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AI활용스마트엑셀특강\excel실습파일\"/>
    </mc:Choice>
  </mc:AlternateContent>
  <xr:revisionPtr revIDLastSave="0" documentId="8_{FE541BC2-FD12-4304-BBB5-BE7A7E645C6C}" xr6:coauthVersionLast="47" xr6:coauthVersionMax="47" xr10:uidLastSave="{00000000-0000-0000-0000-000000000000}"/>
  <bookViews>
    <workbookView xWindow="-108" yWindow="-108" windowWidth="23256" windowHeight="12456" tabRatio="500" firstSheet="5" activeTab="7" xr2:uid="{00000000-000D-0000-FFFF-FFFF00000000}"/>
  </bookViews>
  <sheets>
    <sheet name="01_실습안내" sheetId="1" r:id="rId1"/>
    <sheet name="02_매출원본" sheetId="2" r:id="rId2"/>
    <sheet name="03_상품Master" sheetId="3" r:id="rId3"/>
    <sheet name="04_지점Master" sheetId="4" r:id="rId4"/>
    <sheet name="05_정제데이터" sheetId="5" r:id="rId5"/>
    <sheet name="06_피벗분석" sheetId="6" r:id="rId6"/>
    <sheet name="07_대시보드" sheetId="7" r:id="rId7"/>
    <sheet name="08_AI보고서" sheetId="8" r:id="rId8"/>
    <sheet name="09_함수테스트" sheetId="9" r:id="rId9"/>
    <sheet name="10_확인필요" sheetId="11" r:id="rId10"/>
  </sheets>
  <definedNames>
    <definedName name="_xlnm._FilterDatabase" localSheetId="4" hidden="1">'05_정제데이터'!$A$1:$U$290</definedName>
  </definedNames>
  <calcPr calcId="191029" iterateDelta="1E-4"/>
  <pivotCaches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84" i="5" l="1"/>
  <c r="Q276" i="5"/>
  <c r="Q260" i="5"/>
  <c r="Q252" i="5"/>
  <c r="Q244" i="5"/>
  <c r="Q236" i="5"/>
  <c r="Q228" i="5"/>
  <c r="Q220" i="5"/>
  <c r="Q213" i="5"/>
  <c r="Q197" i="5"/>
  <c r="Q189" i="5"/>
  <c r="Q181" i="5"/>
  <c r="Q173" i="5"/>
  <c r="Q165" i="5"/>
  <c r="Q157" i="5"/>
  <c r="Q141" i="5"/>
  <c r="Q133" i="5"/>
  <c r="Q125" i="5"/>
  <c r="Q110" i="5"/>
  <c r="Q102" i="5"/>
  <c r="Q94" i="5"/>
  <c r="O86" i="5"/>
  <c r="Q78" i="5"/>
  <c r="Q70" i="5"/>
  <c r="Q62" i="5"/>
  <c r="Q54" i="5"/>
  <c r="Q46" i="5"/>
  <c r="Q38" i="5"/>
  <c r="Q30" i="5"/>
  <c r="Q22" i="5"/>
  <c r="W2" i="5"/>
  <c r="Q7" i="5"/>
  <c r="Q268" i="5"/>
  <c r="Q205" i="5"/>
  <c r="Q152" i="5"/>
  <c r="Q149" i="5"/>
  <c r="Q144" i="5"/>
  <c r="Q136" i="5"/>
  <c r="Q128" i="5"/>
  <c r="Q120" i="5"/>
  <c r="Q117" i="5"/>
  <c r="Q113" i="5"/>
  <c r="Q105" i="5"/>
  <c r="Q97" i="5"/>
  <c r="Q89" i="5"/>
  <c r="Q86" i="5"/>
  <c r="Q81" i="5"/>
  <c r="Q79" i="5"/>
  <c r="Q80" i="5"/>
  <c r="Q82" i="5"/>
  <c r="Q83" i="5"/>
  <c r="Q84" i="5"/>
  <c r="Q85" i="5"/>
  <c r="Q87" i="5"/>
  <c r="Q88" i="5"/>
  <c r="Q90" i="5"/>
  <c r="Q91" i="5"/>
  <c r="Q92" i="5"/>
  <c r="Q93" i="5"/>
  <c r="Q95" i="5"/>
  <c r="Q96" i="5"/>
  <c r="Q98" i="5"/>
  <c r="Q99" i="5"/>
  <c r="Q100" i="5"/>
  <c r="Q101" i="5"/>
  <c r="Q103" i="5"/>
  <c r="Q104" i="5"/>
  <c r="Q106" i="5"/>
  <c r="Q107" i="5"/>
  <c r="Q108" i="5"/>
  <c r="Q109" i="5"/>
  <c r="Q111" i="5"/>
  <c r="Q112" i="5"/>
  <c r="Q114" i="5"/>
  <c r="Q115" i="5"/>
  <c r="Q116" i="5"/>
  <c r="Q118" i="5"/>
  <c r="Q119" i="5"/>
  <c r="Q121" i="5"/>
  <c r="Q122" i="5"/>
  <c r="Q123" i="5"/>
  <c r="Q124" i="5"/>
  <c r="Q126" i="5"/>
  <c r="Q127" i="5"/>
  <c r="Q129" i="5"/>
  <c r="Q130" i="5"/>
  <c r="Q131" i="5"/>
  <c r="Q132" i="5"/>
  <c r="Q134" i="5"/>
  <c r="Q135" i="5"/>
  <c r="Q137" i="5"/>
  <c r="Q138" i="5"/>
  <c r="Q139" i="5"/>
  <c r="Q140" i="5"/>
  <c r="Q142" i="5"/>
  <c r="Q143" i="5"/>
  <c r="Q145" i="5"/>
  <c r="Q146" i="5"/>
  <c r="Q147" i="5"/>
  <c r="Q148" i="5"/>
  <c r="Q150" i="5"/>
  <c r="Q151" i="5"/>
  <c r="Q153" i="5"/>
  <c r="Q154" i="5"/>
  <c r="Q155" i="5"/>
  <c r="Q156" i="5"/>
  <c r="Q158" i="5"/>
  <c r="Q159" i="5"/>
  <c r="Q160" i="5"/>
  <c r="Q161" i="5"/>
  <c r="Q162" i="5"/>
  <c r="Q163" i="5"/>
  <c r="Q164" i="5"/>
  <c r="Q166" i="5"/>
  <c r="Q167" i="5"/>
  <c r="Q168" i="5"/>
  <c r="Q169" i="5"/>
  <c r="Q170" i="5"/>
  <c r="Q171" i="5"/>
  <c r="Q172" i="5"/>
  <c r="Q174" i="5"/>
  <c r="Q175" i="5"/>
  <c r="Q176" i="5"/>
  <c r="Q177" i="5"/>
  <c r="Q178" i="5"/>
  <c r="Q179" i="5"/>
  <c r="Q180" i="5"/>
  <c r="Q182" i="5"/>
  <c r="Q183" i="5"/>
  <c r="Q184" i="5"/>
  <c r="Q185" i="5"/>
  <c r="Q186" i="5"/>
  <c r="Q187" i="5"/>
  <c r="Q188" i="5"/>
  <c r="Q190" i="5"/>
  <c r="Q191" i="5"/>
  <c r="Q192" i="5"/>
  <c r="Q193" i="5"/>
  <c r="Q194" i="5"/>
  <c r="Q195" i="5"/>
  <c r="Q196" i="5"/>
  <c r="Q198" i="5"/>
  <c r="Q199" i="5"/>
  <c r="Q200" i="5"/>
  <c r="Q201" i="5"/>
  <c r="Q202" i="5"/>
  <c r="Q203" i="5"/>
  <c r="Q204" i="5"/>
  <c r="Q206" i="5"/>
  <c r="Q207" i="5"/>
  <c r="Q208" i="5"/>
  <c r="Q209" i="5"/>
  <c r="Q210" i="5"/>
  <c r="Q211" i="5"/>
  <c r="Q212" i="5"/>
  <c r="Q214" i="5"/>
  <c r="Q215" i="5"/>
  <c r="Q216" i="5"/>
  <c r="Q217" i="5"/>
  <c r="Q218" i="5"/>
  <c r="Q219" i="5"/>
  <c r="Q221" i="5"/>
  <c r="Q222" i="5"/>
  <c r="Q223" i="5"/>
  <c r="Q224" i="5"/>
  <c r="Q225" i="5"/>
  <c r="Q226" i="5"/>
  <c r="Q227" i="5"/>
  <c r="Q229" i="5"/>
  <c r="Q230" i="5"/>
  <c r="Q231" i="5"/>
  <c r="Q232" i="5"/>
  <c r="Q233" i="5"/>
  <c r="Q234" i="5"/>
  <c r="Q235" i="5"/>
  <c r="Q237" i="5"/>
  <c r="Q238" i="5"/>
  <c r="Q239" i="5"/>
  <c r="Q240" i="5"/>
  <c r="Q241" i="5"/>
  <c r="Q242" i="5"/>
  <c r="Q243" i="5"/>
  <c r="Q245" i="5"/>
  <c r="Q246" i="5"/>
  <c r="Q247" i="5"/>
  <c r="Q248" i="5"/>
  <c r="Q249" i="5"/>
  <c r="Q250" i="5"/>
  <c r="Q251" i="5"/>
  <c r="Q253" i="5"/>
  <c r="Q254" i="5"/>
  <c r="Q255" i="5"/>
  <c r="Q256" i="5"/>
  <c r="Q257" i="5"/>
  <c r="Q258" i="5"/>
  <c r="Q259" i="5"/>
  <c r="Q261" i="5"/>
  <c r="Q262" i="5"/>
  <c r="Q263" i="5"/>
  <c r="Q264" i="5"/>
  <c r="Q265" i="5"/>
  <c r="Q266" i="5"/>
  <c r="Q267" i="5"/>
  <c r="Q269" i="5"/>
  <c r="Q270" i="5"/>
  <c r="Q271" i="5"/>
  <c r="Q272" i="5"/>
  <c r="Q273" i="5"/>
  <c r="Q274" i="5"/>
  <c r="Q275" i="5"/>
  <c r="Q277" i="5"/>
  <c r="Q278" i="5"/>
  <c r="Q279" i="5"/>
  <c r="Q280" i="5"/>
  <c r="Q281" i="5"/>
  <c r="Q282" i="5"/>
  <c r="Q283" i="5"/>
  <c r="Q285" i="5"/>
  <c r="Q286" i="5"/>
  <c r="Q287" i="5"/>
  <c r="Q288" i="5"/>
  <c r="Q289" i="5"/>
  <c r="Q290" i="5"/>
  <c r="Q65" i="5"/>
  <c r="Q66" i="5"/>
  <c r="Q67" i="5"/>
  <c r="Q68" i="5"/>
  <c r="Q69" i="5"/>
  <c r="Q71" i="5"/>
  <c r="Q72" i="5"/>
  <c r="Q73" i="5"/>
  <c r="Q74" i="5"/>
  <c r="Q75" i="5"/>
  <c r="Q76" i="5"/>
  <c r="Q77" i="5"/>
  <c r="Q55" i="5"/>
  <c r="Q56" i="5"/>
  <c r="Q57" i="5"/>
  <c r="Q58" i="5"/>
  <c r="Q59" i="5"/>
  <c r="Q60" i="5"/>
  <c r="Q61" i="5"/>
  <c r="Q63" i="5"/>
  <c r="Q64" i="5"/>
  <c r="Q35" i="5"/>
  <c r="Q36" i="5"/>
  <c r="Q37" i="5"/>
  <c r="Q39" i="5"/>
  <c r="Q40" i="5"/>
  <c r="Q41" i="5"/>
  <c r="Q42" i="5"/>
  <c r="Q43" i="5"/>
  <c r="Q44" i="5"/>
  <c r="Q45" i="5"/>
  <c r="Q47" i="5"/>
  <c r="Q48" i="5"/>
  <c r="Q49" i="5"/>
  <c r="Q50" i="5"/>
  <c r="Q51" i="5"/>
  <c r="Q52" i="5"/>
  <c r="Q53" i="5"/>
  <c r="Q24" i="5"/>
  <c r="Q25" i="5"/>
  <c r="Q26" i="5"/>
  <c r="Q27" i="5"/>
  <c r="Q28" i="5"/>
  <c r="Q29" i="5"/>
  <c r="Q31" i="5"/>
  <c r="Q32" i="5"/>
  <c r="Q33" i="5"/>
  <c r="Q34" i="5"/>
  <c r="Q3" i="5"/>
  <c r="Q4" i="5"/>
  <c r="Q5" i="5"/>
  <c r="Q6" i="5"/>
  <c r="Q8" i="5"/>
  <c r="Q9" i="5"/>
  <c r="Q10" i="5"/>
  <c r="Q11" i="5"/>
  <c r="Q12" i="5"/>
  <c r="Q13" i="5"/>
  <c r="Q15" i="5"/>
  <c r="Q16" i="5"/>
  <c r="Q17" i="5"/>
  <c r="Q18" i="5"/>
  <c r="Q19" i="5"/>
  <c r="Q20" i="5"/>
  <c r="Q21" i="5"/>
  <c r="Q23" i="5"/>
  <c r="Q2" i="5"/>
  <c r="M34" i="9"/>
  <c r="M35" i="9"/>
  <c r="M36" i="9"/>
  <c r="M33" i="9"/>
  <c r="O4" i="5"/>
  <c r="O5" i="5"/>
  <c r="O6" i="5"/>
  <c r="O8" i="5"/>
  <c r="O9" i="5"/>
  <c r="O10" i="5"/>
  <c r="O11" i="5"/>
  <c r="O12" i="5"/>
  <c r="O13" i="5"/>
  <c r="O15" i="5"/>
  <c r="O16" i="5"/>
  <c r="O17" i="5"/>
  <c r="O18" i="5"/>
  <c r="O19" i="5"/>
  <c r="O20" i="5"/>
  <c r="O21" i="5"/>
  <c r="O23" i="5"/>
  <c r="O24" i="5"/>
  <c r="O25" i="5"/>
  <c r="O26" i="5"/>
  <c r="O27" i="5"/>
  <c r="O28" i="5"/>
  <c r="O29" i="5"/>
  <c r="O31" i="5"/>
  <c r="O32" i="5"/>
  <c r="O33" i="5"/>
  <c r="O34" i="5"/>
  <c r="O35" i="5"/>
  <c r="O36" i="5"/>
  <c r="O37" i="5"/>
  <c r="O39" i="5"/>
  <c r="O40" i="5"/>
  <c r="O41" i="5"/>
  <c r="O42" i="5"/>
  <c r="O43" i="5"/>
  <c r="O44" i="5"/>
  <c r="O45" i="5"/>
  <c r="O47" i="5"/>
  <c r="O48" i="5"/>
  <c r="O49" i="5"/>
  <c r="O50" i="5"/>
  <c r="O51" i="5"/>
  <c r="O52" i="5"/>
  <c r="O53" i="5"/>
  <c r="O55" i="5"/>
  <c r="O56" i="5"/>
  <c r="O57" i="5"/>
  <c r="O58" i="5"/>
  <c r="O59" i="5"/>
  <c r="O60" i="5"/>
  <c r="O61" i="5"/>
  <c r="O63" i="5"/>
  <c r="O64" i="5"/>
  <c r="O65" i="5"/>
  <c r="O66" i="5"/>
  <c r="O67" i="5"/>
  <c r="O68" i="5"/>
  <c r="O69" i="5"/>
  <c r="O71" i="5"/>
  <c r="O72" i="5"/>
  <c r="O73" i="5"/>
  <c r="O74" i="5"/>
  <c r="O75" i="5"/>
  <c r="O76" i="5"/>
  <c r="O77" i="5"/>
  <c r="O79" i="5"/>
  <c r="O80" i="5"/>
  <c r="O81" i="5"/>
  <c r="O82" i="5"/>
  <c r="O83" i="5"/>
  <c r="O84" i="5"/>
  <c r="O85" i="5"/>
  <c r="O87" i="5"/>
  <c r="O88" i="5"/>
  <c r="O89" i="5"/>
  <c r="O90" i="5"/>
  <c r="O91" i="5"/>
  <c r="O92" i="5"/>
  <c r="O93" i="5"/>
  <c r="O95" i="5"/>
  <c r="O96" i="5"/>
  <c r="O97" i="5"/>
  <c r="O98" i="5"/>
  <c r="O99" i="5"/>
  <c r="O100" i="5"/>
  <c r="O101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P290" i="5" s="1"/>
  <c r="O3" i="5"/>
  <c r="O2" i="5"/>
  <c r="G23" i="9"/>
  <c r="G22" i="9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24" i="5"/>
  <c r="M25" i="5"/>
  <c r="M26" i="5"/>
  <c r="M27" i="5"/>
  <c r="M28" i="5"/>
  <c r="M29" i="5"/>
  <c r="M30" i="5"/>
  <c r="M31" i="5"/>
  <c r="M32" i="5"/>
  <c r="M33" i="5"/>
  <c r="M34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" i="5"/>
  <c r="B21" i="9"/>
  <c r="B22" i="9"/>
  <c r="B23" i="9"/>
  <c r="B24" i="9"/>
  <c r="B25" i="9"/>
  <c r="B26" i="9"/>
  <c r="B27" i="9"/>
  <c r="B28" i="9"/>
  <c r="B29" i="9"/>
  <c r="B20" i="9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" i="5"/>
  <c r="D7" i="9"/>
  <c r="D8" i="9"/>
  <c r="D9" i="9"/>
  <c r="D10" i="9"/>
  <c r="D11" i="9"/>
  <c r="D12" i="9"/>
  <c r="D13" i="9"/>
  <c r="D14" i="9"/>
  <c r="D15" i="9"/>
  <c r="D6" i="9"/>
  <c r="P283" i="5" l="1"/>
  <c r="P275" i="5"/>
  <c r="P259" i="5"/>
  <c r="P267" i="5"/>
  <c r="P227" i="5"/>
  <c r="P212" i="5"/>
  <c r="P172" i="5"/>
  <c r="P140" i="5"/>
  <c r="P132" i="5"/>
  <c r="P289" i="5"/>
  <c r="P281" i="5"/>
  <c r="P273" i="5"/>
  <c r="P265" i="5"/>
  <c r="P257" i="5"/>
  <c r="P249" i="5"/>
  <c r="P241" i="5"/>
  <c r="P233" i="5"/>
  <c r="P225" i="5"/>
  <c r="P217" i="5"/>
  <c r="P210" i="5"/>
  <c r="P202" i="5"/>
  <c r="P194" i="5"/>
  <c r="P186" i="5"/>
  <c r="P178" i="5"/>
  <c r="P170" i="5"/>
  <c r="P162" i="5"/>
  <c r="P154" i="5"/>
  <c r="P146" i="5"/>
  <c r="P138" i="5"/>
  <c r="P130" i="5"/>
  <c r="P122" i="5"/>
  <c r="P114" i="5"/>
  <c r="P107" i="5"/>
  <c r="P251" i="5"/>
  <c r="P204" i="5"/>
  <c r="P180" i="5"/>
  <c r="P156" i="5"/>
  <c r="P116" i="5"/>
  <c r="P264" i="5"/>
  <c r="P240" i="5"/>
  <c r="P193" i="5"/>
  <c r="P169" i="5"/>
  <c r="P145" i="5"/>
  <c r="P137" i="5"/>
  <c r="P121" i="5"/>
  <c r="P106" i="5"/>
  <c r="P243" i="5"/>
  <c r="P196" i="5"/>
  <c r="P188" i="5"/>
  <c r="P148" i="5"/>
  <c r="P124" i="5"/>
  <c r="P288" i="5"/>
  <c r="P272" i="5"/>
  <c r="P248" i="5"/>
  <c r="P224" i="5"/>
  <c r="P201" i="5"/>
  <c r="P177" i="5"/>
  <c r="P153" i="5"/>
  <c r="P282" i="5"/>
  <c r="P279" i="5"/>
  <c r="P271" i="5"/>
  <c r="P263" i="5"/>
  <c r="P255" i="5"/>
  <c r="P247" i="5"/>
  <c r="P239" i="5"/>
  <c r="P231" i="5"/>
  <c r="P223" i="5"/>
  <c r="P216" i="5"/>
  <c r="P208" i="5"/>
  <c r="P200" i="5"/>
  <c r="P192" i="5"/>
  <c r="P184" i="5"/>
  <c r="P176" i="5"/>
  <c r="P163" i="5"/>
  <c r="P160" i="5"/>
  <c r="P152" i="5"/>
  <c r="P144" i="5"/>
  <c r="P136" i="5"/>
  <c r="P128" i="5"/>
  <c r="P120" i="5"/>
  <c r="P113" i="5"/>
  <c r="P105" i="5"/>
  <c r="P286" i="5"/>
  <c r="P278" i="5"/>
  <c r="P270" i="5"/>
  <c r="P262" i="5"/>
  <c r="P254" i="5"/>
  <c r="P246" i="5"/>
  <c r="P238" i="5"/>
  <c r="P230" i="5"/>
  <c r="P222" i="5"/>
  <c r="P215" i="5"/>
  <c r="P207" i="5"/>
  <c r="P199" i="5"/>
  <c r="P191" i="5"/>
  <c r="P183" i="5"/>
  <c r="P175" i="5"/>
  <c r="P167" i="5"/>
  <c r="P159" i="5"/>
  <c r="P151" i="5"/>
  <c r="P143" i="5"/>
  <c r="P135" i="5"/>
  <c r="P127" i="5"/>
  <c r="P119" i="5"/>
  <c r="P112" i="5"/>
  <c r="P104" i="5"/>
  <c r="P235" i="5"/>
  <c r="P219" i="5"/>
  <c r="P164" i="5"/>
  <c r="P109" i="5"/>
  <c r="P280" i="5"/>
  <c r="P256" i="5"/>
  <c r="P232" i="5"/>
  <c r="P209" i="5"/>
  <c r="P185" i="5"/>
  <c r="P161" i="5"/>
  <c r="P129" i="5"/>
  <c r="P285" i="5"/>
  <c r="P277" i="5"/>
  <c r="P269" i="5"/>
  <c r="P261" i="5"/>
  <c r="P253" i="5"/>
  <c r="P245" i="5"/>
  <c r="P237" i="5"/>
  <c r="P229" i="5"/>
  <c r="P221" i="5"/>
  <c r="P214" i="5"/>
  <c r="P206" i="5"/>
  <c r="P198" i="5"/>
  <c r="P190" i="5"/>
  <c r="P182" i="5"/>
  <c r="P174" i="5"/>
  <c r="P166" i="5"/>
  <c r="P158" i="5"/>
  <c r="P150" i="5"/>
  <c r="P142" i="5"/>
  <c r="P134" i="5"/>
  <c r="P126" i="5"/>
  <c r="P118" i="5"/>
  <c r="P111" i="5"/>
  <c r="P103" i="5"/>
  <c r="P284" i="5"/>
  <c r="P276" i="5"/>
  <c r="P268" i="5"/>
  <c r="P260" i="5"/>
  <c r="P252" i="5"/>
  <c r="P244" i="5"/>
  <c r="P236" i="5"/>
  <c r="P228" i="5"/>
  <c r="P220" i="5"/>
  <c r="P213" i="5"/>
  <c r="P205" i="5"/>
  <c r="P197" i="5"/>
  <c r="P189" i="5"/>
  <c r="P181" i="5"/>
  <c r="P173" i="5"/>
  <c r="P165" i="5"/>
  <c r="P157" i="5"/>
  <c r="P149" i="5"/>
  <c r="P141" i="5"/>
  <c r="P133" i="5"/>
  <c r="P125" i="5"/>
  <c r="P117" i="5"/>
  <c r="P110" i="5"/>
  <c r="P258" i="5"/>
  <c r="P171" i="5"/>
  <c r="P287" i="5"/>
  <c r="P274" i="5"/>
  <c r="P218" i="5"/>
  <c r="P195" i="5"/>
  <c r="P147" i="5"/>
  <c r="P266" i="5"/>
  <c r="P211" i="5"/>
  <c r="P187" i="5"/>
  <c r="P155" i="5"/>
  <c r="P115" i="5"/>
  <c r="P242" i="5"/>
  <c r="P203" i="5"/>
  <c r="P179" i="5"/>
  <c r="P123" i="5"/>
  <c r="P108" i="5"/>
  <c r="P226" i="5"/>
  <c r="P131" i="5"/>
  <c r="P168" i="5"/>
  <c r="P250" i="5"/>
  <c r="P234" i="5"/>
  <c r="P139" i="5"/>
  <c r="O102" i="5"/>
  <c r="P97" i="5" s="1"/>
  <c r="O94" i="5"/>
  <c r="O78" i="5"/>
  <c r="O70" i="5"/>
  <c r="O62" i="5"/>
  <c r="O54" i="5"/>
  <c r="O46" i="5"/>
  <c r="O38" i="5"/>
  <c r="O30" i="5"/>
  <c r="O22" i="5"/>
  <c r="O14" i="5"/>
  <c r="O7" i="5"/>
  <c r="Q14" i="5"/>
  <c r="P86" i="5" l="1"/>
  <c r="P34" i="5"/>
  <c r="P93" i="5"/>
  <c r="P101" i="5"/>
  <c r="P40" i="5"/>
  <c r="P73" i="5"/>
  <c r="P26" i="5"/>
  <c r="P85" i="5"/>
  <c r="P58" i="5"/>
  <c r="P99" i="5"/>
  <c r="P6" i="5"/>
  <c r="P11" i="5"/>
  <c r="P78" i="5"/>
  <c r="P70" i="5"/>
  <c r="P18" i="5"/>
  <c r="P90" i="5"/>
  <c r="P13" i="5"/>
  <c r="P48" i="5"/>
  <c r="P63" i="5"/>
  <c r="P54" i="5"/>
  <c r="P52" i="5"/>
  <c r="P37" i="5"/>
  <c r="P10" i="5"/>
  <c r="P81" i="5"/>
  <c r="P66" i="5"/>
  <c r="P41" i="5"/>
  <c r="P15" i="5"/>
  <c r="P16" i="5"/>
  <c r="P64" i="5"/>
  <c r="P72" i="5"/>
  <c r="P32" i="5"/>
  <c r="P27" i="5"/>
  <c r="P62" i="5"/>
  <c r="P60" i="5"/>
  <c r="P77" i="5"/>
  <c r="P17" i="5"/>
  <c r="P89" i="5"/>
  <c r="P75" i="5"/>
  <c r="P67" i="5"/>
  <c r="P49" i="5"/>
  <c r="P24" i="5"/>
  <c r="P91" i="5"/>
  <c r="P38" i="5"/>
  <c r="P36" i="5"/>
  <c r="P46" i="5"/>
  <c r="P44" i="5"/>
  <c r="P7" i="5"/>
  <c r="P9" i="5"/>
  <c r="P25" i="5"/>
  <c r="P19" i="5"/>
  <c r="P57" i="5"/>
  <c r="P33" i="5"/>
  <c r="P2" i="5"/>
  <c r="P3" i="5"/>
  <c r="P95" i="5"/>
  <c r="P68" i="5"/>
  <c r="P51" i="5"/>
  <c r="P61" i="5"/>
  <c r="P8" i="5"/>
  <c r="P94" i="5"/>
  <c r="P92" i="5"/>
  <c r="P50" i="5"/>
  <c r="P83" i="5"/>
  <c r="P47" i="5"/>
  <c r="P4" i="5"/>
  <c r="P5" i="5"/>
  <c r="P76" i="5"/>
  <c r="P69" i="5"/>
  <c r="P71" i="5"/>
  <c r="P45" i="5"/>
  <c r="P59" i="5"/>
  <c r="P42" i="5"/>
  <c r="P43" i="5"/>
  <c r="P14" i="5"/>
  <c r="P22" i="5"/>
  <c r="P20" i="5"/>
  <c r="P30" i="5"/>
  <c r="P28" i="5"/>
  <c r="P102" i="5"/>
  <c r="P100" i="5"/>
  <c r="P74" i="5"/>
  <c r="P84" i="5"/>
  <c r="P56" i="5"/>
  <c r="P29" i="5"/>
  <c r="P21" i="5"/>
  <c r="P12" i="5"/>
  <c r="P87" i="5"/>
  <c r="P79" i="5"/>
  <c r="P80" i="5"/>
  <c r="P35" i="5"/>
  <c r="P55" i="5"/>
  <c r="P65" i="5"/>
  <c r="P39" i="5"/>
  <c r="P31" i="5"/>
  <c r="P23" i="5"/>
  <c r="P96" i="5"/>
  <c r="P88" i="5"/>
  <c r="P98" i="5"/>
  <c r="P53" i="5"/>
  <c r="P82" i="5"/>
</calcChain>
</file>

<file path=xl/sharedStrings.xml><?xml version="1.0" encoding="utf-8"?>
<sst xmlns="http://schemas.openxmlformats.org/spreadsheetml/2006/main" count="4460" uniqueCount="193">
  <si>
    <r>
      <rPr>
        <b/>
        <sz val="16"/>
        <color rgb="FFFFFFFF"/>
        <rFont val="Cambria"/>
        <family val="1"/>
      </rPr>
      <t>AI</t>
    </r>
    <r>
      <rPr>
        <b/>
        <sz val="16"/>
        <color rgb="FFFFFFFF"/>
        <rFont val="Noto Sans CJK SC"/>
        <family val="2"/>
      </rPr>
      <t xml:space="preserve">와 함께하는 스마트 엑셀 </t>
    </r>
    <r>
      <rPr>
        <b/>
        <sz val="16"/>
        <color rgb="FFFFFFFF"/>
        <rFont val="Cambria"/>
        <family val="1"/>
      </rPr>
      <t xml:space="preserve">- </t>
    </r>
    <r>
      <rPr>
        <b/>
        <sz val="16"/>
        <color rgb="FFFFFFFF"/>
        <rFont val="Noto Sans CJK SC"/>
        <family val="2"/>
      </rPr>
      <t>학생 실습</t>
    </r>
  </si>
  <si>
    <t>상황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</si>
  <si>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개 지점의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 xml:space="preserve">개월 카페 매출 데이터를 </t>
    </r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Noto Sans CJK SC"/>
        <family val="2"/>
      </rPr>
      <t>로 진단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정제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분석합니다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</si>
  <si>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</si>
  <si>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Noto Sans CJK SC"/>
        <family val="2"/>
      </rPr>
      <t>에게 데이터 품질 문제를 진단받으세요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</si>
  <si>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</si>
  <si>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Calibri"/>
        <family val="2"/>
        <charset val="1"/>
      </rPr>
      <t xml:space="preserve">XLOOKUP, IFERROR, SUMIFS </t>
    </r>
    <r>
      <rPr>
        <sz val="11"/>
        <color theme="1"/>
        <rFont val="Noto Sans CJK SC"/>
        <family val="2"/>
      </rPr>
      <t xml:space="preserve">등 필요한 수식을 </t>
    </r>
    <r>
      <rPr>
        <sz val="11"/>
        <color theme="1"/>
        <rFont val="Calibri"/>
        <family val="2"/>
        <charset val="1"/>
      </rPr>
      <t>AI</t>
    </r>
    <r>
      <rPr>
        <sz val="11"/>
        <color theme="1"/>
        <rFont val="Noto Sans CJK SC"/>
        <family val="2"/>
      </rPr>
      <t>에게 요청하고 검증하세요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</si>
  <si>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3</t>
    </r>
  </si>
  <si>
    <r>
      <rPr>
        <sz val="11"/>
        <color theme="1"/>
        <rFont val="Noto Sans CJK SC"/>
        <family val="2"/>
      </rPr>
      <t>불필요한 행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중복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형식 문제를 정리해 「</t>
    </r>
    <r>
      <rPr>
        <sz val="11"/>
        <color theme="1"/>
        <rFont val="Calibri"/>
        <family val="2"/>
        <charset val="1"/>
      </rPr>
      <t>05_</t>
    </r>
    <r>
      <rPr>
        <sz val="11"/>
        <color theme="1"/>
        <rFont val="Noto Sans CJK SC"/>
        <family val="2"/>
      </rPr>
      <t>정제데이터」 시트를 완성하세요</t>
    </r>
    <r>
      <rPr>
        <sz val="11"/>
        <color theme="1"/>
        <rFont val="Calibri"/>
        <family val="2"/>
        <charset val="1"/>
      </rPr>
      <t>. (Power Query</t>
    </r>
    <r>
      <rPr>
        <sz val="11"/>
        <color theme="1"/>
        <rFont val="Noto Sans CJK SC"/>
        <family val="2"/>
      </rPr>
      <t>는 강사 시연으로만 소개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</si>
  <si>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4</t>
    </r>
  </si>
  <si>
    <r>
      <rPr>
        <sz val="11"/>
        <color theme="1"/>
        <rFont val="Noto Sans CJK SC"/>
        <family val="2"/>
      </rPr>
      <t>피벗테이블로 지점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</rPr>
      <t>상품분류별 매출을 분석하세요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</si>
  <si>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Noto Sans CJK SC"/>
        <family val="2"/>
      </rPr>
      <t>미션</t>
    </r>
    <r>
      <rPr>
        <sz val="11"/>
        <color theme="1"/>
        <rFont val="Calibri"/>
        <family val="2"/>
        <charset val="1"/>
      </rPr>
      <t>5</t>
    </r>
  </si>
  <si>
    <r>
      <rPr>
        <sz val="11"/>
        <color theme="1"/>
        <rFont val="Noto Sans CJK SC"/>
        <family val="2"/>
      </rPr>
      <t xml:space="preserve">차트와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>보고서를 작성하세요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현황 → 인사이트 → 추가 확인사항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</si>
  <si>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>규칙</t>
    </r>
  </si>
  <si>
    <r>
      <rPr>
        <sz val="11"/>
        <color theme="1"/>
        <rFont val="Noto Sans CJK SC"/>
        <family val="2"/>
      </rPr>
      <t xml:space="preserve">데이터에 없는 원인이나 사실은 추측하지 말고 계산 결과는 </t>
    </r>
    <r>
      <rPr>
        <sz val="11"/>
        <color theme="1"/>
        <rFont val="Calibri"/>
        <family val="2"/>
        <charset val="1"/>
      </rPr>
      <t>Excel</t>
    </r>
    <r>
      <rPr>
        <sz val="11"/>
        <color theme="1"/>
        <rFont val="Noto Sans CJK SC"/>
        <family val="2"/>
      </rPr>
      <t>에서 검증하세요</t>
    </r>
    <r>
      <rPr>
        <sz val="11"/>
        <color theme="1"/>
        <rFont val="Calibri"/>
        <family val="2"/>
        <charset val="1"/>
      </rPr>
      <t>.</t>
    </r>
  </si>
  <si>
    <t>주문일자</t>
  </si>
  <si>
    <t>지점코드</t>
  </si>
  <si>
    <t>지점명</t>
  </si>
  <si>
    <t>상품코드</t>
  </si>
  <si>
    <t>상품명</t>
  </si>
  <si>
    <t>수량</t>
  </si>
  <si>
    <t>판매단가</t>
  </si>
  <si>
    <t>매출액</t>
  </si>
  <si>
    <t>결제수단</t>
  </si>
  <si>
    <t>담당자</t>
  </si>
  <si>
    <t>주문상태</t>
  </si>
  <si>
    <t>비고</t>
  </si>
  <si>
    <t>S001</t>
  </si>
  <si>
    <t>신구점</t>
  </si>
  <si>
    <t>P005</t>
  </si>
  <si>
    <t>녹차라떼</t>
  </si>
  <si>
    <t>카드</t>
  </si>
  <si>
    <t>한지우</t>
  </si>
  <si>
    <t>판매</t>
  </si>
  <si>
    <t>S002</t>
  </si>
  <si>
    <t>성남점</t>
  </si>
  <si>
    <t>P002</t>
  </si>
  <si>
    <t>카페라떼</t>
  </si>
  <si>
    <t>간편결제</t>
  </si>
  <si>
    <t>P007</t>
  </si>
  <si>
    <t>치즈케이크</t>
  </si>
  <si>
    <t>정다은</t>
  </si>
  <si>
    <t>P001</t>
  </si>
  <si>
    <t>아메리카노</t>
  </si>
  <si>
    <t>박서연</t>
  </si>
  <si>
    <t>P003</t>
  </si>
  <si>
    <t>바닐라라떼</t>
  </si>
  <si>
    <t>S003</t>
  </si>
  <si>
    <t>용인점</t>
  </si>
  <si>
    <t>현금</t>
  </si>
  <si>
    <t>이서준</t>
  </si>
  <si>
    <t>최지훈</t>
  </si>
  <si>
    <t>P008</t>
  </si>
  <si>
    <t>크루아상</t>
  </si>
  <si>
    <t>성남 점</t>
  </si>
  <si>
    <t>김민지</t>
  </si>
  <si>
    <t>P009</t>
  </si>
  <si>
    <t>샌드위치</t>
  </si>
  <si>
    <t>카페 라떼</t>
  </si>
  <si>
    <t>P004</t>
  </si>
  <si>
    <t>카라멜마끼아또</t>
  </si>
  <si>
    <t>취소</t>
  </si>
  <si>
    <t>P010</t>
  </si>
  <si>
    <t>베이글</t>
  </si>
  <si>
    <t>2026/04/21</t>
  </si>
  <si>
    <t>성남지점</t>
  </si>
  <si>
    <t>2</t>
  </si>
  <si>
    <t>P006</t>
  </si>
  <si>
    <t>초코라떼</t>
  </si>
  <si>
    <t xml:space="preserve">아메리카노 </t>
  </si>
  <si>
    <t>용인 점</t>
  </si>
  <si>
    <t>2026.05.08</t>
  </si>
  <si>
    <t>4</t>
  </si>
  <si>
    <t>카라멜 마끼아또</t>
  </si>
  <si>
    <t>2026-05-21</t>
  </si>
  <si>
    <t>2026-3</t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</si>
  <si>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월 소계</t>
    </r>
  </si>
  <si>
    <t>분석 제외</t>
  </si>
  <si>
    <t>신구 점</t>
  </si>
  <si>
    <t>4000</t>
  </si>
  <si>
    <t xml:space="preserve">샌드위치 </t>
  </si>
  <si>
    <t>2026-4-14</t>
  </si>
  <si>
    <t>P013</t>
  </si>
  <si>
    <t>13500</t>
  </si>
  <si>
    <t>2026/03/18</t>
  </si>
  <si>
    <t>3</t>
  </si>
  <si>
    <t>용인지점</t>
  </si>
  <si>
    <t>2026.04.28</t>
  </si>
  <si>
    <t>2026-4</t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</si>
  <si>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월 소계</t>
    </r>
  </si>
  <si>
    <t>5000</t>
  </si>
  <si>
    <t>2026-04-16</t>
  </si>
  <si>
    <t>베이 글</t>
  </si>
  <si>
    <t>2026-4-3</t>
  </si>
  <si>
    <t>4500</t>
  </si>
  <si>
    <r>
      <rPr>
        <sz val="11"/>
        <color theme="1"/>
        <rFont val="Calibri"/>
        <family val="2"/>
        <charset val="1"/>
      </rPr>
      <t>2026-</t>
    </r>
    <r>
      <rPr>
        <sz val="11"/>
        <color theme="1"/>
        <rFont val="Noto Sans CJK SC"/>
        <family val="2"/>
      </rPr>
      <t>메</t>
    </r>
  </si>
  <si>
    <t>메모</t>
  </si>
  <si>
    <t>2026/03/05</t>
  </si>
  <si>
    <t>2026.04.19</t>
  </si>
  <si>
    <t>상품분류</t>
  </si>
  <si>
    <t>정상판매가</t>
  </si>
  <si>
    <t>커피</t>
  </si>
  <si>
    <t>논커피</t>
  </si>
  <si>
    <t>디저트</t>
  </si>
  <si>
    <t>푸드</t>
  </si>
  <si>
    <t>지역</t>
  </si>
  <si>
    <t>성남시</t>
  </si>
  <si>
    <t>용인시</t>
  </si>
  <si>
    <t>학생 작업용</t>
  </si>
  <si>
    <r>
      <rPr>
        <b/>
        <sz val="16"/>
        <color rgb="FFFFFFFF"/>
        <rFont val="Cambria"/>
        <family val="1"/>
      </rPr>
      <t>09_</t>
    </r>
    <r>
      <rPr>
        <b/>
        <sz val="16"/>
        <color rgb="FFFFFFFF"/>
        <rFont val="Noto Sans CJK SC"/>
        <family val="2"/>
      </rPr>
      <t xml:space="preserve">함수테스트 — </t>
    </r>
    <r>
      <rPr>
        <b/>
        <sz val="16"/>
        <color rgb="FFFFFFFF"/>
        <rFont val="Cambria"/>
        <family val="1"/>
      </rPr>
      <t>AI</t>
    </r>
    <r>
      <rPr>
        <b/>
        <sz val="16"/>
        <color rgb="FFFFFFFF"/>
        <rFont val="Noto Sans CJK SC"/>
        <family val="2"/>
      </rPr>
      <t>가 만든 수식을 작은 데이터로 먼저 검증하기</t>
    </r>
  </si>
  <si>
    <r>
      <rPr>
        <sz val="11"/>
        <color theme="1"/>
        <rFont val="Noto Sans CJK SC"/>
        <family val="2"/>
      </rPr>
      <t>학습 원칙</t>
    </r>
    <r>
      <rPr>
        <sz val="11"/>
        <color theme="1"/>
        <rFont val="Calibri"/>
        <family val="2"/>
        <charset val="1"/>
      </rPr>
      <t>: AI</t>
    </r>
    <r>
      <rPr>
        <sz val="11"/>
        <color theme="1"/>
        <rFont val="Noto Sans CJK SC"/>
        <family val="2"/>
      </rPr>
      <t xml:space="preserve">에게 수식을 요청 → </t>
    </r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Noto Sans CJK SC"/>
        <family val="2"/>
      </rPr>
      <t xml:space="preserve">행 내외의 테스트 데이터에서 확인 → 이상 없을 때 실제 </t>
    </r>
    <r>
      <rPr>
        <sz val="11"/>
        <color theme="1"/>
        <rFont val="Calibri"/>
        <family val="2"/>
        <charset val="1"/>
      </rPr>
      <t>300</t>
    </r>
    <r>
      <rPr>
        <sz val="11"/>
        <color theme="1"/>
        <rFont val="Noto Sans CJK SC"/>
        <family val="2"/>
      </rPr>
      <t>행 데이터에 적용</t>
    </r>
  </si>
  <si>
    <r>
      <rPr>
        <b/>
        <sz val="11"/>
        <rFont val="Cambria"/>
        <family val="1"/>
      </rPr>
      <t xml:space="preserve">① IF </t>
    </r>
    <r>
      <rPr>
        <b/>
        <sz val="11"/>
        <rFont val="Noto Sans CJK SC"/>
        <family val="2"/>
      </rPr>
      <t xml:space="preserve">함수 테스트 — 수량 </t>
    </r>
    <r>
      <rPr>
        <b/>
        <sz val="11"/>
        <rFont val="Cambria"/>
        <family val="1"/>
      </rPr>
      <t xml:space="preserve">× </t>
    </r>
    <r>
      <rPr>
        <b/>
        <sz val="11"/>
        <rFont val="Noto Sans CJK SC"/>
        <family val="2"/>
      </rPr>
      <t>판매단가와 매출액 일치 여부 확인</t>
    </r>
  </si>
  <si>
    <r>
      <rPr>
        <b/>
        <sz val="11"/>
        <color rgb="FFFFFFFF"/>
        <rFont val="Noto Sans CJK SC"/>
        <family val="2"/>
      </rPr>
      <t>판정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수식 입력</t>
    </r>
    <r>
      <rPr>
        <b/>
        <sz val="11"/>
        <color rgb="FFFFFFFF"/>
        <rFont val="Cambria"/>
        <family val="1"/>
      </rPr>
      <t>)</t>
    </r>
  </si>
  <si>
    <t>예상 결과</t>
  </si>
  <si>
    <t>검증</t>
  </si>
  <si>
    <t>정상</t>
  </si>
  <si>
    <t>직접 확인</t>
  </si>
  <si>
    <t>검토필요</t>
  </si>
  <si>
    <t>② 조회 함수 테스트 — 상품코드로 상품분류 찾기</t>
  </si>
  <si>
    <r>
      <rPr>
        <b/>
        <sz val="11"/>
        <color rgb="FFFFFFFF"/>
        <rFont val="Noto Sans CJK SC"/>
        <family val="2"/>
      </rPr>
      <t>상품분류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수식 입력</t>
    </r>
    <r>
      <rPr>
        <b/>
        <sz val="11"/>
        <color rgb="FFFFFFFF"/>
        <rFont val="Cambria"/>
        <family val="1"/>
      </rPr>
      <t>)</t>
    </r>
  </si>
  <si>
    <t>확인 포인트</t>
  </si>
  <si>
    <t>정상 코드</t>
  </si>
  <si>
    <t>확인필요</t>
  </si>
  <si>
    <r>
      <rPr>
        <sz val="11"/>
        <color theme="1"/>
        <rFont val="Calibri"/>
        <family val="2"/>
        <charset val="1"/>
      </rPr>
      <t>Master</t>
    </r>
    <r>
      <rPr>
        <sz val="11"/>
        <color theme="1"/>
        <rFont val="Noto Sans CJK SC"/>
        <family val="2"/>
      </rPr>
      <t>에 없는 코드</t>
    </r>
  </si>
  <si>
    <t>P011</t>
  </si>
  <si>
    <r>
      <rPr>
        <b/>
        <sz val="11"/>
        <rFont val="Cambria"/>
        <family val="1"/>
      </rPr>
      <t xml:space="preserve">③ SUMIFS </t>
    </r>
    <r>
      <rPr>
        <b/>
        <sz val="11"/>
        <rFont val="Noto Sans CJK SC"/>
        <family val="2"/>
      </rPr>
      <t>테스트 — 조건을 여러 개 적용해 합계하기</t>
    </r>
  </si>
  <si>
    <r>
      <rPr>
        <b/>
        <sz val="11"/>
        <rFont val="Noto Sans CJK SC"/>
        <family val="2"/>
      </rPr>
      <t xml:space="preserve">▶ 조건 입력 칸을 참조해 </t>
    </r>
    <r>
      <rPr>
        <b/>
        <sz val="11"/>
        <rFont val="Cambria"/>
        <family val="1"/>
      </rPr>
      <t xml:space="preserve">SUMIFS </t>
    </r>
    <r>
      <rPr>
        <b/>
        <sz val="11"/>
        <rFont val="Noto Sans CJK SC"/>
        <family val="2"/>
      </rPr>
      <t xml:space="preserve">수식을 만드세요 </t>
    </r>
    <r>
      <rPr>
        <b/>
        <sz val="11"/>
        <rFont val="Cambria"/>
        <family val="1"/>
      </rPr>
      <t>(M</t>
    </r>
    <r>
      <rPr>
        <b/>
        <sz val="11"/>
        <rFont val="Noto Sans CJK SC"/>
        <family val="2"/>
      </rPr>
      <t>열에 입력</t>
    </r>
    <r>
      <rPr>
        <b/>
        <sz val="11"/>
        <rFont val="Cambria"/>
        <family val="1"/>
      </rPr>
      <t>)</t>
    </r>
  </si>
  <si>
    <t>월</t>
  </si>
  <si>
    <t>문제</t>
  </si>
  <si>
    <r>
      <rPr>
        <b/>
        <sz val="11"/>
        <color rgb="FFFFFFFF"/>
        <rFont val="Cambria"/>
        <family val="1"/>
      </rPr>
      <t xml:space="preserve">SUMIFS </t>
    </r>
    <r>
      <rPr>
        <b/>
        <sz val="11"/>
        <color rgb="FFFFFFFF"/>
        <rFont val="Noto Sans CJK SC"/>
        <family val="2"/>
      </rPr>
      <t xml:space="preserve">결과
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수식 입력</t>
    </r>
    <r>
      <rPr>
        <b/>
        <sz val="11"/>
        <color rgb="FFFFFFFF"/>
        <rFont val="Cambria"/>
        <family val="1"/>
      </rPr>
      <t>)</t>
    </r>
  </si>
  <si>
    <r>
      <rPr>
        <b/>
        <sz val="11"/>
        <color rgb="FFFFFFFF"/>
        <rFont val="Noto Sans CJK SC"/>
        <family val="2"/>
      </rPr>
      <t xml:space="preserve">실제 매출
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</rPr>
      <t>표를 보고 직접 계산</t>
    </r>
    <r>
      <rPr>
        <b/>
        <sz val="11"/>
        <color rgb="FFFFFFFF"/>
        <rFont val="Cambria"/>
        <family val="1"/>
      </rPr>
      <t>)</t>
    </r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</si>
  <si>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월</t>
    </r>
  </si>
  <si>
    <r>
      <rPr>
        <sz val="11"/>
        <color theme="1"/>
        <rFont val="Calibri"/>
        <family val="2"/>
        <charset val="1"/>
      </rPr>
      <t>Q1. 3</t>
    </r>
    <r>
      <rPr>
        <sz val="11"/>
        <color theme="1"/>
        <rFont val="Noto Sans CJK SC"/>
        <family val="2"/>
      </rPr>
      <t>월 신구점 판매 매출</t>
    </r>
  </si>
  <si>
    <r>
      <rPr>
        <sz val="11"/>
        <color theme="1"/>
        <rFont val="Calibri"/>
        <family val="2"/>
        <charset val="1"/>
      </rPr>
      <t>Q2. 4</t>
    </r>
    <r>
      <rPr>
        <sz val="11"/>
        <color theme="1"/>
        <rFont val="Noto Sans CJK SC"/>
        <family val="2"/>
      </rPr>
      <t>월 성남점 판매 매출</t>
    </r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</si>
  <si>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월</t>
    </r>
  </si>
  <si>
    <r>
      <rPr>
        <sz val="11"/>
        <color theme="1"/>
        <rFont val="Calibri"/>
        <family val="2"/>
        <charset val="1"/>
      </rPr>
      <t>Q3. 5</t>
    </r>
    <r>
      <rPr>
        <sz val="11"/>
        <color theme="1"/>
        <rFont val="Noto Sans CJK SC"/>
        <family val="2"/>
      </rPr>
      <t>월 용인점 판매 매출</t>
    </r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</si>
  <si>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월</t>
    </r>
  </si>
  <si>
    <r>
      <rPr>
        <sz val="11"/>
        <color theme="1"/>
        <rFont val="Calibri"/>
        <family val="2"/>
        <charset val="1"/>
      </rPr>
      <t xml:space="preserve">Q4. </t>
    </r>
    <r>
      <rPr>
        <sz val="11"/>
        <color theme="1"/>
        <rFont val="Noto Sans CJK SC"/>
        <family val="2"/>
      </rPr>
      <t xml:space="preserve">신구점 판매 매출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월 조건 없음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</si>
  <si>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조건 없음</t>
    </r>
    <r>
      <rPr>
        <sz val="11"/>
        <color theme="1"/>
        <rFont val="Calibri"/>
        <family val="2"/>
        <charset val="1"/>
      </rPr>
      <t>)</t>
    </r>
  </si>
  <si>
    <t>8,000</t>
  </si>
  <si>
    <r>
      <rPr>
        <b/>
        <sz val="11"/>
        <rFont val="Noto Sans CJK SC"/>
        <family val="2"/>
      </rPr>
      <t>④ 데이터 품질 미니 점검 — 날짜</t>
    </r>
    <r>
      <rPr>
        <b/>
        <sz val="11"/>
        <rFont val="Cambria"/>
        <family val="1"/>
      </rPr>
      <t>·</t>
    </r>
    <r>
      <rPr>
        <b/>
        <sz val="11"/>
        <rFont val="Noto Sans CJK SC"/>
        <family val="2"/>
      </rPr>
      <t>지점명</t>
    </r>
    <r>
      <rPr>
        <b/>
        <sz val="11"/>
        <rFont val="Cambria"/>
        <family val="1"/>
      </rPr>
      <t>·</t>
    </r>
    <r>
      <rPr>
        <b/>
        <sz val="11"/>
        <rFont val="Noto Sans CJK SC"/>
        <family val="2"/>
      </rPr>
      <t>숫자 표기 차이까지 찾아보기</t>
    </r>
  </si>
  <si>
    <t>학생이 찾은 문제</t>
  </si>
  <si>
    <r>
      <rPr>
        <b/>
        <sz val="11"/>
        <color rgb="FFFFFFFF"/>
        <rFont val="Noto Sans CJK SC"/>
        <family val="2"/>
      </rPr>
      <t>처리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표준화</t>
    </r>
  </si>
  <si>
    <t>2026-03-05</t>
  </si>
  <si>
    <t>2026/03/08</t>
  </si>
  <si>
    <t>2026.03.12</t>
  </si>
  <si>
    <t>4,500</t>
  </si>
  <si>
    <t>2026-03-15</t>
  </si>
  <si>
    <t>2026/04/02</t>
  </si>
  <si>
    <t>2026-04-07</t>
  </si>
  <si>
    <t>9,000</t>
  </si>
  <si>
    <t>2026.04.11</t>
  </si>
  <si>
    <t>2026-05-03</t>
  </si>
  <si>
    <t>3,500</t>
  </si>
  <si>
    <t>2026/05/09</t>
  </si>
  <si>
    <t>2026-05-14</t>
  </si>
  <si>
    <r>
      <rPr>
        <sz val="11"/>
        <color theme="1"/>
        <rFont val="Noto Sans CJK SC"/>
        <family val="2"/>
      </rPr>
      <t>※ 확인할 문제 예시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날짜 형식 통일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지점명 표기 통일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숫자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텍스트 혼재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계산값 오류 여부</t>
    </r>
  </si>
  <si>
    <t>중복키</t>
  </si>
  <si>
    <t>중복여부</t>
    <phoneticPr fontId="10" type="noConversion"/>
  </si>
  <si>
    <t>날짜변환</t>
  </si>
  <si>
    <t>상품분류</t>
    <phoneticPr fontId="10" type="noConversion"/>
  </si>
  <si>
    <r>
      <rPr>
        <sz val="11"/>
        <color theme="1"/>
        <rFont val="맑은 고딕"/>
        <family val="2"/>
        <charset val="129"/>
      </rPr>
      <t>매출검증</t>
    </r>
    <r>
      <rPr>
        <sz val="11"/>
        <color theme="1"/>
        <rFont val="Calibri"/>
        <family val="2"/>
        <charset val="1"/>
      </rPr>
      <t xml:space="preserve"> </t>
    </r>
    <phoneticPr fontId="10" type="noConversion"/>
  </si>
  <si>
    <r>
      <rPr>
        <sz val="11"/>
        <color theme="1"/>
        <rFont val="맑은 고딕"/>
        <family val="3"/>
        <charset val="129"/>
      </rPr>
      <t>생각해보기</t>
    </r>
    <r>
      <rPr>
        <sz val="11"/>
        <color theme="1"/>
        <rFont val="Noto Sans CJK SC"/>
        <family val="2"/>
      </rPr>
      <t>: M</t>
    </r>
    <r>
      <rPr>
        <sz val="11"/>
        <color theme="1"/>
        <rFont val="맑은 고딕"/>
        <family val="3"/>
        <charset val="129"/>
      </rPr>
      <t>열</t>
    </r>
    <r>
      <rPr>
        <sz val="11"/>
        <color theme="1"/>
        <rFont val="Noto Sans CJK SC"/>
        <family val="2"/>
      </rPr>
      <t xml:space="preserve">(SUMIFS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Noto Sans CJK SC"/>
        <family val="2"/>
      </rPr>
      <t>)</t>
    </r>
    <r>
      <rPr>
        <sz val="11"/>
        <color theme="1"/>
        <rFont val="맑은 고딕"/>
        <family val="3"/>
        <charset val="129"/>
      </rPr>
      <t>과</t>
    </r>
    <r>
      <rPr>
        <sz val="11"/>
        <color theme="1"/>
        <rFont val="Noto Sans CJK SC"/>
        <family val="2"/>
      </rPr>
      <t xml:space="preserve"> O</t>
    </r>
    <r>
      <rPr>
        <sz val="11"/>
        <color theme="1"/>
        <rFont val="맑은 고딕"/>
        <family val="3"/>
        <charset val="129"/>
      </rPr>
      <t>열</t>
    </r>
    <r>
      <rPr>
        <sz val="11"/>
        <color theme="1"/>
        <rFont val="Noto Sans CJK SC"/>
        <family val="2"/>
      </rPr>
      <t>(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계산</t>
    </r>
    <r>
      <rPr>
        <sz val="11"/>
        <color theme="1"/>
        <rFont val="Noto Sans CJK SC"/>
        <family val="2"/>
      </rPr>
      <t>)</t>
    </r>
    <r>
      <rPr>
        <sz val="11"/>
        <color theme="1"/>
        <rFont val="맑은 고딕"/>
        <family val="3"/>
        <charset val="129"/>
      </rPr>
      <t>이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문제는</t>
    </r>
    <r>
      <rPr>
        <sz val="11"/>
        <color theme="1"/>
        <rFont val="Noto Sans CJK SC"/>
        <family val="2"/>
      </rPr>
      <t xml:space="preserve">? </t>
    </r>
    <r>
      <rPr>
        <sz val="11"/>
        <color theme="1"/>
        <rFont val="맑은 고딕"/>
        <family val="3"/>
        <charset val="129"/>
      </rPr>
      <t>수식은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오류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없이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실행됐는데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왜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값이</t>
    </r>
    <r>
      <rPr>
        <sz val="11"/>
        <color theme="1"/>
        <rFont val="Noto Sans CJK SC"/>
        <family val="2"/>
      </rPr>
      <t xml:space="preserve"> </t>
    </r>
    <r>
      <rPr>
        <sz val="11"/>
        <color theme="1"/>
        <rFont val="맑은 고딕"/>
        <family val="3"/>
        <charset val="129"/>
      </rPr>
      <t>다를까요</t>
    </r>
    <r>
      <rPr>
        <sz val="11"/>
        <color theme="1"/>
        <rFont val="Noto Sans CJK SC"/>
        <family val="2"/>
      </rPr>
      <t>?</t>
    </r>
    <phoneticPr fontId="10" type="noConversion"/>
  </si>
  <si>
    <r>
      <t>3</t>
    </r>
    <r>
      <rPr>
        <sz val="11"/>
        <color theme="1"/>
        <rFont val="Arial Unicode MS"/>
        <family val="2"/>
        <charset val="129"/>
      </rPr>
      <t>월 신구점 판매</t>
    </r>
    <phoneticPr fontId="10" type="noConversion"/>
  </si>
  <si>
    <t>지점코드</t>
    <phoneticPr fontId="10" type="noConversion"/>
  </si>
  <si>
    <t xml:space="preserve"> 확인필요</t>
  </si>
  <si>
    <t>• N열 「담당자 확인 결과」는 비워 두고, 실무에서는 담당자 답변을 받아 기록합니다</t>
  </si>
  <si>
    <t>• 05 시트 기준으로는 8행, 115행, 219행입니다 (불필요한 행·중복 삭제로 행 번호가 바뀜)</t>
  </si>
  <si>
    <t>• 붙여넣으면 3행이 들어와야 합니다 — 원본 8행(수량 빈칸), 118행(주문일자 빈칸), 224행(주문상태 빈칸)</t>
  </si>
  <si>
    <t>담당자 확인 결과</t>
  </si>
  <si>
    <t>제외 사유</t>
  </si>
  <si>
    <t>원칙: 분석에서 뺀다 ≠ 버린다. 원본은 「02_매출원본」에 그대로 있고, 이 목록은 담당자 확인용입니다. (M~Q 도우미 열은 복사하지 않습니다)</t>
  </si>
  <si>
    <t>사용법: ① 05 시트 → 색 기준 필터(연한 빨강) ② 보이는 행의 A~L만 선택해 Ctrl+C ③ 이 시트 A5에 붙여넣기 ④ M열에 제외 사유 입력 ⑤ 05 시트로 돌아가 PART 04에서 3행 삭제</t>
  </si>
  <si>
    <t>10_확인필요 — 분석에서 제외한 행을 사유와 함께 기록하기 (강사 시연)</t>
  </si>
  <si>
    <t>주문일자 빈칸</t>
    <phoneticPr fontId="10" type="noConversion"/>
  </si>
  <si>
    <t>주문상태 빈칸</t>
    <phoneticPr fontId="10" type="noConversion"/>
  </si>
  <si>
    <t>수량 빈칸</t>
    <phoneticPr fontId="10" type="noConversion"/>
  </si>
  <si>
    <t>지점명2</t>
  </si>
  <si>
    <t>상품코드3</t>
  </si>
  <si>
    <t>상품명4</t>
  </si>
  <si>
    <t>매출액5</t>
  </si>
  <si>
    <t>행 레이블</t>
  </si>
  <si>
    <t>총합계</t>
  </si>
  <si>
    <t>열 레이블</t>
  </si>
  <si>
    <t>3월</t>
  </si>
  <si>
    <t>4월</t>
  </si>
  <si>
    <t>5월</t>
  </si>
  <si>
    <t>합계 : 매출액</t>
  </si>
  <si>
    <r>
      <t>1. 현황:</t>
    </r>
    <r>
      <rPr>
        <sz val="11"/>
        <color theme="1"/>
        <rFont val="Calibri"/>
        <family val="2"/>
        <charset val="1"/>
      </rPr>
      <t xml:space="preserve"> 3~5월 판매 매출은 총 </t>
    </r>
    <r>
      <rPr>
        <b/>
        <sz val="11"/>
        <color theme="1"/>
        <rFont val="Calibri"/>
        <family val="2"/>
      </rPr>
      <t>2,365,800원</t>
    </r>
    <r>
      <rPr>
        <sz val="11"/>
        <color theme="1"/>
        <rFont val="Calibri"/>
        <family val="2"/>
        <charset val="1"/>
      </rPr>
      <t xml:space="preserve">이며, 4월이 </t>
    </r>
    <r>
      <rPr>
        <b/>
        <sz val="11"/>
        <color theme="1"/>
        <rFont val="Calibri"/>
        <family val="2"/>
      </rPr>
      <t>861,300원</t>
    </r>
    <r>
      <rPr>
        <sz val="11"/>
        <color theme="1"/>
        <rFont val="Calibri"/>
        <family val="2"/>
        <charset val="1"/>
      </rPr>
      <t xml:space="preserve">으로 가장 높고 5월은 </t>
    </r>
    <r>
      <rPr>
        <b/>
        <sz val="11"/>
        <color theme="1"/>
        <rFont val="Calibri"/>
        <family val="2"/>
      </rPr>
      <t>755,000원</t>
    </r>
    <r>
      <rPr>
        <sz val="11"/>
        <color theme="1"/>
        <rFont val="Calibri"/>
        <family val="2"/>
        <charset val="1"/>
      </rPr>
      <t>으로 감소했습니다.</t>
    </r>
  </si>
  <si>
    <r>
      <t>2. 인사이트:</t>
    </r>
    <r>
      <rPr>
        <sz val="11"/>
        <color theme="1"/>
        <rFont val="Calibri"/>
        <family val="2"/>
        <charset val="1"/>
      </rPr>
      <t xml:space="preserve"> 누적 매출은 </t>
    </r>
    <r>
      <rPr>
        <b/>
        <sz val="11"/>
        <color theme="1"/>
        <rFont val="Calibri"/>
        <family val="2"/>
      </rPr>
      <t>신구점(1,029,700원) &gt; 성남점(745,600원) &gt; 용인점(590,500원)</t>
    </r>
    <r>
      <rPr>
        <sz val="11"/>
        <color theme="1"/>
        <rFont val="Calibri"/>
        <family val="2"/>
        <charset val="1"/>
      </rPr>
      <t xml:space="preserve"> 순이며, 신구점은 매월 가장 높은 매출을 기록했습니다.</t>
    </r>
  </si>
  <si>
    <r>
      <t>2. 인사이트:</t>
    </r>
    <r>
      <rPr>
        <sz val="11"/>
        <color theme="1"/>
        <rFont val="Calibri"/>
        <family val="2"/>
        <charset val="1"/>
      </rPr>
      <t xml:space="preserve"> 4월→5월에는 성남점 </t>
    </r>
    <r>
      <rPr>
        <b/>
        <sz val="11"/>
        <color theme="1"/>
        <rFont val="Calibri"/>
        <family val="2"/>
      </rPr>
      <t>-102,300원</t>
    </r>
    <r>
      <rPr>
        <sz val="11"/>
        <color theme="1"/>
        <rFont val="Calibri"/>
        <family val="2"/>
        <charset val="1"/>
      </rPr>
      <t xml:space="preserve">, 신구점 </t>
    </r>
    <r>
      <rPr>
        <b/>
        <sz val="11"/>
        <color theme="1"/>
        <rFont val="Calibri"/>
        <family val="2"/>
      </rPr>
      <t>-13,000원</t>
    </r>
    <r>
      <rPr>
        <sz val="11"/>
        <color theme="1"/>
        <rFont val="Calibri"/>
        <family val="2"/>
        <charset val="1"/>
      </rPr>
      <t xml:space="preserve">, 용인점 </t>
    </r>
    <r>
      <rPr>
        <b/>
        <sz val="11"/>
        <color theme="1"/>
        <rFont val="Calibri"/>
        <family val="2"/>
      </rPr>
      <t>+9,000원</t>
    </r>
    <r>
      <rPr>
        <sz val="11"/>
        <color theme="1"/>
        <rFont val="Calibri"/>
        <family val="2"/>
        <charset val="1"/>
      </rPr>
      <t>으로 지점별 매출 변화가 다르게 나타났습니다.</t>
    </r>
  </si>
  <si>
    <r>
      <t>3. 추가 확인사항 / 실행 과제:</t>
    </r>
    <r>
      <rPr>
        <sz val="11"/>
        <color theme="1"/>
        <rFont val="Calibri"/>
        <family val="2"/>
        <charset val="1"/>
      </rPr>
      <t xml:space="preserve"> </t>
    </r>
    <r>
      <rPr>
        <b/>
        <sz val="11"/>
        <color theme="1"/>
        <rFont val="Calibri"/>
        <family val="2"/>
      </rPr>
      <t>추가 확인 필요</t>
    </r>
    <r>
      <rPr>
        <sz val="11"/>
        <color theme="1"/>
        <rFont val="Calibri"/>
        <family val="2"/>
        <charset val="1"/>
      </rPr>
      <t xml:space="preserve"> — 지점별 매출 변화가 어떤 상품분류와 판매수량·판매건수에서 발생했는지 세부 분석합니다.</t>
    </r>
  </si>
  <si>
    <r>
      <t>3. 추가 확인사항 / 실행 과제:</t>
    </r>
    <r>
      <rPr>
        <sz val="11"/>
        <color theme="1"/>
        <rFont val="Calibri"/>
        <family val="2"/>
        <charset val="1"/>
      </rPr>
      <t xml:space="preserve"> 특히 4월→5월 성남점의 감소와 용인점의 증가 내역을 </t>
    </r>
    <r>
      <rPr>
        <b/>
        <sz val="11"/>
        <color theme="1"/>
        <rFont val="Calibri"/>
        <family val="2"/>
      </rPr>
      <t>상품분류별로 추가 확인</t>
    </r>
    <r>
      <rPr>
        <sz val="11"/>
        <color theme="1"/>
        <rFont val="Calibri"/>
        <family val="2"/>
        <charset val="1"/>
      </rPr>
      <t>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</si>
</sst>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&quot;월&quot;\ dd&quot;일&quot;"/>
    <numFmt numFmtId="178" formatCode="#,##0_ "/>
  </numFmts>
  <fonts count="2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6"/>
      <color rgb="FFFFFFFF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b/>
      <sz val="11"/>
      <name val="Noto Sans CJK SC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6"/>
      <color rgb="FFFFFFFF"/>
      <name val="Cambria"/>
      <family val="1"/>
    </font>
    <font>
      <sz val="11"/>
      <color theme="1"/>
      <name val="Calibri"/>
      <family val="2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 Unicode MS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Noto Sans CJK S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Noto Sans CJK SC"/>
    </font>
    <font>
      <sz val="11"/>
      <name val="Noto Sans CJK SC"/>
    </font>
    <font>
      <i/>
      <sz val="10"/>
      <color rgb="FF595959"/>
      <name val="Noto Sans CJK SC"/>
    </font>
    <font>
      <sz val="11"/>
      <name val="맑은 고딕"/>
      <family val="3"/>
      <charset val="129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D9E1F2"/>
      </patternFill>
    </fill>
    <fill>
      <patternFill patternType="solid">
        <fgColor rgb="FF5B9BD5"/>
        <bgColor rgb="FF96969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C55A11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0" fontId="4" fillId="5" borderId="2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3" fillId="0" borderId="2" xfId="0" applyFont="1" applyBorder="1"/>
    <xf numFmtId="0" fontId="7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4" fillId="5" borderId="2" xfId="0" applyFont="1" applyFill="1" applyBorder="1" applyAlignment="1">
      <alignment horizontal="center" wrapText="1"/>
    </xf>
    <xf numFmtId="14" fontId="0" fillId="0" borderId="0" xfId="0" applyNumberFormat="1"/>
    <xf numFmtId="0" fontId="11" fillId="6" borderId="0" xfId="0" applyFont="1" applyFill="1"/>
    <xf numFmtId="0" fontId="0" fillId="6" borderId="0" xfId="0" applyFill="1"/>
    <xf numFmtId="177" fontId="0" fillId="0" borderId="0" xfId="0" applyNumberFormat="1"/>
    <xf numFmtId="0" fontId="9" fillId="6" borderId="0" xfId="0" applyFont="1" applyFill="1"/>
    <xf numFmtId="0" fontId="15" fillId="2" borderId="1" xfId="0" applyFont="1" applyFill="1" applyBorder="1" applyAlignment="1">
      <alignment horizontal="center"/>
    </xf>
    <xf numFmtId="0" fontId="12" fillId="6" borderId="0" xfId="0" applyFont="1" applyFill="1"/>
    <xf numFmtId="0" fontId="5" fillId="4" borderId="0" xfId="0" applyFont="1" applyFill="1"/>
    <xf numFmtId="0" fontId="14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wrapText="1"/>
    </xf>
    <xf numFmtId="0" fontId="1" fillId="2" borderId="0" xfId="0" applyFont="1" applyFill="1"/>
    <xf numFmtId="0" fontId="6" fillId="4" borderId="0" xfId="0" applyFont="1" applyFill="1"/>
    <xf numFmtId="0" fontId="0" fillId="0" borderId="0" xfId="0"/>
    <xf numFmtId="0" fontId="16" fillId="0" borderId="0" xfId="0" applyFont="1"/>
    <xf numFmtId="0" fontId="17" fillId="7" borderId="4" xfId="0" applyFont="1" applyFill="1" applyBorder="1"/>
    <xf numFmtId="0" fontId="17" fillId="0" borderId="4" xfId="0" applyFont="1" applyBorder="1"/>
    <xf numFmtId="176" fontId="17" fillId="0" borderId="4" xfId="0" applyNumberFormat="1" applyFont="1" applyBorder="1"/>
    <xf numFmtId="0" fontId="4" fillId="8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8" fillId="0" borderId="0" xfId="0" applyFont="1"/>
    <xf numFmtId="0" fontId="3" fillId="3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19" fillId="7" borderId="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20" fillId="0" borderId="0" xfId="0" applyFont="1"/>
  </cellXfs>
  <cellStyles count="1">
    <cellStyle name="표준" xfId="0" builtinId="0"/>
  </cellStyles>
  <dxfs count="1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 CJK SC"/>
        <family val="2"/>
        <scheme val="none"/>
      </font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 CJK SC"/>
        <family val="2"/>
        <scheme val="none"/>
      </font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 CJK SC"/>
        <family val="2"/>
        <scheme val="none"/>
      </font>
      <border diagonalUp="0" diagonalDown="0">
        <left/>
        <right/>
        <top/>
        <bottom style="thin">
          <color rgb="FFD9E1F2"/>
        </bottom>
        <vertical/>
        <horizontal/>
      </border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 CJK SC"/>
        <family val="2"/>
        <scheme val="none"/>
      </font>
      <border diagonalUp="0" diagonalDown="0">
        <left/>
        <right/>
        <top/>
        <bottom style="thin">
          <color rgb="FFD9E1F2"/>
        </bottom>
        <vertical/>
        <horizontal/>
      </border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 CJK SC"/>
        <family val="2"/>
        <scheme val="none"/>
      </font>
      <border diagonalUp="0" diagonalDown="0">
        <left/>
        <right/>
        <top/>
        <bottom style="thin">
          <color rgb="FFD9E1F2"/>
        </bottom>
        <vertical/>
        <horizontal/>
      </border>
    </dxf>
    <dxf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76" formatCode="yyyy\-mm\-dd"/>
      <border diagonalUp="0" diagonalDown="0">
        <left/>
        <right/>
        <top/>
        <bottom style="thin">
          <color rgb="FFD9E1F2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[AI_스마트엑셀_학생용_실습데이터_최종_답안.xlsx]06_피벗분석!피벗 테이블1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지점별 월 판매 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'06_피벗분석'!$B$3:$B$4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'06_피벗분석'!$A$5:$A$8</c:f>
              <c:strCache>
                <c:ptCount val="3"/>
                <c:pt idx="0">
                  <c:v>성남점</c:v>
                </c:pt>
                <c:pt idx="1">
                  <c:v>신구점</c:v>
                </c:pt>
                <c:pt idx="2">
                  <c:v>용인점</c:v>
                </c:pt>
              </c:strCache>
            </c:strRef>
          </c:cat>
          <c:val>
            <c:numRef>
              <c:f>'06_피벗분석'!$B$5:$B$8</c:f>
              <c:numCache>
                <c:formatCode>#,##0_ </c:formatCode>
                <c:ptCount val="3"/>
                <c:pt idx="0">
                  <c:v>204700</c:v>
                </c:pt>
                <c:pt idx="1">
                  <c:v>298300</c:v>
                </c:pt>
                <c:pt idx="2">
                  <c:v>246500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F-407C-BC0A-CD77ADE73560}"/>
            </c:ext>
          </c:extLst>
        </c:ser>
        <c:ser>
          <c:idx val="1"/>
          <c:order val="1"/>
          <c:tx>
            <c:strRef>
              <c:f>'06_피벗분석'!$C$3:$C$4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'06_피벗분석'!$A$5:$A$8</c:f>
              <c:strCache>
                <c:ptCount val="3"/>
                <c:pt idx="0">
                  <c:v>성남점</c:v>
                </c:pt>
                <c:pt idx="1">
                  <c:v>신구점</c:v>
                </c:pt>
                <c:pt idx="2">
                  <c:v>용인점</c:v>
                </c:pt>
              </c:strCache>
            </c:strRef>
          </c:cat>
          <c:val>
            <c:numRef>
              <c:f>'06_피벗분석'!$C$5:$C$8</c:f>
              <c:numCache>
                <c:formatCode>#,##0_ </c:formatCode>
                <c:ptCount val="3"/>
                <c:pt idx="0">
                  <c:v>321600</c:v>
                </c:pt>
                <c:pt idx="1">
                  <c:v>372200</c:v>
                </c:pt>
                <c:pt idx="2">
                  <c:v>167500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F-407C-BC0A-CD77ADE73560}"/>
            </c:ext>
          </c:extLst>
        </c:ser>
        <c:ser>
          <c:idx val="2"/>
          <c:order val="2"/>
          <c:tx>
            <c:strRef>
              <c:f>'06_피벗분석'!$D$3:$D$4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'06_피벗분석'!$A$5:$A$8</c:f>
              <c:strCache>
                <c:ptCount val="3"/>
                <c:pt idx="0">
                  <c:v>성남점</c:v>
                </c:pt>
                <c:pt idx="1">
                  <c:v>신구점</c:v>
                </c:pt>
                <c:pt idx="2">
                  <c:v>용인점</c:v>
                </c:pt>
              </c:strCache>
            </c:strRef>
          </c:cat>
          <c:val>
            <c:numRef>
              <c:f>'06_피벗분석'!$D$5:$D$8</c:f>
              <c:numCache>
                <c:formatCode>#,##0_ </c:formatCode>
                <c:ptCount val="3"/>
                <c:pt idx="0">
                  <c:v>219300</c:v>
                </c:pt>
                <c:pt idx="1">
                  <c:v>359200</c:v>
                </c:pt>
                <c:pt idx="2">
                  <c:v>176500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F-407C-BC0A-CD77ADE7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493695"/>
        <c:axId val="561506175"/>
      </c:barChart>
      <c:catAx>
        <c:axId val="5614936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1506175"/>
        <c:crosses val="autoZero"/>
        <c:auto val="1"/>
        <c:lblAlgn val="ctr"/>
        <c:lblOffset val="100"/>
        <c:noMultiLvlLbl val="0"/>
      </c:catAx>
      <c:valAx>
        <c:axId val="5615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매출액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149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647700</xdr:colOff>
      <xdr:row>3</xdr:row>
      <xdr:rowOff>175260</xdr:rowOff>
    </xdr:from>
    <xdr:to>
      <xdr:col>12</xdr:col>
      <xdr:colOff>579405</xdr:colOff>
      <xdr:row>10</xdr:row>
      <xdr:rowOff>160130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8DDD3F-459A-9F65-3696-5396BB18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0" y="723900"/>
          <a:ext cx="3284505" cy="1265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2</xdr:row>
      <xdr:rowOff>118110</xdr:rowOff>
    </xdr:from>
    <xdr:to>
      <xdr:col>0</xdr:col>
      <xdr:colOff>5036820</xdr:colOff>
      <xdr:row>17</xdr:row>
      <xdr:rowOff>118110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36F128F1-F4B2-96CC-DA58-A62133F21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6</xdr:row>
      <xdr:rowOff>83820</xdr:rowOff>
    </xdr:from>
    <xdr:to>
      <xdr:col>14</xdr:col>
      <xdr:colOff>160020</xdr:colOff>
      <xdr:row>38</xdr:row>
      <xdr:rowOff>60960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F6586F9-0A75-84C3-F3DE-CE5674E0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1181100"/>
          <a:ext cx="7772400" cy="58293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0.460510069446" createdVersion="8" refreshedVersion="8" minRefreshableVersion="3" recordCount="289" xr:uid="{C6119AFD-3024-4A6D-9655-8FBA86796741}">
  <cacheSource type="worksheet">
    <worksheetSource name="매출"/>
  </cacheSource>
  <cacheFields count="23">
    <cacheField name="주문일자" numFmtId="176">
      <sharedItems containsSemiMixedTypes="0" containsNonDate="0" containsDate="1" containsString="0" minDate="2026-03-01T00:00:00" maxDate="2026-05-31T00:00:00" count="85">
        <d v="2026-03-10T00:00:00"/>
        <d v="2026-04-17T00:00:00"/>
        <d v="2026-03-07T00:00:00"/>
        <d v="2026-04-27T00:00:00"/>
        <d v="2026-03-31T00:00:00"/>
        <d v="2026-03-04T00:00:00"/>
        <d v="2026-03-25T00:00:00"/>
        <d v="2026-03-30T00:00:00"/>
        <d v="2026-04-14T00:00:00"/>
        <d v="2026-03-28T00:00:00"/>
        <d v="2026-04-24T00:00:00"/>
        <d v="2026-05-08T00:00:00"/>
        <d v="2026-03-22T00:00:00"/>
        <d v="2026-05-02T00:00:00"/>
        <d v="2026-04-13T00:00:00"/>
        <d v="2026-04-19T00:00:00"/>
        <d v="2026-05-23T00:00:00"/>
        <d v="2026-05-18T00:00:00"/>
        <d v="2026-04-26T00:00:00"/>
        <d v="2026-04-29T00:00:00"/>
        <d v="2026-04-21T00:00:00"/>
        <d v="2026-04-18T00:00:00"/>
        <d v="2026-05-07T00:00:00"/>
        <d v="2026-05-21T00:00:00"/>
        <d v="2026-03-14T00:00:00"/>
        <d v="2026-04-03T00:00:00"/>
        <d v="2026-05-19T00:00:00"/>
        <d v="2026-04-07T00:00:00"/>
        <d v="2026-03-09T00:00:00"/>
        <d v="2026-05-26T00:00:00"/>
        <d v="2026-05-11T00:00:00"/>
        <d v="2026-03-27T00:00:00"/>
        <d v="2026-04-22T00:00:00"/>
        <d v="2026-04-12T00:00:00"/>
        <d v="2026-04-08T00:00:00"/>
        <d v="2026-05-22T00:00:00"/>
        <d v="2026-04-10T00:00:00"/>
        <d v="2026-04-11T00:00:00"/>
        <d v="2026-04-09T00:00:00"/>
        <d v="2026-05-20T00:00:00"/>
        <d v="2026-05-27T00:00:00"/>
        <d v="2026-05-06T00:00:00"/>
        <d v="2026-05-29T00:00:00"/>
        <d v="2026-04-05T00:00:00"/>
        <d v="2026-05-03T00:00:00"/>
        <d v="2026-05-12T00:00:00"/>
        <d v="2026-04-23T00:00:00"/>
        <d v="2026-05-24T00:00:00"/>
        <d v="2026-05-04T00:00:00"/>
        <d v="2026-04-06T00:00:00"/>
        <d v="2026-03-08T00:00:00"/>
        <d v="2026-03-21T00:00:00"/>
        <d v="2026-03-05T00:00:00"/>
        <d v="2026-03-15T00:00:00"/>
        <d v="2026-04-15T00:00:00"/>
        <d v="2026-05-10T00:00:00"/>
        <d v="2026-03-17T00:00:00"/>
        <d v="2026-03-18T00:00:00"/>
        <d v="2026-03-01T00:00:00"/>
        <d v="2026-03-13T00:00:00"/>
        <d v="2026-04-28T00:00:00"/>
        <d v="2026-03-02T00:00:00"/>
        <d v="2026-05-16T00:00:00"/>
        <d v="2026-03-16T00:00:00"/>
        <d v="2026-04-16T00:00:00"/>
        <d v="2026-05-05T00:00:00"/>
        <d v="2026-03-12T00:00:00"/>
        <d v="2026-05-14T00:00:00"/>
        <d v="2026-04-01T00:00:00"/>
        <d v="2026-03-24T00:00:00"/>
        <d v="2026-04-20T00:00:00"/>
        <d v="2026-05-01T00:00:00"/>
        <d v="2026-04-04T00:00:00"/>
        <d v="2026-05-28T00:00:00"/>
        <d v="2026-05-13T00:00:00"/>
        <d v="2026-05-25T00:00:00"/>
        <d v="2026-05-30T00:00:00"/>
        <d v="2026-03-29T00:00:00"/>
        <d v="2026-05-17T00:00:00"/>
        <d v="2026-03-11T00:00:00"/>
        <d v="2026-03-23T00:00:00"/>
        <d v="2026-05-15T00:00:00"/>
        <d v="2026-04-25T00:00:00"/>
        <d v="2026-03-20T00:00:00"/>
        <d v="2026-03-26T00:00:00"/>
      </sharedItems>
      <fieldGroup par="22"/>
    </cacheField>
    <cacheField name="지점코드" numFmtId="0">
      <sharedItems/>
    </cacheField>
    <cacheField name="지점명" numFmtId="0">
      <sharedItems count="3">
        <s v="신구점"/>
        <s v="성남점"/>
        <s v="용인점"/>
      </sharedItems>
    </cacheField>
    <cacheField name="상품코드" numFmtId="0">
      <sharedItems/>
    </cacheField>
    <cacheField name="상품명" numFmtId="0">
      <sharedItems/>
    </cacheField>
    <cacheField name="수량" numFmtId="0">
      <sharedItems containsSemiMixedTypes="0" containsString="0" containsNumber="1" containsInteger="1" minValue="1" maxValue="5"/>
    </cacheField>
    <cacheField name="판매단가" numFmtId="0">
      <sharedItems containsSemiMixedTypes="0" containsString="0" containsNumber="1" containsInteger="1" minValue="3000" maxValue="5500"/>
    </cacheField>
    <cacheField name="매출액" numFmtId="0">
      <sharedItems containsSemiMixedTypes="0" containsString="0" containsNumber="1" containsInteger="1" minValue="3000" maxValue="22500"/>
    </cacheField>
    <cacheField name="결제수단" numFmtId="0">
      <sharedItems containsBlank="1"/>
    </cacheField>
    <cacheField name="담당자" numFmtId="0">
      <sharedItems containsBlank="1"/>
    </cacheField>
    <cacheField name="주문상태" numFmtId="0">
      <sharedItems count="2">
        <s v="판매"/>
        <s v="취소"/>
      </sharedItems>
    </cacheField>
    <cacheField name="비고" numFmtId="0">
      <sharedItems containsNonDate="0" containsString="0" containsBlank="1"/>
    </cacheField>
    <cacheField name="상품분류" numFmtId="0">
      <sharedItems count="4">
        <s v="논커피"/>
        <s v="커피"/>
        <s v="디저트"/>
        <s v="푸드"/>
      </sharedItems>
    </cacheField>
    <cacheField name="매출검증 " numFmtId="0">
      <sharedItems/>
    </cacheField>
    <cacheField name="중복키" numFmtId="0">
      <sharedItems/>
    </cacheField>
    <cacheField name="중복여부" numFmtId="0">
      <sharedItems/>
    </cacheField>
    <cacheField name="날짜변환" numFmtId="0">
      <sharedItems containsSemiMixedTypes="0" containsString="0" containsNumber="1" containsInteger="1" minValue="46082" maxValue="46172"/>
    </cacheField>
    <cacheField name="지점명2" numFmtId="0">
      <sharedItems containsNonDate="0" containsString="0" containsBlank="1"/>
    </cacheField>
    <cacheField name="상품코드3" numFmtId="0">
      <sharedItems containsNonDate="0" containsString="0" containsBlank="1"/>
    </cacheField>
    <cacheField name="상품명4" numFmtId="0">
      <sharedItems containsNonDate="0" containsString="0" containsBlank="1"/>
    </cacheField>
    <cacheField name="매출액5" numFmtId="0">
      <sharedItems containsNonDate="0" containsString="0" containsBlank="1"/>
    </cacheField>
    <cacheField name="일(주문일자)" numFmtId="0" databaseField="0">
      <fieldGroup base="0">
        <rangePr groupBy="days" startDate="2026-03-01T00:00:00" endDate="2026-05-31T00:00:00"/>
        <groupItems count="368">
          <s v="&lt;2026-03-0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6-05-31"/>
        </groupItems>
      </fieldGroup>
    </cacheField>
    <cacheField name="개월(주문일자)" numFmtId="0" databaseField="0">
      <fieldGroup base="0">
        <rangePr groupBy="months" startDate="2026-03-01T00:00:00" endDate="2026-05-31T00:00:00"/>
        <groupItems count="14">
          <s v="&lt;2026-03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5-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s v="S001"/>
    <x v="0"/>
    <s v="P005"/>
    <s v="녹차라떼"/>
    <n v="3"/>
    <n v="4500"/>
    <n v="13500"/>
    <s v="카드"/>
    <s v="한지우"/>
    <x v="0"/>
    <m/>
    <x v="0"/>
    <s v="정상"/>
    <s v="46091|S001|신구점|P005|녹차라떼|3|4500|13500|카드|한지우|판매|"/>
    <s v=""/>
    <n v="46091"/>
    <m/>
    <m/>
    <m/>
    <m/>
  </r>
  <r>
    <x v="1"/>
    <s v="S002"/>
    <x v="1"/>
    <s v="P002"/>
    <s v="카페라떼"/>
    <n v="1"/>
    <n v="4000"/>
    <n v="4000"/>
    <s v="간편결제"/>
    <s v="한지우"/>
    <x v="0"/>
    <m/>
    <x v="1"/>
    <s v="정상"/>
    <s v="46129|S002|성남점|P002|카페라떼|1|4000|4000|간편결제|한지우|판매|"/>
    <s v=""/>
    <n v="46129"/>
    <m/>
    <m/>
    <m/>
    <m/>
  </r>
  <r>
    <x v="2"/>
    <s v="S002"/>
    <x v="1"/>
    <s v="P007"/>
    <s v="치즈케이크"/>
    <n v="2"/>
    <n v="5000"/>
    <n v="10000"/>
    <s v="카드"/>
    <s v="정다은"/>
    <x v="0"/>
    <m/>
    <x v="2"/>
    <s v="정상"/>
    <s v="46088|S002|성남점|P007|치즈케이크|2|5000|10000|카드|정다은|판매|"/>
    <s v=""/>
    <n v="46088"/>
    <m/>
    <m/>
    <m/>
    <m/>
  </r>
  <r>
    <x v="3"/>
    <s v="S002"/>
    <x v="1"/>
    <s v="P001"/>
    <s v="아메리카노"/>
    <n v="3"/>
    <n v="3000"/>
    <n v="9000"/>
    <s v="간편결제"/>
    <s v="박서연"/>
    <x v="0"/>
    <m/>
    <x v="1"/>
    <s v="정상"/>
    <s v="46139|S002|성남점|P001|아메리카노|3|3000|9000|간편결제|박서연|판매|"/>
    <s v=""/>
    <n v="46139"/>
    <m/>
    <m/>
    <m/>
    <m/>
  </r>
  <r>
    <x v="4"/>
    <s v="S001"/>
    <x v="0"/>
    <s v="P003"/>
    <s v="바닐라라떼"/>
    <n v="4"/>
    <n v="4500"/>
    <n v="18000"/>
    <s v="간편결제"/>
    <s v="박서연"/>
    <x v="0"/>
    <m/>
    <x v="1"/>
    <s v="정상"/>
    <s v="46112|S001|신구점|P003|바닐라라떼|4|4500|18000|간편결제|박서연|판매|"/>
    <s v=""/>
    <n v="46112"/>
    <m/>
    <m/>
    <m/>
    <m/>
  </r>
  <r>
    <x v="5"/>
    <s v="S003"/>
    <x v="2"/>
    <s v="P001"/>
    <s v="아메리카노"/>
    <n v="1"/>
    <n v="3000"/>
    <n v="3000"/>
    <s v="현금"/>
    <s v="한지우"/>
    <x v="0"/>
    <m/>
    <x v="1"/>
    <s v="정상"/>
    <s v="46085|S003|용인점|P001|아메리카노|1|3000|3000|현금|한지우|판매|"/>
    <s v=""/>
    <n v="46085"/>
    <m/>
    <m/>
    <m/>
    <m/>
  </r>
  <r>
    <x v="6"/>
    <s v="S001"/>
    <x v="0"/>
    <s v="P003"/>
    <s v="바닐라라떼"/>
    <n v="1"/>
    <n v="4500"/>
    <n v="4500"/>
    <s v="카드"/>
    <s v="최지훈"/>
    <x v="0"/>
    <m/>
    <x v="1"/>
    <s v="정상"/>
    <s v="46106|S001|신구점|P003|바닐라라떼|1|4500|4500|카드|최지훈|판매|"/>
    <s v=""/>
    <n v="46106"/>
    <m/>
    <m/>
    <m/>
    <m/>
  </r>
  <r>
    <x v="7"/>
    <s v="S001"/>
    <x v="0"/>
    <s v="P008"/>
    <s v="크루아상"/>
    <n v="2"/>
    <n v="3500"/>
    <n v="7000"/>
    <s v="카드"/>
    <s v="한지우"/>
    <x v="0"/>
    <m/>
    <x v="2"/>
    <s v="정상"/>
    <s v="46111|S001|신구점|P008|크루아상|2|3500|7000|카드|한지우|판매|"/>
    <s v=""/>
    <n v="46111"/>
    <m/>
    <m/>
    <m/>
    <m/>
  </r>
  <r>
    <x v="8"/>
    <s v="S003"/>
    <x v="2"/>
    <s v="P001"/>
    <s v="아메리카노"/>
    <n v="2"/>
    <n v="3000"/>
    <n v="6000"/>
    <s v="간편결제"/>
    <s v="이서준"/>
    <x v="0"/>
    <m/>
    <x v="1"/>
    <s v="정상"/>
    <s v="46126|S003|용인점|P001|아메리카노|2|3000|6000|간편결제|이서준|판매|"/>
    <s v=""/>
    <n v="46126"/>
    <m/>
    <m/>
    <m/>
    <m/>
  </r>
  <r>
    <x v="9"/>
    <s v="S002"/>
    <x v="1"/>
    <s v="P003"/>
    <s v="바닐라라떼"/>
    <n v="2"/>
    <n v="4500"/>
    <n v="9000"/>
    <s v="카드"/>
    <s v="김민지"/>
    <x v="0"/>
    <m/>
    <x v="1"/>
    <s v="정상"/>
    <s v="46109|S002|성남점|P003|바닐라라떼|2|4500|9000|카드|김민지|판매|"/>
    <s v=""/>
    <n v="46109"/>
    <m/>
    <m/>
    <m/>
    <m/>
  </r>
  <r>
    <x v="10"/>
    <s v="S002"/>
    <x v="1"/>
    <s v="P003"/>
    <s v="바닐라라떼"/>
    <n v="5"/>
    <n v="4500"/>
    <n v="22500"/>
    <s v="현금"/>
    <s v="박서연"/>
    <x v="0"/>
    <m/>
    <x v="1"/>
    <s v="정상"/>
    <s v="46136|S002|성남점|P003|바닐라라떼|5|4500|22500|현금|박서연|판매|"/>
    <s v=""/>
    <n v="46136"/>
    <m/>
    <m/>
    <m/>
    <m/>
  </r>
  <r>
    <x v="11"/>
    <s v="S002"/>
    <x v="1"/>
    <s v="P009"/>
    <s v="샌드위치"/>
    <n v="4"/>
    <n v="5500"/>
    <n v="22000"/>
    <s v="현금"/>
    <s v="박서연"/>
    <x v="0"/>
    <m/>
    <x v="3"/>
    <s v="정상"/>
    <s v="46150|S002|성남점|P009|샌드위치|4|5500|22000|현금|박서연|판매|"/>
    <s v=""/>
    <n v="46150"/>
    <m/>
    <m/>
    <m/>
    <m/>
  </r>
  <r>
    <x v="12"/>
    <s v="S001"/>
    <x v="0"/>
    <s v="P001"/>
    <s v="아메리카노"/>
    <n v="1"/>
    <n v="3000"/>
    <n v="3000"/>
    <s v="간편결제"/>
    <s v="김민지"/>
    <x v="0"/>
    <m/>
    <x v="1"/>
    <s v="정상"/>
    <s v="46103|S001|신구점|P001|아메리카노|1|3000|3000|간편결제|김민지|판매|"/>
    <s v=""/>
    <n v="46103"/>
    <m/>
    <m/>
    <m/>
    <m/>
  </r>
  <r>
    <x v="13"/>
    <s v="S001"/>
    <x v="0"/>
    <s v="P002"/>
    <s v="카페라떼"/>
    <n v="2"/>
    <n v="4000"/>
    <n v="8000"/>
    <s v="간편결제"/>
    <s v="김민지"/>
    <x v="0"/>
    <m/>
    <x v="1"/>
    <s v="정상"/>
    <s v="46144|S001|신구점|P002|카페라떼|2|4000|8000|간편결제|김민지|판매|"/>
    <s v=""/>
    <n v="46144"/>
    <m/>
    <m/>
    <m/>
    <m/>
  </r>
  <r>
    <x v="14"/>
    <s v="S001"/>
    <x v="0"/>
    <s v="P004"/>
    <s v="카라멜마끼아또"/>
    <n v="2"/>
    <n v="4800"/>
    <n v="9600"/>
    <s v="현금"/>
    <s v="정다은"/>
    <x v="1"/>
    <m/>
    <x v="1"/>
    <s v="정상"/>
    <s v="46125|S001|신구점|P004|카라멜마끼아또|2|4800|9600|현금|정다은|취소|"/>
    <s v=""/>
    <n v="46125"/>
    <m/>
    <m/>
    <m/>
    <m/>
  </r>
  <r>
    <x v="15"/>
    <s v="S001"/>
    <x v="0"/>
    <s v="P001"/>
    <s v="아메리카노"/>
    <n v="3"/>
    <n v="3000"/>
    <n v="9000"/>
    <s v="현금"/>
    <s v="박서연"/>
    <x v="0"/>
    <m/>
    <x v="1"/>
    <s v="정상"/>
    <s v="46131|S001|신구점|P001|아메리카노|3|3000|9000|현금|박서연|판매|"/>
    <s v=""/>
    <n v="46131"/>
    <m/>
    <m/>
    <m/>
    <m/>
  </r>
  <r>
    <x v="16"/>
    <s v="S001"/>
    <x v="0"/>
    <s v="P010"/>
    <s v="베이글"/>
    <n v="2"/>
    <n v="4000"/>
    <n v="8000"/>
    <s v="카드"/>
    <s v="박서연"/>
    <x v="0"/>
    <m/>
    <x v="3"/>
    <s v="정상"/>
    <s v="46165|S001|신구점|P010|베이글|2|4000|8000|카드|박서연|판매|"/>
    <s v=""/>
    <n v="46165"/>
    <m/>
    <m/>
    <m/>
    <m/>
  </r>
  <r>
    <x v="17"/>
    <s v="S002"/>
    <x v="1"/>
    <s v="P001"/>
    <s v="아메리카노"/>
    <n v="1"/>
    <n v="3000"/>
    <n v="3000"/>
    <s v="간편결제"/>
    <s v="최지훈"/>
    <x v="0"/>
    <m/>
    <x v="1"/>
    <s v="정상"/>
    <s v="46160|S002|성남점|P001|아메리카노|1|3000|3000|간편결제|최지훈|판매|"/>
    <s v=""/>
    <n v="46160"/>
    <m/>
    <m/>
    <m/>
    <m/>
  </r>
  <r>
    <x v="8"/>
    <s v="S001"/>
    <x v="0"/>
    <s v="P004"/>
    <s v="카라멜마끼아또"/>
    <n v="4"/>
    <n v="4800"/>
    <n v="19200"/>
    <s v="현금"/>
    <m/>
    <x v="0"/>
    <m/>
    <x v="1"/>
    <s v="정상"/>
    <s v="46126|S001|신구점|P004|카라멜마끼아또|4|4800|19200|현금||판매|"/>
    <s v=""/>
    <n v="46126"/>
    <m/>
    <m/>
    <m/>
    <m/>
  </r>
  <r>
    <x v="18"/>
    <s v="S003"/>
    <x v="2"/>
    <s v="P008"/>
    <s v="크루아상"/>
    <n v="2"/>
    <n v="3500"/>
    <n v="7000"/>
    <s v="카드"/>
    <s v="최지훈"/>
    <x v="0"/>
    <m/>
    <x v="2"/>
    <s v="정상"/>
    <s v="46138|S003|용인점|P008|크루아상|2|3500|7000|카드|최지훈|판매|"/>
    <s v=""/>
    <n v="46138"/>
    <m/>
    <m/>
    <m/>
    <m/>
  </r>
  <r>
    <x v="19"/>
    <s v="S003"/>
    <x v="2"/>
    <s v="P005"/>
    <s v="녹차라떼"/>
    <n v="1"/>
    <n v="4500"/>
    <n v="4500"/>
    <s v="간편결제"/>
    <s v="최지훈"/>
    <x v="0"/>
    <m/>
    <x v="0"/>
    <s v="정상"/>
    <s v="46141|S003|용인점|P005|녹차라떼|1|4500|4500|간편결제|최지훈|판매|"/>
    <s v=""/>
    <n v="46141"/>
    <m/>
    <m/>
    <m/>
    <m/>
  </r>
  <r>
    <x v="20"/>
    <s v="S003"/>
    <x v="2"/>
    <s v="P001"/>
    <s v="아메리카노"/>
    <n v="1"/>
    <n v="3000"/>
    <n v="3000"/>
    <s v="카드"/>
    <s v="김민지"/>
    <x v="0"/>
    <m/>
    <x v="1"/>
    <s v="정상"/>
    <s v="46133|S003|용인점|P001|아메리카노|1|3000|3000|카드|김민지|판매|"/>
    <s v=""/>
    <n v="46133"/>
    <m/>
    <m/>
    <m/>
    <m/>
  </r>
  <r>
    <x v="21"/>
    <s v="S001"/>
    <x v="0"/>
    <s v="P002"/>
    <s v="카페라떼"/>
    <n v="2"/>
    <n v="4000"/>
    <n v="8000"/>
    <s v="카드"/>
    <s v="한지우"/>
    <x v="0"/>
    <m/>
    <x v="1"/>
    <s v="정상"/>
    <s v="46130|S001|신구점|P002|카페라떼|2|4000|8000|카드|한지우|판매|"/>
    <s v=""/>
    <n v="46130"/>
    <m/>
    <m/>
    <m/>
    <m/>
  </r>
  <r>
    <x v="19"/>
    <s v="S001"/>
    <x v="0"/>
    <s v="P001"/>
    <s v="아메리카노"/>
    <n v="2"/>
    <n v="3000"/>
    <n v="6000"/>
    <s v="간편결제"/>
    <s v="박서연"/>
    <x v="0"/>
    <m/>
    <x v="1"/>
    <s v="정상"/>
    <s v="46141|S001|신구점|P001|아메리카노|2|3000|6000|간편결제|박서연|판매|"/>
    <s v=""/>
    <n v="46141"/>
    <m/>
    <m/>
    <m/>
    <m/>
  </r>
  <r>
    <x v="22"/>
    <s v="S001"/>
    <x v="0"/>
    <s v="P007"/>
    <s v="치즈케이크"/>
    <n v="2"/>
    <n v="5000"/>
    <n v="10000"/>
    <s v="간편결제"/>
    <s v="김민지"/>
    <x v="1"/>
    <m/>
    <x v="2"/>
    <s v="정상"/>
    <s v="46149|S001|신구점|P007|치즈케이크|2|5000|10000|간편결제|김민지|취소|"/>
    <s v=""/>
    <n v="46149"/>
    <m/>
    <m/>
    <m/>
    <m/>
  </r>
  <r>
    <x v="23"/>
    <s v="S002"/>
    <x v="1"/>
    <s v="P008"/>
    <s v="크루아상"/>
    <n v="2"/>
    <n v="3500"/>
    <n v="7000"/>
    <s v="간편결제"/>
    <s v="정다은"/>
    <x v="1"/>
    <m/>
    <x v="2"/>
    <s v="정상"/>
    <s v="46163|S002|성남점|P008|크루아상|2|3500|7000|간편결제|정다은|취소|"/>
    <s v=""/>
    <n v="46163"/>
    <m/>
    <m/>
    <m/>
    <m/>
  </r>
  <r>
    <x v="24"/>
    <s v="S003"/>
    <x v="2"/>
    <s v="P007"/>
    <s v="치즈케이크"/>
    <n v="4"/>
    <n v="5000"/>
    <n v="20000"/>
    <s v="현금"/>
    <s v="정다은"/>
    <x v="0"/>
    <m/>
    <x v="2"/>
    <s v="정상"/>
    <s v="46095|S003|용인점|P007|치즈케이크|4|5000|20000|현금|정다은|판매|"/>
    <s v=""/>
    <n v="46095"/>
    <m/>
    <m/>
    <m/>
    <m/>
  </r>
  <r>
    <x v="25"/>
    <s v="S002"/>
    <x v="1"/>
    <s v="P004"/>
    <s v="카라멜마끼아또"/>
    <n v="3"/>
    <n v="4800"/>
    <n v="14400"/>
    <s v="간편결제"/>
    <s v="김민지"/>
    <x v="0"/>
    <m/>
    <x v="1"/>
    <s v="정상"/>
    <s v="46115|S002|성남점|P004|카라멜마끼아또|3|4800|14400|간편결제|김민지|판매|"/>
    <s v=""/>
    <n v="46115"/>
    <m/>
    <m/>
    <m/>
    <m/>
  </r>
  <r>
    <x v="26"/>
    <s v="S001"/>
    <x v="0"/>
    <s v="P001"/>
    <s v="아메리카노"/>
    <n v="2"/>
    <n v="3000"/>
    <n v="6000"/>
    <s v="카드"/>
    <s v="박서연"/>
    <x v="0"/>
    <m/>
    <x v="1"/>
    <s v="정상"/>
    <s v="46161|S001|신구점|P001|아메리카노|2|3000|6000|카드|박서연|판매|"/>
    <s v=""/>
    <n v="46161"/>
    <m/>
    <m/>
    <m/>
    <m/>
  </r>
  <r>
    <x v="27"/>
    <s v="S002"/>
    <x v="1"/>
    <s v="P006"/>
    <s v="초코라떼"/>
    <n v="1"/>
    <n v="4500"/>
    <n v="4500"/>
    <s v="현금"/>
    <s v="이서준"/>
    <x v="0"/>
    <m/>
    <x v="0"/>
    <s v="정상"/>
    <s v="46119|S002|성남점|P006|초코라떼|1|4500|4500|현금|이서준|판매|"/>
    <s v=""/>
    <n v="46119"/>
    <m/>
    <m/>
    <m/>
    <m/>
  </r>
  <r>
    <x v="2"/>
    <s v="S002"/>
    <x v="1"/>
    <s v="P005"/>
    <s v="녹차라떼"/>
    <n v="1"/>
    <n v="4500"/>
    <n v="4500"/>
    <s v="간편결제"/>
    <s v="정다은"/>
    <x v="0"/>
    <m/>
    <x v="0"/>
    <s v="정상"/>
    <s v="46088|S002|성남점|P005|녹차라떼|1|4500|4500|간편결제|정다은|판매|"/>
    <s v=""/>
    <n v="46088"/>
    <m/>
    <m/>
    <m/>
    <m/>
  </r>
  <r>
    <x v="9"/>
    <s v="S003"/>
    <x v="2"/>
    <s v="P007"/>
    <s v="치즈케이크"/>
    <n v="4"/>
    <n v="5000"/>
    <n v="20000"/>
    <s v="카드"/>
    <s v="정다은"/>
    <x v="0"/>
    <m/>
    <x v="2"/>
    <s v="정상"/>
    <s v="46109|S003|용인점|P007|치즈케이크|4|5000|20000|카드|정다은|판매|"/>
    <s v=""/>
    <n v="46109"/>
    <m/>
    <m/>
    <m/>
    <m/>
  </r>
  <r>
    <x v="20"/>
    <s v="S002"/>
    <x v="1"/>
    <s v="P001"/>
    <s v="아메리카노"/>
    <n v="2"/>
    <n v="3000"/>
    <n v="6000"/>
    <s v="간편결제"/>
    <s v="김민지"/>
    <x v="0"/>
    <m/>
    <x v="1"/>
    <s v="정상"/>
    <s v="46133|S002|성남점|P001|아메리카노|2|3000|6000|간편결제|김민지|판매|"/>
    <s v=""/>
    <n v="46133"/>
    <m/>
    <m/>
    <m/>
    <m/>
  </r>
  <r>
    <x v="28"/>
    <s v="S003"/>
    <x v="2"/>
    <s v="P004"/>
    <s v="카라멜마끼아또"/>
    <n v="2"/>
    <n v="4800"/>
    <n v="9600"/>
    <s v="간편결제"/>
    <s v="김민지"/>
    <x v="0"/>
    <m/>
    <x v="1"/>
    <s v="정상"/>
    <s v="46090|S003|용인점|P004|카라멜마끼아또|2|4800|9600|간편결제|김민지|판매|"/>
    <s v=""/>
    <n v="46090"/>
    <m/>
    <m/>
    <m/>
    <m/>
  </r>
  <r>
    <x v="22"/>
    <s v="S002"/>
    <x v="1"/>
    <s v="P008"/>
    <s v="크루아상"/>
    <n v="1"/>
    <n v="3500"/>
    <n v="3500"/>
    <m/>
    <s v="최지훈"/>
    <x v="0"/>
    <m/>
    <x v="2"/>
    <s v="정상"/>
    <s v="46149|S002|성남점|P008|크루아상|1|3500|3500||최지훈|판매|"/>
    <s v=""/>
    <n v="46149"/>
    <m/>
    <m/>
    <m/>
    <m/>
  </r>
  <r>
    <x v="29"/>
    <s v="S002"/>
    <x v="1"/>
    <s v="P010"/>
    <s v="베이글"/>
    <n v="1"/>
    <n v="4000"/>
    <n v="4000"/>
    <s v="현금"/>
    <s v="박서연"/>
    <x v="0"/>
    <m/>
    <x v="3"/>
    <s v="정상"/>
    <s v="46168|S002|성남점|P010|베이글|1|4000|4000|현금|박서연|판매|"/>
    <s v=""/>
    <n v="46168"/>
    <m/>
    <m/>
    <m/>
    <m/>
  </r>
  <r>
    <x v="30"/>
    <s v="S001"/>
    <x v="0"/>
    <s v="P010"/>
    <s v="베이글"/>
    <n v="1"/>
    <n v="4000"/>
    <n v="4000"/>
    <s v="카드"/>
    <s v="한지우"/>
    <x v="0"/>
    <m/>
    <x v="3"/>
    <s v="정상"/>
    <s v="46153|S001|신구점|P010|베이글|1|4000|4000|카드|한지우|판매|"/>
    <s v=""/>
    <n v="46153"/>
    <m/>
    <m/>
    <m/>
    <m/>
  </r>
  <r>
    <x v="31"/>
    <s v="S001"/>
    <x v="0"/>
    <s v="P010"/>
    <s v="베이글"/>
    <n v="2"/>
    <n v="4000"/>
    <n v="8000"/>
    <s v="현금"/>
    <s v="박서연"/>
    <x v="1"/>
    <m/>
    <x v="3"/>
    <s v="정상"/>
    <s v="46108|S001|신구점|P010|베이글|2|4000|8000|현금|박서연|취소|"/>
    <s v=""/>
    <n v="46108"/>
    <m/>
    <m/>
    <m/>
    <m/>
  </r>
  <r>
    <x v="28"/>
    <s v="S001"/>
    <x v="0"/>
    <s v="P008"/>
    <s v="크루아상"/>
    <n v="3"/>
    <n v="3500"/>
    <n v="10500"/>
    <s v="간편결제"/>
    <s v="최지훈"/>
    <x v="0"/>
    <m/>
    <x v="2"/>
    <s v="정상"/>
    <s v="46090|S001|신구점|P008|크루아상|3|3500|10500|간편결제|최지훈|판매|"/>
    <s v=""/>
    <n v="46090"/>
    <m/>
    <m/>
    <m/>
    <m/>
  </r>
  <r>
    <x v="23"/>
    <s v="S001"/>
    <x v="0"/>
    <s v="P002"/>
    <s v="카페라떼"/>
    <n v="1"/>
    <n v="4000"/>
    <n v="4000"/>
    <s v="간편결제"/>
    <s v="이서준"/>
    <x v="0"/>
    <m/>
    <x v="1"/>
    <s v="정상"/>
    <s v="46163|S001|신구점|P002|카페라떼|1|4000|4000|간편결제|이서준|판매|"/>
    <s v=""/>
    <n v="46163"/>
    <m/>
    <m/>
    <m/>
    <m/>
  </r>
  <r>
    <x v="13"/>
    <s v="S003"/>
    <x v="2"/>
    <s v="P005"/>
    <s v="녹차라떼"/>
    <n v="1"/>
    <n v="4500"/>
    <n v="4500"/>
    <s v="간편결제"/>
    <s v="이서준"/>
    <x v="0"/>
    <m/>
    <x v="0"/>
    <s v="정상"/>
    <s v="46144|S003|용인점|P005|녹차라떼|1|4500|4500|간편결제|이서준|판매|"/>
    <s v=""/>
    <n v="46144"/>
    <m/>
    <m/>
    <m/>
    <m/>
  </r>
  <r>
    <x v="7"/>
    <s v="S001"/>
    <x v="0"/>
    <s v="P006"/>
    <s v="초코라떼"/>
    <n v="4"/>
    <n v="4500"/>
    <n v="18000"/>
    <s v="간편결제"/>
    <s v="최지훈"/>
    <x v="0"/>
    <m/>
    <x v="0"/>
    <s v="정상"/>
    <s v="46111|S001|신구점|P006|초코라떼|4|4500|18000|간편결제|최지훈|판매|"/>
    <s v=""/>
    <n v="46111"/>
    <m/>
    <m/>
    <m/>
    <m/>
  </r>
  <r>
    <x v="32"/>
    <s v="S003"/>
    <x v="2"/>
    <s v="P005"/>
    <s v="녹차라떼"/>
    <n v="2"/>
    <n v="4500"/>
    <n v="9000"/>
    <s v="현금"/>
    <s v="정다은"/>
    <x v="0"/>
    <m/>
    <x v="0"/>
    <s v="정상"/>
    <s v="46134|S003|용인점|P005|녹차라떼|2|4500|9000|현금|정다은|판매|"/>
    <s v=""/>
    <n v="46134"/>
    <m/>
    <m/>
    <m/>
    <m/>
  </r>
  <r>
    <x v="33"/>
    <s v="S001"/>
    <x v="0"/>
    <s v="P001"/>
    <s v="아메리카노"/>
    <n v="4"/>
    <n v="3000"/>
    <n v="12000"/>
    <s v="간편결제"/>
    <s v="정다은"/>
    <x v="0"/>
    <m/>
    <x v="1"/>
    <s v="정상"/>
    <s v="46124|S001|신구점|P001|아메리카노|4|3000|12000|간편결제|정다은|판매|"/>
    <s v=""/>
    <n v="46124"/>
    <m/>
    <m/>
    <m/>
    <m/>
  </r>
  <r>
    <x v="11"/>
    <s v="S002"/>
    <x v="1"/>
    <s v="P005"/>
    <s v="녹차라떼"/>
    <n v="3"/>
    <n v="4500"/>
    <n v="13500"/>
    <s v="간편결제"/>
    <s v="이서준"/>
    <x v="0"/>
    <m/>
    <x v="0"/>
    <s v="정상"/>
    <s v="46150|S002|성남점|P005|녹차라떼|3|4500|13500|간편결제|이서준|판매|"/>
    <s v=""/>
    <n v="46150"/>
    <m/>
    <m/>
    <m/>
    <m/>
  </r>
  <r>
    <x v="34"/>
    <s v="S002"/>
    <x v="1"/>
    <s v="P008"/>
    <s v="크루아상"/>
    <n v="1"/>
    <n v="3500"/>
    <n v="3500"/>
    <s v="간편결제"/>
    <s v="최지훈"/>
    <x v="0"/>
    <m/>
    <x v="2"/>
    <s v="정상"/>
    <s v="46120|S002|성남점|P008|크루아상|1|3500|3500|간편결제|최지훈|판매|"/>
    <s v=""/>
    <n v="46120"/>
    <m/>
    <m/>
    <m/>
    <m/>
  </r>
  <r>
    <x v="35"/>
    <s v="S002"/>
    <x v="1"/>
    <s v="P002"/>
    <s v="카페라떼"/>
    <n v="1"/>
    <n v="4000"/>
    <n v="4000"/>
    <s v="간편결제"/>
    <s v="이서준"/>
    <x v="1"/>
    <m/>
    <x v="1"/>
    <s v="정상"/>
    <s v="46164|S002|성남점|P002|카페라떼|1|4000|4000|간편결제|이서준|취소|"/>
    <s v=""/>
    <n v="46164"/>
    <m/>
    <m/>
    <m/>
    <m/>
  </r>
  <r>
    <x v="36"/>
    <s v="S002"/>
    <x v="1"/>
    <s v="P010"/>
    <s v="베이글"/>
    <n v="3"/>
    <n v="4000"/>
    <n v="12000"/>
    <s v="간편결제"/>
    <s v="김민지"/>
    <x v="0"/>
    <m/>
    <x v="3"/>
    <s v="정상"/>
    <s v="46122|S002|성남점|P010|베이글|3|4000|12000|간편결제|김민지|판매|"/>
    <s v=""/>
    <n v="46122"/>
    <m/>
    <m/>
    <m/>
    <m/>
  </r>
  <r>
    <x v="37"/>
    <s v="S002"/>
    <x v="1"/>
    <s v="P002"/>
    <s v="카페라떼"/>
    <n v="1"/>
    <n v="4000"/>
    <n v="4000"/>
    <s v="카드"/>
    <s v="이서준"/>
    <x v="0"/>
    <m/>
    <x v="1"/>
    <s v="정상"/>
    <s v="46123|S002|성남점|P002|카페라떼|1|4000|4000|카드|이서준|판매|"/>
    <s v=""/>
    <n v="46123"/>
    <m/>
    <m/>
    <m/>
    <m/>
  </r>
  <r>
    <x v="38"/>
    <s v="S003"/>
    <x v="2"/>
    <s v="P003"/>
    <s v="바닐라라떼"/>
    <n v="4"/>
    <n v="4500"/>
    <n v="18000"/>
    <s v="간편결제"/>
    <s v="이서준"/>
    <x v="0"/>
    <m/>
    <x v="1"/>
    <s v="정상"/>
    <s v="46121|S003|용인점|P003|바닐라라떼|4|4500|18000|간편결제|이서준|판매|"/>
    <s v=""/>
    <n v="46121"/>
    <m/>
    <m/>
    <m/>
    <m/>
  </r>
  <r>
    <x v="29"/>
    <s v="S002"/>
    <x v="1"/>
    <s v="P007"/>
    <s v="치즈케이크"/>
    <n v="1"/>
    <n v="5000"/>
    <n v="5000"/>
    <s v="카드"/>
    <s v="김민지"/>
    <x v="0"/>
    <m/>
    <x v="2"/>
    <s v="정상"/>
    <s v="46168|S002|성남점|P007|치즈케이크|1|5000|5000|카드|김민지|판매|"/>
    <s v=""/>
    <n v="46168"/>
    <m/>
    <m/>
    <m/>
    <m/>
  </r>
  <r>
    <x v="29"/>
    <s v="S002"/>
    <x v="1"/>
    <s v="P005"/>
    <s v="녹차라떼"/>
    <n v="1"/>
    <n v="4500"/>
    <n v="4500"/>
    <s v="카드"/>
    <s v="최지훈"/>
    <x v="0"/>
    <m/>
    <x v="0"/>
    <s v="정상"/>
    <s v="46168|S002|성남점|P005|녹차라떼|1|4500|4500|카드|최지훈|판매|"/>
    <s v=""/>
    <n v="46168"/>
    <m/>
    <m/>
    <m/>
    <m/>
  </r>
  <r>
    <x v="39"/>
    <s v="S001"/>
    <x v="0"/>
    <s v="P003"/>
    <s v="바닐라라떼"/>
    <n v="3"/>
    <n v="4500"/>
    <n v="13500"/>
    <s v="간편결제"/>
    <s v="김민지"/>
    <x v="0"/>
    <m/>
    <x v="1"/>
    <s v="정상"/>
    <s v="46162|S001|신구점|P003|바닐라라떼|3|4500|13500|간편결제|김민지|판매|"/>
    <s v=""/>
    <n v="46162"/>
    <m/>
    <m/>
    <m/>
    <m/>
  </r>
  <r>
    <x v="14"/>
    <s v="S001"/>
    <x v="0"/>
    <s v="P002"/>
    <s v="카페라떼"/>
    <n v="4"/>
    <n v="4000"/>
    <n v="16000"/>
    <s v="간편결제"/>
    <s v="최지훈"/>
    <x v="0"/>
    <m/>
    <x v="1"/>
    <s v="정상"/>
    <s v="46125|S001|신구점|P002|카페라떼|4|4000|16000|간편결제|최지훈|판매|"/>
    <s v=""/>
    <n v="46125"/>
    <m/>
    <m/>
    <m/>
    <m/>
  </r>
  <r>
    <x v="40"/>
    <s v="S003"/>
    <x v="2"/>
    <s v="P001"/>
    <s v="아메리카노"/>
    <n v="2"/>
    <n v="3000"/>
    <n v="6000"/>
    <s v="현금"/>
    <s v="정다은"/>
    <x v="0"/>
    <m/>
    <x v="1"/>
    <s v="정상"/>
    <s v="46169|S003|용인점|P001|아메리카노|2|3000|6000|현금|정다은|판매|"/>
    <s v=""/>
    <n v="46169"/>
    <m/>
    <m/>
    <m/>
    <m/>
  </r>
  <r>
    <x v="41"/>
    <s v="S002"/>
    <x v="1"/>
    <s v="P009"/>
    <s v="샌드위치"/>
    <n v="1"/>
    <n v="5500"/>
    <n v="5500"/>
    <s v="간편결제"/>
    <s v="박서연"/>
    <x v="0"/>
    <m/>
    <x v="3"/>
    <s v="정상"/>
    <s v="46148|S002|성남점|P009|샌드위치|1|5500|5500|간편결제|박서연|판매|"/>
    <s v=""/>
    <n v="46148"/>
    <m/>
    <m/>
    <m/>
    <m/>
  </r>
  <r>
    <x v="41"/>
    <s v="S002"/>
    <x v="1"/>
    <s v="P003"/>
    <s v="바닐라라떼"/>
    <n v="1"/>
    <n v="4500"/>
    <n v="4500"/>
    <s v="카드"/>
    <s v="한지우"/>
    <x v="0"/>
    <m/>
    <x v="1"/>
    <s v="정상"/>
    <s v="46148|S002|성남점|P003|바닐라라떼|1|4500|4500|카드|한지우|판매|"/>
    <s v=""/>
    <n v="46148"/>
    <m/>
    <m/>
    <m/>
    <m/>
  </r>
  <r>
    <x v="9"/>
    <s v="S001"/>
    <x v="0"/>
    <s v="P002"/>
    <s v="카페라떼"/>
    <n v="2"/>
    <n v="4000"/>
    <n v="8000"/>
    <s v="간편결제"/>
    <s v="박서연"/>
    <x v="0"/>
    <m/>
    <x v="1"/>
    <s v="정상"/>
    <s v="46109|S001|신구점|P002|카페라떼|2|4000|8000|간편결제|박서연|판매|"/>
    <s v=""/>
    <n v="46109"/>
    <m/>
    <m/>
    <m/>
    <m/>
  </r>
  <r>
    <x v="7"/>
    <s v="S003"/>
    <x v="2"/>
    <s v="P006"/>
    <s v="초코라떼"/>
    <n v="3"/>
    <n v="4500"/>
    <n v="13500"/>
    <s v="간편결제"/>
    <s v="정다은"/>
    <x v="0"/>
    <m/>
    <x v="0"/>
    <s v="정상"/>
    <s v="46111|S003|용인점|P006|초코라떼|3|4500|13500|간편결제|정다은|판매|"/>
    <s v=""/>
    <n v="46111"/>
    <m/>
    <m/>
    <m/>
    <m/>
  </r>
  <r>
    <x v="42"/>
    <s v="S001"/>
    <x v="0"/>
    <s v="P004"/>
    <s v="카라멜마끼아또"/>
    <n v="2"/>
    <n v="4800"/>
    <n v="9600"/>
    <s v="현금"/>
    <s v="한지우"/>
    <x v="0"/>
    <m/>
    <x v="1"/>
    <s v="정상"/>
    <s v="46171|S001|신구점|P004|카라멜마끼아또|2|4800|9600|현금|한지우|판매|"/>
    <s v=""/>
    <n v="46171"/>
    <m/>
    <m/>
    <m/>
    <m/>
  </r>
  <r>
    <x v="29"/>
    <s v="S003"/>
    <x v="2"/>
    <s v="P006"/>
    <s v="초코라떼"/>
    <n v="4"/>
    <n v="4500"/>
    <n v="18000"/>
    <s v="카드"/>
    <s v="이서준"/>
    <x v="0"/>
    <m/>
    <x v="0"/>
    <s v="정상"/>
    <s v="46168|S003|용인점|P006|초코라떼|4|4500|18000|카드|이서준|판매|"/>
    <s v=""/>
    <n v="46168"/>
    <m/>
    <m/>
    <m/>
    <m/>
  </r>
  <r>
    <x v="43"/>
    <s v="S003"/>
    <x v="2"/>
    <s v="P008"/>
    <s v="크루아상"/>
    <n v="3"/>
    <n v="3500"/>
    <n v="10500"/>
    <s v="간편결제"/>
    <s v="박서연"/>
    <x v="0"/>
    <m/>
    <x v="2"/>
    <s v="정상"/>
    <s v="46117|S003|용인점|P008|크루아상|3|3500|10500|간편결제|박서연|판매|"/>
    <s v=""/>
    <n v="46117"/>
    <m/>
    <m/>
    <m/>
    <m/>
  </r>
  <r>
    <x v="44"/>
    <s v="S003"/>
    <x v="2"/>
    <s v="P002"/>
    <s v="카페라떼"/>
    <n v="5"/>
    <n v="4000"/>
    <n v="20000"/>
    <s v="카드"/>
    <s v="이서준"/>
    <x v="0"/>
    <m/>
    <x v="1"/>
    <s v="정상"/>
    <s v="46145|S003|용인점|P002|카페라떼|5|4000|20000|카드|이서준|판매|"/>
    <s v=""/>
    <n v="46145"/>
    <m/>
    <m/>
    <m/>
    <m/>
  </r>
  <r>
    <x v="12"/>
    <s v="S001"/>
    <x v="0"/>
    <s v="P010"/>
    <s v="베이글"/>
    <n v="3"/>
    <n v="4000"/>
    <n v="12000"/>
    <s v="현금"/>
    <s v="최지훈"/>
    <x v="0"/>
    <m/>
    <x v="3"/>
    <s v="정상"/>
    <s v="46103|S001|신구점|P010|베이글|3|4000|12000|현금|최지훈|판매|"/>
    <s v=""/>
    <n v="46103"/>
    <m/>
    <m/>
    <m/>
    <m/>
  </r>
  <r>
    <x v="45"/>
    <s v="S002"/>
    <x v="1"/>
    <s v="P001"/>
    <s v="아메리카노"/>
    <n v="1"/>
    <n v="3000"/>
    <n v="3000"/>
    <s v="현금"/>
    <s v="이서준"/>
    <x v="0"/>
    <m/>
    <x v="1"/>
    <s v="정상"/>
    <s v="46154|S002|성남점|P001|아메리카노|1|3000|3000|현금|이서준|판매|"/>
    <s v=""/>
    <n v="46154"/>
    <m/>
    <m/>
    <m/>
    <m/>
  </r>
  <r>
    <x v="23"/>
    <s v="S001"/>
    <x v="0"/>
    <s v="P008"/>
    <s v="크루아상"/>
    <n v="1"/>
    <n v="3500"/>
    <n v="3500"/>
    <s v="카드"/>
    <s v="최지훈"/>
    <x v="0"/>
    <m/>
    <x v="2"/>
    <s v="정상"/>
    <s v="46163|S001|신구점|P008|크루아상|1|3500|3500|카드|최지훈|판매|"/>
    <s v=""/>
    <n v="46163"/>
    <m/>
    <m/>
    <m/>
    <m/>
  </r>
  <r>
    <x v="46"/>
    <s v="S002"/>
    <x v="1"/>
    <s v="P001"/>
    <s v="아메리카노"/>
    <n v="1"/>
    <n v="3000"/>
    <n v="3000"/>
    <s v="간편결제"/>
    <s v="정다은"/>
    <x v="1"/>
    <m/>
    <x v="1"/>
    <s v="정상"/>
    <s v="46135|S002|성남점|P001|아메리카노|1|3000|3000|간편결제|정다은|취소|"/>
    <s v=""/>
    <n v="46135"/>
    <m/>
    <m/>
    <m/>
    <m/>
  </r>
  <r>
    <x v="47"/>
    <s v="S003"/>
    <x v="2"/>
    <s v="P007"/>
    <s v="치즈케이크"/>
    <n v="1"/>
    <n v="5000"/>
    <n v="5000"/>
    <s v="카드"/>
    <s v="김민지"/>
    <x v="0"/>
    <m/>
    <x v="2"/>
    <s v="정상"/>
    <s v="46166|S003|용인점|P007|치즈케이크|1|5000|5000|카드|김민지|판매|"/>
    <s v=""/>
    <n v="46166"/>
    <m/>
    <m/>
    <m/>
    <m/>
  </r>
  <r>
    <x v="48"/>
    <s v="S001"/>
    <x v="0"/>
    <s v="P002"/>
    <s v="카페라떼"/>
    <n v="3"/>
    <n v="4000"/>
    <n v="12000"/>
    <s v="카드"/>
    <s v="이서준"/>
    <x v="0"/>
    <m/>
    <x v="1"/>
    <s v="정상"/>
    <s v="46146|S001|신구점|P002|카페라떼|3|4000|12000|카드|이서준|판매|"/>
    <s v=""/>
    <n v="46146"/>
    <m/>
    <m/>
    <m/>
    <m/>
  </r>
  <r>
    <x v="33"/>
    <s v="S002"/>
    <x v="1"/>
    <s v="P009"/>
    <s v="샌드위치"/>
    <n v="1"/>
    <n v="5500"/>
    <n v="5500"/>
    <s v="현금"/>
    <s v="최지훈"/>
    <x v="0"/>
    <m/>
    <x v="3"/>
    <s v="정상"/>
    <s v="46124|S002|성남점|P009|샌드위치|1|5500|5500|현금|최지훈|판매|"/>
    <s v=""/>
    <n v="46124"/>
    <m/>
    <m/>
    <m/>
    <m/>
  </r>
  <r>
    <x v="49"/>
    <s v="S001"/>
    <x v="0"/>
    <s v="P007"/>
    <s v="치즈케이크"/>
    <n v="3"/>
    <n v="5000"/>
    <n v="15000"/>
    <s v="카드"/>
    <s v="김민지"/>
    <x v="1"/>
    <m/>
    <x v="2"/>
    <s v="정상"/>
    <s v="46118|S001|신구점|P007|치즈케이크|3|5000|15000|카드|김민지|취소|"/>
    <s v=""/>
    <n v="46118"/>
    <m/>
    <m/>
    <m/>
    <m/>
  </r>
  <r>
    <x v="50"/>
    <s v="S001"/>
    <x v="0"/>
    <s v="P001"/>
    <s v="아메리카노"/>
    <n v="1"/>
    <n v="3000"/>
    <n v="3000"/>
    <s v="카드"/>
    <s v="최지훈"/>
    <x v="0"/>
    <m/>
    <x v="1"/>
    <s v="정상"/>
    <s v="46089|S001|신구점|P001|아메리카노|1|3000|3000|카드|최지훈|판매|"/>
    <s v=""/>
    <n v="46089"/>
    <m/>
    <m/>
    <m/>
    <m/>
  </r>
  <r>
    <x v="16"/>
    <s v="S003"/>
    <x v="2"/>
    <s v="P005"/>
    <s v="녹차라떼"/>
    <n v="2"/>
    <n v="4500"/>
    <n v="9000"/>
    <s v="간편결제"/>
    <s v="한지우"/>
    <x v="0"/>
    <m/>
    <x v="0"/>
    <s v="정상"/>
    <s v="46165|S003|용인점|P005|녹차라떼|2|4500|9000|간편결제|한지우|판매|"/>
    <s v=""/>
    <n v="46165"/>
    <m/>
    <m/>
    <m/>
    <m/>
  </r>
  <r>
    <x v="51"/>
    <s v="S002"/>
    <x v="1"/>
    <s v="P005"/>
    <s v="녹차라떼"/>
    <n v="3"/>
    <n v="4500"/>
    <n v="13500"/>
    <s v="간편결제"/>
    <s v="박서연"/>
    <x v="0"/>
    <m/>
    <x v="0"/>
    <s v="정상"/>
    <s v="46102|S002|성남점|P005|녹차라떼|3|4500|13500|간편결제|박서연|판매|"/>
    <s v=""/>
    <n v="46102"/>
    <m/>
    <m/>
    <m/>
    <m/>
  </r>
  <r>
    <x v="52"/>
    <s v="S002"/>
    <x v="1"/>
    <s v="P002"/>
    <s v="카페라떼"/>
    <n v="2"/>
    <n v="4000"/>
    <n v="8000"/>
    <s v="카드"/>
    <s v="한지우"/>
    <x v="0"/>
    <m/>
    <x v="1"/>
    <s v="정상"/>
    <s v="46086|S002|성남점|P002|카페라떼|2|4000|8000|카드|한지우|판매|"/>
    <s v=""/>
    <n v="46086"/>
    <m/>
    <m/>
    <m/>
    <m/>
  </r>
  <r>
    <x v="24"/>
    <s v="S002"/>
    <x v="1"/>
    <s v="P002"/>
    <s v="카페라떼"/>
    <n v="1"/>
    <n v="4000"/>
    <n v="4000"/>
    <s v="간편결제"/>
    <s v="정다은"/>
    <x v="0"/>
    <m/>
    <x v="1"/>
    <s v="정상"/>
    <s v="46095|S002|성남점|P002|카페라떼|1|4000|4000|간편결제|정다은|판매|"/>
    <s v=""/>
    <n v="46095"/>
    <m/>
    <m/>
    <m/>
    <m/>
  </r>
  <r>
    <x v="46"/>
    <s v="S001"/>
    <x v="0"/>
    <s v="P003"/>
    <s v="바닐라라떼"/>
    <n v="1"/>
    <n v="4500"/>
    <n v="4500"/>
    <s v="간편결제"/>
    <s v="정다은"/>
    <x v="1"/>
    <m/>
    <x v="1"/>
    <s v="정상"/>
    <s v="46135|S001|신구점|P003|바닐라라떼|1|4500|4500|간편결제|정다은|취소|"/>
    <s v=""/>
    <n v="46135"/>
    <m/>
    <m/>
    <m/>
    <m/>
  </r>
  <r>
    <x v="39"/>
    <s v="S003"/>
    <x v="2"/>
    <s v="P002"/>
    <s v="카페라떼"/>
    <n v="2"/>
    <n v="4000"/>
    <n v="8000"/>
    <s v="현금"/>
    <s v="박서연"/>
    <x v="0"/>
    <m/>
    <x v="1"/>
    <s v="정상"/>
    <s v="46162|S003|용인점|P002|카페라떼|2|4000|8000|현금|박서연|판매|"/>
    <s v=""/>
    <n v="46162"/>
    <m/>
    <m/>
    <m/>
    <m/>
  </r>
  <r>
    <x v="4"/>
    <s v="S003"/>
    <x v="2"/>
    <s v="P010"/>
    <s v="베이글"/>
    <n v="2"/>
    <n v="4000"/>
    <n v="8000"/>
    <s v="간편결제"/>
    <s v="정다은"/>
    <x v="0"/>
    <m/>
    <x v="3"/>
    <s v="정상"/>
    <s v="46112|S003|용인점|P010|베이글|2|4000|8000|간편결제|정다은|판매|"/>
    <s v=""/>
    <n v="46112"/>
    <m/>
    <m/>
    <m/>
    <m/>
  </r>
  <r>
    <x v="14"/>
    <s v="S002"/>
    <x v="1"/>
    <s v="P009"/>
    <s v="샌드위치"/>
    <n v="2"/>
    <n v="5500"/>
    <n v="11000"/>
    <s v="현금"/>
    <s v="김민지"/>
    <x v="0"/>
    <m/>
    <x v="3"/>
    <s v="정상"/>
    <s v="46125|S002|성남점|P009|샌드위치|2|5500|11000|현금|김민지|판매|"/>
    <s v=""/>
    <n v="46125"/>
    <m/>
    <m/>
    <m/>
    <m/>
  </r>
  <r>
    <x v="53"/>
    <s v="S003"/>
    <x v="2"/>
    <s v="P005"/>
    <s v="녹차라떼"/>
    <n v="2"/>
    <n v="4500"/>
    <n v="9000"/>
    <s v="현금"/>
    <s v="최지훈"/>
    <x v="0"/>
    <m/>
    <x v="0"/>
    <s v="정상"/>
    <s v="46096|S003|용인점|P005|녹차라떼|2|4500|9000|현금|최지훈|판매|"/>
    <s v=""/>
    <n v="46096"/>
    <m/>
    <m/>
    <m/>
    <m/>
  </r>
  <r>
    <x v="54"/>
    <s v="S002"/>
    <x v="1"/>
    <s v="P003"/>
    <s v="바닐라라떼"/>
    <n v="1"/>
    <n v="4500"/>
    <n v="4500"/>
    <s v="카드"/>
    <s v="최지훈"/>
    <x v="0"/>
    <m/>
    <x v="1"/>
    <s v="정상"/>
    <s v="46127|S002|성남점|P003|바닐라라떼|1|4500|4500|카드|최지훈|판매|"/>
    <s v=""/>
    <n v="46127"/>
    <m/>
    <m/>
    <m/>
    <m/>
  </r>
  <r>
    <x v="8"/>
    <s v="S001"/>
    <x v="0"/>
    <s v="P007"/>
    <s v="치즈케이크"/>
    <n v="4"/>
    <n v="5000"/>
    <n v="20000"/>
    <s v="카드"/>
    <s v="정다은"/>
    <x v="0"/>
    <m/>
    <x v="2"/>
    <s v="정상"/>
    <s v="46126|S001|신구점|P007|치즈케이크|4|5000|20000|카드|정다은|판매|"/>
    <s v=""/>
    <n v="46126"/>
    <m/>
    <m/>
    <m/>
    <m/>
  </r>
  <r>
    <x v="55"/>
    <s v="S001"/>
    <x v="0"/>
    <s v="P009"/>
    <s v="샌드위치"/>
    <n v="3"/>
    <n v="5500"/>
    <n v="16500"/>
    <s v="간편결제"/>
    <s v="김민지"/>
    <x v="0"/>
    <m/>
    <x v="3"/>
    <s v="정상"/>
    <s v="46152|S001|신구점|P009|샌드위치|3|5500|16500|간편결제|김민지|판매|"/>
    <s v=""/>
    <n v="46152"/>
    <m/>
    <m/>
    <m/>
    <m/>
  </r>
  <r>
    <x v="56"/>
    <s v="S001"/>
    <x v="0"/>
    <s v="P009"/>
    <s v="샌드위치"/>
    <n v="2"/>
    <n v="4500"/>
    <n v="9000"/>
    <s v="카드"/>
    <s v="김민지"/>
    <x v="0"/>
    <m/>
    <x v="3"/>
    <s v="정상"/>
    <s v="46098|S001|신구점|P009|샌드위치|2|4500|9000|카드|김민지|판매|"/>
    <s v=""/>
    <n v="46098"/>
    <m/>
    <m/>
    <m/>
    <m/>
  </r>
  <r>
    <x v="57"/>
    <s v="S001"/>
    <x v="0"/>
    <s v="P001"/>
    <s v="아메리카노"/>
    <n v="1"/>
    <n v="3000"/>
    <n v="3000"/>
    <s v="카드"/>
    <s v="박서연"/>
    <x v="0"/>
    <m/>
    <x v="1"/>
    <s v="정상"/>
    <s v="46099|S001|신구점|P001|아메리카노|1|3000|3000|카드|박서연|판매|"/>
    <s v=""/>
    <n v="46099"/>
    <m/>
    <m/>
    <m/>
    <m/>
  </r>
  <r>
    <x v="58"/>
    <s v="S002"/>
    <x v="1"/>
    <s v="P010"/>
    <s v="베이글"/>
    <n v="5"/>
    <n v="4000"/>
    <n v="20000"/>
    <s v="간편결제"/>
    <s v="한지우"/>
    <x v="0"/>
    <m/>
    <x v="3"/>
    <s v="정상"/>
    <s v="46082|S002|성남점|P010|베이글|5|4000|20000|간편결제|한지우|판매|"/>
    <s v=""/>
    <n v="46082"/>
    <m/>
    <m/>
    <m/>
    <m/>
  </r>
  <r>
    <x v="55"/>
    <s v="S003"/>
    <x v="2"/>
    <s v="P001"/>
    <s v="아메리카노"/>
    <n v="1"/>
    <n v="3000"/>
    <n v="3000"/>
    <s v="간편결제"/>
    <s v="이서준"/>
    <x v="0"/>
    <m/>
    <x v="1"/>
    <s v="정상"/>
    <s v="46152|S003|용인점|P001|아메리카노|1|3000|3000|간편결제|이서준|판매|"/>
    <s v=""/>
    <n v="46152"/>
    <m/>
    <m/>
    <m/>
    <m/>
  </r>
  <r>
    <x v="16"/>
    <s v="S002"/>
    <x v="1"/>
    <s v="P007"/>
    <s v="치즈케이크"/>
    <n v="2"/>
    <n v="5000"/>
    <n v="10000"/>
    <s v="카드"/>
    <s v="한지우"/>
    <x v="0"/>
    <m/>
    <x v="2"/>
    <s v="정상"/>
    <s v="46165|S002|성남점|P007|치즈케이크|2|5000|10000|카드|한지우|판매|"/>
    <s v=""/>
    <n v="46165"/>
    <m/>
    <m/>
    <m/>
    <m/>
  </r>
  <r>
    <x v="20"/>
    <s v="S001"/>
    <x v="0"/>
    <s v="P003"/>
    <s v="바닐라라떼"/>
    <n v="1"/>
    <n v="4500"/>
    <n v="4500"/>
    <s v="현금"/>
    <s v="이서준"/>
    <x v="0"/>
    <m/>
    <x v="1"/>
    <s v="정상"/>
    <s v="46133|S001|신구점|P003|바닐라라떼|1|4500|4500|현금|이서준|판매|"/>
    <s v=""/>
    <n v="46133"/>
    <m/>
    <m/>
    <m/>
    <m/>
  </r>
  <r>
    <x v="51"/>
    <s v="S002"/>
    <x v="1"/>
    <s v="P002"/>
    <s v="카페라떼"/>
    <n v="2"/>
    <n v="4000"/>
    <n v="8000"/>
    <s v="간편결제"/>
    <s v="정다은"/>
    <x v="1"/>
    <m/>
    <x v="1"/>
    <s v="정상"/>
    <s v="46102|S002|성남점|P002|카페라떼|2|4000|8000|간편결제|정다은|취소|"/>
    <s v=""/>
    <n v="46102"/>
    <m/>
    <m/>
    <m/>
    <m/>
  </r>
  <r>
    <x v="9"/>
    <s v="S003"/>
    <x v="2"/>
    <s v="P003"/>
    <s v="바닐라라떼"/>
    <n v="1"/>
    <n v="4500"/>
    <n v="4500"/>
    <s v="간편결제"/>
    <s v="김민지"/>
    <x v="0"/>
    <m/>
    <x v="1"/>
    <s v="정상"/>
    <s v="46109|S003|용인점|P003|바닐라라떼|1|4500|4500|간편결제|김민지|판매|"/>
    <s v=""/>
    <n v="46109"/>
    <m/>
    <m/>
    <m/>
    <m/>
  </r>
  <r>
    <x v="10"/>
    <s v="S001"/>
    <x v="0"/>
    <s v="P009"/>
    <s v="샌드위치"/>
    <n v="1"/>
    <n v="5500"/>
    <n v="5500"/>
    <s v="카드"/>
    <s v="김민지"/>
    <x v="0"/>
    <m/>
    <x v="3"/>
    <s v="정상"/>
    <s v="46136|S001|신구점|P009|샌드위치|1|5500|5500|카드|김민지|판매|"/>
    <s v=""/>
    <n v="46136"/>
    <m/>
    <m/>
    <m/>
    <m/>
  </r>
  <r>
    <x v="0"/>
    <s v="S001"/>
    <x v="0"/>
    <s v="P008"/>
    <s v="크루아상"/>
    <n v="2"/>
    <n v="3500"/>
    <n v="7000"/>
    <s v="카드"/>
    <s v="김민지"/>
    <x v="0"/>
    <m/>
    <x v="2"/>
    <s v="정상"/>
    <s v="46091|S001|신구점|P008|크루아상|2|3500|7000|카드|김민지|판매|"/>
    <s v=""/>
    <n v="46091"/>
    <m/>
    <m/>
    <m/>
    <m/>
  </r>
  <r>
    <x v="10"/>
    <s v="S002"/>
    <x v="1"/>
    <s v="P001"/>
    <s v="아메리카노"/>
    <n v="2"/>
    <n v="3000"/>
    <n v="6000"/>
    <s v="카드"/>
    <s v="정다은"/>
    <x v="0"/>
    <m/>
    <x v="1"/>
    <s v="정상"/>
    <s v="46136|S002|성남점|P001|아메리카노|2|3000|6000|카드|정다은|판매|"/>
    <s v=""/>
    <n v="46136"/>
    <m/>
    <m/>
    <m/>
    <m/>
  </r>
  <r>
    <x v="25"/>
    <s v="S003"/>
    <x v="2"/>
    <s v="P008"/>
    <s v="크루아상"/>
    <n v="2"/>
    <n v="3500"/>
    <n v="7000"/>
    <s v="간편결제"/>
    <s v="박서연"/>
    <x v="0"/>
    <m/>
    <x v="2"/>
    <s v="정상"/>
    <s v="46115|S003|용인점|P008|크루아상|2|3500|7000|간편결제|박서연|판매|"/>
    <s v=""/>
    <n v="46115"/>
    <m/>
    <m/>
    <m/>
    <m/>
  </r>
  <r>
    <x v="3"/>
    <s v="S001"/>
    <x v="0"/>
    <s v="P010"/>
    <s v="베이글"/>
    <n v="4"/>
    <n v="4000"/>
    <n v="16000"/>
    <s v="카드"/>
    <s v="한지우"/>
    <x v="0"/>
    <m/>
    <x v="3"/>
    <s v="정상"/>
    <s v="46139|S001|신구점|P010|베이글|4|4000|16000|카드|한지우|판매|"/>
    <s v=""/>
    <n v="46139"/>
    <m/>
    <m/>
    <m/>
    <m/>
  </r>
  <r>
    <x v="16"/>
    <s v="S001"/>
    <x v="0"/>
    <s v="P001"/>
    <s v="아메리카노"/>
    <n v="2"/>
    <n v="3000"/>
    <n v="6000"/>
    <s v="간편결제"/>
    <s v="최지훈"/>
    <x v="0"/>
    <m/>
    <x v="1"/>
    <s v="정상"/>
    <s v="46165|S001|신구점|P001|아메리카노|2|3000|6000|간편결제|최지훈|판매|"/>
    <s v=""/>
    <n v="46165"/>
    <m/>
    <m/>
    <m/>
    <m/>
  </r>
  <r>
    <x v="59"/>
    <s v="S001"/>
    <x v="0"/>
    <s v="P003"/>
    <s v="바닐라라떼"/>
    <n v="3"/>
    <n v="4500"/>
    <n v="13500"/>
    <s v="카드"/>
    <s v="김민지"/>
    <x v="0"/>
    <m/>
    <x v="1"/>
    <s v="정상"/>
    <s v="46094|S001|신구점|P003|바닐라라떼|3|4500|13500|카드|김민지|판매|"/>
    <s v=""/>
    <n v="46094"/>
    <m/>
    <m/>
    <m/>
    <m/>
  </r>
  <r>
    <x v="16"/>
    <s v="S002"/>
    <x v="1"/>
    <s v="P008"/>
    <s v="크루아상"/>
    <n v="5"/>
    <n v="3500"/>
    <n v="17500"/>
    <s v="현금"/>
    <s v="최지훈"/>
    <x v="0"/>
    <m/>
    <x v="2"/>
    <s v="정상"/>
    <s v="46165|S002|성남점|P008|크루아상|5|3500|17500|현금|최지훈|판매|"/>
    <s v=""/>
    <n v="46165"/>
    <m/>
    <m/>
    <m/>
    <m/>
  </r>
  <r>
    <x v="50"/>
    <s v="S002"/>
    <x v="1"/>
    <s v="P006"/>
    <s v="초코라떼"/>
    <n v="2"/>
    <n v="4500"/>
    <n v="9000"/>
    <s v="카드"/>
    <s v="박서연"/>
    <x v="0"/>
    <m/>
    <x v="0"/>
    <s v="정상"/>
    <s v="46089|S002|성남점|P006|초코라떼|2|4500|9000|카드|박서연|판매|"/>
    <s v=""/>
    <n v="46089"/>
    <m/>
    <m/>
    <m/>
    <m/>
  </r>
  <r>
    <x v="0"/>
    <s v="S002"/>
    <x v="1"/>
    <s v="P004"/>
    <s v="카라멜마끼아또"/>
    <n v="3"/>
    <n v="4800"/>
    <n v="14400"/>
    <s v="카드"/>
    <s v="박서연"/>
    <x v="0"/>
    <m/>
    <x v="1"/>
    <s v="정상"/>
    <s v="46091|S002|성남점|P004|카라멜마끼아또|3|4800|14400|카드|박서연|판매|"/>
    <s v=""/>
    <n v="46091"/>
    <m/>
    <m/>
    <m/>
    <m/>
  </r>
  <r>
    <x v="60"/>
    <s v="S001"/>
    <x v="0"/>
    <s v="P002"/>
    <s v="카페라떼"/>
    <n v="2"/>
    <n v="4000"/>
    <n v="8000"/>
    <s v="카드"/>
    <s v="한지우"/>
    <x v="0"/>
    <m/>
    <x v="1"/>
    <s v="정상"/>
    <s v="46140|S001|신구점|P002|카페라떼|2|4000|8000|카드|한지우|판매|"/>
    <s v=""/>
    <n v="46140"/>
    <m/>
    <m/>
    <m/>
    <m/>
  </r>
  <r>
    <x v="41"/>
    <s v="S001"/>
    <x v="0"/>
    <s v="P001"/>
    <s v="아메리카노"/>
    <n v="3"/>
    <n v="3000"/>
    <n v="9000"/>
    <s v="현금"/>
    <s v="박서연"/>
    <x v="0"/>
    <m/>
    <x v="1"/>
    <s v="정상"/>
    <s v="46148|S001|신구점|P001|아메리카노|3|3000|9000|현금|박서연|판매|"/>
    <s v=""/>
    <n v="46148"/>
    <m/>
    <m/>
    <m/>
    <m/>
  </r>
  <r>
    <x v="25"/>
    <s v="S001"/>
    <x v="0"/>
    <s v="P004"/>
    <s v="카라멜마끼아또"/>
    <n v="1"/>
    <n v="4800"/>
    <n v="4800"/>
    <s v="카드"/>
    <s v="김민지"/>
    <x v="0"/>
    <m/>
    <x v="1"/>
    <s v="정상"/>
    <s v="46115|S001|신구점|P004|카라멜마끼아또|1|4800|4800|카드|김민지|판매|"/>
    <s v=""/>
    <n v="46115"/>
    <m/>
    <m/>
    <m/>
    <m/>
  </r>
  <r>
    <x v="61"/>
    <s v="S003"/>
    <x v="2"/>
    <s v="P001"/>
    <s v="아메리카노"/>
    <n v="1"/>
    <n v="3000"/>
    <n v="3000"/>
    <s v="간편결제"/>
    <s v="이서준"/>
    <x v="0"/>
    <m/>
    <x v="1"/>
    <s v="정상"/>
    <s v="46083|S003|용인점|P001|아메리카노|1|3000|3000|간편결제|이서준|판매|"/>
    <s v=""/>
    <n v="46083"/>
    <m/>
    <m/>
    <m/>
    <m/>
  </r>
  <r>
    <x v="28"/>
    <s v="S003"/>
    <x v="2"/>
    <s v="P001"/>
    <s v="아메리카노"/>
    <n v="1"/>
    <n v="3000"/>
    <n v="3000"/>
    <s v="현금"/>
    <s v="박서연"/>
    <x v="0"/>
    <m/>
    <x v="1"/>
    <s v="정상"/>
    <s v="46090|S003|용인점|P001|아메리카노|1|3000|3000|현금|박서연|판매|"/>
    <s v=""/>
    <n v="46090"/>
    <m/>
    <m/>
    <m/>
    <m/>
  </r>
  <r>
    <x v="31"/>
    <s v="S003"/>
    <x v="2"/>
    <s v="P003"/>
    <s v="바닐라라떼"/>
    <n v="2"/>
    <n v="4500"/>
    <n v="9000"/>
    <s v="간편결제"/>
    <s v="한지우"/>
    <x v="0"/>
    <m/>
    <x v="1"/>
    <s v="정상"/>
    <s v="46108|S003|용인점|P003|바닐라라떼|2|4500|9000|간편결제|한지우|판매|"/>
    <s v=""/>
    <n v="46108"/>
    <m/>
    <m/>
    <m/>
    <m/>
  </r>
  <r>
    <x v="20"/>
    <s v="S001"/>
    <x v="0"/>
    <s v="P006"/>
    <s v="초코라떼"/>
    <n v="2"/>
    <n v="4500"/>
    <n v="9000"/>
    <s v="간편결제"/>
    <s v="최지훈"/>
    <x v="0"/>
    <m/>
    <x v="0"/>
    <s v="정상"/>
    <s v="46133|S001|신구점|P006|초코라떼|2|4500|9000|간편결제|최지훈|판매|"/>
    <s v=""/>
    <n v="46133"/>
    <m/>
    <m/>
    <m/>
    <m/>
  </r>
  <r>
    <x v="58"/>
    <s v="S002"/>
    <x v="1"/>
    <s v="P004"/>
    <s v="카라멜마끼아또"/>
    <n v="1"/>
    <n v="4800"/>
    <n v="4800"/>
    <s v="간편결제"/>
    <s v="이서준"/>
    <x v="0"/>
    <m/>
    <x v="1"/>
    <s v="정상"/>
    <s v="46082|S002|성남점|P004|카라멜마끼아또|1|4800|4800|간편결제|이서준|판매|"/>
    <s v=""/>
    <n v="46082"/>
    <m/>
    <m/>
    <m/>
    <m/>
  </r>
  <r>
    <x v="62"/>
    <s v="S002"/>
    <x v="1"/>
    <s v="P001"/>
    <s v="아메리카노"/>
    <n v="2"/>
    <n v="3000"/>
    <n v="6000"/>
    <s v="카드"/>
    <s v="한지우"/>
    <x v="0"/>
    <m/>
    <x v="1"/>
    <s v="정상"/>
    <s v="46158|S002|성남점|P001|아메리카노|2|3000|6000|카드|한지우|판매|"/>
    <s v=""/>
    <n v="46158"/>
    <m/>
    <m/>
    <m/>
    <m/>
  </r>
  <r>
    <x v="47"/>
    <s v="S001"/>
    <x v="0"/>
    <s v="P001"/>
    <s v="아메리카노"/>
    <n v="3"/>
    <n v="3000"/>
    <n v="9000"/>
    <s v="현금"/>
    <s v="이서준"/>
    <x v="0"/>
    <m/>
    <x v="1"/>
    <s v="정상"/>
    <s v="46166|S001|신구점|P001|아메리카노|3|3000|9000|현금|이서준|판매|"/>
    <s v=""/>
    <n v="46166"/>
    <m/>
    <m/>
    <m/>
    <m/>
  </r>
  <r>
    <x v="39"/>
    <s v="S002"/>
    <x v="1"/>
    <s v="P004"/>
    <s v="카라멜마끼아또"/>
    <n v="3"/>
    <n v="4800"/>
    <n v="14400"/>
    <s v="현금"/>
    <s v="최지훈"/>
    <x v="0"/>
    <m/>
    <x v="1"/>
    <s v="정상"/>
    <s v="46162|S002|성남점|P004|카라멜마끼아또|3|4800|14400|현금|최지훈|판매|"/>
    <s v=""/>
    <n v="46162"/>
    <m/>
    <m/>
    <m/>
    <m/>
  </r>
  <r>
    <x v="22"/>
    <s v="S001"/>
    <x v="0"/>
    <s v="P001"/>
    <s v="아메리카노"/>
    <n v="2"/>
    <n v="3000"/>
    <n v="6000"/>
    <s v="카드"/>
    <s v="정다은"/>
    <x v="0"/>
    <m/>
    <x v="1"/>
    <s v="정상"/>
    <s v="46149|S001|신구점|P001|아메리카노|2|3000|6000|카드|정다은|판매|"/>
    <s v=""/>
    <n v="46149"/>
    <m/>
    <m/>
    <m/>
    <m/>
  </r>
  <r>
    <x v="63"/>
    <s v="S001"/>
    <x v="0"/>
    <s v="P002"/>
    <s v="카페라떼"/>
    <n v="5"/>
    <n v="4000"/>
    <n v="20000"/>
    <s v="현금"/>
    <s v="정다은"/>
    <x v="0"/>
    <m/>
    <x v="1"/>
    <s v="정상"/>
    <s v="46097|S001|신구점|P002|카페라떼|5|4000|20000|현금|정다은|판매|"/>
    <s v=""/>
    <n v="46097"/>
    <m/>
    <m/>
    <m/>
    <m/>
  </r>
  <r>
    <x v="57"/>
    <s v="S001"/>
    <x v="0"/>
    <s v="P008"/>
    <s v="크루아상"/>
    <n v="4"/>
    <n v="3500"/>
    <n v="14000"/>
    <s v="간편결제"/>
    <s v="최지훈"/>
    <x v="0"/>
    <m/>
    <x v="2"/>
    <s v="정상"/>
    <s v="46099|S001|신구점|P008|크루아상|4|3500|14000|간편결제|최지훈|판매|"/>
    <s v=""/>
    <n v="46099"/>
    <m/>
    <m/>
    <m/>
    <m/>
  </r>
  <r>
    <x v="44"/>
    <s v="S001"/>
    <x v="0"/>
    <s v="P006"/>
    <s v="초코라떼"/>
    <n v="2"/>
    <n v="4500"/>
    <n v="9000"/>
    <s v="카드"/>
    <s v="이서준"/>
    <x v="0"/>
    <m/>
    <x v="0"/>
    <s v="정상"/>
    <s v="46145|S001|신구점|P006|초코라떼|2|4500|9000|카드|이서준|판매|"/>
    <s v=""/>
    <n v="46145"/>
    <m/>
    <m/>
    <m/>
    <m/>
  </r>
  <r>
    <x v="64"/>
    <s v="S002"/>
    <x v="1"/>
    <s v="P004"/>
    <s v="카라멜마끼아또"/>
    <n v="2"/>
    <n v="4800"/>
    <n v="9600"/>
    <s v="간편결제"/>
    <s v="정다은"/>
    <x v="0"/>
    <m/>
    <x v="1"/>
    <s v="정상"/>
    <s v="46128|S002|성남점|P004|카라멜마끼아또|2|4800|9600|간편결제|정다은|판매|"/>
    <s v=""/>
    <n v="46128"/>
    <m/>
    <m/>
    <m/>
    <m/>
  </r>
  <r>
    <x v="65"/>
    <s v="S003"/>
    <x v="2"/>
    <s v="P002"/>
    <s v="카페라떼"/>
    <n v="3"/>
    <n v="4000"/>
    <n v="12000"/>
    <s v="현금"/>
    <s v="김민지"/>
    <x v="0"/>
    <m/>
    <x v="1"/>
    <s v="정상"/>
    <s v="46147|S003|용인점|P002|카페라떼|3|4000|12000|현금|김민지|판매|"/>
    <s v=""/>
    <n v="46147"/>
    <m/>
    <m/>
    <m/>
    <m/>
  </r>
  <r>
    <x v="62"/>
    <s v="S001"/>
    <x v="0"/>
    <s v="P002"/>
    <s v="카페라떼"/>
    <n v="3"/>
    <n v="4500"/>
    <n v="13500"/>
    <s v="카드"/>
    <s v="이서준"/>
    <x v="0"/>
    <m/>
    <x v="1"/>
    <s v="정상"/>
    <s v="46158|S001|신구점|P002|카페라떼|3|4500|13500|카드|이서준|판매|"/>
    <s v=""/>
    <n v="46158"/>
    <m/>
    <m/>
    <m/>
    <m/>
  </r>
  <r>
    <x v="26"/>
    <s v="S001"/>
    <x v="0"/>
    <s v="P002"/>
    <s v="카페라떼"/>
    <n v="3"/>
    <n v="4000"/>
    <n v="12000"/>
    <s v="간편결제"/>
    <s v="이서준"/>
    <x v="0"/>
    <m/>
    <x v="1"/>
    <s v="정상"/>
    <s v="46161|S001|신구점|P002|카페라떼|3|4000|12000|간편결제|이서준|판매|"/>
    <s v=""/>
    <n v="46161"/>
    <m/>
    <m/>
    <m/>
    <m/>
  </r>
  <r>
    <x v="66"/>
    <s v="S002"/>
    <x v="1"/>
    <s v="P002"/>
    <s v="카페라떼"/>
    <n v="2"/>
    <n v="4000"/>
    <n v="8000"/>
    <s v="간편결제"/>
    <s v="정다은"/>
    <x v="0"/>
    <m/>
    <x v="1"/>
    <s v="정상"/>
    <s v="46093|S002|성남점|P002|카페라떼|2|4000|8000|간편결제|정다은|판매|"/>
    <s v=""/>
    <n v="46093"/>
    <m/>
    <m/>
    <m/>
    <m/>
  </r>
  <r>
    <x v="49"/>
    <s v="S003"/>
    <x v="2"/>
    <s v="P002"/>
    <s v="카페라떼"/>
    <n v="2"/>
    <n v="4000"/>
    <n v="8000"/>
    <s v="현금"/>
    <s v="한지우"/>
    <x v="0"/>
    <m/>
    <x v="1"/>
    <s v="정상"/>
    <s v="46118|S003|용인점|P002|카페라떼|2|4000|8000|현금|한지우|판매|"/>
    <s v=""/>
    <n v="46118"/>
    <m/>
    <m/>
    <m/>
    <m/>
  </r>
  <r>
    <x v="0"/>
    <s v="S002"/>
    <x v="1"/>
    <s v="P003"/>
    <s v="바닐라라떼"/>
    <n v="1"/>
    <n v="4500"/>
    <n v="4500"/>
    <s v="카드"/>
    <s v="한지우"/>
    <x v="0"/>
    <m/>
    <x v="1"/>
    <s v="정상"/>
    <s v="46091|S002|성남점|P003|바닐라라떼|1|4500|4500|카드|한지우|판매|"/>
    <s v=""/>
    <n v="46091"/>
    <m/>
    <m/>
    <m/>
    <m/>
  </r>
  <r>
    <x v="46"/>
    <s v="S002"/>
    <x v="1"/>
    <s v="P002"/>
    <s v="카페라떼"/>
    <n v="1"/>
    <n v="4000"/>
    <n v="4000"/>
    <s v="현금"/>
    <s v="박서연"/>
    <x v="0"/>
    <m/>
    <x v="1"/>
    <s v="정상"/>
    <s v="46135|S002|성남점|P002|카페라떼|1|4000|4000|현금|박서연|판매|"/>
    <s v=""/>
    <n v="46135"/>
    <m/>
    <m/>
    <m/>
    <m/>
  </r>
  <r>
    <x v="21"/>
    <s v="S001"/>
    <x v="0"/>
    <s v="P009"/>
    <s v="샌드위치"/>
    <n v="3"/>
    <n v="5500"/>
    <n v="16500"/>
    <s v="현금"/>
    <s v="한지우"/>
    <x v="0"/>
    <m/>
    <x v="3"/>
    <s v="정상"/>
    <s v="46130|S001|신구점|P009|샌드위치|3|5500|16500|현금|한지우|판매|"/>
    <s v=""/>
    <n v="46130"/>
    <m/>
    <m/>
    <m/>
    <m/>
  </r>
  <r>
    <x v="10"/>
    <s v="S001"/>
    <x v="0"/>
    <s v="P007"/>
    <s v="치즈케이크"/>
    <n v="1"/>
    <n v="5000"/>
    <n v="5000"/>
    <s v="간편결제"/>
    <s v="박서연"/>
    <x v="0"/>
    <m/>
    <x v="2"/>
    <s v="정상"/>
    <s v="46136|S001|신구점|P007|치즈케이크|1|5000|5000|간편결제|박서연|판매|"/>
    <s v=""/>
    <n v="46136"/>
    <m/>
    <m/>
    <m/>
    <m/>
  </r>
  <r>
    <x v="67"/>
    <s v="S002"/>
    <x v="1"/>
    <s v="P005"/>
    <s v="녹차라떼"/>
    <n v="1"/>
    <n v="4500"/>
    <n v="4500"/>
    <s v="현금"/>
    <s v="한지우"/>
    <x v="0"/>
    <m/>
    <x v="0"/>
    <s v="정상"/>
    <s v="46156|S002|성남점|P005|녹차라떼|1|4500|4500|현금|한지우|판매|"/>
    <s v=""/>
    <n v="46156"/>
    <m/>
    <m/>
    <m/>
    <m/>
  </r>
  <r>
    <x v="68"/>
    <s v="S003"/>
    <x v="2"/>
    <s v="P008"/>
    <s v="크루아상"/>
    <n v="3"/>
    <n v="3500"/>
    <n v="10500"/>
    <s v="간편결제"/>
    <s v="이서준"/>
    <x v="0"/>
    <m/>
    <x v="2"/>
    <s v="정상"/>
    <s v="46113|S003|용인점|P008|크루아상|3|3500|10500|간편결제|이서준|판매|"/>
    <s v=""/>
    <n v="46113"/>
    <m/>
    <m/>
    <m/>
    <m/>
  </r>
  <r>
    <x v="5"/>
    <s v="S001"/>
    <x v="0"/>
    <s v="P004"/>
    <s v="카라멜마끼아또"/>
    <n v="1"/>
    <n v="4800"/>
    <n v="4800"/>
    <s v="카드"/>
    <s v="한지우"/>
    <x v="0"/>
    <m/>
    <x v="1"/>
    <s v="정상"/>
    <s v="46085|S001|신구점|P004|카라멜마끼아또|1|4800|4800|카드|한지우|판매|"/>
    <s v=""/>
    <n v="46085"/>
    <m/>
    <m/>
    <m/>
    <m/>
  </r>
  <r>
    <x v="44"/>
    <s v="S003"/>
    <x v="2"/>
    <s v="P001"/>
    <s v="아메리카노"/>
    <n v="1"/>
    <n v="3000"/>
    <n v="3000"/>
    <s v="카드"/>
    <s v="정다은"/>
    <x v="0"/>
    <m/>
    <x v="1"/>
    <s v="정상"/>
    <s v="46145|S003|용인점|P001|아메리카노|1|3000|3000|카드|정다은|판매|"/>
    <s v=""/>
    <n v="46145"/>
    <m/>
    <m/>
    <m/>
    <m/>
  </r>
  <r>
    <x v="6"/>
    <s v="S003"/>
    <x v="2"/>
    <s v="P006"/>
    <s v="초코라떼"/>
    <n v="2"/>
    <n v="4500"/>
    <n v="9000"/>
    <s v="간편결제"/>
    <s v="최지훈"/>
    <x v="0"/>
    <m/>
    <x v="0"/>
    <s v="정상"/>
    <s v="46106|S003|용인점|P006|초코라떼|2|4500|9000|간편결제|최지훈|판매|"/>
    <s v=""/>
    <n v="46106"/>
    <m/>
    <m/>
    <m/>
    <m/>
  </r>
  <r>
    <x v="19"/>
    <s v="S001"/>
    <x v="0"/>
    <s v="P003"/>
    <s v="바닐라라떼"/>
    <n v="2"/>
    <n v="4500"/>
    <n v="9000"/>
    <s v="간편결제"/>
    <s v="정다은"/>
    <x v="0"/>
    <m/>
    <x v="1"/>
    <s v="정상"/>
    <s v="46141|S001|신구점|P003|바닐라라떼|2|4500|9000|간편결제|정다은|판매|"/>
    <s v=""/>
    <n v="46141"/>
    <m/>
    <m/>
    <m/>
    <m/>
  </r>
  <r>
    <x v="69"/>
    <s v="S001"/>
    <x v="0"/>
    <s v="P001"/>
    <s v="아메리카노"/>
    <n v="3"/>
    <n v="3000"/>
    <n v="9000"/>
    <s v="간편결제"/>
    <s v="한지우"/>
    <x v="0"/>
    <m/>
    <x v="1"/>
    <s v="정상"/>
    <s v="46105|S001|신구점|P001|아메리카노|3|3000|9000|간편결제|한지우|판매|"/>
    <s v=""/>
    <n v="46105"/>
    <m/>
    <m/>
    <m/>
    <m/>
  </r>
  <r>
    <x v="54"/>
    <s v="S001"/>
    <x v="0"/>
    <s v="P005"/>
    <s v="녹차라떼"/>
    <n v="3"/>
    <n v="4500"/>
    <n v="13500"/>
    <s v="간편결제"/>
    <s v="김민지"/>
    <x v="0"/>
    <m/>
    <x v="0"/>
    <s v="정상"/>
    <s v="46127|S001|신구점|P005|녹차라떼|3|4500|13500|간편결제|김민지|판매|"/>
    <s v=""/>
    <n v="46127"/>
    <m/>
    <m/>
    <m/>
    <m/>
  </r>
  <r>
    <x v="51"/>
    <s v="S002"/>
    <x v="1"/>
    <s v="P002"/>
    <s v="카페라떼"/>
    <n v="2"/>
    <n v="4000"/>
    <n v="8000"/>
    <s v="카드"/>
    <s v="정다은"/>
    <x v="0"/>
    <m/>
    <x v="1"/>
    <s v="정상"/>
    <s v="46102|S002|성남점|P002|카페라떼|2|4000|8000|카드|정다은|판매|"/>
    <s v=""/>
    <n v="46102"/>
    <m/>
    <m/>
    <m/>
    <m/>
  </r>
  <r>
    <x v="70"/>
    <s v="S003"/>
    <x v="2"/>
    <s v="P005"/>
    <s v="녹차라떼"/>
    <n v="1"/>
    <n v="4500"/>
    <n v="4500"/>
    <s v="간편결제"/>
    <s v="박서연"/>
    <x v="0"/>
    <m/>
    <x v="0"/>
    <s v="정상"/>
    <s v="46132|S003|용인점|P005|녹차라떼|1|4500|4500|간편결제|박서연|판매|"/>
    <s v=""/>
    <n v="46132"/>
    <m/>
    <m/>
    <m/>
    <m/>
  </r>
  <r>
    <x v="56"/>
    <s v="S001"/>
    <x v="0"/>
    <s v="P003"/>
    <s v="바닐라라떼"/>
    <n v="4"/>
    <n v="4500"/>
    <n v="18000"/>
    <s v="카드"/>
    <s v="김민지"/>
    <x v="0"/>
    <m/>
    <x v="1"/>
    <s v="정상"/>
    <s v="46098|S001|신구점|P003|바닐라라떼|4|4500|18000|카드|김민지|판매|"/>
    <s v=""/>
    <n v="46098"/>
    <m/>
    <m/>
    <m/>
    <m/>
  </r>
  <r>
    <x v="20"/>
    <s v="S002"/>
    <x v="1"/>
    <s v="P001"/>
    <s v="아메리카노"/>
    <n v="4"/>
    <n v="3000"/>
    <n v="12000"/>
    <s v="현금"/>
    <s v="한지우"/>
    <x v="0"/>
    <m/>
    <x v="1"/>
    <s v="정상"/>
    <s v="46133|S002|성남점|P001|아메리카노|4|3000|12000|현금|한지우|판매|"/>
    <s v=""/>
    <n v="46133"/>
    <m/>
    <m/>
    <m/>
    <m/>
  </r>
  <r>
    <x v="62"/>
    <s v="S001"/>
    <x v="0"/>
    <s v="P004"/>
    <s v="카라멜마끼아또"/>
    <n v="1"/>
    <n v="4800"/>
    <n v="4800"/>
    <s v="간편결제"/>
    <s v="최지훈"/>
    <x v="0"/>
    <m/>
    <x v="1"/>
    <s v="정상"/>
    <s v="46158|S001|신구점|P004|카라멜마끼아또|1|4800|4800|간편결제|최지훈|판매|"/>
    <s v=""/>
    <n v="46158"/>
    <m/>
    <m/>
    <m/>
    <m/>
  </r>
  <r>
    <x v="71"/>
    <s v="S003"/>
    <x v="2"/>
    <s v="P001"/>
    <s v="아메리카노"/>
    <n v="1"/>
    <n v="3000"/>
    <n v="3000"/>
    <s v="간편결제"/>
    <s v="박서연"/>
    <x v="0"/>
    <m/>
    <x v="1"/>
    <s v="정상"/>
    <s v="46143|S003|용인점|P001|아메리카노|1|3000|3000|간편결제|박서연|판매|"/>
    <s v=""/>
    <n v="46143"/>
    <m/>
    <m/>
    <m/>
    <m/>
  </r>
  <r>
    <x v="20"/>
    <s v="S001"/>
    <x v="0"/>
    <s v="P002"/>
    <s v="카페라떼"/>
    <n v="5"/>
    <n v="4000"/>
    <n v="20000"/>
    <s v="카드"/>
    <s v="이서준"/>
    <x v="0"/>
    <m/>
    <x v="1"/>
    <s v="정상"/>
    <s v="46133|S001|신구점|P002|카페라떼|5|4000|20000|카드|이서준|판매|"/>
    <s v=""/>
    <n v="46133"/>
    <m/>
    <m/>
    <m/>
    <m/>
  </r>
  <r>
    <x v="12"/>
    <s v="S003"/>
    <x v="2"/>
    <s v="P001"/>
    <s v="아메리카노"/>
    <n v="2"/>
    <n v="3000"/>
    <n v="6000"/>
    <s v="간편결제"/>
    <s v="이서준"/>
    <x v="0"/>
    <m/>
    <x v="1"/>
    <s v="정상"/>
    <s v="46103|S003|용인점|P001|아메리카노|2|3000|6000|간편결제|이서준|판매|"/>
    <s v=""/>
    <n v="46103"/>
    <m/>
    <m/>
    <m/>
    <m/>
  </r>
  <r>
    <x v="72"/>
    <s v="S003"/>
    <x v="2"/>
    <s v="P006"/>
    <s v="초코라떼"/>
    <n v="4"/>
    <n v="4500"/>
    <n v="18000"/>
    <s v="카드"/>
    <s v="박서연"/>
    <x v="0"/>
    <m/>
    <x v="0"/>
    <s v="정상"/>
    <s v="46116|S003|용인점|P006|초코라떼|4|4500|18000|카드|박서연|판매|"/>
    <s v=""/>
    <n v="46116"/>
    <m/>
    <m/>
    <m/>
    <m/>
  </r>
  <r>
    <x v="33"/>
    <s v="S002"/>
    <x v="1"/>
    <s v="P004"/>
    <s v="카라멜마끼아또"/>
    <n v="2"/>
    <n v="4800"/>
    <n v="9600"/>
    <s v="간편결제"/>
    <s v="최지훈"/>
    <x v="0"/>
    <m/>
    <x v="1"/>
    <s v="정상"/>
    <s v="46124|S002|성남점|P004|카라멜마끼아또|2|4800|9600|간편결제|최지훈|판매|"/>
    <s v=""/>
    <n v="46124"/>
    <m/>
    <m/>
    <m/>
    <m/>
  </r>
  <r>
    <x v="59"/>
    <s v="S003"/>
    <x v="2"/>
    <s v="P001"/>
    <s v="아메리카노"/>
    <n v="1"/>
    <n v="3000"/>
    <n v="3000"/>
    <s v="간편결제"/>
    <s v="이서준"/>
    <x v="0"/>
    <m/>
    <x v="1"/>
    <s v="정상"/>
    <s v="46094|S003|용인점|P001|아메리카노|1|3000|3000|간편결제|이서준|판매|"/>
    <s v=""/>
    <n v="46094"/>
    <m/>
    <m/>
    <m/>
    <m/>
  </r>
  <r>
    <x v="27"/>
    <s v="S003"/>
    <x v="2"/>
    <s v="P001"/>
    <s v="아메리카노"/>
    <n v="1"/>
    <n v="3000"/>
    <n v="3000"/>
    <s v="현금"/>
    <s v="최지훈"/>
    <x v="0"/>
    <m/>
    <x v="1"/>
    <s v="정상"/>
    <s v="46119|S003|용인점|P001|아메리카노|1|3000|3000|현금|최지훈|판매|"/>
    <s v=""/>
    <n v="46119"/>
    <m/>
    <m/>
    <m/>
    <m/>
  </r>
  <r>
    <x v="61"/>
    <s v="S001"/>
    <x v="0"/>
    <s v="P002"/>
    <s v="카페라떼"/>
    <n v="3"/>
    <n v="4000"/>
    <n v="12000"/>
    <s v="간편결제"/>
    <s v="한지우"/>
    <x v="0"/>
    <m/>
    <x v="1"/>
    <s v="정상"/>
    <s v="46083|S001|신구점|P002|카페라떼|3|4000|12000|간편결제|한지우|판매|"/>
    <s v=""/>
    <n v="46083"/>
    <m/>
    <m/>
    <m/>
    <m/>
  </r>
  <r>
    <x v="63"/>
    <s v="S002"/>
    <x v="1"/>
    <s v="P005"/>
    <s v="녹차라떼"/>
    <n v="3"/>
    <n v="4500"/>
    <n v="13500"/>
    <s v="현금"/>
    <s v="이서준"/>
    <x v="1"/>
    <m/>
    <x v="0"/>
    <s v="정상"/>
    <s v="46097|S002|성남점|P005|녹차라떼|3|4500|13500|현금|이서준|취소|"/>
    <s v=""/>
    <n v="46097"/>
    <m/>
    <m/>
    <m/>
    <m/>
  </r>
  <r>
    <x v="73"/>
    <s v="S001"/>
    <x v="0"/>
    <s v="P006"/>
    <s v="초코라떼"/>
    <n v="2"/>
    <n v="4500"/>
    <n v="9000"/>
    <s v="간편결제"/>
    <s v="정다은"/>
    <x v="0"/>
    <m/>
    <x v="0"/>
    <s v="정상"/>
    <s v="46170|S001|신구점|P006|초코라떼|2|4500|9000|간편결제|정다은|판매|"/>
    <s v=""/>
    <n v="46170"/>
    <m/>
    <m/>
    <m/>
    <m/>
  </r>
  <r>
    <x v="57"/>
    <s v="S001"/>
    <x v="0"/>
    <s v="P007"/>
    <s v="치즈케이크"/>
    <n v="1"/>
    <n v="5000"/>
    <n v="5000"/>
    <s v="간편결제"/>
    <s v="이서준"/>
    <x v="0"/>
    <m/>
    <x v="2"/>
    <s v="정상"/>
    <s v="46099|S001|신구점|P007|치즈케이크|1|5000|5000|간편결제|이서준|판매|"/>
    <s v=""/>
    <n v="46099"/>
    <m/>
    <m/>
    <m/>
    <m/>
  </r>
  <r>
    <x v="31"/>
    <s v="S003"/>
    <x v="2"/>
    <s v="P010"/>
    <s v="베이글"/>
    <n v="1"/>
    <n v="4000"/>
    <n v="4000"/>
    <s v="카드"/>
    <s v="한지우"/>
    <x v="0"/>
    <m/>
    <x v="3"/>
    <s v="정상"/>
    <s v="46108|S003|용인점|P010|베이글|1|4000|4000|카드|한지우|판매|"/>
    <s v=""/>
    <n v="46108"/>
    <m/>
    <m/>
    <m/>
    <m/>
  </r>
  <r>
    <x v="60"/>
    <s v="S001"/>
    <x v="0"/>
    <s v="P010"/>
    <s v="베이글"/>
    <n v="2"/>
    <n v="4000"/>
    <n v="8000"/>
    <s v="현금"/>
    <s v="정다은"/>
    <x v="0"/>
    <m/>
    <x v="3"/>
    <s v="정상"/>
    <s v="46140|S001|신구점|P010|베이글|2|4000|8000|현금|정다은|판매|"/>
    <s v=""/>
    <n v="46140"/>
    <m/>
    <m/>
    <m/>
    <m/>
  </r>
  <r>
    <x v="8"/>
    <s v="S002"/>
    <x v="1"/>
    <s v="P003"/>
    <s v="바닐라라떼"/>
    <n v="5"/>
    <n v="4500"/>
    <n v="22500"/>
    <s v="간편결제"/>
    <s v="이서준"/>
    <x v="1"/>
    <m/>
    <x v="1"/>
    <s v="정상"/>
    <s v="46126|S002|성남점|P003|바닐라라떼|5|4500|22500|간편결제|이서준|취소|"/>
    <s v=""/>
    <n v="46126"/>
    <m/>
    <m/>
    <m/>
    <m/>
  </r>
  <r>
    <x v="23"/>
    <s v="S002"/>
    <x v="1"/>
    <s v="P001"/>
    <s v="아메리카노"/>
    <n v="1"/>
    <n v="3000"/>
    <n v="3000"/>
    <s v="카드"/>
    <s v="정다은"/>
    <x v="0"/>
    <m/>
    <x v="1"/>
    <s v="정상"/>
    <s v="46163|S002|성남점|P001|아메리카노|1|3000|3000|카드|정다은|판매|"/>
    <s v=""/>
    <n v="46163"/>
    <m/>
    <m/>
    <m/>
    <m/>
  </r>
  <r>
    <x v="29"/>
    <s v="S003"/>
    <x v="2"/>
    <s v="P002"/>
    <s v="카페라떼"/>
    <n v="2"/>
    <n v="4000"/>
    <n v="8000"/>
    <s v="카드"/>
    <s v="박서연"/>
    <x v="0"/>
    <m/>
    <x v="1"/>
    <s v="정상"/>
    <s v="46168|S003|용인점|P002|카페라떼|2|4000|8000|카드|박서연|판매|"/>
    <s v=""/>
    <n v="46168"/>
    <m/>
    <m/>
    <m/>
    <m/>
  </r>
  <r>
    <x v="74"/>
    <s v="S003"/>
    <x v="2"/>
    <s v="P006"/>
    <s v="초코라떼"/>
    <n v="1"/>
    <n v="4500"/>
    <n v="4500"/>
    <s v="카드"/>
    <s v="한지우"/>
    <x v="0"/>
    <m/>
    <x v="0"/>
    <s v="정상"/>
    <s v="46155|S003|용인점|P006|초코라떼|1|4500|4500|카드|한지우|판매|"/>
    <s v=""/>
    <n v="46155"/>
    <m/>
    <m/>
    <m/>
    <m/>
  </r>
  <r>
    <x v="35"/>
    <s v="S002"/>
    <x v="1"/>
    <s v="P008"/>
    <s v="크루아상"/>
    <n v="1"/>
    <n v="3500"/>
    <n v="3500"/>
    <s v="현금"/>
    <s v="김민지"/>
    <x v="0"/>
    <m/>
    <x v="2"/>
    <s v="정상"/>
    <s v="46164|S002|성남점|P008|크루아상|1|3500|3500|현금|김민지|판매|"/>
    <s v=""/>
    <n v="46164"/>
    <m/>
    <m/>
    <m/>
    <m/>
  </r>
  <r>
    <x v="58"/>
    <s v="S002"/>
    <x v="1"/>
    <s v="P002"/>
    <s v="카페라떼"/>
    <n v="4"/>
    <n v="4000"/>
    <n v="16000"/>
    <s v="카드"/>
    <s v="한지우"/>
    <x v="0"/>
    <m/>
    <x v="1"/>
    <s v="정상"/>
    <s v="46082|S002|성남점|P002|카페라떼|4|4000|16000|카드|한지우|판매|"/>
    <s v=""/>
    <n v="46082"/>
    <m/>
    <m/>
    <m/>
    <m/>
  </r>
  <r>
    <x v="74"/>
    <s v="S001"/>
    <x v="0"/>
    <s v="P010"/>
    <s v="베이글"/>
    <n v="1"/>
    <n v="4000"/>
    <n v="4000"/>
    <s v="현금"/>
    <s v="최지훈"/>
    <x v="0"/>
    <m/>
    <x v="3"/>
    <s v="정상"/>
    <s v="46155|S001|신구점|P010|베이글|1|4000|4000|현금|최지훈|판매|"/>
    <s v=""/>
    <n v="46155"/>
    <m/>
    <m/>
    <m/>
    <m/>
  </r>
  <r>
    <x v="10"/>
    <s v="S002"/>
    <x v="1"/>
    <s v="P001"/>
    <s v="아메리카노"/>
    <n v="2"/>
    <n v="3000"/>
    <n v="6000"/>
    <s v="현금"/>
    <s v="박서연"/>
    <x v="0"/>
    <m/>
    <x v="1"/>
    <s v="정상"/>
    <s v="46136|S002|성남점|P001|아메리카노|2|3000|6000|현금|박서연|판매|"/>
    <s v=""/>
    <n v="46136"/>
    <m/>
    <m/>
    <m/>
    <m/>
  </r>
  <r>
    <x v="58"/>
    <s v="S001"/>
    <x v="0"/>
    <s v="P006"/>
    <s v="초코라떼"/>
    <n v="2"/>
    <n v="4500"/>
    <n v="9000"/>
    <s v="카드"/>
    <s v="김민지"/>
    <x v="0"/>
    <m/>
    <x v="0"/>
    <s v="정상"/>
    <s v="46082|S001|신구점|P006|초코라떼|2|4500|9000|카드|김민지|판매|"/>
    <s v=""/>
    <n v="46082"/>
    <m/>
    <m/>
    <m/>
    <m/>
  </r>
  <r>
    <x v="67"/>
    <s v="S001"/>
    <x v="0"/>
    <s v="P007"/>
    <s v="치즈케이크"/>
    <n v="2"/>
    <n v="5000"/>
    <n v="10000"/>
    <s v="현금"/>
    <s v="한지우"/>
    <x v="0"/>
    <m/>
    <x v="2"/>
    <s v="정상"/>
    <s v="46156|S001|신구점|P007|치즈케이크|2|5000|10000|현금|한지우|판매|"/>
    <s v=""/>
    <n v="46156"/>
    <m/>
    <m/>
    <m/>
    <m/>
  </r>
  <r>
    <x v="75"/>
    <s v="S002"/>
    <x v="1"/>
    <s v="P004"/>
    <s v="카라멜마끼아또"/>
    <n v="2"/>
    <n v="4800"/>
    <n v="9600"/>
    <s v="간편결제"/>
    <s v="최지훈"/>
    <x v="0"/>
    <m/>
    <x v="1"/>
    <s v="정상"/>
    <s v="46167|S002|성남점|P004|카라멜마끼아또|2|4800|9600|간편결제|최지훈|판매|"/>
    <s v=""/>
    <n v="46167"/>
    <m/>
    <m/>
    <m/>
    <m/>
  </r>
  <r>
    <x v="76"/>
    <s v="S002"/>
    <x v="1"/>
    <s v="P004"/>
    <s v="카라멜마끼아또"/>
    <n v="1"/>
    <n v="4800"/>
    <n v="4800"/>
    <s v="간편결제"/>
    <s v="최지훈"/>
    <x v="1"/>
    <m/>
    <x v="1"/>
    <s v="정상"/>
    <s v="46172|S002|성남점|P004|카라멜마끼아또|1|4800|4800|간편결제|최지훈|취소|"/>
    <s v=""/>
    <n v="46172"/>
    <m/>
    <m/>
    <m/>
    <m/>
  </r>
  <r>
    <x v="3"/>
    <s v="S001"/>
    <x v="0"/>
    <s v="P010"/>
    <s v="베이글"/>
    <n v="4"/>
    <n v="4000"/>
    <n v="16000"/>
    <s v="현금"/>
    <s v="박서연"/>
    <x v="0"/>
    <m/>
    <x v="3"/>
    <s v="정상"/>
    <s v="46139|S001|신구점|P010|베이글|4|4000|16000|현금|박서연|판매|"/>
    <s v=""/>
    <n v="46139"/>
    <m/>
    <m/>
    <m/>
    <m/>
  </r>
  <r>
    <x v="77"/>
    <s v="S001"/>
    <x v="0"/>
    <s v="P001"/>
    <s v="아메리카노"/>
    <n v="3"/>
    <n v="3000"/>
    <n v="9000"/>
    <s v="현금"/>
    <s v="정다은"/>
    <x v="0"/>
    <m/>
    <x v="1"/>
    <s v="정상"/>
    <s v="46110|S001|신구점|P001|아메리카노|3|3000|9000|현금|정다은|판매|"/>
    <s v=""/>
    <n v="46110"/>
    <m/>
    <m/>
    <m/>
    <m/>
  </r>
  <r>
    <x v="34"/>
    <s v="S002"/>
    <x v="1"/>
    <s v="P005"/>
    <s v="녹차라떼"/>
    <n v="1"/>
    <n v="4500"/>
    <n v="4500"/>
    <s v="간편결제"/>
    <s v="이서준"/>
    <x v="0"/>
    <m/>
    <x v="0"/>
    <s v="정상"/>
    <s v="46120|S002|성남점|P005|녹차라떼|1|4500|4500|간편결제|이서준|판매|"/>
    <s v=""/>
    <n v="46120"/>
    <m/>
    <m/>
    <m/>
    <m/>
  </r>
  <r>
    <x v="21"/>
    <s v="S001"/>
    <x v="0"/>
    <s v="P004"/>
    <s v="카라멜마끼아또"/>
    <n v="2"/>
    <n v="4800"/>
    <n v="9600"/>
    <s v="간편결제"/>
    <s v="이서준"/>
    <x v="0"/>
    <m/>
    <x v="1"/>
    <s v="정상"/>
    <s v="46130|S001|신구점|P004|카라멜마끼아또|2|4800|9600|간편결제|이서준|판매|"/>
    <s v=""/>
    <n v="46130"/>
    <m/>
    <m/>
    <m/>
    <m/>
  </r>
  <r>
    <x v="78"/>
    <s v="S001"/>
    <x v="0"/>
    <s v="P006"/>
    <s v="초코라떼"/>
    <n v="2"/>
    <n v="4500"/>
    <n v="9000"/>
    <s v="카드"/>
    <s v="이서준"/>
    <x v="0"/>
    <m/>
    <x v="0"/>
    <s v="정상"/>
    <s v="46159|S001|신구점|P006|초코라떼|2|4500|9000|카드|이서준|판매|"/>
    <s v=""/>
    <n v="46159"/>
    <m/>
    <m/>
    <m/>
    <m/>
  </r>
  <r>
    <x v="64"/>
    <s v="S003"/>
    <x v="2"/>
    <s v="P001"/>
    <s v="아메리카노"/>
    <n v="2"/>
    <n v="3000"/>
    <n v="6000"/>
    <s v="간편결제"/>
    <s v="정다은"/>
    <x v="0"/>
    <m/>
    <x v="1"/>
    <s v="정상"/>
    <s v="46128|S003|용인점|P001|아메리카노|2|3000|6000|간편결제|정다은|판매|"/>
    <s v=""/>
    <n v="46128"/>
    <m/>
    <m/>
    <m/>
    <m/>
  </r>
  <r>
    <x v="11"/>
    <s v="S003"/>
    <x v="2"/>
    <s v="P003"/>
    <s v="바닐라라떼"/>
    <n v="1"/>
    <n v="4500"/>
    <n v="4500"/>
    <s v="카드"/>
    <s v="박서연"/>
    <x v="0"/>
    <m/>
    <x v="1"/>
    <s v="정상"/>
    <s v="46150|S003|용인점|P003|바닐라라떼|1|4500|4500|카드|박서연|판매|"/>
    <s v=""/>
    <n v="46150"/>
    <m/>
    <m/>
    <m/>
    <m/>
  </r>
  <r>
    <x v="31"/>
    <s v="S001"/>
    <x v="0"/>
    <s v="P003"/>
    <s v="바닐라라떼"/>
    <n v="2"/>
    <n v="4500"/>
    <n v="9000"/>
    <s v="현금"/>
    <s v="이서준"/>
    <x v="0"/>
    <m/>
    <x v="1"/>
    <s v="정상"/>
    <s v="46108|S001|신구점|P003|바닐라라떼|2|4500|9000|현금|이서준|판매|"/>
    <s v=""/>
    <n v="46108"/>
    <m/>
    <m/>
    <m/>
    <m/>
  </r>
  <r>
    <x v="71"/>
    <s v="S001"/>
    <x v="0"/>
    <s v="P001"/>
    <s v="아메리카노"/>
    <n v="1"/>
    <n v="3000"/>
    <n v="3000"/>
    <s v="카드"/>
    <s v="정다은"/>
    <x v="0"/>
    <m/>
    <x v="1"/>
    <s v="정상"/>
    <s v="46143|S001|신구점|P001|아메리카노|1|3000|3000|카드|정다은|판매|"/>
    <s v=""/>
    <n v="46143"/>
    <m/>
    <m/>
    <m/>
    <m/>
  </r>
  <r>
    <x v="64"/>
    <s v="S001"/>
    <x v="0"/>
    <s v="P004"/>
    <s v="카라멜마끼아또"/>
    <n v="2"/>
    <n v="4800"/>
    <n v="9600"/>
    <s v="카드"/>
    <s v="박서연"/>
    <x v="0"/>
    <m/>
    <x v="1"/>
    <s v="정상"/>
    <s v="46128|S001|신구점|P004|카라멜마끼아또|2|4800|9600|카드|박서연|판매|"/>
    <s v=""/>
    <n v="46128"/>
    <m/>
    <m/>
    <m/>
    <m/>
  </r>
  <r>
    <x v="47"/>
    <s v="S001"/>
    <x v="0"/>
    <s v="P008"/>
    <s v="크루아상"/>
    <n v="2"/>
    <n v="3500"/>
    <n v="7000"/>
    <s v="현금"/>
    <s v="최지훈"/>
    <x v="0"/>
    <m/>
    <x v="2"/>
    <s v="정상"/>
    <s v="46166|S001|신구점|P008|크루아상|2|3500|7000|현금|최지훈|판매|"/>
    <s v=""/>
    <n v="46166"/>
    <m/>
    <m/>
    <m/>
    <m/>
  </r>
  <r>
    <x v="25"/>
    <s v="S003"/>
    <x v="2"/>
    <s v="P005"/>
    <s v="녹차라떼"/>
    <n v="4"/>
    <n v="4500"/>
    <n v="18000"/>
    <s v="현금"/>
    <s v="김민지"/>
    <x v="0"/>
    <m/>
    <x v="0"/>
    <s v="정상"/>
    <s v="46115|S003|용인점|P005|녹차라떼|4|4500|18000|현금|김민지|판매|"/>
    <s v=""/>
    <n v="46115"/>
    <m/>
    <m/>
    <m/>
    <m/>
  </r>
  <r>
    <x v="72"/>
    <s v="S003"/>
    <x v="2"/>
    <s v="P006"/>
    <s v="초코라떼"/>
    <n v="4"/>
    <n v="4500"/>
    <n v="18000"/>
    <s v="카드"/>
    <s v="정다은"/>
    <x v="0"/>
    <m/>
    <x v="0"/>
    <s v="정상"/>
    <s v="46116|S003|용인점|P006|초코라떼|4|4500|18000|카드|정다은|판매|"/>
    <s v=""/>
    <n v="46116"/>
    <m/>
    <m/>
    <m/>
    <m/>
  </r>
  <r>
    <x v="46"/>
    <s v="S002"/>
    <x v="1"/>
    <s v="P006"/>
    <s v="초코라떼"/>
    <n v="5"/>
    <n v="4500"/>
    <n v="22500"/>
    <s v="카드"/>
    <s v="한지우"/>
    <x v="0"/>
    <m/>
    <x v="0"/>
    <s v="정상"/>
    <s v="46135|S002|성남점|P006|초코라떼|5|4500|22500|카드|한지우|판매|"/>
    <s v=""/>
    <n v="46135"/>
    <m/>
    <m/>
    <m/>
    <m/>
  </r>
  <r>
    <x v="45"/>
    <s v="S001"/>
    <x v="0"/>
    <s v="P001"/>
    <s v="아메리카노"/>
    <n v="2"/>
    <n v="3000"/>
    <n v="6000"/>
    <s v="현금"/>
    <s v="박서연"/>
    <x v="0"/>
    <m/>
    <x v="1"/>
    <s v="정상"/>
    <s v="46154|S001|신구점|P001|아메리카노|2|3000|6000|현금|박서연|판매|"/>
    <s v=""/>
    <n v="46154"/>
    <m/>
    <m/>
    <m/>
    <m/>
  </r>
  <r>
    <x v="79"/>
    <s v="S001"/>
    <x v="0"/>
    <s v="P003"/>
    <s v="바닐라라떼"/>
    <n v="2"/>
    <n v="4500"/>
    <n v="9000"/>
    <s v="현금"/>
    <s v="최지훈"/>
    <x v="0"/>
    <m/>
    <x v="1"/>
    <s v="정상"/>
    <s v="46092|S001|신구점|P003|바닐라라떼|2|4500|9000|현금|최지훈|판매|"/>
    <s v=""/>
    <n v="46092"/>
    <m/>
    <m/>
    <m/>
    <m/>
  </r>
  <r>
    <x v="75"/>
    <s v="S001"/>
    <x v="0"/>
    <s v="P007"/>
    <s v="치즈케이크"/>
    <n v="3"/>
    <n v="5000"/>
    <n v="15000"/>
    <s v="현금"/>
    <s v="정다은"/>
    <x v="0"/>
    <m/>
    <x v="2"/>
    <s v="정상"/>
    <s v="46167|S001|신구점|P007|치즈케이크|3|5000|15000|현금|정다은|판매|"/>
    <s v=""/>
    <n v="46167"/>
    <m/>
    <m/>
    <m/>
    <m/>
  </r>
  <r>
    <x v="67"/>
    <s v="S001"/>
    <x v="0"/>
    <s v="P007"/>
    <s v="치즈케이크"/>
    <n v="1"/>
    <n v="5000"/>
    <n v="5000"/>
    <s v="현금"/>
    <s v="정다은"/>
    <x v="0"/>
    <m/>
    <x v="2"/>
    <s v="정상"/>
    <s v="46156|S001|신구점|P007|치즈케이크|1|5000|5000|현금|정다은|판매|"/>
    <s v=""/>
    <n v="46156"/>
    <m/>
    <m/>
    <m/>
    <m/>
  </r>
  <r>
    <x v="57"/>
    <s v="S003"/>
    <x v="2"/>
    <s v="P002"/>
    <s v="카페라떼"/>
    <n v="5"/>
    <n v="4000"/>
    <n v="20000"/>
    <s v="현금"/>
    <s v="정다은"/>
    <x v="0"/>
    <m/>
    <x v="1"/>
    <s v="정상"/>
    <s v="46099|S003|용인점|P002|카페라떼|5|4000|20000|현금|정다은|판매|"/>
    <s v=""/>
    <n v="46099"/>
    <m/>
    <m/>
    <m/>
    <m/>
  </r>
  <r>
    <x v="11"/>
    <s v="S001"/>
    <x v="0"/>
    <s v="P005"/>
    <s v="녹차라떼"/>
    <n v="3"/>
    <n v="4500"/>
    <n v="13500"/>
    <s v="카드"/>
    <s v="김민지"/>
    <x v="0"/>
    <m/>
    <x v="0"/>
    <s v="정상"/>
    <s v="46150|S001|신구점|P005|녹차라떼|3|4500|13500|카드|김민지|판매|"/>
    <s v=""/>
    <n v="46150"/>
    <m/>
    <m/>
    <m/>
    <m/>
  </r>
  <r>
    <x v="68"/>
    <s v="S001"/>
    <x v="0"/>
    <s v="P001"/>
    <s v="아메리카노"/>
    <n v="1"/>
    <n v="3000"/>
    <n v="3000"/>
    <s v="간편결제"/>
    <s v="정다은"/>
    <x v="0"/>
    <m/>
    <x v="1"/>
    <s v="정상"/>
    <s v="46113|S001|신구점|P001|아메리카노|1|3000|3000|간편결제|정다은|판매|"/>
    <s v=""/>
    <n v="46113"/>
    <m/>
    <m/>
    <m/>
    <m/>
  </r>
  <r>
    <x v="55"/>
    <s v="S002"/>
    <x v="1"/>
    <s v="P001"/>
    <s v="아메리카노"/>
    <n v="1"/>
    <n v="3000"/>
    <n v="3000"/>
    <s v="간편결제"/>
    <s v="정다은"/>
    <x v="0"/>
    <m/>
    <x v="1"/>
    <s v="정상"/>
    <s v="46152|S002|성남점|P001|아메리카노|1|3000|3000|간편결제|정다은|판매|"/>
    <s v=""/>
    <n v="46152"/>
    <m/>
    <m/>
    <m/>
    <m/>
  </r>
  <r>
    <x v="50"/>
    <s v="S002"/>
    <x v="1"/>
    <s v="P007"/>
    <s v="치즈케이크"/>
    <n v="1"/>
    <n v="5000"/>
    <n v="5000"/>
    <s v="간편결제"/>
    <s v="이서준"/>
    <x v="0"/>
    <m/>
    <x v="2"/>
    <s v="정상"/>
    <s v="46089|S002|성남점|P007|치즈케이크|1|5000|5000|간편결제|이서준|판매|"/>
    <s v=""/>
    <n v="46089"/>
    <m/>
    <m/>
    <m/>
    <m/>
  </r>
  <r>
    <x v="35"/>
    <s v="S001"/>
    <x v="0"/>
    <s v="P008"/>
    <s v="크루아상"/>
    <n v="2"/>
    <n v="3500"/>
    <n v="7000"/>
    <s v="카드"/>
    <s v="정다은"/>
    <x v="0"/>
    <m/>
    <x v="2"/>
    <s v="정상"/>
    <s v="46164|S001|신구점|P008|크루아상|2|3500|7000|카드|정다은|판매|"/>
    <s v=""/>
    <n v="46164"/>
    <m/>
    <m/>
    <m/>
    <m/>
  </r>
  <r>
    <x v="21"/>
    <s v="S001"/>
    <x v="0"/>
    <s v="P001"/>
    <s v="아메리카노"/>
    <n v="1"/>
    <n v="3000"/>
    <n v="3000"/>
    <s v="카드"/>
    <s v="박서연"/>
    <x v="0"/>
    <m/>
    <x v="1"/>
    <s v="정상"/>
    <s v="46130|S001|신구점|P001|아메리카노|1|3000|3000|카드|박서연|판매|"/>
    <s v=""/>
    <n v="46130"/>
    <m/>
    <m/>
    <m/>
    <m/>
  </r>
  <r>
    <x v="65"/>
    <s v="S002"/>
    <x v="1"/>
    <s v="P002"/>
    <s v="카페라떼"/>
    <n v="2"/>
    <n v="4000"/>
    <n v="8000"/>
    <s v="카드"/>
    <s v="이서준"/>
    <x v="0"/>
    <m/>
    <x v="1"/>
    <s v="정상"/>
    <s v="46147|S002|성남점|P002|카페라떼|2|4000|8000|카드|이서준|판매|"/>
    <s v=""/>
    <n v="46147"/>
    <m/>
    <m/>
    <m/>
    <m/>
  </r>
  <r>
    <x v="40"/>
    <s v="S002"/>
    <x v="1"/>
    <s v="P002"/>
    <s v="카페라떼"/>
    <n v="2"/>
    <n v="4000"/>
    <n v="8000"/>
    <s v="현금"/>
    <s v="정다은"/>
    <x v="0"/>
    <m/>
    <x v="1"/>
    <s v="정상"/>
    <s v="46169|S002|성남점|P002|카페라떼|2|4000|8000|현금|정다은|판매|"/>
    <s v=""/>
    <n v="46169"/>
    <m/>
    <m/>
    <m/>
    <m/>
  </r>
  <r>
    <x v="47"/>
    <s v="S002"/>
    <x v="1"/>
    <s v="P004"/>
    <s v="카라멜마끼아또"/>
    <n v="3"/>
    <n v="4800"/>
    <n v="14400"/>
    <s v="간편결제"/>
    <s v="김민지"/>
    <x v="1"/>
    <m/>
    <x v="1"/>
    <s v="정상"/>
    <s v="46166|S002|성남점|P004|카라멜마끼아또|3|4800|14400|간편결제|김민지|취소|"/>
    <s v=""/>
    <n v="46166"/>
    <m/>
    <m/>
    <m/>
    <m/>
  </r>
  <r>
    <x v="48"/>
    <s v="S003"/>
    <x v="2"/>
    <s v="P004"/>
    <s v="카라멜마끼아또"/>
    <n v="1"/>
    <n v="5500"/>
    <n v="5500"/>
    <s v="간편결제"/>
    <s v="최지훈"/>
    <x v="0"/>
    <m/>
    <x v="1"/>
    <s v="정상"/>
    <s v="46146|S003|용인점|P004|카라멜마끼아또|1|5500|5500|간편결제|최지훈|판매|"/>
    <s v=""/>
    <n v="46146"/>
    <m/>
    <m/>
    <m/>
    <m/>
  </r>
  <r>
    <x v="42"/>
    <s v="S001"/>
    <x v="0"/>
    <s v="P003"/>
    <s v="바닐라라떼"/>
    <n v="2"/>
    <n v="4500"/>
    <n v="9000"/>
    <s v="간편결제"/>
    <s v="최지훈"/>
    <x v="0"/>
    <m/>
    <x v="1"/>
    <s v="정상"/>
    <s v="46171|S001|신구점|P003|바닐라라떼|2|4500|9000|간편결제|최지훈|판매|"/>
    <s v=""/>
    <n v="46171"/>
    <m/>
    <m/>
    <m/>
    <m/>
  </r>
  <r>
    <x v="80"/>
    <s v="S002"/>
    <x v="1"/>
    <s v="P007"/>
    <s v="치즈케이크"/>
    <n v="3"/>
    <n v="5000"/>
    <n v="15000"/>
    <s v="현금"/>
    <s v="김민지"/>
    <x v="1"/>
    <m/>
    <x v="2"/>
    <s v="정상"/>
    <s v="46104|S002|성남점|P007|치즈케이크|3|5000|15000|현금|김민지|취소|"/>
    <s v=""/>
    <n v="46104"/>
    <m/>
    <m/>
    <m/>
    <m/>
  </r>
  <r>
    <x v="23"/>
    <s v="S001"/>
    <x v="0"/>
    <s v="P001"/>
    <s v="아메리카노"/>
    <n v="1"/>
    <n v="3000"/>
    <n v="3000"/>
    <s v="현금"/>
    <s v="김민지"/>
    <x v="0"/>
    <m/>
    <x v="1"/>
    <s v="정상"/>
    <s v="46163|S001|신구점|P001|아메리카노|1|3000|3000|현금|김민지|판매|"/>
    <s v=""/>
    <n v="46163"/>
    <m/>
    <m/>
    <m/>
    <m/>
  </r>
  <r>
    <x v="22"/>
    <s v="S003"/>
    <x v="2"/>
    <s v="P002"/>
    <s v="카페라떼"/>
    <n v="2"/>
    <n v="4000"/>
    <n v="8000"/>
    <s v="간편결제"/>
    <s v="한지우"/>
    <x v="0"/>
    <m/>
    <x v="1"/>
    <s v="정상"/>
    <s v="46149|S003|용인점|P002|카페라떼|2|4000|8000|간편결제|한지우|판매|"/>
    <s v=""/>
    <n v="46149"/>
    <m/>
    <m/>
    <m/>
    <m/>
  </r>
  <r>
    <x v="26"/>
    <s v="S001"/>
    <x v="0"/>
    <s v="P010"/>
    <s v="베이글"/>
    <n v="2"/>
    <n v="4000"/>
    <n v="8000"/>
    <s v="카드"/>
    <s v="김민지"/>
    <x v="0"/>
    <m/>
    <x v="3"/>
    <s v="정상"/>
    <s v="46161|S001|신구점|P010|베이글|2|4000|8000|카드|김민지|판매|"/>
    <s v=""/>
    <n v="46161"/>
    <m/>
    <m/>
    <m/>
    <m/>
  </r>
  <r>
    <x v="5"/>
    <s v="S003"/>
    <x v="2"/>
    <s v="P001"/>
    <s v="아메리카노"/>
    <n v="4"/>
    <n v="3000"/>
    <n v="12000"/>
    <s v="카드"/>
    <s v="김민지"/>
    <x v="0"/>
    <m/>
    <x v="1"/>
    <s v="정상"/>
    <s v="46085|S003|용인점|P001|아메리카노|4|3000|12000|카드|김민지|판매|"/>
    <s v=""/>
    <n v="46085"/>
    <m/>
    <m/>
    <m/>
    <m/>
  </r>
  <r>
    <x v="23"/>
    <s v="S001"/>
    <x v="0"/>
    <s v="P001"/>
    <s v="아메리카노"/>
    <n v="1"/>
    <n v="3000"/>
    <n v="3000"/>
    <s v="카드"/>
    <s v="박서연"/>
    <x v="0"/>
    <m/>
    <x v="1"/>
    <s v="정상"/>
    <s v="46163|S001|신구점|P001|아메리카노|1|3000|3000|카드|박서연|판매|"/>
    <s v=""/>
    <n v="46163"/>
    <m/>
    <m/>
    <m/>
    <m/>
  </r>
  <r>
    <x v="41"/>
    <s v="S002"/>
    <x v="1"/>
    <s v="P002"/>
    <s v="카페라떼"/>
    <n v="2"/>
    <n v="4000"/>
    <n v="8000"/>
    <s v="카드"/>
    <s v="박서연"/>
    <x v="0"/>
    <m/>
    <x v="1"/>
    <s v="정상"/>
    <s v="46148|S002|성남점|P002|카페라떼|2|4000|8000|카드|박서연|판매|"/>
    <s v=""/>
    <n v="46148"/>
    <m/>
    <m/>
    <m/>
    <m/>
  </r>
  <r>
    <x v="25"/>
    <s v="S002"/>
    <x v="1"/>
    <s v="P009"/>
    <s v="샌드위치"/>
    <n v="3"/>
    <n v="5500"/>
    <n v="16500"/>
    <s v="현금"/>
    <s v="박서연"/>
    <x v="0"/>
    <m/>
    <x v="3"/>
    <s v="정상"/>
    <s v="46115|S002|성남점|P009|샌드위치|3|5500|16500|현금|박서연|판매|"/>
    <s v=""/>
    <n v="46115"/>
    <m/>
    <m/>
    <m/>
    <m/>
  </r>
  <r>
    <x v="0"/>
    <s v="S003"/>
    <x v="2"/>
    <s v="P001"/>
    <s v="아메리카노"/>
    <n v="2"/>
    <n v="3000"/>
    <n v="6000"/>
    <s v="간편결제"/>
    <s v="정다은"/>
    <x v="0"/>
    <m/>
    <x v="1"/>
    <s v="정상"/>
    <s v="46091|S003|용인점|P001|아메리카노|2|3000|6000|간편결제|정다은|판매|"/>
    <s v=""/>
    <n v="46091"/>
    <m/>
    <m/>
    <m/>
    <m/>
  </r>
  <r>
    <x v="42"/>
    <s v="S002"/>
    <x v="1"/>
    <s v="P006"/>
    <s v="초코라떼"/>
    <n v="1"/>
    <n v="4500"/>
    <n v="4500"/>
    <s v="카드"/>
    <s v="한지우"/>
    <x v="0"/>
    <m/>
    <x v="0"/>
    <s v="정상"/>
    <s v="46171|S002|성남점|P006|초코라떼|1|4500|4500|카드|한지우|판매|"/>
    <s v=""/>
    <n v="46171"/>
    <m/>
    <m/>
    <m/>
    <m/>
  </r>
  <r>
    <x v="12"/>
    <s v="S001"/>
    <x v="0"/>
    <s v="P010"/>
    <s v="베이글"/>
    <n v="2"/>
    <n v="4000"/>
    <n v="8000"/>
    <s v="현금"/>
    <s v="박서연"/>
    <x v="0"/>
    <m/>
    <x v="3"/>
    <s v="정상"/>
    <s v="46103|S001|신구점|P010|베이글|2|4000|8000|현금|박서연|판매|"/>
    <s v=""/>
    <n v="46103"/>
    <m/>
    <m/>
    <m/>
    <m/>
  </r>
  <r>
    <x v="5"/>
    <s v="S002"/>
    <x v="1"/>
    <s v="P006"/>
    <s v="초코라떼"/>
    <n v="4"/>
    <n v="4500"/>
    <n v="18000"/>
    <s v="카드"/>
    <s v="최지훈"/>
    <x v="0"/>
    <m/>
    <x v="0"/>
    <s v="정상"/>
    <s v="46085|S002|성남점|P006|초코라떼|4|4500|18000|카드|최지훈|판매|"/>
    <s v=""/>
    <n v="46085"/>
    <m/>
    <m/>
    <m/>
    <m/>
  </r>
  <r>
    <x v="62"/>
    <s v="S002"/>
    <x v="1"/>
    <s v="P001"/>
    <s v="아메리카노"/>
    <n v="3"/>
    <n v="3000"/>
    <n v="9000"/>
    <s v="카드"/>
    <s v="박서연"/>
    <x v="0"/>
    <m/>
    <x v="1"/>
    <s v="정상"/>
    <s v="46158|S002|성남점|P001|아메리카노|3|3000|9000|카드|박서연|판매|"/>
    <s v=""/>
    <n v="46158"/>
    <m/>
    <m/>
    <m/>
    <m/>
  </r>
  <r>
    <x v="58"/>
    <s v="S002"/>
    <x v="1"/>
    <s v="P001"/>
    <s v="아메리카노"/>
    <n v="4"/>
    <n v="3000"/>
    <n v="12000"/>
    <s v="간편결제"/>
    <s v="김민지"/>
    <x v="0"/>
    <m/>
    <x v="1"/>
    <s v="정상"/>
    <s v="46082|S002|성남점|P001|아메리카노|4|3000|12000|간편결제|김민지|판매|"/>
    <s v=""/>
    <n v="46082"/>
    <m/>
    <m/>
    <m/>
    <m/>
  </r>
  <r>
    <x v="52"/>
    <s v="S001"/>
    <x v="0"/>
    <s v="P007"/>
    <s v="치즈케이크"/>
    <n v="1"/>
    <n v="5000"/>
    <n v="5000"/>
    <s v="현금"/>
    <s v="김민지"/>
    <x v="0"/>
    <m/>
    <x v="2"/>
    <s v="정상"/>
    <s v="46086|S001|신구점|P007|치즈케이크|1|5000|5000|현금|김민지|판매|"/>
    <s v=""/>
    <n v="46086"/>
    <m/>
    <m/>
    <m/>
    <m/>
  </r>
  <r>
    <x v="62"/>
    <s v="S001"/>
    <x v="0"/>
    <s v="P003"/>
    <s v="바닐라라떼"/>
    <n v="1"/>
    <n v="4500"/>
    <n v="4500"/>
    <s v="카드"/>
    <s v="최지훈"/>
    <x v="0"/>
    <m/>
    <x v="1"/>
    <s v="정상"/>
    <s v="46158|S001|신구점|P003|바닐라라떼|1|4500|4500|카드|최지훈|판매|"/>
    <s v=""/>
    <n v="46158"/>
    <m/>
    <m/>
    <m/>
    <m/>
  </r>
  <r>
    <x v="70"/>
    <s v="S002"/>
    <x v="1"/>
    <s v="P004"/>
    <s v="카라멜마끼아또"/>
    <n v="3"/>
    <n v="4800"/>
    <n v="14400"/>
    <s v="현금"/>
    <s v="이서준"/>
    <x v="0"/>
    <m/>
    <x v="1"/>
    <s v="정상"/>
    <s v="46132|S002|성남점|P004|카라멜마끼아또|3|4800|14400|현금|이서준|판매|"/>
    <s v=""/>
    <n v="46132"/>
    <m/>
    <m/>
    <m/>
    <m/>
  </r>
  <r>
    <x v="23"/>
    <s v="S002"/>
    <x v="1"/>
    <s v="P009"/>
    <s v="샌드위치"/>
    <n v="2"/>
    <n v="5500"/>
    <n v="11000"/>
    <s v="카드"/>
    <s v="최지훈"/>
    <x v="1"/>
    <m/>
    <x v="3"/>
    <s v="정상"/>
    <s v="46163|S002|성남점|P009|샌드위치|2|5500|11000|카드|최지훈|취소|"/>
    <s v=""/>
    <n v="46163"/>
    <m/>
    <m/>
    <m/>
    <m/>
  </r>
  <r>
    <x v="52"/>
    <s v="S003"/>
    <x v="2"/>
    <s v="P002"/>
    <s v="카페라떼"/>
    <n v="2"/>
    <n v="4000"/>
    <n v="8000"/>
    <s v="카드"/>
    <s v="정다은"/>
    <x v="0"/>
    <m/>
    <x v="1"/>
    <s v="정상"/>
    <s v="46086|S003|용인점|P002|카페라떼|2|4000|8000|카드|정다은|판매|"/>
    <s v=""/>
    <n v="46086"/>
    <m/>
    <m/>
    <m/>
    <m/>
  </r>
  <r>
    <x v="34"/>
    <s v="S002"/>
    <x v="1"/>
    <s v="P005"/>
    <s v="녹차라떼"/>
    <n v="1"/>
    <n v="4500"/>
    <n v="4500"/>
    <s v="간편결제"/>
    <s v="김민지"/>
    <x v="0"/>
    <m/>
    <x v="0"/>
    <s v="정상"/>
    <s v="46120|S002|성남점|P005|녹차라떼|1|4500|4500|간편결제|김민지|판매|"/>
    <s v=""/>
    <n v="46120"/>
    <m/>
    <m/>
    <m/>
    <m/>
  </r>
  <r>
    <x v="81"/>
    <s v="S001"/>
    <x v="0"/>
    <s v="P001"/>
    <s v="아메리카노"/>
    <n v="2"/>
    <n v="3000"/>
    <n v="6000"/>
    <s v="카드"/>
    <s v="박서연"/>
    <x v="0"/>
    <m/>
    <x v="1"/>
    <s v="정상"/>
    <s v="46157|S001|신구점|P001|아메리카노|2|3000|6000|카드|박서연|판매|"/>
    <s v=""/>
    <n v="46157"/>
    <m/>
    <m/>
    <m/>
    <m/>
  </r>
  <r>
    <x v="2"/>
    <s v="S003"/>
    <x v="2"/>
    <s v="P001"/>
    <s v="아메리카노"/>
    <n v="2"/>
    <n v="3000"/>
    <n v="6000"/>
    <s v="간편결제"/>
    <s v="정다은"/>
    <x v="0"/>
    <m/>
    <x v="1"/>
    <s v="정상"/>
    <s v="46088|S003|용인점|P001|아메리카노|2|3000|6000|간편결제|정다은|판매|"/>
    <s v=""/>
    <n v="46088"/>
    <m/>
    <m/>
    <m/>
    <m/>
  </r>
  <r>
    <x v="15"/>
    <s v="S002"/>
    <x v="1"/>
    <s v="P001"/>
    <s v="아메리카노"/>
    <n v="4"/>
    <n v="3000"/>
    <n v="12000"/>
    <s v="카드"/>
    <s v="박서연"/>
    <x v="0"/>
    <m/>
    <x v="1"/>
    <s v="정상"/>
    <s v="46131|S002|성남점|P001|아메리카노|4|3000|12000|카드|박서연|판매|"/>
    <s v=""/>
    <n v="46131"/>
    <m/>
    <m/>
    <m/>
    <m/>
  </r>
  <r>
    <x v="67"/>
    <s v="S001"/>
    <x v="0"/>
    <s v="P004"/>
    <s v="카라멜마끼아또"/>
    <n v="1"/>
    <n v="4800"/>
    <n v="4800"/>
    <s v="간편결제"/>
    <s v="박서연"/>
    <x v="0"/>
    <m/>
    <x v="1"/>
    <s v="정상"/>
    <s v="46156|S001|신구점|P004|카라멜마끼아또|1|4800|4800|간편결제|박서연|판매|"/>
    <s v=""/>
    <n v="46156"/>
    <m/>
    <m/>
    <m/>
    <m/>
  </r>
  <r>
    <x v="52"/>
    <s v="S001"/>
    <x v="0"/>
    <s v="P007"/>
    <s v="치즈케이크"/>
    <n v="1"/>
    <n v="5000"/>
    <n v="5000"/>
    <s v="간편결제"/>
    <s v="최지훈"/>
    <x v="0"/>
    <m/>
    <x v="2"/>
    <s v="정상"/>
    <s v="46086|S001|신구점|P007|치즈케이크|1|5000|5000|간편결제|최지훈|판매|"/>
    <s v=""/>
    <n v="46086"/>
    <m/>
    <m/>
    <m/>
    <m/>
  </r>
  <r>
    <x v="38"/>
    <s v="S002"/>
    <x v="1"/>
    <s v="P010"/>
    <s v="베이글"/>
    <n v="1"/>
    <n v="4000"/>
    <n v="4000"/>
    <s v="간편결제"/>
    <s v="박서연"/>
    <x v="0"/>
    <m/>
    <x v="3"/>
    <s v="정상"/>
    <s v="46121|S002|성남점|P010|베이글|1|4000|4000|간편결제|박서연|판매|"/>
    <s v=""/>
    <n v="46121"/>
    <m/>
    <m/>
    <m/>
    <m/>
  </r>
  <r>
    <x v="55"/>
    <s v="S002"/>
    <x v="1"/>
    <s v="P008"/>
    <s v="크루아상"/>
    <n v="3"/>
    <n v="3500"/>
    <n v="10500"/>
    <s v="현금"/>
    <s v="최지훈"/>
    <x v="0"/>
    <m/>
    <x v="2"/>
    <s v="정상"/>
    <s v="46152|S002|성남점|P008|크루아상|3|3500|10500|현금|최지훈|판매|"/>
    <s v=""/>
    <n v="46152"/>
    <m/>
    <m/>
    <m/>
    <m/>
  </r>
  <r>
    <x v="21"/>
    <s v="S001"/>
    <x v="0"/>
    <s v="P003"/>
    <s v="바닐라라떼"/>
    <n v="3"/>
    <n v="4500"/>
    <n v="13500"/>
    <s v="현금"/>
    <s v="김민지"/>
    <x v="0"/>
    <m/>
    <x v="1"/>
    <s v="정상"/>
    <s v="46130|S001|신구점|P003|바닐라라떼|3|4500|13500|현금|김민지|판매|"/>
    <s v=""/>
    <n v="46130"/>
    <m/>
    <m/>
    <m/>
    <m/>
  </r>
  <r>
    <x v="39"/>
    <s v="S003"/>
    <x v="2"/>
    <s v="P009"/>
    <s v="샌드위치"/>
    <n v="2"/>
    <n v="5500"/>
    <n v="11000"/>
    <s v="카드"/>
    <s v="김민지"/>
    <x v="0"/>
    <m/>
    <x v="3"/>
    <s v="정상"/>
    <s v="46162|S003|용인점|P009|샌드위치|2|5500|11000|카드|김민지|판매|"/>
    <s v=""/>
    <n v="46162"/>
    <m/>
    <m/>
    <m/>
    <m/>
  </r>
  <r>
    <x v="23"/>
    <s v="S002"/>
    <x v="1"/>
    <s v="P006"/>
    <s v="초코라떼"/>
    <n v="2"/>
    <n v="4500"/>
    <n v="9000"/>
    <s v="현금"/>
    <s v="김민지"/>
    <x v="0"/>
    <m/>
    <x v="0"/>
    <s v="정상"/>
    <s v="46163|S002|성남점|P006|초코라떼|2|4500|9000|현금|김민지|판매|"/>
    <s v=""/>
    <n v="46163"/>
    <m/>
    <m/>
    <m/>
    <m/>
  </r>
  <r>
    <x v="70"/>
    <s v="S001"/>
    <x v="0"/>
    <s v="P008"/>
    <s v="크루아상"/>
    <n v="1"/>
    <n v="3500"/>
    <n v="3500"/>
    <s v="현금"/>
    <s v="박서연"/>
    <x v="0"/>
    <m/>
    <x v="2"/>
    <s v="정상"/>
    <s v="46132|S001|신구점|P008|크루아상|1|3500|3500|현금|박서연|판매|"/>
    <s v=""/>
    <n v="46132"/>
    <m/>
    <m/>
    <m/>
    <m/>
  </r>
  <r>
    <x v="59"/>
    <s v="S001"/>
    <x v="0"/>
    <s v="P005"/>
    <s v="녹차라떼"/>
    <n v="1"/>
    <n v="4500"/>
    <n v="4500"/>
    <s v="현금"/>
    <s v="한지우"/>
    <x v="0"/>
    <m/>
    <x v="0"/>
    <s v="정상"/>
    <s v="46094|S001|신구점|P005|녹차라떼|1|4500|4500|현금|한지우|판매|"/>
    <s v=""/>
    <n v="46094"/>
    <m/>
    <m/>
    <m/>
    <m/>
  </r>
  <r>
    <x v="25"/>
    <s v="S002"/>
    <x v="1"/>
    <s v="P001"/>
    <s v="아메리카노"/>
    <n v="2"/>
    <n v="3000"/>
    <n v="6000"/>
    <s v="간편결제"/>
    <s v="이서준"/>
    <x v="0"/>
    <m/>
    <x v="1"/>
    <s v="정상"/>
    <s v="46115|S002|성남점|P001|아메리카노|2|3000|6000|간편결제|이서준|판매|"/>
    <s v=""/>
    <n v="46115"/>
    <m/>
    <m/>
    <m/>
    <m/>
  </r>
  <r>
    <x v="72"/>
    <s v="S002"/>
    <x v="1"/>
    <s v="P001"/>
    <s v="아메리카노"/>
    <n v="2"/>
    <n v="3000"/>
    <n v="6000"/>
    <s v="간편결제"/>
    <s v="이서준"/>
    <x v="0"/>
    <m/>
    <x v="1"/>
    <s v="정상"/>
    <s v="46116|S002|성남점|P001|아메리카노|2|3000|6000|간편결제|이서준|판매|"/>
    <s v=""/>
    <n v="46116"/>
    <m/>
    <m/>
    <m/>
    <m/>
  </r>
  <r>
    <x v="43"/>
    <s v="S002"/>
    <x v="1"/>
    <s v="P001"/>
    <s v="아메리카노"/>
    <n v="4"/>
    <n v="3000"/>
    <n v="12000"/>
    <s v="현금"/>
    <s v="박서연"/>
    <x v="0"/>
    <m/>
    <x v="1"/>
    <s v="정상"/>
    <s v="46117|S002|성남점|P001|아메리카노|4|3000|12000|현금|박서연|판매|"/>
    <s v=""/>
    <n v="46117"/>
    <m/>
    <m/>
    <m/>
    <m/>
  </r>
  <r>
    <x v="81"/>
    <s v="S002"/>
    <x v="1"/>
    <s v="P006"/>
    <s v="초코라떼"/>
    <n v="1"/>
    <n v="4500"/>
    <n v="4500"/>
    <s v="간편결제"/>
    <s v="김민지"/>
    <x v="1"/>
    <m/>
    <x v="0"/>
    <s v="정상"/>
    <s v="46157|S002|성남점|P006|초코라떼|1|4500|4500|간편결제|김민지|취소|"/>
    <s v=""/>
    <n v="46157"/>
    <m/>
    <m/>
    <m/>
    <m/>
  </r>
  <r>
    <x v="66"/>
    <s v="S003"/>
    <x v="2"/>
    <s v="P001"/>
    <s v="아메리카노"/>
    <n v="3"/>
    <n v="3000"/>
    <n v="9000"/>
    <s v="간편결제"/>
    <s v="이서준"/>
    <x v="0"/>
    <m/>
    <x v="1"/>
    <s v="정상"/>
    <s v="46093|S003|용인점|P001|아메리카노|3|3000|9000|간편결제|이서준|판매|"/>
    <s v=""/>
    <n v="46093"/>
    <m/>
    <m/>
    <m/>
    <m/>
  </r>
  <r>
    <x v="56"/>
    <s v="S003"/>
    <x v="2"/>
    <s v="P008"/>
    <s v="크루아상"/>
    <n v="1"/>
    <n v="3500"/>
    <n v="3500"/>
    <s v="카드"/>
    <s v="김민지"/>
    <x v="0"/>
    <m/>
    <x v="2"/>
    <s v="정상"/>
    <s v="46098|S003|용인점|P008|크루아상|1|3500|3500|카드|김민지|판매|"/>
    <s v=""/>
    <n v="46098"/>
    <m/>
    <m/>
    <m/>
    <m/>
  </r>
  <r>
    <x v="22"/>
    <s v="S001"/>
    <x v="0"/>
    <s v="P010"/>
    <s v="베이글"/>
    <n v="1"/>
    <n v="4000"/>
    <n v="4000"/>
    <s v="간편결제"/>
    <s v="이서준"/>
    <x v="0"/>
    <m/>
    <x v="3"/>
    <s v="정상"/>
    <s v="46149|S001|신구점|P010|베이글|1|4000|4000|간편결제|이서준|판매|"/>
    <s v=""/>
    <n v="46149"/>
    <m/>
    <m/>
    <m/>
    <m/>
  </r>
  <r>
    <x v="45"/>
    <s v="S002"/>
    <x v="1"/>
    <s v="P008"/>
    <s v="크루아상"/>
    <n v="2"/>
    <n v="3500"/>
    <n v="7000"/>
    <s v="카드"/>
    <s v="박서연"/>
    <x v="0"/>
    <m/>
    <x v="2"/>
    <s v="정상"/>
    <s v="46154|S002|성남점|P008|크루아상|2|3500|7000|카드|박서연|판매|"/>
    <s v=""/>
    <n v="46154"/>
    <m/>
    <m/>
    <m/>
    <m/>
  </r>
  <r>
    <x v="51"/>
    <s v="S002"/>
    <x v="1"/>
    <s v="P002"/>
    <s v="카페라떼"/>
    <n v="1"/>
    <n v="4000"/>
    <n v="4000"/>
    <s v="간편결제"/>
    <s v="박서연"/>
    <x v="0"/>
    <m/>
    <x v="1"/>
    <s v="정상"/>
    <s v="46102|S002|성남점|P002|카페라떼|1|4000|4000|간편결제|박서연|판매|"/>
    <s v=""/>
    <n v="46102"/>
    <m/>
    <m/>
    <m/>
    <m/>
  </r>
  <r>
    <x v="20"/>
    <s v="S001"/>
    <x v="0"/>
    <s v="P005"/>
    <s v="녹차라떼"/>
    <n v="3"/>
    <n v="4500"/>
    <n v="13500"/>
    <s v="간편결제"/>
    <s v="최지훈"/>
    <x v="0"/>
    <m/>
    <x v="0"/>
    <s v="정상"/>
    <s v="46133|S001|신구점|P005|녹차라떼|3|4500|13500|간편결제|최지훈|판매|"/>
    <s v=""/>
    <n v="46133"/>
    <m/>
    <m/>
    <m/>
    <m/>
  </r>
  <r>
    <x v="31"/>
    <s v="S002"/>
    <x v="1"/>
    <s v="P005"/>
    <s v="녹차라떼"/>
    <n v="4"/>
    <n v="4500"/>
    <n v="18000"/>
    <s v="현금"/>
    <s v="박서연"/>
    <x v="0"/>
    <m/>
    <x v="0"/>
    <s v="정상"/>
    <s v="46108|S002|성남점|P005|녹차라떼|4|4500|18000|현금|박서연|판매|"/>
    <s v=""/>
    <n v="46108"/>
    <m/>
    <m/>
    <m/>
    <m/>
  </r>
  <r>
    <x v="37"/>
    <s v="S001"/>
    <x v="0"/>
    <s v="P010"/>
    <s v="베이글"/>
    <n v="4"/>
    <n v="4000"/>
    <n v="16000"/>
    <s v="간편결제"/>
    <s v="이서준"/>
    <x v="0"/>
    <m/>
    <x v="3"/>
    <s v="정상"/>
    <s v="46123|S001|신구점|P010|베이글|4|4000|16000|간편결제|이서준|판매|"/>
    <s v=""/>
    <n v="46123"/>
    <m/>
    <m/>
    <m/>
    <m/>
  </r>
  <r>
    <x v="43"/>
    <s v="S002"/>
    <x v="1"/>
    <s v="P006"/>
    <s v="초코라떼"/>
    <n v="3"/>
    <n v="4500"/>
    <n v="13500"/>
    <s v="카드"/>
    <s v="이서준"/>
    <x v="0"/>
    <m/>
    <x v="0"/>
    <s v="정상"/>
    <s v="46117|S002|성남점|P006|초코라떼|3|4500|13500|카드|이서준|판매|"/>
    <s v=""/>
    <n v="46117"/>
    <m/>
    <m/>
    <m/>
    <m/>
  </r>
  <r>
    <x v="52"/>
    <s v="S003"/>
    <x v="2"/>
    <s v="P003"/>
    <s v="바닐라라떼"/>
    <n v="5"/>
    <n v="4500"/>
    <n v="22500"/>
    <s v="현금"/>
    <s v="박서연"/>
    <x v="0"/>
    <m/>
    <x v="1"/>
    <s v="정상"/>
    <s v="46086|S003|용인점|P003|바닐라라떼|5|4500|22500|현금|박서연|판매|"/>
    <s v=""/>
    <n v="46086"/>
    <m/>
    <m/>
    <m/>
    <m/>
  </r>
  <r>
    <x v="42"/>
    <s v="S003"/>
    <x v="2"/>
    <s v="P001"/>
    <s v="아메리카노"/>
    <n v="1"/>
    <n v="3000"/>
    <n v="3000"/>
    <s v="간편결제"/>
    <s v="최지훈"/>
    <x v="0"/>
    <m/>
    <x v="1"/>
    <s v="정상"/>
    <s v="46171|S003|용인점|P001|아메리카노|1|3000|3000|간편결제|최지훈|판매|"/>
    <s v=""/>
    <n v="46171"/>
    <m/>
    <m/>
    <m/>
    <m/>
  </r>
  <r>
    <x v="45"/>
    <s v="S001"/>
    <x v="0"/>
    <s v="P006"/>
    <s v="초코라떼"/>
    <n v="1"/>
    <n v="4500"/>
    <n v="4500"/>
    <s v="카드"/>
    <s v="한지우"/>
    <x v="0"/>
    <m/>
    <x v="0"/>
    <s v="정상"/>
    <s v="46154|S001|신구점|P006|초코라떼|1|4500|4500|카드|한지우|판매|"/>
    <s v=""/>
    <n v="46154"/>
    <m/>
    <m/>
    <m/>
    <m/>
  </r>
  <r>
    <x v="12"/>
    <s v="S003"/>
    <x v="2"/>
    <s v="P010"/>
    <s v="베이글"/>
    <n v="2"/>
    <n v="4000"/>
    <n v="8000"/>
    <s v="현금"/>
    <s v="한지우"/>
    <x v="0"/>
    <m/>
    <x v="3"/>
    <s v="정상"/>
    <s v="46103|S003|용인점|P010|베이글|2|4000|8000|현금|한지우|판매|"/>
    <s v=""/>
    <n v="46103"/>
    <m/>
    <m/>
    <m/>
    <m/>
  </r>
  <r>
    <x v="66"/>
    <s v="S002"/>
    <x v="1"/>
    <s v="P010"/>
    <s v="베이글"/>
    <n v="1"/>
    <n v="3000"/>
    <n v="3000"/>
    <s v="현금"/>
    <s v="정다은"/>
    <x v="0"/>
    <m/>
    <x v="3"/>
    <s v="정상"/>
    <s v="46093|S002|성남점|P010|베이글|1|3000|3000|현금|정다은|판매|"/>
    <s v=""/>
    <n v="46093"/>
    <m/>
    <m/>
    <m/>
    <m/>
  </r>
  <r>
    <x v="9"/>
    <s v="S001"/>
    <x v="0"/>
    <s v="P006"/>
    <s v="초코라떼"/>
    <n v="1"/>
    <n v="4500"/>
    <n v="4500"/>
    <s v="현금"/>
    <s v="이서준"/>
    <x v="0"/>
    <m/>
    <x v="0"/>
    <s v="정상"/>
    <s v="46109|S001|신구점|P006|초코라떼|1|4500|4500|현금|이서준|판매|"/>
    <s v=""/>
    <n v="46109"/>
    <m/>
    <m/>
    <m/>
    <m/>
  </r>
  <r>
    <x v="47"/>
    <s v="S001"/>
    <x v="0"/>
    <s v="P008"/>
    <s v="크루아상"/>
    <n v="1"/>
    <n v="3500"/>
    <n v="3500"/>
    <s v="간편결제"/>
    <s v="이서준"/>
    <x v="0"/>
    <m/>
    <x v="2"/>
    <s v="정상"/>
    <s v="46166|S001|신구점|P008|크루아상|1|3500|3500|간편결제|이서준|판매|"/>
    <s v=""/>
    <n v="46166"/>
    <m/>
    <m/>
    <m/>
    <m/>
  </r>
  <r>
    <x v="82"/>
    <s v="S001"/>
    <x v="0"/>
    <s v="P008"/>
    <s v="크루아상"/>
    <n v="1"/>
    <n v="3500"/>
    <n v="3500"/>
    <s v="간편결제"/>
    <s v="정다은"/>
    <x v="0"/>
    <m/>
    <x v="2"/>
    <s v="정상"/>
    <s v="46137|S001|신구점|P008|크루아상|1|3500|3500|간편결제|정다은|판매|"/>
    <s v=""/>
    <n v="46137"/>
    <m/>
    <m/>
    <m/>
    <m/>
  </r>
  <r>
    <x v="83"/>
    <s v="S002"/>
    <x v="1"/>
    <s v="P006"/>
    <s v="초코라떼"/>
    <n v="4"/>
    <n v="4500"/>
    <n v="18000"/>
    <s v="간편결제"/>
    <s v="최지훈"/>
    <x v="1"/>
    <m/>
    <x v="0"/>
    <s v="정상"/>
    <s v="46101|S002|성남점|P006|초코라떼|4|4500|18000|간편결제|최지훈|취소|"/>
    <s v=""/>
    <n v="46101"/>
    <m/>
    <m/>
    <m/>
    <m/>
  </r>
  <r>
    <x v="70"/>
    <s v="S002"/>
    <x v="1"/>
    <s v="P003"/>
    <s v="바닐라라떼"/>
    <n v="2"/>
    <n v="4500"/>
    <n v="9000"/>
    <s v="카드"/>
    <s v="김민지"/>
    <x v="0"/>
    <m/>
    <x v="1"/>
    <s v="정상"/>
    <s v="46132|S002|성남점|P003|바닐라라떼|2|4500|9000|카드|김민지|판매|"/>
    <s v=""/>
    <n v="46132"/>
    <m/>
    <m/>
    <m/>
    <m/>
  </r>
  <r>
    <x v="67"/>
    <s v="S003"/>
    <x v="2"/>
    <s v="P006"/>
    <s v="초코라떼"/>
    <n v="2"/>
    <n v="4500"/>
    <n v="9000"/>
    <s v="현금"/>
    <s v="박서연"/>
    <x v="0"/>
    <m/>
    <x v="0"/>
    <s v="정상"/>
    <s v="46156|S003|용인점|P006|초코라떼|2|4500|9000|현금|박서연|판매|"/>
    <s v=""/>
    <n v="46156"/>
    <m/>
    <m/>
    <m/>
    <m/>
  </r>
  <r>
    <x v="13"/>
    <s v="S003"/>
    <x v="2"/>
    <s v="P003"/>
    <s v="바닐라라떼"/>
    <n v="2"/>
    <n v="4500"/>
    <n v="9000"/>
    <s v="현금"/>
    <s v="박서연"/>
    <x v="1"/>
    <m/>
    <x v="1"/>
    <s v="정상"/>
    <s v="46144|S003|용인점|P003|바닐라라떼|2|4500|9000|현금|박서연|취소|"/>
    <s v=""/>
    <n v="46144"/>
    <m/>
    <m/>
    <m/>
    <m/>
  </r>
  <r>
    <x v="15"/>
    <s v="S001"/>
    <x v="0"/>
    <s v="P002"/>
    <s v="카페라떼"/>
    <n v="4"/>
    <n v="4000"/>
    <n v="16000"/>
    <s v="현금"/>
    <s v="한지우"/>
    <x v="0"/>
    <m/>
    <x v="1"/>
    <s v="정상"/>
    <s v="46131|S001|신구점|P002|카페라떼|4|4000|16000|현금|한지우|판매|"/>
    <s v=""/>
    <n v="46131"/>
    <m/>
    <m/>
    <m/>
    <m/>
  </r>
  <r>
    <x v="7"/>
    <s v="S002"/>
    <x v="1"/>
    <s v="P001"/>
    <s v="아메리카노"/>
    <n v="2"/>
    <n v="3000"/>
    <n v="6000"/>
    <s v="카드"/>
    <s v="한지우"/>
    <x v="1"/>
    <m/>
    <x v="1"/>
    <s v="정상"/>
    <s v="46111|S002|성남점|P001|아메리카노|2|3000|6000|카드|한지우|취소|"/>
    <s v=""/>
    <n v="46111"/>
    <m/>
    <m/>
    <m/>
    <m/>
  </r>
  <r>
    <x v="48"/>
    <s v="S003"/>
    <x v="2"/>
    <s v="P005"/>
    <s v="녹차라떼"/>
    <n v="2"/>
    <n v="4500"/>
    <n v="9000"/>
    <s v="현금"/>
    <s v="최지훈"/>
    <x v="0"/>
    <m/>
    <x v="0"/>
    <s v="정상"/>
    <s v="46146|S003|용인점|P005|녹차라떼|2|4500|9000|현금|최지훈|판매|"/>
    <s v=""/>
    <n v="46146"/>
    <m/>
    <m/>
    <m/>
    <m/>
  </r>
  <r>
    <x v="8"/>
    <s v="S003"/>
    <x v="2"/>
    <s v="P001"/>
    <s v="아메리카노"/>
    <n v="4"/>
    <n v="3000"/>
    <n v="12000"/>
    <s v="간편결제"/>
    <s v="최지훈"/>
    <x v="0"/>
    <m/>
    <x v="1"/>
    <s v="정상"/>
    <s v="46126|S003|용인점|P001|아메리카노|4|3000|12000|간편결제|최지훈|판매|"/>
    <s v=""/>
    <n v="46126"/>
    <m/>
    <m/>
    <m/>
    <m/>
  </r>
  <r>
    <x v="10"/>
    <s v="S002"/>
    <x v="1"/>
    <s v="P005"/>
    <s v="녹차라떼"/>
    <n v="2"/>
    <n v="4500"/>
    <n v="9000"/>
    <s v="현금"/>
    <s v="최지훈"/>
    <x v="0"/>
    <m/>
    <x v="0"/>
    <s v="정상"/>
    <s v="46136|S002|성남점|P005|녹차라떼|2|4500|9000|현금|최지훈|판매|"/>
    <s v=""/>
    <n v="46136"/>
    <m/>
    <m/>
    <m/>
    <m/>
  </r>
  <r>
    <x v="80"/>
    <s v="S003"/>
    <x v="2"/>
    <s v="P008"/>
    <s v="크루아상"/>
    <n v="1"/>
    <n v="3500"/>
    <n v="3500"/>
    <s v="간편결제"/>
    <s v="한지우"/>
    <x v="0"/>
    <m/>
    <x v="2"/>
    <s v="정상"/>
    <s v="46104|S003|용인점|P008|크루아상|1|3500|3500|간편결제|한지우|판매|"/>
    <s v=""/>
    <n v="46104"/>
    <m/>
    <m/>
    <m/>
    <m/>
  </r>
  <r>
    <x v="40"/>
    <s v="S001"/>
    <x v="0"/>
    <s v="P003"/>
    <s v="바닐라라떼"/>
    <n v="2"/>
    <n v="4500"/>
    <n v="9000"/>
    <s v="현금"/>
    <s v="이서준"/>
    <x v="0"/>
    <m/>
    <x v="1"/>
    <s v="정상"/>
    <s v="46169|S001|신구점|P003|바닐라라떼|2|4500|9000|현금|이서준|판매|"/>
    <s v=""/>
    <n v="46169"/>
    <m/>
    <m/>
    <m/>
    <m/>
  </r>
  <r>
    <x v="11"/>
    <s v="S001"/>
    <x v="0"/>
    <s v="P003"/>
    <s v="바닐라라떼"/>
    <n v="4"/>
    <n v="4500"/>
    <n v="18000"/>
    <s v="현금"/>
    <s v="이서준"/>
    <x v="0"/>
    <m/>
    <x v="1"/>
    <s v="정상"/>
    <s v="46150|S001|신구점|P003|바닐라라떼|4|4500|18000|현금|이서준|판매|"/>
    <s v=""/>
    <n v="46150"/>
    <m/>
    <m/>
    <m/>
    <m/>
  </r>
  <r>
    <x v="74"/>
    <s v="S001"/>
    <x v="0"/>
    <s v="P005"/>
    <s v="녹차라떼"/>
    <n v="1"/>
    <n v="4500"/>
    <n v="4500"/>
    <s v="현금"/>
    <s v="이서준"/>
    <x v="0"/>
    <m/>
    <x v="0"/>
    <s v="정상"/>
    <s v="46155|S001|신구점|P005|녹차라떼|1|4500|4500|현금|이서준|판매|"/>
    <s v=""/>
    <n v="46155"/>
    <m/>
    <m/>
    <m/>
    <m/>
  </r>
  <r>
    <x v="14"/>
    <s v="S002"/>
    <x v="1"/>
    <s v="P003"/>
    <s v="바닐라라떼"/>
    <n v="1"/>
    <n v="4500"/>
    <n v="4500"/>
    <s v="카드"/>
    <s v="이서준"/>
    <x v="0"/>
    <m/>
    <x v="1"/>
    <s v="정상"/>
    <s v="46125|S002|성남점|P003|바닐라라떼|1|4500|4500|카드|이서준|판매|"/>
    <s v=""/>
    <n v="46125"/>
    <m/>
    <m/>
    <m/>
    <m/>
  </r>
  <r>
    <x v="74"/>
    <s v="S003"/>
    <x v="2"/>
    <s v="P008"/>
    <s v="크루아상"/>
    <n v="1"/>
    <n v="3500"/>
    <n v="3500"/>
    <s v="카드"/>
    <s v="한지우"/>
    <x v="0"/>
    <m/>
    <x v="2"/>
    <s v="정상"/>
    <s v="46155|S003|용인점|P008|크루아상|1|3500|3500|카드|한지우|판매|"/>
    <s v=""/>
    <n v="46155"/>
    <m/>
    <m/>
    <m/>
    <m/>
  </r>
  <r>
    <x v="29"/>
    <s v="S001"/>
    <x v="0"/>
    <s v="P006"/>
    <s v="초코라떼"/>
    <n v="2"/>
    <n v="4500"/>
    <n v="9000"/>
    <s v="간편결제"/>
    <s v="박서연"/>
    <x v="0"/>
    <m/>
    <x v="0"/>
    <s v="정상"/>
    <s v="46168|S001|신구점|P006|초코라떼|2|4500|9000|간편결제|박서연|판매|"/>
    <s v=""/>
    <n v="46168"/>
    <m/>
    <m/>
    <m/>
    <m/>
  </r>
  <r>
    <x v="67"/>
    <s v="S002"/>
    <x v="1"/>
    <s v="P004"/>
    <s v="카라멜마끼아또"/>
    <n v="1"/>
    <n v="4800"/>
    <n v="4800"/>
    <s v="현금"/>
    <s v="이서준"/>
    <x v="0"/>
    <m/>
    <x v="1"/>
    <s v="정상"/>
    <s v="46156|S002|성남점|P004|카라멜마끼아또|1|4800|4800|현금|이서준|판매|"/>
    <s v=""/>
    <n v="46156"/>
    <m/>
    <m/>
    <m/>
    <m/>
  </r>
  <r>
    <x v="20"/>
    <s v="S002"/>
    <x v="1"/>
    <s v="P003"/>
    <s v="바닐라라떼"/>
    <n v="1"/>
    <n v="4500"/>
    <n v="4500"/>
    <s v="현금"/>
    <s v="이서준"/>
    <x v="0"/>
    <m/>
    <x v="1"/>
    <s v="정상"/>
    <s v="46133|S002|성남점|P003|바닐라라떼|1|4500|4500|현금|이서준|판매|"/>
    <s v=""/>
    <n v="46133"/>
    <m/>
    <m/>
    <m/>
    <m/>
  </r>
  <r>
    <x v="60"/>
    <s v="S003"/>
    <x v="2"/>
    <s v="P003"/>
    <s v="바닐라라떼"/>
    <n v="1"/>
    <n v="4500"/>
    <n v="4500"/>
    <s v="현금"/>
    <s v="이서준"/>
    <x v="0"/>
    <m/>
    <x v="1"/>
    <s v="정상"/>
    <s v="46140|S003|용인점|P003|바닐라라떼|1|4500|4500|현금|이서준|판매|"/>
    <s v=""/>
    <n v="46140"/>
    <m/>
    <m/>
    <m/>
    <m/>
  </r>
  <r>
    <x v="6"/>
    <s v="S002"/>
    <x v="1"/>
    <s v="P009"/>
    <s v="샌드위치"/>
    <n v="2"/>
    <n v="5500"/>
    <n v="11000"/>
    <s v="현금"/>
    <s v="이서준"/>
    <x v="0"/>
    <m/>
    <x v="3"/>
    <s v="정상"/>
    <s v="46106|S002|성남점|P009|샌드위치|2|5500|11000|현금|이서준|판매|"/>
    <s v=""/>
    <n v="46106"/>
    <m/>
    <m/>
    <m/>
    <m/>
  </r>
  <r>
    <x v="20"/>
    <s v="S002"/>
    <x v="1"/>
    <s v="P001"/>
    <s v="아메리카노"/>
    <n v="1"/>
    <n v="3000"/>
    <n v="3000"/>
    <s v="간편결제"/>
    <s v="박서연"/>
    <x v="0"/>
    <m/>
    <x v="1"/>
    <s v="정상"/>
    <s v="46133|S002|성남점|P001|아메리카노|1|3000|3000|간편결제|박서연|판매|"/>
    <s v=""/>
    <n v="46133"/>
    <m/>
    <m/>
    <m/>
    <m/>
  </r>
  <r>
    <x v="67"/>
    <s v="S002"/>
    <x v="1"/>
    <s v="P001"/>
    <s v="아메리카노"/>
    <n v="2"/>
    <n v="3000"/>
    <n v="6000"/>
    <s v="현금"/>
    <s v="한지우"/>
    <x v="0"/>
    <m/>
    <x v="1"/>
    <s v="정상"/>
    <s v="46156|S002|성남점|P001|아메리카노|2|3000|6000|현금|한지우|판매|"/>
    <s v=""/>
    <n v="46156"/>
    <m/>
    <m/>
    <m/>
    <m/>
  </r>
  <r>
    <x v="84"/>
    <s v="S003"/>
    <x v="2"/>
    <s v="P004"/>
    <s v="카라멜마끼아또"/>
    <n v="3"/>
    <n v="4800"/>
    <n v="14400"/>
    <s v="현금"/>
    <s v="박서연"/>
    <x v="0"/>
    <m/>
    <x v="1"/>
    <s v="정상"/>
    <s v="46107|S003|용인점|P004|카라멜마끼아또|3|4800|14400|현금|박서연|판매|"/>
    <s v=""/>
    <n v="46107"/>
    <m/>
    <m/>
    <m/>
    <m/>
  </r>
  <r>
    <x v="21"/>
    <s v="S001"/>
    <x v="0"/>
    <s v="P005"/>
    <s v="녹차라떼"/>
    <n v="2"/>
    <n v="4500"/>
    <n v="9000"/>
    <s v="간편결제"/>
    <s v="박서연"/>
    <x v="0"/>
    <m/>
    <x v="0"/>
    <s v="정상"/>
    <s v="46130|S001|신구점|P005|녹차라떼|2|4500|9000|간편결제|박서연|판매|"/>
    <s v=""/>
    <n v="46130"/>
    <m/>
    <m/>
    <m/>
    <m/>
  </r>
  <r>
    <x v="49"/>
    <s v="S002"/>
    <x v="1"/>
    <s v="P003"/>
    <s v="바닐라라떼"/>
    <n v="2"/>
    <n v="4500"/>
    <n v="9000"/>
    <s v="현금"/>
    <s v="박서연"/>
    <x v="0"/>
    <m/>
    <x v="1"/>
    <s v="정상"/>
    <s v="46118|S002|성남점|P003|바닐라라떼|2|4500|9000|현금|박서연|판매|"/>
    <s v=""/>
    <n v="46118"/>
    <m/>
    <m/>
    <m/>
    <m/>
  </r>
  <r>
    <x v="10"/>
    <s v="S001"/>
    <x v="0"/>
    <s v="P006"/>
    <s v="초코라떼"/>
    <n v="1"/>
    <n v="4500"/>
    <n v="4500"/>
    <s v="현금"/>
    <s v="김민지"/>
    <x v="0"/>
    <m/>
    <x v="0"/>
    <s v="정상"/>
    <s v="46136|S001|신구점|P006|초코라떼|1|4500|4500|현금|김민지|판매|"/>
    <s v=""/>
    <n v="46136"/>
    <m/>
    <m/>
    <m/>
    <m/>
  </r>
  <r>
    <x v="16"/>
    <s v="S001"/>
    <x v="0"/>
    <s v="P003"/>
    <s v="바닐라라떼"/>
    <n v="3"/>
    <n v="4500"/>
    <n v="13500"/>
    <s v="간편결제"/>
    <s v="이서준"/>
    <x v="0"/>
    <m/>
    <x v="1"/>
    <s v="정상"/>
    <s v="46165|S001|신구점|P003|바닐라라떼|3|4500|13500|간편결제|이서준|판매|"/>
    <s v=""/>
    <n v="46165"/>
    <m/>
    <m/>
    <m/>
    <m/>
  </r>
  <r>
    <x v="23"/>
    <s v="S003"/>
    <x v="2"/>
    <s v="P009"/>
    <s v="샌드위치"/>
    <n v="1"/>
    <n v="5500"/>
    <n v="5500"/>
    <s v="현금"/>
    <s v="한지우"/>
    <x v="0"/>
    <m/>
    <x v="3"/>
    <s v="정상"/>
    <s v="46163|S003|용인점|P009|샌드위치|1|5500|5500|현금|한지우|판매|"/>
    <s v=""/>
    <n v="46163"/>
    <m/>
    <m/>
    <m/>
    <m/>
  </r>
  <r>
    <x v="50"/>
    <s v="S003"/>
    <x v="2"/>
    <s v="P001"/>
    <s v="아메리카노"/>
    <n v="3"/>
    <n v="3000"/>
    <n v="9000"/>
    <s v="현금"/>
    <s v="최지훈"/>
    <x v="0"/>
    <m/>
    <x v="1"/>
    <s v="정상"/>
    <s v="46089|S003|용인점|P001|아메리카노|3|3000|9000|현금|최지훈|판매|"/>
    <s v=""/>
    <n v="46089"/>
    <m/>
    <m/>
    <m/>
    <m/>
  </r>
  <r>
    <x v="64"/>
    <s v="S001"/>
    <x v="0"/>
    <s v="P006"/>
    <s v="초코라떼"/>
    <n v="2"/>
    <n v="4500"/>
    <n v="9000"/>
    <s v="카드"/>
    <s v="이서준"/>
    <x v="0"/>
    <m/>
    <x v="0"/>
    <s v="정상"/>
    <s v="46128|S001|신구점|P006|초코라떼|2|4500|9000|카드|이서준|판매|"/>
    <s v=""/>
    <n v="46128"/>
    <m/>
    <m/>
    <m/>
    <m/>
  </r>
  <r>
    <x v="26"/>
    <s v="S003"/>
    <x v="2"/>
    <s v="P004"/>
    <s v="카라멜마끼아또"/>
    <n v="4"/>
    <n v="4800"/>
    <n v="19200"/>
    <s v="현금"/>
    <s v="박서연"/>
    <x v="1"/>
    <m/>
    <x v="1"/>
    <s v="정상"/>
    <s v="46161|S003|용인점|P004|카라멜마끼아또|4|4800|19200|현금|박서연|취소|"/>
    <s v=""/>
    <n v="46161"/>
    <m/>
    <m/>
    <m/>
    <m/>
  </r>
  <r>
    <x v="1"/>
    <s v="S001"/>
    <x v="0"/>
    <s v="P002"/>
    <s v="카페라떼"/>
    <n v="4"/>
    <n v="4000"/>
    <n v="16000"/>
    <s v="현금"/>
    <s v="최지훈"/>
    <x v="0"/>
    <m/>
    <x v="1"/>
    <s v="정상"/>
    <s v="46129|S001|신구점|P002|카페라떼|4|4000|16000|현금|최지훈|판매|"/>
    <s v=""/>
    <n v="46129"/>
    <m/>
    <m/>
    <m/>
    <m/>
  </r>
  <r>
    <x v="56"/>
    <s v="S001"/>
    <x v="0"/>
    <s v="P008"/>
    <s v="크루아상"/>
    <n v="2"/>
    <n v="3500"/>
    <n v="7000"/>
    <s v="간편결제"/>
    <s v="박서연"/>
    <x v="0"/>
    <m/>
    <x v="2"/>
    <s v="정상"/>
    <s v="46098|S001|신구점|P008|크루아상|2|3500|7000|간편결제|박서연|판매|"/>
    <s v=""/>
    <n v="46098"/>
    <m/>
    <m/>
    <m/>
    <m/>
  </r>
  <r>
    <x v="50"/>
    <s v="S001"/>
    <x v="0"/>
    <s v="P010"/>
    <s v="베이글"/>
    <n v="3"/>
    <n v="4000"/>
    <n v="12000"/>
    <s v="현금"/>
    <s v="이서준"/>
    <x v="0"/>
    <m/>
    <x v="3"/>
    <s v="정상"/>
    <s v="46089|S001|신구점|P010|베이글|3|4000|12000|현금|이서준|판매|"/>
    <s v=""/>
    <n v="46089"/>
    <m/>
    <m/>
    <m/>
    <m/>
  </r>
  <r>
    <x v="35"/>
    <s v="S001"/>
    <x v="0"/>
    <s v="P002"/>
    <s v="카페라떼"/>
    <n v="3"/>
    <n v="4000"/>
    <n v="12000"/>
    <s v="간편결제"/>
    <s v="박서연"/>
    <x v="0"/>
    <m/>
    <x v="1"/>
    <s v="정상"/>
    <s v="46164|S001|신구점|P002|카페라떼|3|4000|12000|간편결제|박서연|판매|"/>
    <s v=""/>
    <n v="46164"/>
    <m/>
    <m/>
    <m/>
    <m/>
  </r>
  <r>
    <x v="15"/>
    <s v="S001"/>
    <x v="0"/>
    <s v="P009"/>
    <s v="샌드위치"/>
    <n v="3"/>
    <n v="5500"/>
    <n v="16500"/>
    <s v="간편결제"/>
    <s v="한지우"/>
    <x v="0"/>
    <m/>
    <x v="3"/>
    <s v="정상"/>
    <s v="46131|S001|신구점|P009|샌드위치|3|5500|16500|간편결제|한지우|판매|"/>
    <s v=""/>
    <n v="46131"/>
    <m/>
    <m/>
    <m/>
    <m/>
  </r>
  <r>
    <x v="46"/>
    <s v="S002"/>
    <x v="1"/>
    <s v="P004"/>
    <s v="카라멜마끼아또"/>
    <n v="2"/>
    <n v="4800"/>
    <n v="9600"/>
    <s v="현금"/>
    <s v="김민지"/>
    <x v="0"/>
    <m/>
    <x v="1"/>
    <s v="정상"/>
    <s v="46135|S002|성남점|P004|카라멜마끼아또|2|4800|9600|현금|김민지|판매|"/>
    <s v=""/>
    <n v="46135"/>
    <m/>
    <m/>
    <m/>
    <m/>
  </r>
  <r>
    <x v="60"/>
    <s v="S002"/>
    <x v="1"/>
    <s v="P003"/>
    <s v="바닐라라떼"/>
    <n v="2"/>
    <n v="4500"/>
    <n v="9000"/>
    <s v="카드"/>
    <s v="이서준"/>
    <x v="0"/>
    <m/>
    <x v="1"/>
    <s v="정상"/>
    <s v="46140|S002|성남점|P003|바닐라라떼|2|4500|9000|카드|이서준|판매|"/>
    <s v=""/>
    <n v="46140"/>
    <m/>
    <m/>
    <m/>
    <m/>
  </r>
  <r>
    <x v="17"/>
    <s v="S002"/>
    <x v="1"/>
    <s v="P003"/>
    <s v="바닐라라떼"/>
    <n v="1"/>
    <n v="4500"/>
    <n v="4500"/>
    <s v="현금"/>
    <s v="이서준"/>
    <x v="0"/>
    <m/>
    <x v="1"/>
    <s v="정상"/>
    <s v="46160|S002|성남점|P003|바닐라라떼|1|4500|4500|현금|이서준|판매|"/>
    <s v=""/>
    <n v="46160"/>
    <m/>
    <m/>
    <m/>
    <m/>
  </r>
  <r>
    <x v="83"/>
    <s v="S001"/>
    <x v="0"/>
    <s v="P008"/>
    <s v="크루아상"/>
    <n v="1"/>
    <n v="3500"/>
    <n v="3500"/>
    <s v="현금"/>
    <s v="정다은"/>
    <x v="0"/>
    <m/>
    <x v="2"/>
    <s v="정상"/>
    <s v="46101|S001|신구점|P008|크루아상|1|3500|3500|현금|정다은|판매|"/>
    <s v=""/>
    <n v="46101"/>
    <m/>
    <m/>
    <m/>
    <m/>
  </r>
  <r>
    <x v="16"/>
    <s v="S003"/>
    <x v="2"/>
    <s v="P006"/>
    <s v="초코라떼"/>
    <n v="3"/>
    <n v="4500"/>
    <n v="13500"/>
    <s v="카드"/>
    <s v="정다은"/>
    <x v="0"/>
    <m/>
    <x v="0"/>
    <s v="정상"/>
    <s v="46165|S003|용인점|P006|초코라떼|3|4500|13500|카드|정다은|판매|"/>
    <s v=""/>
    <n v="4616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51D0-4814-4F0B-BAA4-552464329B97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">
  <location ref="A3:E8" firstHeaderRow="1" firstDataRow="2" firstDataCol="1" rowPageCount="1" colPageCount="1"/>
  <pivotFields count="23">
    <pivotField numFmtId="176" showAll="0">
      <items count="86">
        <item x="58"/>
        <item x="61"/>
        <item x="5"/>
        <item x="52"/>
        <item x="2"/>
        <item x="50"/>
        <item x="28"/>
        <item x="0"/>
        <item x="79"/>
        <item x="66"/>
        <item x="59"/>
        <item x="24"/>
        <item x="53"/>
        <item x="63"/>
        <item x="56"/>
        <item x="57"/>
        <item x="83"/>
        <item x="51"/>
        <item x="12"/>
        <item x="80"/>
        <item x="69"/>
        <item x="6"/>
        <item x="84"/>
        <item x="31"/>
        <item x="9"/>
        <item x="77"/>
        <item x="7"/>
        <item x="4"/>
        <item x="68"/>
        <item x="25"/>
        <item x="72"/>
        <item x="43"/>
        <item x="49"/>
        <item x="27"/>
        <item x="34"/>
        <item x="38"/>
        <item x="36"/>
        <item x="37"/>
        <item x="33"/>
        <item x="14"/>
        <item x="8"/>
        <item x="54"/>
        <item x="64"/>
        <item x="1"/>
        <item x="21"/>
        <item x="15"/>
        <item x="70"/>
        <item x="20"/>
        <item x="32"/>
        <item x="46"/>
        <item x="10"/>
        <item x="82"/>
        <item x="18"/>
        <item x="3"/>
        <item x="60"/>
        <item x="19"/>
        <item x="71"/>
        <item x="13"/>
        <item x="44"/>
        <item x="48"/>
        <item x="65"/>
        <item x="41"/>
        <item x="22"/>
        <item x="11"/>
        <item x="55"/>
        <item x="30"/>
        <item x="45"/>
        <item x="74"/>
        <item x="67"/>
        <item x="81"/>
        <item x="62"/>
        <item x="78"/>
        <item x="17"/>
        <item x="26"/>
        <item x="39"/>
        <item x="23"/>
        <item x="35"/>
        <item x="16"/>
        <item x="47"/>
        <item x="75"/>
        <item x="29"/>
        <item x="40"/>
        <item x="73"/>
        <item x="42"/>
        <item x="7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2"/>
  </colFields>
  <colItems count="4">
    <i>
      <x v="3"/>
    </i>
    <i>
      <x v="4"/>
    </i>
    <i>
      <x v="5"/>
    </i>
    <i t="grand">
      <x/>
    </i>
  </colItems>
  <pageFields count="1">
    <pageField fld="10" item="1" hier="-1"/>
  </pageFields>
  <dataFields count="1">
    <dataField name="합계 : 매출액" fld="7" baseField="2" baseItem="0" numFmtId="178"/>
  </dataFields>
  <chartFormats count="6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A182B-ACD3-48AD-9AC3-FD843DEE9C7B}" name="매출" displayName="매출" ref="A1:U290" totalsRowShown="0">
  <autoFilter ref="A1:U290" xr:uid="{4F7A182B-ACD3-48AD-9AC3-FD843DEE9C7B}"/>
  <tableColumns count="21">
    <tableColumn id="1" xr3:uid="{7C88EFE2-8AB9-4A4F-BDFD-4AF5D265B364}" name="주문일자" dataDxfId="13"/>
    <tableColumn id="2" xr3:uid="{F924E91A-DEA6-425F-8DFC-B0182D5FFE60}" name="지점코드" dataDxfId="12"/>
    <tableColumn id="3" xr3:uid="{D1883573-A59D-458D-AA30-D8A27C1916F5}" name="지점명" dataDxfId="11"/>
    <tableColumn id="4" xr3:uid="{4A88ABA0-41C9-4A41-B8BC-C3C7E73ACA28}" name="상품코드" dataDxfId="10"/>
    <tableColumn id="5" xr3:uid="{3B507E2C-1DAE-43FE-86C0-8A95ABE3E53E}" name="상품명" dataDxfId="9"/>
    <tableColumn id="6" xr3:uid="{3689ECFB-C20B-476E-9468-774D369BE8AB}" name="수량" dataDxfId="8"/>
    <tableColumn id="7" xr3:uid="{20AAF16E-1519-471A-9B6E-9E0DB9B7AFCF}" name="판매단가" dataDxfId="7"/>
    <tableColumn id="8" xr3:uid="{D85CEC06-AFCD-4EBE-9527-2CA655747D63}" name="매출액" dataDxfId="6"/>
    <tableColumn id="9" xr3:uid="{3DBA942F-BF34-46E0-B17F-514806EAFC17}" name="결제수단" dataDxfId="5"/>
    <tableColumn id="10" xr3:uid="{B4AC2D82-A1C7-443F-AF5E-27134FCAF495}" name="담당자" dataDxfId="4"/>
    <tableColumn id="11" xr3:uid="{64A99B5C-7D09-4C0D-8C96-13684720E66A}" name="주문상태" dataDxfId="3"/>
    <tableColumn id="12" xr3:uid="{C78176AC-279D-489F-A238-CE3BCFB8DA61}" name="비고" dataDxfId="2"/>
    <tableColumn id="13" xr3:uid="{CF323A6E-C04B-4C7B-A19B-8E5D65F5C853}" name="상품분류">
      <calculatedColumnFormula>_xlfn.XLOOKUP(D2,'03_상품Master'!$A$2:$A$11,'03_상품Master'!$C$2:$C$11,"확인필요")</calculatedColumnFormula>
    </tableColumn>
    <tableColumn id="14" xr3:uid="{E8FC7F4D-B38A-4AA2-8FBF-BD40A5A84C59}" name="매출검증 ">
      <calculatedColumnFormula>IF(COUNT(F2:H2)&lt;3, "값확인", IF(F2*G2=H2, "정상", "검토필요"))</calculatedColumnFormula>
    </tableColumn>
    <tableColumn id="15" xr3:uid="{E86AA24B-8FEA-4937-B176-39D4668B1379}" name="중복키">
      <calculatedColumnFormula>_xlfn.TEXTJOIN("|",FALSE,A2:L2)</calculatedColumnFormula>
    </tableColumn>
    <tableColumn id="16" xr3:uid="{CC8FE164-D384-4B84-9ABA-33FB7E265F1A}" name="중복여부">
      <calculatedColumnFormula>IF(COUNTIF(O2:O293,O2)&gt;1,"중복", "")</calculatedColumnFormula>
    </tableColumn>
    <tableColumn id="17" xr3:uid="{74DC8917-7F5E-4E04-830F-CF7C2C061A9C}" name="날짜변환">
      <calculatedColumnFormula>IFERROR(IF(ISNUMBER(A2), A2,DATEVALUE(SUBSTITUTE(A2,".","-")))," 확인필요")</calculatedColumnFormula>
    </tableColumn>
    <tableColumn id="18" xr3:uid="{6F17132E-4262-45FC-8A67-C9C24BBA9E87}" name="지점명2"/>
    <tableColumn id="19" xr3:uid="{90E65650-7CB3-4329-AA7D-01B8AEC4ABB5}" name="상품코드3"/>
    <tableColumn id="20" xr3:uid="{80001485-D983-436B-AE6B-5FE51E12CD5A}" name="상품명4"/>
    <tableColumn id="21" xr3:uid="{DA50C329-74CB-4587-92AB-77715048D06C}" name="매출액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Normal="100" workbookViewId="0">
      <selection activeCell="D6" sqref="D6:D8"/>
    </sheetView>
  </sheetViews>
  <sheetFormatPr defaultColWidth="8.6640625" defaultRowHeight="14.4"/>
  <cols>
    <col min="1" max="1" width="20" customWidth="1"/>
    <col min="2" max="2" width="105" customWidth="1"/>
  </cols>
  <sheetData>
    <row r="1" spans="1:2" ht="21">
      <c r="A1" s="1" t="s">
        <v>0</v>
      </c>
      <c r="B1" s="2"/>
    </row>
    <row r="2" spans="1:2">
      <c r="A2" s="3" t="s">
        <v>1</v>
      </c>
      <c r="B2" t="s">
        <v>2</v>
      </c>
    </row>
    <row r="3" spans="1:2">
      <c r="A3" s="3" t="s">
        <v>3</v>
      </c>
      <c r="B3" t="s">
        <v>4</v>
      </c>
    </row>
    <row r="4" spans="1:2">
      <c r="A4" s="3" t="s">
        <v>5</v>
      </c>
      <c r="B4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t="s">
        <v>13</v>
      </c>
      <c r="B8" s="3" t="s">
        <v>14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zoomScaleNormal="100" workbookViewId="0">
      <pane ySplit="1" topLeftCell="A114" activePane="bottomLeft" state="frozen"/>
      <selection pane="bottomLeft" activeCell="L268" sqref="L268"/>
    </sheetView>
  </sheetViews>
  <sheetFormatPr defaultColWidth="8.6640625" defaultRowHeight="14.4"/>
  <cols>
    <col min="1" max="1" width="14" customWidth="1"/>
    <col min="2" max="2" width="11" customWidth="1"/>
    <col min="3" max="3" width="14" customWidth="1"/>
    <col min="4" max="4" width="11" customWidth="1"/>
    <col min="5" max="5" width="20" customWidth="1"/>
    <col min="6" max="6" width="9" customWidth="1"/>
    <col min="7" max="11" width="12" customWidth="1"/>
    <col min="12" max="12" width="18" customWidth="1"/>
  </cols>
  <sheetData>
    <row r="1" spans="1:1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>
      <c r="A2" s="5">
        <v>46091</v>
      </c>
      <c r="B2" s="6" t="s">
        <v>27</v>
      </c>
      <c r="C2" s="7" t="s">
        <v>28</v>
      </c>
      <c r="D2" s="6" t="s">
        <v>29</v>
      </c>
      <c r="E2" s="7" t="s">
        <v>30</v>
      </c>
      <c r="F2" s="6">
        <v>3</v>
      </c>
      <c r="G2" s="6">
        <v>4500</v>
      </c>
      <c r="H2" s="6">
        <v>13500</v>
      </c>
      <c r="I2" s="7" t="s">
        <v>31</v>
      </c>
      <c r="J2" s="7" t="s">
        <v>32</v>
      </c>
      <c r="K2" s="7" t="s">
        <v>33</v>
      </c>
      <c r="L2" s="6"/>
    </row>
    <row r="3" spans="1:12">
      <c r="A3" s="5">
        <v>46129</v>
      </c>
      <c r="B3" s="6" t="s">
        <v>34</v>
      </c>
      <c r="C3" s="7" t="s">
        <v>35</v>
      </c>
      <c r="D3" s="6" t="s">
        <v>36</v>
      </c>
      <c r="E3" s="7" t="s">
        <v>37</v>
      </c>
      <c r="F3" s="6">
        <v>1</v>
      </c>
      <c r="G3" s="6">
        <v>4000</v>
      </c>
      <c r="H3" s="6">
        <v>4000</v>
      </c>
      <c r="I3" s="7" t="s">
        <v>38</v>
      </c>
      <c r="J3" s="7" t="s">
        <v>32</v>
      </c>
      <c r="K3" s="7" t="s">
        <v>33</v>
      </c>
      <c r="L3" s="6"/>
    </row>
    <row r="4" spans="1:12">
      <c r="A4" s="5">
        <v>46088</v>
      </c>
      <c r="B4" s="6" t="s">
        <v>34</v>
      </c>
      <c r="C4" s="7" t="s">
        <v>35</v>
      </c>
      <c r="D4" s="6" t="s">
        <v>39</v>
      </c>
      <c r="E4" s="7" t="s">
        <v>40</v>
      </c>
      <c r="F4" s="6">
        <v>2</v>
      </c>
      <c r="G4" s="6">
        <v>5000</v>
      </c>
      <c r="H4" s="6">
        <v>10000</v>
      </c>
      <c r="I4" s="7" t="s">
        <v>31</v>
      </c>
      <c r="J4" s="7" t="s">
        <v>41</v>
      </c>
      <c r="K4" s="7" t="s">
        <v>33</v>
      </c>
      <c r="L4" s="6"/>
    </row>
    <row r="5" spans="1:12">
      <c r="A5" s="5">
        <v>46139</v>
      </c>
      <c r="B5" s="6" t="s">
        <v>34</v>
      </c>
      <c r="C5" s="7" t="s">
        <v>35</v>
      </c>
      <c r="D5" s="6" t="s">
        <v>42</v>
      </c>
      <c r="E5" s="7" t="s">
        <v>43</v>
      </c>
      <c r="F5" s="6">
        <v>3</v>
      </c>
      <c r="G5" s="6">
        <v>3000</v>
      </c>
      <c r="H5" s="6">
        <v>9000</v>
      </c>
      <c r="I5" s="7" t="s">
        <v>38</v>
      </c>
      <c r="J5" s="7" t="s">
        <v>44</v>
      </c>
      <c r="K5" s="7" t="s">
        <v>33</v>
      </c>
      <c r="L5" s="6"/>
    </row>
    <row r="6" spans="1:12">
      <c r="A6" s="5">
        <v>46112</v>
      </c>
      <c r="B6" s="6" t="s">
        <v>27</v>
      </c>
      <c r="C6" s="7" t="s">
        <v>28</v>
      </c>
      <c r="D6" s="6" t="s">
        <v>45</v>
      </c>
      <c r="E6" s="7" t="s">
        <v>46</v>
      </c>
      <c r="F6" s="6">
        <v>4</v>
      </c>
      <c r="G6" s="6">
        <v>4500</v>
      </c>
      <c r="H6" s="6">
        <v>18000</v>
      </c>
      <c r="I6" s="7" t="s">
        <v>38</v>
      </c>
      <c r="J6" s="7" t="s">
        <v>44</v>
      </c>
      <c r="K6" s="7" t="s">
        <v>33</v>
      </c>
      <c r="L6" s="6"/>
    </row>
    <row r="7" spans="1:12">
      <c r="A7" s="5">
        <v>46085</v>
      </c>
      <c r="B7" s="6" t="s">
        <v>47</v>
      </c>
      <c r="C7" s="7" t="s">
        <v>48</v>
      </c>
      <c r="D7" s="6" t="s">
        <v>42</v>
      </c>
      <c r="E7" s="7" t="s">
        <v>43</v>
      </c>
      <c r="F7" s="6">
        <v>1</v>
      </c>
      <c r="G7" s="6">
        <v>3000</v>
      </c>
      <c r="H7" s="6">
        <v>3000</v>
      </c>
      <c r="I7" s="7" t="s">
        <v>49</v>
      </c>
      <c r="J7" s="7" t="s">
        <v>32</v>
      </c>
      <c r="K7" s="7" t="s">
        <v>33</v>
      </c>
      <c r="L7" s="6"/>
    </row>
    <row r="8" spans="1:12">
      <c r="A8" s="5">
        <v>46104</v>
      </c>
      <c r="B8" s="6" t="s">
        <v>34</v>
      </c>
      <c r="C8" s="7" t="s">
        <v>35</v>
      </c>
      <c r="D8" s="6" t="s">
        <v>42</v>
      </c>
      <c r="E8" s="7" t="s">
        <v>43</v>
      </c>
      <c r="F8" s="6"/>
      <c r="G8" s="6">
        <v>3000</v>
      </c>
      <c r="H8" s="6">
        <v>3000</v>
      </c>
      <c r="I8" s="7" t="s">
        <v>31</v>
      </c>
      <c r="J8" s="7" t="s">
        <v>50</v>
      </c>
      <c r="K8" s="7" t="s">
        <v>33</v>
      </c>
      <c r="L8" s="6"/>
    </row>
    <row r="9" spans="1:12">
      <c r="A9" s="5">
        <v>46106</v>
      </c>
      <c r="B9" s="6" t="s">
        <v>27</v>
      </c>
      <c r="C9" s="7" t="s">
        <v>28</v>
      </c>
      <c r="D9" s="6" t="s">
        <v>45</v>
      </c>
      <c r="E9" s="7" t="s">
        <v>46</v>
      </c>
      <c r="F9" s="6">
        <v>1</v>
      </c>
      <c r="G9" s="6">
        <v>4500</v>
      </c>
      <c r="H9" s="6">
        <v>4500</v>
      </c>
      <c r="I9" s="7" t="s">
        <v>31</v>
      </c>
      <c r="J9" s="7" t="s">
        <v>51</v>
      </c>
      <c r="K9" s="7" t="s">
        <v>33</v>
      </c>
      <c r="L9" s="6"/>
    </row>
    <row r="10" spans="1:12">
      <c r="A10" s="5">
        <v>46111</v>
      </c>
      <c r="B10" s="6" t="s">
        <v>27</v>
      </c>
      <c r="C10" s="7" t="s">
        <v>28</v>
      </c>
      <c r="D10" s="6" t="s">
        <v>52</v>
      </c>
      <c r="E10" s="7" t="s">
        <v>53</v>
      </c>
      <c r="F10" s="6">
        <v>2</v>
      </c>
      <c r="G10" s="6">
        <v>3500</v>
      </c>
      <c r="H10" s="6">
        <v>7000</v>
      </c>
      <c r="I10" s="7" t="s">
        <v>31</v>
      </c>
      <c r="J10" s="7" t="s">
        <v>32</v>
      </c>
      <c r="K10" s="7" t="s">
        <v>33</v>
      </c>
      <c r="L10" s="6"/>
    </row>
    <row r="11" spans="1:12">
      <c r="A11" s="5">
        <v>46126</v>
      </c>
      <c r="B11" s="6" t="s">
        <v>47</v>
      </c>
      <c r="C11" s="7" t="s">
        <v>48</v>
      </c>
      <c r="D11" s="6" t="s">
        <v>42</v>
      </c>
      <c r="E11" s="7" t="s">
        <v>43</v>
      </c>
      <c r="F11" s="6">
        <v>2</v>
      </c>
      <c r="G11" s="6">
        <v>3000</v>
      </c>
      <c r="H11" s="6">
        <v>6000</v>
      </c>
      <c r="I11" s="7" t="s">
        <v>38</v>
      </c>
      <c r="J11" s="7" t="s">
        <v>50</v>
      </c>
      <c r="K11" s="7" t="s">
        <v>33</v>
      </c>
      <c r="L11" s="6"/>
    </row>
    <row r="12" spans="1:12">
      <c r="A12" s="5">
        <v>46109</v>
      </c>
      <c r="B12" s="6" t="s">
        <v>34</v>
      </c>
      <c r="C12" s="7" t="s">
        <v>54</v>
      </c>
      <c r="D12" s="6" t="s">
        <v>45</v>
      </c>
      <c r="E12" s="7" t="s">
        <v>46</v>
      </c>
      <c r="F12" s="6">
        <v>2</v>
      </c>
      <c r="G12" s="6">
        <v>4500</v>
      </c>
      <c r="H12" s="6">
        <v>9000</v>
      </c>
      <c r="I12" s="7" t="s">
        <v>31</v>
      </c>
      <c r="J12" s="7" t="s">
        <v>55</v>
      </c>
      <c r="K12" s="7" t="s">
        <v>33</v>
      </c>
      <c r="L12" s="6"/>
    </row>
    <row r="13" spans="1:12">
      <c r="A13" s="5">
        <v>46136</v>
      </c>
      <c r="B13" s="6" t="s">
        <v>34</v>
      </c>
      <c r="C13" s="7" t="s">
        <v>35</v>
      </c>
      <c r="D13" s="6" t="s">
        <v>45</v>
      </c>
      <c r="E13" s="7" t="s">
        <v>46</v>
      </c>
      <c r="F13" s="6">
        <v>5</v>
      </c>
      <c r="G13" s="6">
        <v>4500</v>
      </c>
      <c r="H13" s="6">
        <v>22500</v>
      </c>
      <c r="I13" s="7" t="s">
        <v>49</v>
      </c>
      <c r="J13" s="7" t="s">
        <v>44</v>
      </c>
      <c r="K13" s="7" t="s">
        <v>33</v>
      </c>
      <c r="L13" s="6"/>
    </row>
    <row r="14" spans="1:12">
      <c r="A14" s="5">
        <v>46150</v>
      </c>
      <c r="B14" s="6" t="s">
        <v>34</v>
      </c>
      <c r="C14" s="7" t="s">
        <v>35</v>
      </c>
      <c r="D14" s="6" t="s">
        <v>56</v>
      </c>
      <c r="E14" s="7" t="s">
        <v>57</v>
      </c>
      <c r="F14" s="6">
        <v>4</v>
      </c>
      <c r="G14" s="6">
        <v>5500</v>
      </c>
      <c r="H14" s="6">
        <v>22000</v>
      </c>
      <c r="I14" s="7" t="s">
        <v>49</v>
      </c>
      <c r="J14" s="7" t="s">
        <v>44</v>
      </c>
      <c r="K14" s="7" t="s">
        <v>33</v>
      </c>
      <c r="L14" s="6"/>
    </row>
    <row r="15" spans="1:12">
      <c r="A15" s="5">
        <v>46103</v>
      </c>
      <c r="B15" s="6" t="s">
        <v>27</v>
      </c>
      <c r="C15" s="7" t="s">
        <v>28</v>
      </c>
      <c r="D15" s="6" t="s">
        <v>42</v>
      </c>
      <c r="E15" s="7" t="s">
        <v>43</v>
      </c>
      <c r="F15" s="6">
        <v>1</v>
      </c>
      <c r="G15" s="6">
        <v>3000</v>
      </c>
      <c r="H15" s="6">
        <v>3000</v>
      </c>
      <c r="I15" s="7" t="s">
        <v>38</v>
      </c>
      <c r="J15" s="7" t="s">
        <v>55</v>
      </c>
      <c r="K15" s="7" t="s">
        <v>33</v>
      </c>
      <c r="L15" s="6"/>
    </row>
    <row r="16" spans="1:12">
      <c r="A16" s="5">
        <v>46144</v>
      </c>
      <c r="B16" s="6" t="s">
        <v>27</v>
      </c>
      <c r="C16" s="7" t="s">
        <v>28</v>
      </c>
      <c r="D16" s="6" t="s">
        <v>36</v>
      </c>
      <c r="E16" s="7" t="s">
        <v>58</v>
      </c>
      <c r="F16" s="6">
        <v>2</v>
      </c>
      <c r="G16" s="6">
        <v>4000</v>
      </c>
      <c r="H16" s="6">
        <v>8000</v>
      </c>
      <c r="I16" s="7" t="s">
        <v>38</v>
      </c>
      <c r="J16" s="7" t="s">
        <v>55</v>
      </c>
      <c r="K16" s="7" t="s">
        <v>33</v>
      </c>
      <c r="L16" s="6"/>
    </row>
    <row r="17" spans="1:12">
      <c r="A17" s="5">
        <v>46125</v>
      </c>
      <c r="B17" s="6" t="s">
        <v>27</v>
      </c>
      <c r="C17" s="7" t="s">
        <v>28</v>
      </c>
      <c r="D17" s="6" t="s">
        <v>59</v>
      </c>
      <c r="E17" s="7" t="s">
        <v>60</v>
      </c>
      <c r="F17" s="6">
        <v>2</v>
      </c>
      <c r="G17" s="6">
        <v>4800</v>
      </c>
      <c r="H17" s="6">
        <v>9600</v>
      </c>
      <c r="I17" s="7" t="s">
        <v>49</v>
      </c>
      <c r="J17" s="7" t="s">
        <v>41</v>
      </c>
      <c r="K17" s="7" t="s">
        <v>61</v>
      </c>
      <c r="L17" s="6"/>
    </row>
    <row r="18" spans="1:12">
      <c r="A18" s="5">
        <v>46131</v>
      </c>
      <c r="B18" s="6" t="s">
        <v>27</v>
      </c>
      <c r="C18" s="7" t="s">
        <v>28</v>
      </c>
      <c r="D18" s="6" t="s">
        <v>42</v>
      </c>
      <c r="E18" s="7" t="s">
        <v>43</v>
      </c>
      <c r="F18" s="6">
        <v>3</v>
      </c>
      <c r="G18" s="6">
        <v>3000</v>
      </c>
      <c r="H18" s="6">
        <v>9000</v>
      </c>
      <c r="I18" s="7" t="s">
        <v>49</v>
      </c>
      <c r="J18" s="7" t="s">
        <v>44</v>
      </c>
      <c r="K18" s="7" t="s">
        <v>33</v>
      </c>
      <c r="L18" s="6"/>
    </row>
    <row r="19" spans="1:12">
      <c r="A19" s="5">
        <v>46165</v>
      </c>
      <c r="B19" s="6" t="s">
        <v>27</v>
      </c>
      <c r="C19" s="7" t="s">
        <v>28</v>
      </c>
      <c r="D19" s="6" t="s">
        <v>62</v>
      </c>
      <c r="E19" s="7" t="s">
        <v>63</v>
      </c>
      <c r="F19" s="6">
        <v>2</v>
      </c>
      <c r="G19" s="6">
        <v>4000</v>
      </c>
      <c r="H19" s="6">
        <v>8000</v>
      </c>
      <c r="I19" s="7" t="s">
        <v>31</v>
      </c>
      <c r="J19" s="7" t="s">
        <v>44</v>
      </c>
      <c r="K19" s="7" t="s">
        <v>33</v>
      </c>
      <c r="L19" s="6"/>
    </row>
    <row r="20" spans="1:12">
      <c r="A20" s="5">
        <v>46160</v>
      </c>
      <c r="B20" s="6" t="s">
        <v>34</v>
      </c>
      <c r="C20" s="7" t="s">
        <v>35</v>
      </c>
      <c r="D20" s="6" t="s">
        <v>42</v>
      </c>
      <c r="E20" s="7" t="s">
        <v>43</v>
      </c>
      <c r="F20" s="6">
        <v>1</v>
      </c>
      <c r="G20" s="6">
        <v>3000</v>
      </c>
      <c r="H20" s="6">
        <v>3000</v>
      </c>
      <c r="I20" s="7" t="s">
        <v>38</v>
      </c>
      <c r="J20" s="7" t="s">
        <v>51</v>
      </c>
      <c r="K20" s="7" t="s">
        <v>33</v>
      </c>
      <c r="L20" s="6"/>
    </row>
    <row r="21" spans="1:12">
      <c r="A21" s="5">
        <v>46126</v>
      </c>
      <c r="B21" s="6" t="s">
        <v>27</v>
      </c>
      <c r="C21" s="7" t="s">
        <v>28</v>
      </c>
      <c r="D21" s="6" t="s">
        <v>59</v>
      </c>
      <c r="E21" s="7" t="s">
        <v>60</v>
      </c>
      <c r="F21" s="6">
        <v>4</v>
      </c>
      <c r="G21" s="6">
        <v>4800</v>
      </c>
      <c r="H21" s="6">
        <v>19200</v>
      </c>
      <c r="I21" s="7" t="s">
        <v>49</v>
      </c>
      <c r="J21" s="6"/>
      <c r="K21" s="7" t="s">
        <v>33</v>
      </c>
      <c r="L21" s="6"/>
    </row>
    <row r="22" spans="1:12">
      <c r="A22" s="5">
        <v>46138</v>
      </c>
      <c r="B22" s="6" t="s">
        <v>47</v>
      </c>
      <c r="C22" s="7" t="s">
        <v>48</v>
      </c>
      <c r="D22" s="6" t="s">
        <v>52</v>
      </c>
      <c r="E22" s="7" t="s">
        <v>53</v>
      </c>
      <c r="F22" s="6">
        <v>2</v>
      </c>
      <c r="G22" s="6">
        <v>3500</v>
      </c>
      <c r="H22" s="6">
        <v>7000</v>
      </c>
      <c r="I22" s="7" t="s">
        <v>31</v>
      </c>
      <c r="J22" s="7" t="s">
        <v>51</v>
      </c>
      <c r="K22" s="7" t="s">
        <v>33</v>
      </c>
      <c r="L22" s="6"/>
    </row>
    <row r="23" spans="1:12">
      <c r="A23" s="5">
        <v>46141</v>
      </c>
      <c r="B23" s="6" t="s">
        <v>47</v>
      </c>
      <c r="C23" s="7" t="s">
        <v>48</v>
      </c>
      <c r="D23" s="6" t="s">
        <v>29</v>
      </c>
      <c r="E23" s="7" t="s">
        <v>30</v>
      </c>
      <c r="F23" s="6">
        <v>1</v>
      </c>
      <c r="G23" s="6">
        <v>4500</v>
      </c>
      <c r="H23" s="6">
        <v>4500</v>
      </c>
      <c r="I23" s="7" t="s">
        <v>38</v>
      </c>
      <c r="J23" s="7" t="s">
        <v>51</v>
      </c>
      <c r="K23" s="7" t="s">
        <v>33</v>
      </c>
      <c r="L23" s="6"/>
    </row>
    <row r="24" spans="1:12">
      <c r="A24" s="5" t="s">
        <v>64</v>
      </c>
      <c r="B24" s="6" t="s">
        <v>47</v>
      </c>
      <c r="C24" s="7" t="s">
        <v>48</v>
      </c>
      <c r="D24" s="6" t="s">
        <v>42</v>
      </c>
      <c r="E24" s="7" t="s">
        <v>43</v>
      </c>
      <c r="F24" s="6">
        <v>1</v>
      </c>
      <c r="G24" s="6">
        <v>3000</v>
      </c>
      <c r="H24" s="6">
        <v>3000</v>
      </c>
      <c r="I24" s="7" t="s">
        <v>31</v>
      </c>
      <c r="J24" s="7" t="s">
        <v>55</v>
      </c>
      <c r="K24" s="7" t="s">
        <v>33</v>
      </c>
      <c r="L24" s="6"/>
    </row>
    <row r="25" spans="1:12">
      <c r="A25" s="5">
        <v>46130</v>
      </c>
      <c r="B25" s="6" t="s">
        <v>27</v>
      </c>
      <c r="C25" s="7" t="s">
        <v>28</v>
      </c>
      <c r="D25" s="6" t="s">
        <v>36</v>
      </c>
      <c r="E25" s="7" t="s">
        <v>37</v>
      </c>
      <c r="F25" s="6">
        <v>2</v>
      </c>
      <c r="G25" s="6">
        <v>4000</v>
      </c>
      <c r="H25" s="6">
        <v>8000</v>
      </c>
      <c r="I25" s="7" t="s">
        <v>31</v>
      </c>
      <c r="J25" s="7" t="s">
        <v>32</v>
      </c>
      <c r="K25" s="7" t="s">
        <v>33</v>
      </c>
      <c r="L25" s="6"/>
    </row>
    <row r="26" spans="1:12">
      <c r="A26" s="5">
        <v>46141</v>
      </c>
      <c r="B26" s="6" t="s">
        <v>27</v>
      </c>
      <c r="C26" s="7" t="s">
        <v>28</v>
      </c>
      <c r="D26" s="6" t="s">
        <v>42</v>
      </c>
      <c r="E26" s="7" t="s">
        <v>43</v>
      </c>
      <c r="F26" s="6">
        <v>2</v>
      </c>
      <c r="G26" s="6">
        <v>3000</v>
      </c>
      <c r="H26" s="6">
        <v>6000</v>
      </c>
      <c r="I26" s="7" t="s">
        <v>38</v>
      </c>
      <c r="J26" s="7" t="s">
        <v>44</v>
      </c>
      <c r="K26" s="7" t="s">
        <v>33</v>
      </c>
      <c r="L26" s="6"/>
    </row>
    <row r="27" spans="1:12">
      <c r="A27" s="5">
        <v>46149</v>
      </c>
      <c r="B27" s="6" t="s">
        <v>27</v>
      </c>
      <c r="C27" s="7" t="s">
        <v>28</v>
      </c>
      <c r="D27" s="6" t="s">
        <v>39</v>
      </c>
      <c r="E27" s="7" t="s">
        <v>40</v>
      </c>
      <c r="F27" s="6">
        <v>2</v>
      </c>
      <c r="G27" s="6">
        <v>5000</v>
      </c>
      <c r="H27" s="6">
        <v>10000</v>
      </c>
      <c r="I27" s="7" t="s">
        <v>38</v>
      </c>
      <c r="J27" s="7" t="s">
        <v>55</v>
      </c>
      <c r="K27" s="7" t="s">
        <v>61</v>
      </c>
      <c r="L27" s="6"/>
    </row>
    <row r="28" spans="1:12">
      <c r="A28" s="5">
        <v>46163</v>
      </c>
      <c r="B28" s="6" t="s">
        <v>34</v>
      </c>
      <c r="C28" s="7" t="s">
        <v>65</v>
      </c>
      <c r="D28" s="6" t="s">
        <v>52</v>
      </c>
      <c r="E28" s="7" t="s">
        <v>53</v>
      </c>
      <c r="F28" s="6">
        <v>2</v>
      </c>
      <c r="G28" s="6">
        <v>3500</v>
      </c>
      <c r="H28" s="6">
        <v>7000</v>
      </c>
      <c r="I28" s="7" t="s">
        <v>38</v>
      </c>
      <c r="J28" s="7" t="s">
        <v>41</v>
      </c>
      <c r="K28" s="7" t="s">
        <v>61</v>
      </c>
      <c r="L28" s="6"/>
    </row>
    <row r="29" spans="1:12">
      <c r="A29" s="5">
        <v>46095</v>
      </c>
      <c r="B29" s="6" t="s">
        <v>47</v>
      </c>
      <c r="C29" s="7" t="s">
        <v>48</v>
      </c>
      <c r="D29" s="6" t="s">
        <v>39</v>
      </c>
      <c r="E29" s="7" t="s">
        <v>40</v>
      </c>
      <c r="F29" s="6">
        <v>4</v>
      </c>
      <c r="G29" s="6">
        <v>5000</v>
      </c>
      <c r="H29" s="6">
        <v>20000</v>
      </c>
      <c r="I29" s="7" t="s">
        <v>49</v>
      </c>
      <c r="J29" s="7" t="s">
        <v>41</v>
      </c>
      <c r="K29" s="7" t="s">
        <v>33</v>
      </c>
      <c r="L29" s="6"/>
    </row>
    <row r="30" spans="1:12">
      <c r="A30" s="5">
        <v>46115</v>
      </c>
      <c r="B30" s="6" t="s">
        <v>34</v>
      </c>
      <c r="C30" s="7" t="s">
        <v>35</v>
      </c>
      <c r="D30" s="6" t="s">
        <v>59</v>
      </c>
      <c r="E30" s="7" t="s">
        <v>60</v>
      </c>
      <c r="F30" s="6">
        <v>3</v>
      </c>
      <c r="G30" s="6">
        <v>4800</v>
      </c>
      <c r="H30" s="6">
        <v>14400</v>
      </c>
      <c r="I30" s="7" t="s">
        <v>38</v>
      </c>
      <c r="J30" s="7" t="s">
        <v>55</v>
      </c>
      <c r="K30" s="7" t="s">
        <v>33</v>
      </c>
      <c r="L30" s="6"/>
    </row>
    <row r="31" spans="1:12">
      <c r="A31" s="5">
        <v>46161</v>
      </c>
      <c r="B31" s="6" t="s">
        <v>27</v>
      </c>
      <c r="C31" s="7" t="s">
        <v>28</v>
      </c>
      <c r="D31" s="6" t="s">
        <v>42</v>
      </c>
      <c r="E31" s="7" t="s">
        <v>43</v>
      </c>
      <c r="F31" s="6" t="s">
        <v>66</v>
      </c>
      <c r="G31" s="6">
        <v>3000</v>
      </c>
      <c r="H31" s="6">
        <v>6000</v>
      </c>
      <c r="I31" s="7" t="s">
        <v>31</v>
      </c>
      <c r="J31" s="7" t="s">
        <v>44</v>
      </c>
      <c r="K31" s="7" t="s">
        <v>33</v>
      </c>
      <c r="L31" s="6"/>
    </row>
    <row r="32" spans="1:12">
      <c r="A32" s="5">
        <v>46119</v>
      </c>
      <c r="B32" s="6" t="s">
        <v>34</v>
      </c>
      <c r="C32" s="7" t="s">
        <v>35</v>
      </c>
      <c r="D32" s="6" t="s">
        <v>67</v>
      </c>
      <c r="E32" s="7" t="s">
        <v>68</v>
      </c>
      <c r="F32" s="6">
        <v>1</v>
      </c>
      <c r="G32" s="6">
        <v>4500</v>
      </c>
      <c r="H32" s="6">
        <v>4500</v>
      </c>
      <c r="I32" s="7" t="s">
        <v>49</v>
      </c>
      <c r="J32" s="7" t="s">
        <v>50</v>
      </c>
      <c r="K32" s="7" t="s">
        <v>33</v>
      </c>
      <c r="L32" s="6"/>
    </row>
    <row r="33" spans="1:12">
      <c r="A33" s="5">
        <v>46088</v>
      </c>
      <c r="B33" s="6" t="s">
        <v>34</v>
      </c>
      <c r="C33" s="7" t="s">
        <v>35</v>
      </c>
      <c r="D33" s="6" t="s">
        <v>29</v>
      </c>
      <c r="E33" s="7" t="s">
        <v>30</v>
      </c>
      <c r="F33" s="6">
        <v>1</v>
      </c>
      <c r="G33" s="6">
        <v>4500</v>
      </c>
      <c r="H33" s="6">
        <v>4500</v>
      </c>
      <c r="I33" s="7" t="s">
        <v>38</v>
      </c>
      <c r="J33" s="7" t="s">
        <v>41</v>
      </c>
      <c r="K33" s="7" t="s">
        <v>33</v>
      </c>
      <c r="L33" s="6"/>
    </row>
    <row r="34" spans="1:12">
      <c r="A34" s="5">
        <v>46109</v>
      </c>
      <c r="B34" s="6" t="s">
        <v>47</v>
      </c>
      <c r="C34" s="7" t="s">
        <v>48</v>
      </c>
      <c r="D34" s="6" t="s">
        <v>39</v>
      </c>
      <c r="E34" s="7" t="s">
        <v>40</v>
      </c>
      <c r="F34" s="6">
        <v>4</v>
      </c>
      <c r="G34" s="6">
        <v>5000</v>
      </c>
      <c r="H34" s="6">
        <v>20000</v>
      </c>
      <c r="I34" s="7" t="s">
        <v>31</v>
      </c>
      <c r="J34" s="7" t="s">
        <v>41</v>
      </c>
      <c r="K34" s="7" t="s">
        <v>33</v>
      </c>
      <c r="L34" s="6"/>
    </row>
    <row r="35" spans="1:12">
      <c r="A35" s="5">
        <v>46133</v>
      </c>
      <c r="B35" s="6" t="s">
        <v>34</v>
      </c>
      <c r="C35" s="7" t="s">
        <v>35</v>
      </c>
      <c r="D35" s="6" t="s">
        <v>42</v>
      </c>
      <c r="E35" s="7" t="s">
        <v>69</v>
      </c>
      <c r="F35" s="6">
        <v>2</v>
      </c>
      <c r="G35" s="6">
        <v>3000</v>
      </c>
      <c r="H35" s="6">
        <v>6000</v>
      </c>
      <c r="I35" s="7" t="s">
        <v>38</v>
      </c>
      <c r="J35" s="7" t="s">
        <v>55</v>
      </c>
      <c r="K35" s="7" t="s">
        <v>33</v>
      </c>
      <c r="L35" s="6"/>
    </row>
    <row r="36" spans="1:12">
      <c r="A36" s="5">
        <v>46090</v>
      </c>
      <c r="B36" s="6" t="s">
        <v>47</v>
      </c>
      <c r="C36" s="7" t="s">
        <v>48</v>
      </c>
      <c r="D36" s="6" t="s">
        <v>59</v>
      </c>
      <c r="E36" s="7" t="s">
        <v>60</v>
      </c>
      <c r="F36" s="6">
        <v>2</v>
      </c>
      <c r="G36" s="6">
        <v>4800</v>
      </c>
      <c r="H36" s="6">
        <v>9600</v>
      </c>
      <c r="I36" s="7" t="s">
        <v>38</v>
      </c>
      <c r="J36" s="7" t="s">
        <v>55</v>
      </c>
      <c r="K36" s="7" t="s">
        <v>33</v>
      </c>
      <c r="L36" s="6"/>
    </row>
    <row r="37" spans="1:12">
      <c r="A37" s="5">
        <v>46149</v>
      </c>
      <c r="B37" s="6" t="s">
        <v>34</v>
      </c>
      <c r="C37" s="7" t="s">
        <v>35</v>
      </c>
      <c r="D37" s="6" t="s">
        <v>52</v>
      </c>
      <c r="E37" s="7" t="s">
        <v>53</v>
      </c>
      <c r="F37" s="6">
        <v>1</v>
      </c>
      <c r="G37" s="6">
        <v>3500</v>
      </c>
      <c r="H37" s="6">
        <v>3500</v>
      </c>
      <c r="I37" s="6"/>
      <c r="J37" s="7" t="s">
        <v>51</v>
      </c>
      <c r="K37" s="7" t="s">
        <v>33</v>
      </c>
      <c r="L37" s="6"/>
    </row>
    <row r="38" spans="1:12">
      <c r="A38" s="5">
        <v>46168</v>
      </c>
      <c r="B38" s="6" t="s">
        <v>34</v>
      </c>
      <c r="C38" s="7" t="s">
        <v>35</v>
      </c>
      <c r="D38" s="6" t="s">
        <v>62</v>
      </c>
      <c r="E38" s="7" t="s">
        <v>63</v>
      </c>
      <c r="F38" s="6">
        <v>1</v>
      </c>
      <c r="G38" s="6">
        <v>4000</v>
      </c>
      <c r="H38" s="6">
        <v>4000</v>
      </c>
      <c r="I38" s="7" t="s">
        <v>49</v>
      </c>
      <c r="J38" s="7" t="s">
        <v>44</v>
      </c>
      <c r="K38" s="7" t="s">
        <v>33</v>
      </c>
      <c r="L38" s="6"/>
    </row>
    <row r="39" spans="1:12">
      <c r="A39" s="5">
        <v>46153</v>
      </c>
      <c r="B39" s="6" t="s">
        <v>27</v>
      </c>
      <c r="C39" s="7" t="s">
        <v>28</v>
      </c>
      <c r="D39" s="6" t="s">
        <v>62</v>
      </c>
      <c r="E39" s="7" t="s">
        <v>63</v>
      </c>
      <c r="F39" s="6">
        <v>1</v>
      </c>
      <c r="G39" s="6">
        <v>4000</v>
      </c>
      <c r="H39" s="6">
        <v>4000</v>
      </c>
      <c r="I39" s="7" t="s">
        <v>31</v>
      </c>
      <c r="J39" s="7" t="s">
        <v>32</v>
      </c>
      <c r="K39" s="7" t="s">
        <v>33</v>
      </c>
      <c r="L39" s="6"/>
    </row>
    <row r="40" spans="1:12">
      <c r="A40" s="5">
        <v>46108</v>
      </c>
      <c r="B40" s="6" t="s">
        <v>27</v>
      </c>
      <c r="C40" s="7" t="s">
        <v>28</v>
      </c>
      <c r="D40" s="6" t="s">
        <v>62</v>
      </c>
      <c r="E40" s="7" t="s">
        <v>63</v>
      </c>
      <c r="F40" s="6">
        <v>2</v>
      </c>
      <c r="G40" s="6">
        <v>4000</v>
      </c>
      <c r="H40" s="6">
        <v>8000</v>
      </c>
      <c r="I40" s="7" t="s">
        <v>49</v>
      </c>
      <c r="J40" s="7" t="s">
        <v>44</v>
      </c>
      <c r="K40" s="7" t="s">
        <v>61</v>
      </c>
      <c r="L40" s="6"/>
    </row>
    <row r="41" spans="1:12">
      <c r="A41" s="5">
        <v>46090</v>
      </c>
      <c r="B41" s="6" t="s">
        <v>27</v>
      </c>
      <c r="C41" s="7" t="s">
        <v>28</v>
      </c>
      <c r="D41" s="6" t="s">
        <v>52</v>
      </c>
      <c r="E41" s="7" t="s">
        <v>53</v>
      </c>
      <c r="F41" s="6">
        <v>3</v>
      </c>
      <c r="G41" s="6">
        <v>3500</v>
      </c>
      <c r="H41" s="6">
        <v>10500</v>
      </c>
      <c r="I41" s="7" t="s">
        <v>38</v>
      </c>
      <c r="J41" s="7" t="s">
        <v>51</v>
      </c>
      <c r="K41" s="7" t="s">
        <v>33</v>
      </c>
      <c r="L41" s="6"/>
    </row>
    <row r="42" spans="1:12">
      <c r="A42" s="5">
        <v>46163</v>
      </c>
      <c r="B42" s="6" t="s">
        <v>27</v>
      </c>
      <c r="C42" s="7" t="s">
        <v>28</v>
      </c>
      <c r="D42" s="6" t="s">
        <v>36</v>
      </c>
      <c r="E42" s="7" t="s">
        <v>37</v>
      </c>
      <c r="F42" s="6">
        <v>1</v>
      </c>
      <c r="G42" s="6">
        <v>4000</v>
      </c>
      <c r="H42" s="6">
        <v>4000</v>
      </c>
      <c r="I42" s="7" t="s">
        <v>38</v>
      </c>
      <c r="J42" s="7" t="s">
        <v>50</v>
      </c>
      <c r="K42" s="7" t="s">
        <v>33</v>
      </c>
      <c r="L42" s="6"/>
    </row>
    <row r="43" spans="1:12">
      <c r="A43" s="5">
        <v>46144</v>
      </c>
      <c r="B43" s="6" t="s">
        <v>47</v>
      </c>
      <c r="C43" s="7" t="s">
        <v>70</v>
      </c>
      <c r="D43" s="6" t="s">
        <v>29</v>
      </c>
      <c r="E43" s="7" t="s">
        <v>30</v>
      </c>
      <c r="F43" s="6">
        <v>1</v>
      </c>
      <c r="G43" s="6">
        <v>4500</v>
      </c>
      <c r="H43" s="6">
        <v>4500</v>
      </c>
      <c r="I43" s="7" t="s">
        <v>38</v>
      </c>
      <c r="J43" s="7" t="s">
        <v>50</v>
      </c>
      <c r="K43" s="7" t="s">
        <v>33</v>
      </c>
      <c r="L43" s="6"/>
    </row>
    <row r="44" spans="1:12">
      <c r="A44" s="5">
        <v>46111</v>
      </c>
      <c r="B44" s="6" t="s">
        <v>27</v>
      </c>
      <c r="C44" s="7" t="s">
        <v>28</v>
      </c>
      <c r="D44" s="6" t="s">
        <v>67</v>
      </c>
      <c r="E44" s="7" t="s">
        <v>68</v>
      </c>
      <c r="F44" s="6">
        <v>4</v>
      </c>
      <c r="G44" s="6">
        <v>4500</v>
      </c>
      <c r="H44" s="6">
        <v>18000</v>
      </c>
      <c r="I44" s="7" t="s">
        <v>38</v>
      </c>
      <c r="J44" s="7" t="s">
        <v>51</v>
      </c>
      <c r="K44" s="7" t="s">
        <v>33</v>
      </c>
      <c r="L44" s="6"/>
    </row>
    <row r="45" spans="1:12">
      <c r="A45" s="5">
        <v>46111</v>
      </c>
      <c r="B45" s="6" t="s">
        <v>27</v>
      </c>
      <c r="C45" s="7" t="s">
        <v>28</v>
      </c>
      <c r="D45" s="6" t="s">
        <v>67</v>
      </c>
      <c r="E45" s="7" t="s">
        <v>68</v>
      </c>
      <c r="F45" s="6">
        <v>4</v>
      </c>
      <c r="G45" s="6">
        <v>4500</v>
      </c>
      <c r="H45" s="6">
        <v>18000</v>
      </c>
      <c r="I45" s="7" t="s">
        <v>38</v>
      </c>
      <c r="J45" s="7" t="s">
        <v>51</v>
      </c>
      <c r="K45" s="7" t="s">
        <v>33</v>
      </c>
      <c r="L45" s="6"/>
    </row>
    <row r="46" spans="1:12">
      <c r="A46" s="5">
        <v>46134</v>
      </c>
      <c r="B46" s="6" t="s">
        <v>47</v>
      </c>
      <c r="C46" s="7" t="s">
        <v>48</v>
      </c>
      <c r="D46" s="6" t="s">
        <v>29</v>
      </c>
      <c r="E46" s="7" t="s">
        <v>30</v>
      </c>
      <c r="F46" s="6">
        <v>2</v>
      </c>
      <c r="G46" s="6">
        <v>4500</v>
      </c>
      <c r="H46" s="6">
        <v>9000</v>
      </c>
      <c r="I46" s="7" t="s">
        <v>49</v>
      </c>
      <c r="J46" s="7" t="s">
        <v>41</v>
      </c>
      <c r="K46" s="7" t="s">
        <v>33</v>
      </c>
      <c r="L46" s="6"/>
    </row>
    <row r="47" spans="1:12">
      <c r="A47" s="5">
        <v>46124</v>
      </c>
      <c r="B47" s="6" t="s">
        <v>27</v>
      </c>
      <c r="C47" s="7" t="s">
        <v>28</v>
      </c>
      <c r="D47" s="6" t="s">
        <v>42</v>
      </c>
      <c r="E47" s="7" t="s">
        <v>43</v>
      </c>
      <c r="F47" s="6">
        <v>4</v>
      </c>
      <c r="G47" s="6">
        <v>3000</v>
      </c>
      <c r="H47" s="6">
        <v>12000</v>
      </c>
      <c r="I47" s="7" t="s">
        <v>38</v>
      </c>
      <c r="J47" s="7" t="s">
        <v>41</v>
      </c>
      <c r="K47" s="7" t="s">
        <v>33</v>
      </c>
      <c r="L47" s="6"/>
    </row>
    <row r="48" spans="1:12">
      <c r="A48" s="5" t="s">
        <v>71</v>
      </c>
      <c r="B48" s="6" t="s">
        <v>34</v>
      </c>
      <c r="C48" s="7" t="s">
        <v>35</v>
      </c>
      <c r="D48" s="6" t="s">
        <v>29</v>
      </c>
      <c r="E48" s="7" t="s">
        <v>30</v>
      </c>
      <c r="F48" s="6">
        <v>3</v>
      </c>
      <c r="G48" s="6">
        <v>4500</v>
      </c>
      <c r="H48" s="6">
        <v>13500</v>
      </c>
      <c r="I48" s="7" t="s">
        <v>38</v>
      </c>
      <c r="J48" s="7" t="s">
        <v>50</v>
      </c>
      <c r="K48" s="7" t="s">
        <v>33</v>
      </c>
      <c r="L48" s="6"/>
    </row>
    <row r="49" spans="1:12">
      <c r="A49" s="5">
        <v>46120</v>
      </c>
      <c r="B49" s="6" t="s">
        <v>34</v>
      </c>
      <c r="C49" s="7" t="s">
        <v>35</v>
      </c>
      <c r="D49" s="6" t="s">
        <v>52</v>
      </c>
      <c r="E49" s="7" t="s">
        <v>53</v>
      </c>
      <c r="F49" s="6">
        <v>1</v>
      </c>
      <c r="G49" s="6">
        <v>3500</v>
      </c>
      <c r="H49" s="6">
        <v>3500</v>
      </c>
      <c r="I49" s="7" t="s">
        <v>38</v>
      </c>
      <c r="J49" s="7" t="s">
        <v>51</v>
      </c>
      <c r="K49" s="7" t="s">
        <v>33</v>
      </c>
      <c r="L49" s="6"/>
    </row>
    <row r="50" spans="1:12">
      <c r="A50" s="5">
        <v>46164</v>
      </c>
      <c r="B50" s="6" t="s">
        <v>34</v>
      </c>
      <c r="C50" s="7" t="s">
        <v>35</v>
      </c>
      <c r="D50" s="6" t="s">
        <v>36</v>
      </c>
      <c r="E50" s="7" t="s">
        <v>37</v>
      </c>
      <c r="F50" s="6">
        <v>1</v>
      </c>
      <c r="G50" s="6">
        <v>4000</v>
      </c>
      <c r="H50" s="6">
        <v>4000</v>
      </c>
      <c r="I50" s="7" t="s">
        <v>38</v>
      </c>
      <c r="J50" s="7" t="s">
        <v>50</v>
      </c>
      <c r="K50" s="7" t="s">
        <v>61</v>
      </c>
      <c r="L50" s="6"/>
    </row>
    <row r="51" spans="1:12">
      <c r="A51" s="5">
        <v>46122</v>
      </c>
      <c r="B51" s="6" t="s">
        <v>34</v>
      </c>
      <c r="C51" s="7" t="s">
        <v>35</v>
      </c>
      <c r="D51" s="6" t="s">
        <v>62</v>
      </c>
      <c r="E51" s="7" t="s">
        <v>63</v>
      </c>
      <c r="F51" s="6">
        <v>3</v>
      </c>
      <c r="G51" s="6">
        <v>4000</v>
      </c>
      <c r="H51" s="6">
        <v>12000</v>
      </c>
      <c r="I51" s="7" t="s">
        <v>38</v>
      </c>
      <c r="J51" s="7" t="s">
        <v>55</v>
      </c>
      <c r="K51" s="7" t="s">
        <v>33</v>
      </c>
      <c r="L51" s="6"/>
    </row>
    <row r="52" spans="1:12">
      <c r="A52" s="5">
        <v>46123</v>
      </c>
      <c r="B52" s="6" t="s">
        <v>34</v>
      </c>
      <c r="C52" s="7" t="s">
        <v>35</v>
      </c>
      <c r="D52" s="6" t="s">
        <v>36</v>
      </c>
      <c r="E52" s="7" t="s">
        <v>37</v>
      </c>
      <c r="F52" s="6">
        <v>1</v>
      </c>
      <c r="G52" s="6">
        <v>4000</v>
      </c>
      <c r="H52" s="6">
        <v>3000</v>
      </c>
      <c r="I52" s="7" t="s">
        <v>31</v>
      </c>
      <c r="J52" s="7" t="s">
        <v>50</v>
      </c>
      <c r="K52" s="7" t="s">
        <v>33</v>
      </c>
      <c r="L52" s="6"/>
    </row>
    <row r="53" spans="1:12">
      <c r="A53" s="5">
        <v>46121</v>
      </c>
      <c r="B53" s="6" t="s">
        <v>47</v>
      </c>
      <c r="C53" s="7" t="s">
        <v>48</v>
      </c>
      <c r="D53" s="6" t="s">
        <v>45</v>
      </c>
      <c r="E53" s="7" t="s">
        <v>46</v>
      </c>
      <c r="F53" s="6">
        <v>4</v>
      </c>
      <c r="G53" s="6">
        <v>4500</v>
      </c>
      <c r="H53" s="6">
        <v>18000</v>
      </c>
      <c r="I53" s="7" t="s">
        <v>38</v>
      </c>
      <c r="J53" s="7" t="s">
        <v>50</v>
      </c>
      <c r="K53" s="7" t="s">
        <v>33</v>
      </c>
      <c r="L53" s="6"/>
    </row>
    <row r="54" spans="1:12">
      <c r="A54" s="5">
        <v>46168</v>
      </c>
      <c r="B54" s="6" t="s">
        <v>34</v>
      </c>
      <c r="C54" s="7" t="s">
        <v>35</v>
      </c>
      <c r="D54" s="6" t="s">
        <v>39</v>
      </c>
      <c r="E54" s="6"/>
      <c r="F54" s="6">
        <v>1</v>
      </c>
      <c r="G54" s="6">
        <v>5000</v>
      </c>
      <c r="H54" s="6">
        <v>5000</v>
      </c>
      <c r="I54" s="7" t="s">
        <v>31</v>
      </c>
      <c r="J54" s="7" t="s">
        <v>55</v>
      </c>
      <c r="K54" s="7" t="s">
        <v>33</v>
      </c>
      <c r="L54" s="6"/>
    </row>
    <row r="55" spans="1:12">
      <c r="A55" s="5">
        <v>46168</v>
      </c>
      <c r="B55" s="6" t="s">
        <v>34</v>
      </c>
      <c r="C55" s="7" t="s">
        <v>35</v>
      </c>
      <c r="D55" s="6" t="s">
        <v>29</v>
      </c>
      <c r="E55" s="7" t="s">
        <v>30</v>
      </c>
      <c r="F55" s="6">
        <v>1</v>
      </c>
      <c r="G55" s="6">
        <v>4500</v>
      </c>
      <c r="H55" s="6">
        <v>4500</v>
      </c>
      <c r="I55" s="7" t="s">
        <v>31</v>
      </c>
      <c r="J55" s="7" t="s">
        <v>51</v>
      </c>
      <c r="K55" s="7" t="s">
        <v>33</v>
      </c>
      <c r="L55" s="6"/>
    </row>
    <row r="56" spans="1:12">
      <c r="A56" s="5">
        <v>46162</v>
      </c>
      <c r="B56" s="6" t="s">
        <v>27</v>
      </c>
      <c r="C56" s="7" t="s">
        <v>28</v>
      </c>
      <c r="D56" s="6" t="s">
        <v>45</v>
      </c>
      <c r="E56" s="7" t="s">
        <v>46</v>
      </c>
      <c r="F56" s="6">
        <v>3</v>
      </c>
      <c r="G56" s="6">
        <v>4500</v>
      </c>
      <c r="H56" s="6">
        <v>13500</v>
      </c>
      <c r="I56" s="7" t="s">
        <v>38</v>
      </c>
      <c r="J56" s="7" t="s">
        <v>55</v>
      </c>
      <c r="K56" s="7" t="s">
        <v>33</v>
      </c>
      <c r="L56" s="6"/>
    </row>
    <row r="57" spans="1:12">
      <c r="A57" s="5">
        <v>46125</v>
      </c>
      <c r="B57" s="6" t="s">
        <v>27</v>
      </c>
      <c r="C57" s="7" t="s">
        <v>28</v>
      </c>
      <c r="D57" s="6" t="s">
        <v>36</v>
      </c>
      <c r="E57" s="7" t="s">
        <v>37</v>
      </c>
      <c r="F57" s="6" t="s">
        <v>72</v>
      </c>
      <c r="G57" s="6">
        <v>4000</v>
      </c>
      <c r="H57" s="6">
        <v>16000</v>
      </c>
      <c r="I57" s="7" t="s">
        <v>38</v>
      </c>
      <c r="J57" s="7" t="s">
        <v>51</v>
      </c>
      <c r="K57" s="7" t="s">
        <v>33</v>
      </c>
      <c r="L57" s="6"/>
    </row>
    <row r="58" spans="1:12">
      <c r="A58" s="5">
        <v>46169</v>
      </c>
      <c r="B58" s="6" t="s">
        <v>47</v>
      </c>
      <c r="C58" s="7" t="s">
        <v>48</v>
      </c>
      <c r="D58" s="6" t="s">
        <v>42</v>
      </c>
      <c r="E58" s="7" t="s">
        <v>43</v>
      </c>
      <c r="F58" s="6">
        <v>2</v>
      </c>
      <c r="G58" s="6">
        <v>3000</v>
      </c>
      <c r="H58" s="6">
        <v>6000</v>
      </c>
      <c r="I58" s="7" t="s">
        <v>49</v>
      </c>
      <c r="J58" s="7" t="s">
        <v>41</v>
      </c>
      <c r="K58" s="7" t="s">
        <v>33</v>
      </c>
      <c r="L58" s="6"/>
    </row>
    <row r="59" spans="1:12">
      <c r="A59" s="5">
        <v>46148</v>
      </c>
      <c r="B59" s="6" t="s">
        <v>34</v>
      </c>
      <c r="C59" s="7" t="s">
        <v>65</v>
      </c>
      <c r="D59" s="6" t="s">
        <v>56</v>
      </c>
      <c r="E59" s="7" t="s">
        <v>57</v>
      </c>
      <c r="F59" s="6">
        <v>1</v>
      </c>
      <c r="G59" s="6">
        <v>5500</v>
      </c>
      <c r="H59" s="6">
        <v>5500</v>
      </c>
      <c r="I59" s="7" t="s">
        <v>38</v>
      </c>
      <c r="J59" s="7" t="s">
        <v>44</v>
      </c>
      <c r="K59" s="7" t="s">
        <v>33</v>
      </c>
      <c r="L59" s="6"/>
    </row>
    <row r="60" spans="1:12">
      <c r="A60" s="5">
        <v>46148</v>
      </c>
      <c r="B60" s="6" t="s">
        <v>34</v>
      </c>
      <c r="C60" s="7" t="s">
        <v>35</v>
      </c>
      <c r="D60" s="6" t="s">
        <v>45</v>
      </c>
      <c r="E60" s="7" t="s">
        <v>46</v>
      </c>
      <c r="F60" s="6">
        <v>1</v>
      </c>
      <c r="G60" s="6">
        <v>4500</v>
      </c>
      <c r="H60" s="6">
        <v>4500</v>
      </c>
      <c r="I60" s="7" t="s">
        <v>31</v>
      </c>
      <c r="J60" s="7" t="s">
        <v>32</v>
      </c>
      <c r="K60" s="7" t="s">
        <v>33</v>
      </c>
      <c r="L60" s="6"/>
    </row>
    <row r="61" spans="1:12">
      <c r="A61" s="5">
        <v>46109</v>
      </c>
      <c r="B61" s="6" t="s">
        <v>27</v>
      </c>
      <c r="C61" s="7" t="s">
        <v>28</v>
      </c>
      <c r="D61" s="6" t="s">
        <v>36</v>
      </c>
      <c r="E61" s="7" t="s">
        <v>37</v>
      </c>
      <c r="F61" s="6">
        <v>2</v>
      </c>
      <c r="G61" s="6">
        <v>4000</v>
      </c>
      <c r="H61" s="6">
        <v>8000</v>
      </c>
      <c r="I61" s="7" t="s">
        <v>38</v>
      </c>
      <c r="J61" s="7" t="s">
        <v>44</v>
      </c>
      <c r="K61" s="7" t="s">
        <v>33</v>
      </c>
      <c r="L61" s="6"/>
    </row>
    <row r="62" spans="1:12">
      <c r="A62" s="5">
        <v>46111</v>
      </c>
      <c r="B62" s="6" t="s">
        <v>47</v>
      </c>
      <c r="C62" s="7" t="s">
        <v>48</v>
      </c>
      <c r="D62" s="6" t="s">
        <v>67</v>
      </c>
      <c r="E62" s="7" t="s">
        <v>68</v>
      </c>
      <c r="F62" s="6">
        <v>3</v>
      </c>
      <c r="G62" s="6">
        <v>4500</v>
      </c>
      <c r="H62" s="6">
        <v>13500</v>
      </c>
      <c r="I62" s="7" t="s">
        <v>38</v>
      </c>
      <c r="J62" s="7" t="s">
        <v>41</v>
      </c>
      <c r="K62" s="7" t="s">
        <v>33</v>
      </c>
      <c r="L62" s="6"/>
    </row>
    <row r="63" spans="1:12">
      <c r="A63" s="5">
        <v>46171</v>
      </c>
      <c r="B63" s="6" t="s">
        <v>27</v>
      </c>
      <c r="C63" s="7" t="s">
        <v>28</v>
      </c>
      <c r="D63" s="6" t="s">
        <v>59</v>
      </c>
      <c r="E63" s="7" t="s">
        <v>73</v>
      </c>
      <c r="F63" s="6">
        <v>2</v>
      </c>
      <c r="G63" s="6">
        <v>4800</v>
      </c>
      <c r="H63" s="6">
        <v>9600</v>
      </c>
      <c r="I63" s="7" t="s">
        <v>49</v>
      </c>
      <c r="J63" s="7" t="s">
        <v>32</v>
      </c>
      <c r="K63" s="7" t="s">
        <v>33</v>
      </c>
      <c r="L63" s="6"/>
    </row>
    <row r="64" spans="1:12">
      <c r="A64" s="5">
        <v>46168</v>
      </c>
      <c r="B64" s="6" t="s">
        <v>47</v>
      </c>
      <c r="C64" s="7" t="s">
        <v>48</v>
      </c>
      <c r="D64" s="6" t="s">
        <v>67</v>
      </c>
      <c r="E64" s="7" t="s">
        <v>68</v>
      </c>
      <c r="F64" s="6">
        <v>4</v>
      </c>
      <c r="G64" s="6">
        <v>4500</v>
      </c>
      <c r="H64" s="6">
        <v>18000</v>
      </c>
      <c r="I64" s="7" t="s">
        <v>31</v>
      </c>
      <c r="J64" s="7" t="s">
        <v>50</v>
      </c>
      <c r="K64" s="7" t="s">
        <v>33</v>
      </c>
      <c r="L64" s="6"/>
    </row>
    <row r="65" spans="1:12">
      <c r="A65" s="5">
        <v>46117</v>
      </c>
      <c r="B65" s="6" t="s">
        <v>47</v>
      </c>
      <c r="C65" s="7" t="s">
        <v>48</v>
      </c>
      <c r="D65" s="6" t="s">
        <v>52</v>
      </c>
      <c r="E65" s="7" t="s">
        <v>53</v>
      </c>
      <c r="F65" s="6">
        <v>3</v>
      </c>
      <c r="G65" s="6">
        <v>3500</v>
      </c>
      <c r="H65" s="6">
        <v>10500</v>
      </c>
      <c r="I65" s="7" t="s">
        <v>38</v>
      </c>
      <c r="J65" s="7" t="s">
        <v>44</v>
      </c>
      <c r="K65" s="7" t="s">
        <v>33</v>
      </c>
      <c r="L65" s="6"/>
    </row>
    <row r="66" spans="1:12">
      <c r="A66" s="5">
        <v>46145</v>
      </c>
      <c r="B66" s="6" t="s">
        <v>47</v>
      </c>
      <c r="C66" s="7" t="s">
        <v>48</v>
      </c>
      <c r="D66" s="6" t="s">
        <v>36</v>
      </c>
      <c r="E66" s="7" t="s">
        <v>37</v>
      </c>
      <c r="F66" s="6">
        <v>5</v>
      </c>
      <c r="G66" s="6">
        <v>4000</v>
      </c>
      <c r="H66" s="6">
        <v>20000</v>
      </c>
      <c r="I66" s="7" t="s">
        <v>31</v>
      </c>
      <c r="J66" s="7" t="s">
        <v>50</v>
      </c>
      <c r="K66" s="7" t="s">
        <v>33</v>
      </c>
      <c r="L66" s="6"/>
    </row>
    <row r="67" spans="1:12">
      <c r="A67" s="5">
        <v>46103</v>
      </c>
      <c r="B67" s="6" t="s">
        <v>27</v>
      </c>
      <c r="C67" s="7" t="s">
        <v>28</v>
      </c>
      <c r="D67" s="6" t="s">
        <v>62</v>
      </c>
      <c r="E67" s="7" t="s">
        <v>63</v>
      </c>
      <c r="F67" s="6">
        <v>3</v>
      </c>
      <c r="G67" s="6">
        <v>4000</v>
      </c>
      <c r="H67" s="6">
        <v>12000</v>
      </c>
      <c r="I67" s="7" t="s">
        <v>49</v>
      </c>
      <c r="J67" s="7" t="s">
        <v>51</v>
      </c>
      <c r="K67" s="7" t="s">
        <v>33</v>
      </c>
      <c r="L67" s="6"/>
    </row>
    <row r="68" spans="1:12">
      <c r="A68" s="5">
        <v>46154</v>
      </c>
      <c r="B68" s="6" t="s">
        <v>34</v>
      </c>
      <c r="C68" s="7" t="s">
        <v>35</v>
      </c>
      <c r="D68" s="6" t="s">
        <v>42</v>
      </c>
      <c r="E68" s="7" t="s">
        <v>43</v>
      </c>
      <c r="F68" s="6">
        <v>1</v>
      </c>
      <c r="G68" s="6">
        <v>3000</v>
      </c>
      <c r="H68" s="6">
        <v>3000</v>
      </c>
      <c r="I68" s="7" t="s">
        <v>49</v>
      </c>
      <c r="J68" s="7" t="s">
        <v>50</v>
      </c>
      <c r="K68" s="7" t="s">
        <v>33</v>
      </c>
      <c r="L68" s="6"/>
    </row>
    <row r="69" spans="1:12">
      <c r="A69" s="5" t="s">
        <v>74</v>
      </c>
      <c r="B69" s="6" t="s">
        <v>27</v>
      </c>
      <c r="C69" s="7" t="s">
        <v>28</v>
      </c>
      <c r="D69" s="6" t="s">
        <v>52</v>
      </c>
      <c r="E69" s="7" t="s">
        <v>53</v>
      </c>
      <c r="F69" s="6">
        <v>1</v>
      </c>
      <c r="G69" s="6">
        <v>3500</v>
      </c>
      <c r="H69" s="6">
        <v>3500</v>
      </c>
      <c r="I69" s="7" t="s">
        <v>31</v>
      </c>
      <c r="J69" s="7" t="s">
        <v>51</v>
      </c>
      <c r="K69" s="7" t="s">
        <v>33</v>
      </c>
      <c r="L69" s="6"/>
    </row>
    <row r="70" spans="1:12">
      <c r="A70" s="5">
        <v>46135</v>
      </c>
      <c r="B70" s="6" t="s">
        <v>34</v>
      </c>
      <c r="C70" s="7" t="s">
        <v>35</v>
      </c>
      <c r="D70" s="6" t="s">
        <v>42</v>
      </c>
      <c r="E70" s="7" t="s">
        <v>43</v>
      </c>
      <c r="F70" s="6">
        <v>1</v>
      </c>
      <c r="G70" s="6">
        <v>3000</v>
      </c>
      <c r="H70" s="6">
        <v>3000</v>
      </c>
      <c r="I70" s="7" t="s">
        <v>38</v>
      </c>
      <c r="J70" s="7" t="s">
        <v>41</v>
      </c>
      <c r="K70" s="7" t="s">
        <v>61</v>
      </c>
      <c r="L70" s="6"/>
    </row>
    <row r="71" spans="1:12">
      <c r="A71" s="5">
        <v>46166</v>
      </c>
      <c r="B71" s="6" t="s">
        <v>47</v>
      </c>
      <c r="C71" s="6"/>
      <c r="D71" s="6" t="s">
        <v>39</v>
      </c>
      <c r="E71" s="7" t="s">
        <v>40</v>
      </c>
      <c r="F71" s="6">
        <v>1</v>
      </c>
      <c r="G71" s="6">
        <v>5000</v>
      </c>
      <c r="H71" s="6">
        <v>5000</v>
      </c>
      <c r="I71" s="7" t="s">
        <v>31</v>
      </c>
      <c r="J71" s="7" t="s">
        <v>55</v>
      </c>
      <c r="K71" s="7" t="s">
        <v>33</v>
      </c>
      <c r="L71" s="6"/>
    </row>
    <row r="72" spans="1:12">
      <c r="A72" s="5">
        <v>46146</v>
      </c>
      <c r="B72" s="6" t="s">
        <v>27</v>
      </c>
      <c r="C72" s="7" t="s">
        <v>28</v>
      </c>
      <c r="D72" s="6" t="s">
        <v>36</v>
      </c>
      <c r="E72" s="7" t="s">
        <v>37</v>
      </c>
      <c r="F72" s="6">
        <v>3</v>
      </c>
      <c r="G72" s="6">
        <v>4000</v>
      </c>
      <c r="H72" s="6">
        <v>12000</v>
      </c>
      <c r="I72" s="7" t="s">
        <v>31</v>
      </c>
      <c r="J72" s="7" t="s">
        <v>50</v>
      </c>
      <c r="K72" s="7" t="s">
        <v>33</v>
      </c>
      <c r="L72" s="6"/>
    </row>
    <row r="73" spans="1:12">
      <c r="A73" s="5">
        <v>46124</v>
      </c>
      <c r="B73" s="6" t="s">
        <v>34</v>
      </c>
      <c r="C73" s="7" t="s">
        <v>35</v>
      </c>
      <c r="D73" s="6" t="s">
        <v>56</v>
      </c>
      <c r="E73" s="7" t="s">
        <v>57</v>
      </c>
      <c r="F73" s="6">
        <v>1</v>
      </c>
      <c r="G73" s="6">
        <v>5500</v>
      </c>
      <c r="H73" s="6">
        <v>5500</v>
      </c>
      <c r="I73" s="7" t="s">
        <v>49</v>
      </c>
      <c r="J73" s="7" t="s">
        <v>51</v>
      </c>
      <c r="K73" s="7" t="s">
        <v>33</v>
      </c>
      <c r="L73" s="6"/>
    </row>
    <row r="74" spans="1:12">
      <c r="A74" s="5" t="s">
        <v>75</v>
      </c>
      <c r="B74" s="6"/>
      <c r="C74" s="6" t="s">
        <v>76</v>
      </c>
      <c r="D74" s="6"/>
      <c r="E74" s="6"/>
      <c r="F74" s="6"/>
      <c r="G74" s="6"/>
      <c r="H74" s="6"/>
      <c r="I74" s="6"/>
      <c r="J74" s="6"/>
      <c r="K74" s="6"/>
      <c r="L74" s="7" t="s">
        <v>77</v>
      </c>
    </row>
    <row r="75" spans="1:12">
      <c r="A75" s="5">
        <v>46118</v>
      </c>
      <c r="B75" s="6" t="s">
        <v>27</v>
      </c>
      <c r="C75" s="7" t="s">
        <v>28</v>
      </c>
      <c r="D75" s="6" t="s">
        <v>39</v>
      </c>
      <c r="E75" s="7" t="s">
        <v>40</v>
      </c>
      <c r="F75" s="6">
        <v>3</v>
      </c>
      <c r="G75" s="6">
        <v>5000</v>
      </c>
      <c r="H75" s="6">
        <v>15000</v>
      </c>
      <c r="I75" s="7" t="s">
        <v>31</v>
      </c>
      <c r="J75" s="7" t="s">
        <v>55</v>
      </c>
      <c r="K75" s="7" t="s">
        <v>61</v>
      </c>
      <c r="L75" s="6"/>
    </row>
    <row r="76" spans="1:12">
      <c r="A76" s="5">
        <v>46089</v>
      </c>
      <c r="B76" s="6" t="s">
        <v>27</v>
      </c>
      <c r="C76" s="7" t="s">
        <v>78</v>
      </c>
      <c r="D76" s="6" t="s">
        <v>42</v>
      </c>
      <c r="E76" s="7" t="s">
        <v>43</v>
      </c>
      <c r="F76" s="6">
        <v>1</v>
      </c>
      <c r="G76" s="6">
        <v>3000</v>
      </c>
      <c r="H76" s="6">
        <v>3000</v>
      </c>
      <c r="I76" s="7" t="s">
        <v>31</v>
      </c>
      <c r="J76" s="7" t="s">
        <v>51</v>
      </c>
      <c r="K76" s="7" t="s">
        <v>33</v>
      </c>
      <c r="L76" s="6"/>
    </row>
    <row r="77" spans="1:12">
      <c r="A77" s="5">
        <v>46165</v>
      </c>
      <c r="B77" s="6" t="s">
        <v>47</v>
      </c>
      <c r="C77" s="7" t="s">
        <v>48</v>
      </c>
      <c r="D77" s="6" t="s">
        <v>29</v>
      </c>
      <c r="E77" s="7" t="s">
        <v>30</v>
      </c>
      <c r="F77" s="6">
        <v>2</v>
      </c>
      <c r="G77" s="6">
        <v>4500</v>
      </c>
      <c r="H77" s="6">
        <v>9000</v>
      </c>
      <c r="I77" s="7" t="s">
        <v>38</v>
      </c>
      <c r="J77" s="7" t="s">
        <v>32</v>
      </c>
      <c r="K77" s="7" t="s">
        <v>33</v>
      </c>
      <c r="L77" s="6"/>
    </row>
    <row r="78" spans="1:12">
      <c r="A78" s="5">
        <v>46102</v>
      </c>
      <c r="B78" s="6" t="s">
        <v>34</v>
      </c>
      <c r="C78" s="7" t="s">
        <v>35</v>
      </c>
      <c r="D78" s="6" t="s">
        <v>29</v>
      </c>
      <c r="E78" s="7" t="s">
        <v>30</v>
      </c>
      <c r="F78" s="6">
        <v>3</v>
      </c>
      <c r="G78" s="6">
        <v>4500</v>
      </c>
      <c r="H78" s="6">
        <v>13500</v>
      </c>
      <c r="I78" s="7" t="s">
        <v>38</v>
      </c>
      <c r="J78" s="7" t="s">
        <v>44</v>
      </c>
      <c r="K78" s="7" t="s">
        <v>33</v>
      </c>
      <c r="L78" s="6"/>
    </row>
    <row r="79" spans="1:12">
      <c r="A79" s="5">
        <v>46086</v>
      </c>
      <c r="B79" s="6" t="s">
        <v>34</v>
      </c>
      <c r="C79" s="7" t="s">
        <v>35</v>
      </c>
      <c r="D79" s="6" t="s">
        <v>36</v>
      </c>
      <c r="E79" s="7" t="s">
        <v>37</v>
      </c>
      <c r="F79" s="6">
        <v>2</v>
      </c>
      <c r="G79" s="6">
        <v>4000</v>
      </c>
      <c r="H79" s="6">
        <v>8000</v>
      </c>
      <c r="I79" s="7" t="s">
        <v>31</v>
      </c>
      <c r="J79" s="7" t="s">
        <v>32</v>
      </c>
      <c r="K79" s="7" t="s">
        <v>33</v>
      </c>
      <c r="L79" s="6"/>
    </row>
    <row r="80" spans="1:12">
      <c r="A80" s="5">
        <v>46095</v>
      </c>
      <c r="B80" s="6" t="s">
        <v>34</v>
      </c>
      <c r="C80" s="7" t="s">
        <v>35</v>
      </c>
      <c r="D80" s="6" t="s">
        <v>36</v>
      </c>
      <c r="E80" s="7" t="s">
        <v>37</v>
      </c>
      <c r="F80" s="6">
        <v>1</v>
      </c>
      <c r="G80" s="6">
        <v>4000</v>
      </c>
      <c r="H80" s="6">
        <v>4000</v>
      </c>
      <c r="I80" s="7" t="s">
        <v>38</v>
      </c>
      <c r="J80" s="7" t="s">
        <v>41</v>
      </c>
      <c r="K80" s="7" t="s">
        <v>33</v>
      </c>
      <c r="L80" s="6"/>
    </row>
    <row r="81" spans="1:12">
      <c r="A81" s="5">
        <v>46135</v>
      </c>
      <c r="B81" s="6" t="s">
        <v>27</v>
      </c>
      <c r="C81" s="7" t="s">
        <v>28</v>
      </c>
      <c r="D81" s="6" t="s">
        <v>45</v>
      </c>
      <c r="E81" s="7" t="s">
        <v>46</v>
      </c>
      <c r="F81" s="6">
        <v>1</v>
      </c>
      <c r="G81" s="6">
        <v>4500</v>
      </c>
      <c r="H81" s="6">
        <v>4500</v>
      </c>
      <c r="I81" s="7" t="s">
        <v>38</v>
      </c>
      <c r="J81" s="7" t="s">
        <v>41</v>
      </c>
      <c r="K81" s="7" t="s">
        <v>61</v>
      </c>
      <c r="L81" s="6"/>
    </row>
    <row r="82" spans="1:12">
      <c r="A82" s="5">
        <v>46162</v>
      </c>
      <c r="B82" s="6" t="s">
        <v>47</v>
      </c>
      <c r="C82" s="7" t="s">
        <v>48</v>
      </c>
      <c r="D82" s="6" t="s">
        <v>36</v>
      </c>
      <c r="E82" s="7" t="s">
        <v>37</v>
      </c>
      <c r="F82" s="6">
        <v>2</v>
      </c>
      <c r="G82" s="6" t="s">
        <v>79</v>
      </c>
      <c r="H82" s="6">
        <v>8000</v>
      </c>
      <c r="I82" s="7" t="s">
        <v>49</v>
      </c>
      <c r="J82" s="7" t="s">
        <v>44</v>
      </c>
      <c r="K82" s="7" t="s">
        <v>33</v>
      </c>
      <c r="L82" s="6"/>
    </row>
    <row r="83" spans="1:12">
      <c r="A83" s="5">
        <v>46112</v>
      </c>
      <c r="B83" s="6" t="s">
        <v>47</v>
      </c>
      <c r="C83" s="7" t="s">
        <v>48</v>
      </c>
      <c r="D83" s="6" t="s">
        <v>62</v>
      </c>
      <c r="E83" s="7" t="s">
        <v>63</v>
      </c>
      <c r="F83" s="6">
        <v>2</v>
      </c>
      <c r="G83" s="6">
        <v>4000</v>
      </c>
      <c r="H83" s="6">
        <v>8000</v>
      </c>
      <c r="I83" s="7" t="s">
        <v>38</v>
      </c>
      <c r="J83" s="7" t="s">
        <v>41</v>
      </c>
      <c r="K83" s="7" t="s">
        <v>33</v>
      </c>
      <c r="L83" s="6"/>
    </row>
    <row r="84" spans="1:12">
      <c r="A84" s="5">
        <v>46125</v>
      </c>
      <c r="B84" s="6" t="s">
        <v>34</v>
      </c>
      <c r="C84" s="7" t="s">
        <v>35</v>
      </c>
      <c r="D84" s="6" t="s">
        <v>56</v>
      </c>
      <c r="E84" s="7" t="s">
        <v>80</v>
      </c>
      <c r="F84" s="6">
        <v>2</v>
      </c>
      <c r="G84" s="6">
        <v>5500</v>
      </c>
      <c r="H84" s="6">
        <v>11000</v>
      </c>
      <c r="I84" s="7" t="s">
        <v>49</v>
      </c>
      <c r="J84" s="7" t="s">
        <v>55</v>
      </c>
      <c r="K84" s="7" t="s">
        <v>33</v>
      </c>
      <c r="L84" s="6"/>
    </row>
    <row r="85" spans="1:12">
      <c r="A85" s="5">
        <v>46096</v>
      </c>
      <c r="B85" s="6" t="s">
        <v>47</v>
      </c>
      <c r="C85" s="7" t="s">
        <v>48</v>
      </c>
      <c r="D85" s="6" t="s">
        <v>29</v>
      </c>
      <c r="E85" s="7" t="s">
        <v>30</v>
      </c>
      <c r="F85" s="6">
        <v>2</v>
      </c>
      <c r="G85" s="6">
        <v>4500</v>
      </c>
      <c r="H85" s="6">
        <v>9000</v>
      </c>
      <c r="I85" s="7" t="s">
        <v>49</v>
      </c>
      <c r="J85" s="7" t="s">
        <v>51</v>
      </c>
      <c r="K85" s="7" t="s">
        <v>33</v>
      </c>
      <c r="L85" s="6"/>
    </row>
    <row r="86" spans="1:12">
      <c r="A86" s="5">
        <v>46127</v>
      </c>
      <c r="B86" s="6" t="s">
        <v>34</v>
      </c>
      <c r="C86" s="7" t="s">
        <v>35</v>
      </c>
      <c r="D86" s="6" t="s">
        <v>45</v>
      </c>
      <c r="E86" s="7" t="s">
        <v>46</v>
      </c>
      <c r="F86" s="6">
        <v>1</v>
      </c>
      <c r="G86" s="6">
        <v>4500</v>
      </c>
      <c r="H86" s="6">
        <v>4500</v>
      </c>
      <c r="I86" s="7" t="s">
        <v>31</v>
      </c>
      <c r="J86" s="7" t="s">
        <v>51</v>
      </c>
      <c r="K86" s="7" t="s">
        <v>33</v>
      </c>
      <c r="L86" s="6"/>
    </row>
    <row r="87" spans="1:12">
      <c r="A87" s="5" t="s">
        <v>81</v>
      </c>
      <c r="B87" s="6" t="s">
        <v>27</v>
      </c>
      <c r="C87" s="7" t="s">
        <v>28</v>
      </c>
      <c r="D87" s="6" t="s">
        <v>39</v>
      </c>
      <c r="E87" s="7" t="s">
        <v>40</v>
      </c>
      <c r="F87" s="6">
        <v>4</v>
      </c>
      <c r="G87" s="6">
        <v>5000</v>
      </c>
      <c r="H87" s="6">
        <v>20000</v>
      </c>
      <c r="I87" s="7" t="s">
        <v>31</v>
      </c>
      <c r="J87" s="7" t="s">
        <v>41</v>
      </c>
      <c r="K87" s="7" t="s">
        <v>33</v>
      </c>
      <c r="L87" s="6"/>
    </row>
    <row r="88" spans="1:12">
      <c r="A88" s="5">
        <v>46152</v>
      </c>
      <c r="B88" s="6" t="s">
        <v>27</v>
      </c>
      <c r="C88" s="7" t="s">
        <v>28</v>
      </c>
      <c r="D88" s="6" t="s">
        <v>56</v>
      </c>
      <c r="E88" s="7" t="s">
        <v>57</v>
      </c>
      <c r="F88" s="6">
        <v>3</v>
      </c>
      <c r="G88" s="6">
        <v>5500</v>
      </c>
      <c r="H88" s="6">
        <v>16500</v>
      </c>
      <c r="I88" s="7" t="s">
        <v>38</v>
      </c>
      <c r="J88" s="7" t="s">
        <v>55</v>
      </c>
      <c r="K88" s="7" t="s">
        <v>33</v>
      </c>
      <c r="L88" s="6"/>
    </row>
    <row r="89" spans="1:12">
      <c r="A89" s="5">
        <v>46098</v>
      </c>
      <c r="B89" s="6" t="s">
        <v>27</v>
      </c>
      <c r="C89" s="7" t="s">
        <v>28</v>
      </c>
      <c r="D89" s="6" t="s">
        <v>82</v>
      </c>
      <c r="E89" s="7" t="s">
        <v>30</v>
      </c>
      <c r="F89" s="6">
        <v>2</v>
      </c>
      <c r="G89" s="6">
        <v>4500</v>
      </c>
      <c r="H89" s="6">
        <v>9000</v>
      </c>
      <c r="I89" s="7" t="s">
        <v>31</v>
      </c>
      <c r="J89" s="7" t="s">
        <v>55</v>
      </c>
      <c r="K89" s="7" t="s">
        <v>33</v>
      </c>
      <c r="L89" s="6"/>
    </row>
    <row r="90" spans="1:12">
      <c r="A90" s="5">
        <v>46099</v>
      </c>
      <c r="B90" s="6" t="s">
        <v>27</v>
      </c>
      <c r="C90" s="7" t="s">
        <v>28</v>
      </c>
      <c r="D90" s="6" t="s">
        <v>42</v>
      </c>
      <c r="E90" s="7" t="s">
        <v>43</v>
      </c>
      <c r="F90" s="6">
        <v>1</v>
      </c>
      <c r="G90" s="6">
        <v>3000</v>
      </c>
      <c r="H90" s="6">
        <v>3000</v>
      </c>
      <c r="I90" s="7" t="s">
        <v>31</v>
      </c>
      <c r="J90" s="7" t="s">
        <v>44</v>
      </c>
      <c r="K90" s="7" t="s">
        <v>33</v>
      </c>
      <c r="L90" s="6"/>
    </row>
    <row r="91" spans="1:12">
      <c r="A91" s="5">
        <v>46082</v>
      </c>
      <c r="B91" s="6" t="s">
        <v>34</v>
      </c>
      <c r="C91" s="7" t="s">
        <v>65</v>
      </c>
      <c r="D91" s="6" t="s">
        <v>62</v>
      </c>
      <c r="E91" s="7" t="s">
        <v>63</v>
      </c>
      <c r="F91" s="6">
        <v>5</v>
      </c>
      <c r="G91" s="6">
        <v>4000</v>
      </c>
      <c r="H91" s="6">
        <v>20000</v>
      </c>
      <c r="I91" s="7" t="s">
        <v>38</v>
      </c>
      <c r="J91" s="7" t="s">
        <v>32</v>
      </c>
      <c r="K91" s="7" t="s">
        <v>33</v>
      </c>
      <c r="L91" s="6"/>
    </row>
    <row r="92" spans="1:12">
      <c r="A92" s="5">
        <v>46152</v>
      </c>
      <c r="B92" s="6" t="s">
        <v>47</v>
      </c>
      <c r="C92" s="7" t="s">
        <v>48</v>
      </c>
      <c r="D92" s="6" t="s">
        <v>42</v>
      </c>
      <c r="E92" s="7" t="s">
        <v>43</v>
      </c>
      <c r="F92" s="6">
        <v>1</v>
      </c>
      <c r="G92" s="6">
        <v>3000</v>
      </c>
      <c r="H92" s="6">
        <v>3000</v>
      </c>
      <c r="I92" s="7" t="s">
        <v>38</v>
      </c>
      <c r="J92" s="7" t="s">
        <v>50</v>
      </c>
      <c r="K92" s="7" t="s">
        <v>33</v>
      </c>
      <c r="L92" s="6"/>
    </row>
    <row r="93" spans="1:12">
      <c r="A93" s="5">
        <v>46165</v>
      </c>
      <c r="B93" s="6" t="s">
        <v>34</v>
      </c>
      <c r="C93" s="7" t="s">
        <v>35</v>
      </c>
      <c r="D93" s="6" t="s">
        <v>39</v>
      </c>
      <c r="E93" s="7" t="s">
        <v>40</v>
      </c>
      <c r="F93" s="6">
        <v>2</v>
      </c>
      <c r="G93" s="6">
        <v>5000</v>
      </c>
      <c r="H93" s="6">
        <v>10000</v>
      </c>
      <c r="I93" s="7" t="s">
        <v>31</v>
      </c>
      <c r="J93" s="7" t="s">
        <v>32</v>
      </c>
      <c r="K93" s="7" t="s">
        <v>33</v>
      </c>
      <c r="L93" s="6"/>
    </row>
    <row r="94" spans="1:12">
      <c r="A94" s="5">
        <v>46133</v>
      </c>
      <c r="B94" s="6" t="s">
        <v>27</v>
      </c>
      <c r="C94" s="7" t="s">
        <v>28</v>
      </c>
      <c r="D94" s="6" t="s">
        <v>45</v>
      </c>
      <c r="E94" s="7" t="s">
        <v>46</v>
      </c>
      <c r="F94" s="6">
        <v>1</v>
      </c>
      <c r="G94" s="6">
        <v>4500</v>
      </c>
      <c r="H94" s="6">
        <v>4500</v>
      </c>
      <c r="I94" s="7" t="s">
        <v>49</v>
      </c>
      <c r="J94" s="7" t="s">
        <v>50</v>
      </c>
      <c r="K94" s="7" t="s">
        <v>33</v>
      </c>
      <c r="L94" s="6"/>
    </row>
    <row r="95" spans="1:12">
      <c r="A95" s="5">
        <v>46102</v>
      </c>
      <c r="B95" s="6" t="s">
        <v>34</v>
      </c>
      <c r="C95" s="7" t="s">
        <v>35</v>
      </c>
      <c r="D95" s="6" t="s">
        <v>36</v>
      </c>
      <c r="E95" s="7" t="s">
        <v>37</v>
      </c>
      <c r="F95" s="6">
        <v>2</v>
      </c>
      <c r="G95" s="6">
        <v>4000</v>
      </c>
      <c r="H95" s="6">
        <v>8000</v>
      </c>
      <c r="I95" s="7" t="s">
        <v>38</v>
      </c>
      <c r="J95" s="7" t="s">
        <v>41</v>
      </c>
      <c r="K95" s="7" t="s">
        <v>61</v>
      </c>
      <c r="L95" s="6"/>
    </row>
    <row r="96" spans="1:12">
      <c r="A96" s="5">
        <v>46109</v>
      </c>
      <c r="B96" s="6" t="s">
        <v>47</v>
      </c>
      <c r="C96" s="7" t="s">
        <v>48</v>
      </c>
      <c r="D96" s="6" t="s">
        <v>45</v>
      </c>
      <c r="E96" s="7" t="s">
        <v>46</v>
      </c>
      <c r="F96" s="6">
        <v>1</v>
      </c>
      <c r="G96" s="6"/>
      <c r="H96" s="6">
        <v>4500</v>
      </c>
      <c r="I96" s="7" t="s">
        <v>38</v>
      </c>
      <c r="J96" s="7" t="s">
        <v>55</v>
      </c>
      <c r="K96" s="7" t="s">
        <v>33</v>
      </c>
      <c r="L96" s="6"/>
    </row>
    <row r="97" spans="1:12">
      <c r="A97" s="5">
        <v>46136</v>
      </c>
      <c r="B97" s="6" t="s">
        <v>27</v>
      </c>
      <c r="C97" s="7" t="s">
        <v>28</v>
      </c>
      <c r="D97" s="6" t="s">
        <v>56</v>
      </c>
      <c r="E97" s="7" t="s">
        <v>57</v>
      </c>
      <c r="F97" s="6">
        <v>1</v>
      </c>
      <c r="G97" s="6">
        <v>5500</v>
      </c>
      <c r="H97" s="6">
        <v>5500</v>
      </c>
      <c r="I97" s="7" t="s">
        <v>31</v>
      </c>
      <c r="J97" s="7" t="s">
        <v>55</v>
      </c>
      <c r="K97" s="7" t="s">
        <v>33</v>
      </c>
      <c r="L97" s="6"/>
    </row>
    <row r="98" spans="1:12">
      <c r="A98" s="5">
        <v>46091</v>
      </c>
      <c r="B98" s="6" t="s">
        <v>27</v>
      </c>
      <c r="C98" s="7" t="s">
        <v>28</v>
      </c>
      <c r="D98" s="6" t="s">
        <v>52</v>
      </c>
      <c r="E98" s="7" t="s">
        <v>53</v>
      </c>
      <c r="F98" s="6">
        <v>2</v>
      </c>
      <c r="G98" s="6">
        <v>3500</v>
      </c>
      <c r="H98" s="6">
        <v>7000</v>
      </c>
      <c r="I98" s="7" t="s">
        <v>31</v>
      </c>
      <c r="J98" s="7" t="s">
        <v>55</v>
      </c>
      <c r="K98" s="7" t="s">
        <v>33</v>
      </c>
      <c r="L98" s="6"/>
    </row>
    <row r="99" spans="1:12">
      <c r="A99" s="5">
        <v>46136</v>
      </c>
      <c r="B99" s="6" t="s">
        <v>34</v>
      </c>
      <c r="C99" s="7" t="s">
        <v>35</v>
      </c>
      <c r="D99" s="6" t="s">
        <v>42</v>
      </c>
      <c r="E99" s="7" t="s">
        <v>43</v>
      </c>
      <c r="F99" s="6">
        <v>2</v>
      </c>
      <c r="G99" s="6">
        <v>3000</v>
      </c>
      <c r="H99" s="6">
        <v>6000</v>
      </c>
      <c r="I99" s="7" t="s">
        <v>31</v>
      </c>
      <c r="J99" s="7" t="s">
        <v>41</v>
      </c>
      <c r="K99" s="7" t="s">
        <v>33</v>
      </c>
      <c r="L99" s="6"/>
    </row>
    <row r="100" spans="1:12">
      <c r="A100" s="5">
        <v>46115</v>
      </c>
      <c r="B100" s="6" t="s">
        <v>47</v>
      </c>
      <c r="C100" s="7" t="s">
        <v>48</v>
      </c>
      <c r="D100" s="6" t="s">
        <v>52</v>
      </c>
      <c r="E100" s="7" t="s">
        <v>53</v>
      </c>
      <c r="F100" s="6">
        <v>2</v>
      </c>
      <c r="G100" s="6">
        <v>3500</v>
      </c>
      <c r="H100" s="6">
        <v>7000</v>
      </c>
      <c r="I100" s="7" t="s">
        <v>38</v>
      </c>
      <c r="J100" s="7" t="s">
        <v>44</v>
      </c>
      <c r="K100" s="7" t="s">
        <v>33</v>
      </c>
      <c r="L100" s="6"/>
    </row>
    <row r="101" spans="1:12">
      <c r="A101" s="5">
        <v>46139</v>
      </c>
      <c r="B101" s="6" t="s">
        <v>27</v>
      </c>
      <c r="C101" s="7" t="s">
        <v>28</v>
      </c>
      <c r="D101" s="6" t="s">
        <v>62</v>
      </c>
      <c r="E101" s="7" t="s">
        <v>63</v>
      </c>
      <c r="F101" s="6">
        <v>4</v>
      </c>
      <c r="G101" s="6">
        <v>4000</v>
      </c>
      <c r="H101" s="6">
        <v>16000</v>
      </c>
      <c r="I101" s="7" t="s">
        <v>31</v>
      </c>
      <c r="J101" s="7" t="s">
        <v>32</v>
      </c>
      <c r="K101" s="7" t="s">
        <v>33</v>
      </c>
      <c r="L101" s="6"/>
    </row>
    <row r="102" spans="1:12">
      <c r="A102" s="5">
        <v>46165</v>
      </c>
      <c r="B102" s="6" t="s">
        <v>27</v>
      </c>
      <c r="C102" s="7" t="s">
        <v>28</v>
      </c>
      <c r="D102" s="6" t="s">
        <v>42</v>
      </c>
      <c r="E102" s="7" t="s">
        <v>43</v>
      </c>
      <c r="F102" s="6">
        <v>2</v>
      </c>
      <c r="G102" s="6">
        <v>3000</v>
      </c>
      <c r="H102" s="6">
        <v>6000</v>
      </c>
      <c r="I102" s="7" t="s">
        <v>38</v>
      </c>
      <c r="J102" s="7" t="s">
        <v>51</v>
      </c>
      <c r="K102" s="7" t="s">
        <v>33</v>
      </c>
      <c r="L102" s="6"/>
    </row>
    <row r="103" spans="1:12">
      <c r="A103" s="5">
        <v>46094</v>
      </c>
      <c r="B103" s="6" t="s">
        <v>27</v>
      </c>
      <c r="C103" s="7" t="s">
        <v>28</v>
      </c>
      <c r="D103" s="6" t="s">
        <v>45</v>
      </c>
      <c r="E103" s="7" t="s">
        <v>46</v>
      </c>
      <c r="F103" s="6">
        <v>3</v>
      </c>
      <c r="G103" s="6">
        <v>4500</v>
      </c>
      <c r="H103" s="6" t="s">
        <v>83</v>
      </c>
      <c r="I103" s="7" t="s">
        <v>31</v>
      </c>
      <c r="J103" s="7" t="s">
        <v>55</v>
      </c>
      <c r="K103" s="7" t="s">
        <v>33</v>
      </c>
      <c r="L103" s="6"/>
    </row>
    <row r="104" spans="1:12">
      <c r="A104" s="5">
        <v>46165</v>
      </c>
      <c r="B104" s="6" t="s">
        <v>34</v>
      </c>
      <c r="C104" s="7" t="s">
        <v>35</v>
      </c>
      <c r="D104" s="6" t="s">
        <v>52</v>
      </c>
      <c r="E104" s="7" t="s">
        <v>53</v>
      </c>
      <c r="F104" s="6">
        <v>5</v>
      </c>
      <c r="G104" s="6">
        <v>3500</v>
      </c>
      <c r="H104" s="6">
        <v>17500</v>
      </c>
      <c r="I104" s="7" t="s">
        <v>49</v>
      </c>
      <c r="J104" s="7" t="s">
        <v>51</v>
      </c>
      <c r="K104" s="7" t="s">
        <v>33</v>
      </c>
      <c r="L104" s="6"/>
    </row>
    <row r="105" spans="1:12">
      <c r="A105" s="5">
        <v>46089</v>
      </c>
      <c r="B105" s="6" t="s">
        <v>34</v>
      </c>
      <c r="C105" s="7" t="s">
        <v>35</v>
      </c>
      <c r="D105" s="6" t="s">
        <v>67</v>
      </c>
      <c r="E105" s="7" t="s">
        <v>68</v>
      </c>
      <c r="F105" s="6">
        <v>2</v>
      </c>
      <c r="G105" s="6">
        <v>4500</v>
      </c>
      <c r="H105" s="6">
        <v>9000</v>
      </c>
      <c r="I105" s="7" t="s">
        <v>31</v>
      </c>
      <c r="J105" s="7" t="s">
        <v>44</v>
      </c>
      <c r="K105" s="7" t="s">
        <v>33</v>
      </c>
      <c r="L105" s="6"/>
    </row>
    <row r="106" spans="1:12">
      <c r="A106" s="5">
        <v>46091</v>
      </c>
      <c r="B106" s="6" t="s">
        <v>34</v>
      </c>
      <c r="C106" s="7" t="s">
        <v>35</v>
      </c>
      <c r="D106" s="6" t="s">
        <v>59</v>
      </c>
      <c r="E106" s="7" t="s">
        <v>60</v>
      </c>
      <c r="F106" s="6">
        <v>3</v>
      </c>
      <c r="G106" s="6">
        <v>4800</v>
      </c>
      <c r="H106" s="6">
        <v>14400</v>
      </c>
      <c r="I106" s="7" t="s">
        <v>31</v>
      </c>
      <c r="J106" s="7" t="s">
        <v>44</v>
      </c>
      <c r="K106" s="7" t="s">
        <v>33</v>
      </c>
      <c r="L106" s="6"/>
    </row>
    <row r="107" spans="1:12">
      <c r="A107" s="5">
        <v>46140</v>
      </c>
      <c r="B107" s="6" t="s">
        <v>27</v>
      </c>
      <c r="C107" s="7" t="s">
        <v>28</v>
      </c>
      <c r="D107" s="6" t="s">
        <v>36</v>
      </c>
      <c r="E107" s="7" t="s">
        <v>58</v>
      </c>
      <c r="F107" s="6">
        <v>2</v>
      </c>
      <c r="G107" s="6">
        <v>4000</v>
      </c>
      <c r="H107" s="6">
        <v>8000</v>
      </c>
      <c r="I107" s="7" t="s">
        <v>31</v>
      </c>
      <c r="J107" s="7" t="s">
        <v>32</v>
      </c>
      <c r="K107" s="7" t="s">
        <v>33</v>
      </c>
      <c r="L107" s="6"/>
    </row>
    <row r="108" spans="1:12">
      <c r="A108" s="5">
        <v>46148</v>
      </c>
      <c r="B108" s="6" t="s">
        <v>27</v>
      </c>
      <c r="C108" s="7" t="s">
        <v>28</v>
      </c>
      <c r="D108" s="6" t="s">
        <v>42</v>
      </c>
      <c r="E108" s="7" t="s">
        <v>43</v>
      </c>
      <c r="F108" s="6">
        <v>3</v>
      </c>
      <c r="G108" s="6">
        <v>3000</v>
      </c>
      <c r="H108" s="6">
        <v>9000</v>
      </c>
      <c r="I108" s="7" t="s">
        <v>49</v>
      </c>
      <c r="J108" s="7" t="s">
        <v>44</v>
      </c>
      <c r="K108" s="7" t="s">
        <v>33</v>
      </c>
      <c r="L108" s="6"/>
    </row>
    <row r="109" spans="1:12">
      <c r="A109" s="5">
        <v>46115</v>
      </c>
      <c r="B109" s="6" t="s">
        <v>27</v>
      </c>
      <c r="C109" s="7" t="s">
        <v>28</v>
      </c>
      <c r="D109" s="6" t="s">
        <v>59</v>
      </c>
      <c r="E109" s="7" t="s">
        <v>60</v>
      </c>
      <c r="F109" s="6">
        <v>1</v>
      </c>
      <c r="G109" s="6">
        <v>4800</v>
      </c>
      <c r="H109" s="6">
        <v>4800</v>
      </c>
      <c r="I109" s="7" t="s">
        <v>31</v>
      </c>
      <c r="J109" s="7" t="s">
        <v>55</v>
      </c>
      <c r="K109" s="7" t="s">
        <v>33</v>
      </c>
      <c r="L109" s="6"/>
    </row>
    <row r="110" spans="1:12">
      <c r="A110" s="5">
        <v>46115</v>
      </c>
      <c r="B110" s="6" t="s">
        <v>27</v>
      </c>
      <c r="C110" s="7" t="s">
        <v>28</v>
      </c>
      <c r="D110" s="6" t="s">
        <v>59</v>
      </c>
      <c r="E110" s="7" t="s">
        <v>60</v>
      </c>
      <c r="F110" s="6">
        <v>1</v>
      </c>
      <c r="G110" s="6">
        <v>4800</v>
      </c>
      <c r="H110" s="6">
        <v>4800</v>
      </c>
      <c r="I110" s="7" t="s">
        <v>31</v>
      </c>
      <c r="J110" s="7" t="s">
        <v>55</v>
      </c>
      <c r="K110" s="7" t="s">
        <v>33</v>
      </c>
      <c r="L110" s="6"/>
    </row>
    <row r="111" spans="1:12">
      <c r="A111" s="5">
        <v>46083</v>
      </c>
      <c r="B111" s="6" t="s">
        <v>47</v>
      </c>
      <c r="C111" s="7" t="s">
        <v>48</v>
      </c>
      <c r="D111" s="6" t="s">
        <v>42</v>
      </c>
      <c r="E111" s="7" t="s">
        <v>43</v>
      </c>
      <c r="F111" s="6">
        <v>1</v>
      </c>
      <c r="G111" s="6">
        <v>3000</v>
      </c>
      <c r="H111" s="6">
        <v>3000</v>
      </c>
      <c r="I111" s="7" t="s">
        <v>38</v>
      </c>
      <c r="J111" s="7" t="s">
        <v>50</v>
      </c>
      <c r="K111" s="7" t="s">
        <v>33</v>
      </c>
      <c r="L111" s="6"/>
    </row>
    <row r="112" spans="1:12">
      <c r="A112" s="5">
        <v>46090</v>
      </c>
      <c r="B112" s="6" t="s">
        <v>47</v>
      </c>
      <c r="C112" s="7" t="s">
        <v>48</v>
      </c>
      <c r="D112" s="6" t="s">
        <v>42</v>
      </c>
      <c r="E112" s="7" t="s">
        <v>43</v>
      </c>
      <c r="F112" s="6">
        <v>1</v>
      </c>
      <c r="G112" s="6">
        <v>3000</v>
      </c>
      <c r="H112" s="6">
        <v>3000</v>
      </c>
      <c r="I112" s="7" t="s">
        <v>49</v>
      </c>
      <c r="J112" s="7" t="s">
        <v>44</v>
      </c>
      <c r="K112" s="7" t="s">
        <v>33</v>
      </c>
      <c r="L112" s="6"/>
    </row>
    <row r="113" spans="1:12">
      <c r="A113" s="5">
        <v>46108</v>
      </c>
      <c r="B113" s="6" t="s">
        <v>47</v>
      </c>
      <c r="C113" s="7" t="s">
        <v>70</v>
      </c>
      <c r="D113" s="6" t="s">
        <v>45</v>
      </c>
      <c r="E113" s="7" t="s">
        <v>46</v>
      </c>
      <c r="F113" s="6">
        <v>2</v>
      </c>
      <c r="G113" s="6">
        <v>4500</v>
      </c>
      <c r="H113" s="6">
        <v>9000</v>
      </c>
      <c r="I113" s="7" t="s">
        <v>38</v>
      </c>
      <c r="J113" s="7" t="s">
        <v>32</v>
      </c>
      <c r="K113" s="7" t="s">
        <v>33</v>
      </c>
      <c r="L113" s="6"/>
    </row>
    <row r="114" spans="1:12">
      <c r="A114" s="5">
        <v>46133</v>
      </c>
      <c r="B114" s="6" t="s">
        <v>27</v>
      </c>
      <c r="C114" s="7" t="s">
        <v>28</v>
      </c>
      <c r="D114" s="6" t="s">
        <v>67</v>
      </c>
      <c r="E114" s="7" t="s">
        <v>68</v>
      </c>
      <c r="F114" s="6">
        <v>2</v>
      </c>
      <c r="G114" s="6">
        <v>4500</v>
      </c>
      <c r="H114" s="6">
        <v>9000</v>
      </c>
      <c r="I114" s="7" t="s">
        <v>38</v>
      </c>
      <c r="J114" s="7" t="s">
        <v>51</v>
      </c>
      <c r="K114" s="7" t="s">
        <v>33</v>
      </c>
      <c r="L114" s="6"/>
    </row>
    <row r="115" spans="1:12">
      <c r="A115" s="5">
        <v>46082</v>
      </c>
      <c r="B115" s="6" t="s">
        <v>34</v>
      </c>
      <c r="C115" s="7" t="s">
        <v>35</v>
      </c>
      <c r="D115" s="6" t="s">
        <v>59</v>
      </c>
      <c r="E115" s="7" t="s">
        <v>60</v>
      </c>
      <c r="F115" s="6">
        <v>1</v>
      </c>
      <c r="G115" s="6">
        <v>4800</v>
      </c>
      <c r="H115" s="6">
        <v>4800</v>
      </c>
      <c r="I115" s="7" t="s">
        <v>38</v>
      </c>
      <c r="J115" s="7" t="s">
        <v>50</v>
      </c>
      <c r="K115" s="7" t="s">
        <v>33</v>
      </c>
      <c r="L115" s="6"/>
    </row>
    <row r="116" spans="1:12">
      <c r="A116" s="5">
        <v>46158</v>
      </c>
      <c r="B116" s="6" t="s">
        <v>34</v>
      </c>
      <c r="C116" s="7" t="s">
        <v>35</v>
      </c>
      <c r="D116" s="6" t="s">
        <v>42</v>
      </c>
      <c r="E116" s="7" t="s">
        <v>43</v>
      </c>
      <c r="F116" s="6">
        <v>2</v>
      </c>
      <c r="G116" s="6">
        <v>3000</v>
      </c>
      <c r="H116" s="6">
        <v>6000</v>
      </c>
      <c r="I116" s="7" t="s">
        <v>31</v>
      </c>
      <c r="J116" s="7" t="s">
        <v>32</v>
      </c>
      <c r="K116" s="7" t="s">
        <v>33</v>
      </c>
      <c r="L116" s="6"/>
    </row>
    <row r="117" spans="1:12">
      <c r="A117" s="5">
        <v>46166</v>
      </c>
      <c r="B117" s="6" t="s">
        <v>27</v>
      </c>
      <c r="C117" s="7" t="s">
        <v>28</v>
      </c>
      <c r="D117" s="6" t="s">
        <v>42</v>
      </c>
      <c r="E117" s="7" t="s">
        <v>43</v>
      </c>
      <c r="F117" s="6">
        <v>3</v>
      </c>
      <c r="G117" s="6">
        <v>3000</v>
      </c>
      <c r="H117" s="6">
        <v>9000</v>
      </c>
      <c r="I117" s="7" t="s">
        <v>49</v>
      </c>
      <c r="J117" s="7" t="s">
        <v>50</v>
      </c>
      <c r="K117" s="7" t="s">
        <v>33</v>
      </c>
      <c r="L117" s="6"/>
    </row>
    <row r="118" spans="1:12">
      <c r="A118" s="5"/>
      <c r="B118" s="6" t="s">
        <v>27</v>
      </c>
      <c r="C118" s="7" t="s">
        <v>28</v>
      </c>
      <c r="D118" s="6" t="s">
        <v>42</v>
      </c>
      <c r="E118" s="7" t="s">
        <v>43</v>
      </c>
      <c r="F118" s="6">
        <v>1</v>
      </c>
      <c r="G118" s="6">
        <v>3000</v>
      </c>
      <c r="H118" s="6">
        <v>3000</v>
      </c>
      <c r="I118" s="7" t="s">
        <v>49</v>
      </c>
      <c r="J118" s="7" t="s">
        <v>50</v>
      </c>
      <c r="K118" s="7" t="s">
        <v>33</v>
      </c>
      <c r="L118" s="6"/>
    </row>
    <row r="119" spans="1:12">
      <c r="A119" s="5">
        <v>46162</v>
      </c>
      <c r="B119" s="6" t="s">
        <v>34</v>
      </c>
      <c r="C119" s="7" t="s">
        <v>35</v>
      </c>
      <c r="D119" s="6" t="s">
        <v>59</v>
      </c>
      <c r="E119" s="7" t="s">
        <v>60</v>
      </c>
      <c r="F119" s="6">
        <v>3</v>
      </c>
      <c r="G119" s="6">
        <v>4800</v>
      </c>
      <c r="H119" s="6">
        <v>14400</v>
      </c>
      <c r="I119" s="7" t="s">
        <v>49</v>
      </c>
      <c r="J119" s="7" t="s">
        <v>51</v>
      </c>
      <c r="K119" s="7" t="s">
        <v>33</v>
      </c>
      <c r="L119" s="6"/>
    </row>
    <row r="120" spans="1:12">
      <c r="A120" s="5">
        <v>46149</v>
      </c>
      <c r="B120" s="6" t="s">
        <v>27</v>
      </c>
      <c r="C120" s="7" t="s">
        <v>28</v>
      </c>
      <c r="D120" s="6" t="s">
        <v>42</v>
      </c>
      <c r="E120" s="7" t="s">
        <v>43</v>
      </c>
      <c r="F120" s="6">
        <v>2</v>
      </c>
      <c r="G120" s="6">
        <v>3000</v>
      </c>
      <c r="H120" s="6">
        <v>6000</v>
      </c>
      <c r="I120" s="7" t="s">
        <v>31</v>
      </c>
      <c r="J120" s="7" t="s">
        <v>41</v>
      </c>
      <c r="K120" s="7" t="s">
        <v>33</v>
      </c>
      <c r="L120" s="6"/>
    </row>
    <row r="121" spans="1:12">
      <c r="A121" s="5">
        <v>46097</v>
      </c>
      <c r="B121" s="6" t="s">
        <v>27</v>
      </c>
      <c r="C121" s="7" t="s">
        <v>28</v>
      </c>
      <c r="D121" s="6" t="s">
        <v>36</v>
      </c>
      <c r="E121" s="7" t="s">
        <v>37</v>
      </c>
      <c r="F121" s="6">
        <v>5</v>
      </c>
      <c r="G121" s="6">
        <v>4000</v>
      </c>
      <c r="H121" s="6">
        <v>20000</v>
      </c>
      <c r="I121" s="7" t="s">
        <v>49</v>
      </c>
      <c r="J121" s="7" t="s">
        <v>41</v>
      </c>
      <c r="K121" s="7" t="s">
        <v>33</v>
      </c>
      <c r="L121" s="6"/>
    </row>
    <row r="122" spans="1:12">
      <c r="A122" s="5" t="s">
        <v>84</v>
      </c>
      <c r="B122" s="6" t="s">
        <v>27</v>
      </c>
      <c r="C122" s="7" t="s">
        <v>28</v>
      </c>
      <c r="D122" s="6" t="s">
        <v>52</v>
      </c>
      <c r="E122" s="7" t="s">
        <v>53</v>
      </c>
      <c r="F122" s="6">
        <v>4</v>
      </c>
      <c r="G122" s="6">
        <v>3500</v>
      </c>
      <c r="H122" s="6">
        <v>14000</v>
      </c>
      <c r="I122" s="7" t="s">
        <v>38</v>
      </c>
      <c r="J122" s="7" t="s">
        <v>51</v>
      </c>
      <c r="K122" s="7" t="s">
        <v>33</v>
      </c>
      <c r="L122" s="6"/>
    </row>
    <row r="123" spans="1:12">
      <c r="A123" s="5">
        <v>46145</v>
      </c>
      <c r="B123" s="6" t="s">
        <v>27</v>
      </c>
      <c r="C123" s="7" t="s">
        <v>28</v>
      </c>
      <c r="D123" s="6" t="s">
        <v>67</v>
      </c>
      <c r="E123" s="7" t="s">
        <v>68</v>
      </c>
      <c r="F123" s="6">
        <v>2</v>
      </c>
      <c r="G123" s="6">
        <v>4500</v>
      </c>
      <c r="H123" s="6">
        <v>9000</v>
      </c>
      <c r="I123" s="7" t="s">
        <v>31</v>
      </c>
      <c r="J123" s="7" t="s">
        <v>50</v>
      </c>
      <c r="K123" s="7" t="s">
        <v>33</v>
      </c>
      <c r="L123" s="6"/>
    </row>
    <row r="124" spans="1:12">
      <c r="A124" s="5">
        <v>46128</v>
      </c>
      <c r="B124" s="6" t="s">
        <v>34</v>
      </c>
      <c r="C124" s="7" t="s">
        <v>35</v>
      </c>
      <c r="D124" s="6" t="s">
        <v>59</v>
      </c>
      <c r="E124" s="7" t="s">
        <v>60</v>
      </c>
      <c r="F124" s="6">
        <v>2</v>
      </c>
      <c r="G124" s="6">
        <v>4800</v>
      </c>
      <c r="H124" s="6">
        <v>9600</v>
      </c>
      <c r="I124" s="7" t="s">
        <v>38</v>
      </c>
      <c r="J124" s="7" t="s">
        <v>41</v>
      </c>
      <c r="K124" s="7" t="s">
        <v>33</v>
      </c>
      <c r="L124" s="6"/>
    </row>
    <row r="125" spans="1:12">
      <c r="A125" s="5">
        <v>46147</v>
      </c>
      <c r="B125" s="6" t="s">
        <v>47</v>
      </c>
      <c r="C125" s="7" t="s">
        <v>48</v>
      </c>
      <c r="D125" s="6" t="s">
        <v>36</v>
      </c>
      <c r="E125" s="7" t="s">
        <v>37</v>
      </c>
      <c r="F125" s="6">
        <v>3</v>
      </c>
      <c r="G125" s="6">
        <v>4000</v>
      </c>
      <c r="H125" s="6">
        <v>12000</v>
      </c>
      <c r="I125" s="7" t="s">
        <v>49</v>
      </c>
      <c r="J125" s="7" t="s">
        <v>55</v>
      </c>
      <c r="K125" s="7" t="s">
        <v>33</v>
      </c>
      <c r="L125" s="6"/>
    </row>
    <row r="126" spans="1:12">
      <c r="A126" s="5">
        <v>46158</v>
      </c>
      <c r="B126" s="6" t="s">
        <v>27</v>
      </c>
      <c r="C126" s="7" t="s">
        <v>28</v>
      </c>
      <c r="D126" s="6" t="s">
        <v>82</v>
      </c>
      <c r="E126" s="7" t="s">
        <v>68</v>
      </c>
      <c r="F126" s="6">
        <v>3</v>
      </c>
      <c r="G126" s="6">
        <v>4500</v>
      </c>
      <c r="H126" s="6">
        <v>13500</v>
      </c>
      <c r="I126" s="7" t="s">
        <v>31</v>
      </c>
      <c r="J126" s="7" t="s">
        <v>50</v>
      </c>
      <c r="K126" s="7" t="s">
        <v>33</v>
      </c>
      <c r="L126" s="6"/>
    </row>
    <row r="127" spans="1:12">
      <c r="A127" s="5">
        <v>46161</v>
      </c>
      <c r="B127" s="6" t="s">
        <v>27</v>
      </c>
      <c r="C127" s="7" t="s">
        <v>28</v>
      </c>
      <c r="D127" s="6" t="s">
        <v>36</v>
      </c>
      <c r="E127" s="7" t="s">
        <v>37</v>
      </c>
      <c r="F127" s="6">
        <v>3</v>
      </c>
      <c r="G127" s="6">
        <v>4000</v>
      </c>
      <c r="H127" s="6">
        <v>12000</v>
      </c>
      <c r="I127" s="7" t="s">
        <v>38</v>
      </c>
      <c r="J127" s="7" t="s">
        <v>50</v>
      </c>
      <c r="K127" s="7" t="s">
        <v>33</v>
      </c>
      <c r="L127" s="6"/>
    </row>
    <row r="128" spans="1:12">
      <c r="A128" s="5">
        <v>46093</v>
      </c>
      <c r="B128" s="6" t="s">
        <v>34</v>
      </c>
      <c r="C128" s="7" t="s">
        <v>35</v>
      </c>
      <c r="D128" s="6" t="s">
        <v>36</v>
      </c>
      <c r="E128" s="7" t="s">
        <v>37</v>
      </c>
      <c r="F128" s="6">
        <v>2</v>
      </c>
      <c r="G128" s="6">
        <v>4000</v>
      </c>
      <c r="H128" s="6">
        <v>8000</v>
      </c>
      <c r="I128" s="7" t="s">
        <v>38</v>
      </c>
      <c r="J128" s="7" t="s">
        <v>41</v>
      </c>
      <c r="K128" s="7" t="s">
        <v>33</v>
      </c>
      <c r="L128" s="6"/>
    </row>
    <row r="129" spans="1:12">
      <c r="A129" s="5">
        <v>46118</v>
      </c>
      <c r="B129" s="6" t="s">
        <v>47</v>
      </c>
      <c r="C129" s="7" t="s">
        <v>48</v>
      </c>
      <c r="D129" s="6" t="s">
        <v>36</v>
      </c>
      <c r="E129" s="7" t="s">
        <v>37</v>
      </c>
      <c r="F129" s="6">
        <v>2</v>
      </c>
      <c r="G129" s="6">
        <v>4000</v>
      </c>
      <c r="H129" s="6">
        <v>8000</v>
      </c>
      <c r="I129" s="7" t="s">
        <v>49</v>
      </c>
      <c r="J129" s="7" t="s">
        <v>32</v>
      </c>
      <c r="K129" s="7" t="s">
        <v>33</v>
      </c>
      <c r="L129" s="6"/>
    </row>
    <row r="130" spans="1:12">
      <c r="A130" s="5">
        <v>46091</v>
      </c>
      <c r="B130" s="6" t="s">
        <v>34</v>
      </c>
      <c r="C130" s="7" t="s">
        <v>35</v>
      </c>
      <c r="D130" s="6" t="s">
        <v>45</v>
      </c>
      <c r="E130" s="7" t="s">
        <v>46</v>
      </c>
      <c r="F130" s="6">
        <v>1</v>
      </c>
      <c r="G130" s="6">
        <v>4500</v>
      </c>
      <c r="H130" s="6">
        <v>4500</v>
      </c>
      <c r="I130" s="7" t="s">
        <v>31</v>
      </c>
      <c r="J130" s="7" t="s">
        <v>32</v>
      </c>
      <c r="K130" s="7" t="s">
        <v>33</v>
      </c>
      <c r="L130" s="6"/>
    </row>
    <row r="131" spans="1:12">
      <c r="A131" s="5">
        <v>46135</v>
      </c>
      <c r="B131" s="6" t="s">
        <v>34</v>
      </c>
      <c r="C131" s="7" t="s">
        <v>35</v>
      </c>
      <c r="D131" s="6" t="s">
        <v>36</v>
      </c>
      <c r="E131" s="7" t="s">
        <v>37</v>
      </c>
      <c r="F131" s="6">
        <v>1</v>
      </c>
      <c r="G131" s="6">
        <v>4000</v>
      </c>
      <c r="H131" s="6">
        <v>4000</v>
      </c>
      <c r="I131" s="7" t="s">
        <v>49</v>
      </c>
      <c r="J131" s="7" t="s">
        <v>44</v>
      </c>
      <c r="K131" s="7" t="s">
        <v>33</v>
      </c>
      <c r="L131" s="6"/>
    </row>
    <row r="132" spans="1:12">
      <c r="A132" s="5">
        <v>46130</v>
      </c>
      <c r="B132" s="6" t="s">
        <v>27</v>
      </c>
      <c r="C132" s="7" t="s">
        <v>28</v>
      </c>
      <c r="D132" s="6" t="s">
        <v>56</v>
      </c>
      <c r="E132" s="7" t="s">
        <v>57</v>
      </c>
      <c r="F132" s="6" t="s">
        <v>85</v>
      </c>
      <c r="G132" s="6">
        <v>5500</v>
      </c>
      <c r="H132" s="6">
        <v>16500</v>
      </c>
      <c r="I132" s="7" t="s">
        <v>49</v>
      </c>
      <c r="J132" s="7" t="s">
        <v>32</v>
      </c>
      <c r="K132" s="7" t="s">
        <v>33</v>
      </c>
      <c r="L132" s="6"/>
    </row>
    <row r="133" spans="1:12">
      <c r="A133" s="5">
        <v>46136</v>
      </c>
      <c r="B133" s="6" t="s">
        <v>27</v>
      </c>
      <c r="C133" s="7" t="s">
        <v>28</v>
      </c>
      <c r="D133" s="6" t="s">
        <v>39</v>
      </c>
      <c r="E133" s="7" t="s">
        <v>40</v>
      </c>
      <c r="F133" s="6">
        <v>1</v>
      </c>
      <c r="G133" s="6">
        <v>5000</v>
      </c>
      <c r="H133" s="6">
        <v>5000</v>
      </c>
      <c r="I133" s="7" t="s">
        <v>38</v>
      </c>
      <c r="J133" s="7" t="s">
        <v>44</v>
      </c>
      <c r="K133" s="7" t="s">
        <v>33</v>
      </c>
      <c r="L133" s="6"/>
    </row>
    <row r="134" spans="1:12">
      <c r="A134" s="5">
        <v>46156</v>
      </c>
      <c r="B134" s="6" t="s">
        <v>34</v>
      </c>
      <c r="C134" s="7" t="s">
        <v>35</v>
      </c>
      <c r="D134" s="6" t="s">
        <v>29</v>
      </c>
      <c r="E134" s="7" t="s">
        <v>30</v>
      </c>
      <c r="F134" s="6">
        <v>1</v>
      </c>
      <c r="G134" s="6">
        <v>4500</v>
      </c>
      <c r="H134" s="6">
        <v>4500</v>
      </c>
      <c r="I134" s="7" t="s">
        <v>49</v>
      </c>
      <c r="J134" s="7" t="s">
        <v>32</v>
      </c>
      <c r="K134" s="7" t="s">
        <v>33</v>
      </c>
      <c r="L134" s="6"/>
    </row>
    <row r="135" spans="1:12">
      <c r="A135" s="5">
        <v>46113</v>
      </c>
      <c r="B135" s="6" t="s">
        <v>47</v>
      </c>
      <c r="C135" s="7" t="s">
        <v>48</v>
      </c>
      <c r="D135" s="6" t="s">
        <v>52</v>
      </c>
      <c r="E135" s="7" t="s">
        <v>53</v>
      </c>
      <c r="F135" s="6">
        <v>3</v>
      </c>
      <c r="G135" s="6">
        <v>3500</v>
      </c>
      <c r="H135" s="6">
        <v>10500</v>
      </c>
      <c r="I135" s="7" t="s">
        <v>38</v>
      </c>
      <c r="J135" s="7" t="s">
        <v>50</v>
      </c>
      <c r="K135" s="7" t="s">
        <v>33</v>
      </c>
      <c r="L135" s="6"/>
    </row>
    <row r="136" spans="1:12">
      <c r="A136" s="5">
        <v>46085</v>
      </c>
      <c r="B136" s="6" t="s">
        <v>27</v>
      </c>
      <c r="C136" s="7" t="s">
        <v>28</v>
      </c>
      <c r="D136" s="6" t="s">
        <v>59</v>
      </c>
      <c r="E136" s="7" t="s">
        <v>60</v>
      </c>
      <c r="F136" s="6">
        <v>1</v>
      </c>
      <c r="G136" s="6">
        <v>4800</v>
      </c>
      <c r="H136" s="6">
        <v>4800</v>
      </c>
      <c r="I136" s="7" t="s">
        <v>31</v>
      </c>
      <c r="J136" s="7" t="s">
        <v>32</v>
      </c>
      <c r="K136" s="7" t="s">
        <v>33</v>
      </c>
      <c r="L136" s="6"/>
    </row>
    <row r="137" spans="1:12">
      <c r="A137" s="5">
        <v>46145</v>
      </c>
      <c r="B137" s="6" t="s">
        <v>47</v>
      </c>
      <c r="C137" s="7" t="s">
        <v>86</v>
      </c>
      <c r="D137" s="6" t="s">
        <v>42</v>
      </c>
      <c r="E137" s="7" t="s">
        <v>43</v>
      </c>
      <c r="F137" s="6">
        <v>1</v>
      </c>
      <c r="G137" s="6">
        <v>3000</v>
      </c>
      <c r="H137" s="6">
        <v>3000</v>
      </c>
      <c r="I137" s="7" t="s">
        <v>31</v>
      </c>
      <c r="J137" s="7" t="s">
        <v>41</v>
      </c>
      <c r="K137" s="7" t="s">
        <v>33</v>
      </c>
      <c r="L137" s="6"/>
    </row>
    <row r="138" spans="1:12">
      <c r="A138" s="5">
        <v>46106</v>
      </c>
      <c r="B138" s="6" t="s">
        <v>47</v>
      </c>
      <c r="C138" s="7" t="s">
        <v>48</v>
      </c>
      <c r="D138" s="6" t="s">
        <v>67</v>
      </c>
      <c r="E138" s="7" t="s">
        <v>68</v>
      </c>
      <c r="F138" s="6">
        <v>2</v>
      </c>
      <c r="G138" s="6">
        <v>4500</v>
      </c>
      <c r="H138" s="6">
        <v>9000</v>
      </c>
      <c r="I138" s="7" t="s">
        <v>38</v>
      </c>
      <c r="J138" s="7" t="s">
        <v>51</v>
      </c>
      <c r="K138" s="7" t="s">
        <v>33</v>
      </c>
      <c r="L138" s="6"/>
    </row>
    <row r="139" spans="1:12">
      <c r="A139" s="5">
        <v>46141</v>
      </c>
      <c r="B139" s="6" t="s">
        <v>27</v>
      </c>
      <c r="C139" s="7" t="s">
        <v>28</v>
      </c>
      <c r="D139" s="6" t="s">
        <v>45</v>
      </c>
      <c r="E139" s="7" t="s">
        <v>46</v>
      </c>
      <c r="F139" s="6">
        <v>2</v>
      </c>
      <c r="G139" s="6">
        <v>4500</v>
      </c>
      <c r="H139" s="6">
        <v>9000</v>
      </c>
      <c r="I139" s="7" t="s">
        <v>38</v>
      </c>
      <c r="J139" s="7" t="s">
        <v>41</v>
      </c>
      <c r="K139" s="7" t="s">
        <v>33</v>
      </c>
      <c r="L139" s="6"/>
    </row>
    <row r="140" spans="1:12">
      <c r="A140" s="5">
        <v>46105</v>
      </c>
      <c r="B140" s="6" t="s">
        <v>27</v>
      </c>
      <c r="C140" s="7" t="s">
        <v>28</v>
      </c>
      <c r="D140" s="6" t="s">
        <v>42</v>
      </c>
      <c r="E140" s="7" t="s">
        <v>43</v>
      </c>
      <c r="F140" s="6">
        <v>3</v>
      </c>
      <c r="G140" s="6">
        <v>3000</v>
      </c>
      <c r="H140" s="6">
        <v>9000</v>
      </c>
      <c r="I140" s="7" t="s">
        <v>38</v>
      </c>
      <c r="J140" s="7" t="s">
        <v>32</v>
      </c>
      <c r="K140" s="7" t="s">
        <v>33</v>
      </c>
      <c r="L140" s="6"/>
    </row>
    <row r="141" spans="1:12">
      <c r="A141" s="5">
        <v>46127</v>
      </c>
      <c r="B141" s="6" t="s">
        <v>27</v>
      </c>
      <c r="C141" s="7" t="s">
        <v>28</v>
      </c>
      <c r="D141" s="6" t="s">
        <v>29</v>
      </c>
      <c r="E141" s="7" t="s">
        <v>30</v>
      </c>
      <c r="F141" s="6">
        <v>3</v>
      </c>
      <c r="G141" s="6">
        <v>4500</v>
      </c>
      <c r="H141" s="6">
        <v>14000</v>
      </c>
      <c r="I141" s="7" t="s">
        <v>38</v>
      </c>
      <c r="J141" s="7" t="s">
        <v>55</v>
      </c>
      <c r="K141" s="7" t="s">
        <v>33</v>
      </c>
      <c r="L141" s="6"/>
    </row>
    <row r="142" spans="1:12">
      <c r="A142" s="5">
        <v>46102</v>
      </c>
      <c r="B142" s="6" t="s">
        <v>34</v>
      </c>
      <c r="C142" s="7" t="s">
        <v>35</v>
      </c>
      <c r="D142" s="6" t="s">
        <v>36</v>
      </c>
      <c r="E142" s="7" t="s">
        <v>37</v>
      </c>
      <c r="F142" s="6">
        <v>2</v>
      </c>
      <c r="G142" s="6">
        <v>4000</v>
      </c>
      <c r="H142" s="6">
        <v>8000</v>
      </c>
      <c r="I142" s="7" t="s">
        <v>31</v>
      </c>
      <c r="J142" s="7" t="s">
        <v>41</v>
      </c>
      <c r="K142" s="7" t="s">
        <v>33</v>
      </c>
      <c r="L142" s="6"/>
    </row>
    <row r="143" spans="1:12">
      <c r="A143" s="5">
        <v>46132</v>
      </c>
      <c r="B143" s="6" t="s">
        <v>47</v>
      </c>
      <c r="C143" s="7" t="s">
        <v>48</v>
      </c>
      <c r="D143" s="6" t="s">
        <v>29</v>
      </c>
      <c r="E143" s="7" t="s">
        <v>30</v>
      </c>
      <c r="F143" s="6">
        <v>1</v>
      </c>
      <c r="G143" s="6">
        <v>4500</v>
      </c>
      <c r="H143" s="6">
        <v>4500</v>
      </c>
      <c r="I143" s="7" t="s">
        <v>38</v>
      </c>
      <c r="J143" s="7" t="s">
        <v>44</v>
      </c>
      <c r="K143" s="7" t="s">
        <v>33</v>
      </c>
      <c r="L143" s="6"/>
    </row>
    <row r="144" spans="1:12">
      <c r="A144" s="5">
        <v>46098</v>
      </c>
      <c r="B144" s="6" t="s">
        <v>27</v>
      </c>
      <c r="C144" s="7" t="s">
        <v>28</v>
      </c>
      <c r="D144" s="6" t="s">
        <v>45</v>
      </c>
      <c r="E144" s="7" t="s">
        <v>46</v>
      </c>
      <c r="F144" s="6">
        <v>4</v>
      </c>
      <c r="G144" s="6">
        <v>4500</v>
      </c>
      <c r="H144" s="6">
        <v>18000</v>
      </c>
      <c r="I144" s="7" t="s">
        <v>31</v>
      </c>
      <c r="J144" s="7" t="s">
        <v>55</v>
      </c>
      <c r="K144" s="7" t="s">
        <v>33</v>
      </c>
      <c r="L144" s="6"/>
    </row>
    <row r="145" spans="1:12">
      <c r="A145" s="5">
        <v>46133</v>
      </c>
      <c r="B145" s="6" t="s">
        <v>34</v>
      </c>
      <c r="C145" s="7" t="s">
        <v>35</v>
      </c>
      <c r="D145" s="6" t="s">
        <v>42</v>
      </c>
      <c r="E145" s="7" t="s">
        <v>43</v>
      </c>
      <c r="F145" s="6">
        <v>4</v>
      </c>
      <c r="G145" s="6">
        <v>3000</v>
      </c>
      <c r="H145" s="6"/>
      <c r="I145" s="7" t="s">
        <v>49</v>
      </c>
      <c r="J145" s="7" t="s">
        <v>32</v>
      </c>
      <c r="K145" s="7" t="s">
        <v>33</v>
      </c>
      <c r="L145" s="6"/>
    </row>
    <row r="146" spans="1:12">
      <c r="A146" s="5">
        <v>46158</v>
      </c>
      <c r="B146" s="6" t="s">
        <v>27</v>
      </c>
      <c r="C146" s="7" t="s">
        <v>28</v>
      </c>
      <c r="D146" s="6" t="s">
        <v>59</v>
      </c>
      <c r="E146" s="7" t="s">
        <v>60</v>
      </c>
      <c r="F146" s="6">
        <v>1</v>
      </c>
      <c r="G146" s="6">
        <v>4800</v>
      </c>
      <c r="H146" s="6">
        <v>4800</v>
      </c>
      <c r="I146" s="7" t="s">
        <v>38</v>
      </c>
      <c r="J146" s="7" t="s">
        <v>51</v>
      </c>
      <c r="K146" s="7" t="s">
        <v>33</v>
      </c>
      <c r="L146" s="6"/>
    </row>
    <row r="147" spans="1:12">
      <c r="A147" s="5">
        <v>46143</v>
      </c>
      <c r="B147" s="6" t="s">
        <v>47</v>
      </c>
      <c r="C147" s="7" t="s">
        <v>48</v>
      </c>
      <c r="D147" s="6" t="s">
        <v>42</v>
      </c>
      <c r="E147" s="7" t="s">
        <v>43</v>
      </c>
      <c r="F147" s="6">
        <v>1</v>
      </c>
      <c r="G147" s="6">
        <v>3000</v>
      </c>
      <c r="H147" s="6">
        <v>3000</v>
      </c>
      <c r="I147" s="7" t="s">
        <v>38</v>
      </c>
      <c r="J147" s="7" t="s">
        <v>44</v>
      </c>
      <c r="K147" s="7" t="s">
        <v>33</v>
      </c>
      <c r="L147" s="6"/>
    </row>
    <row r="148" spans="1:12">
      <c r="A148" s="5">
        <v>46133</v>
      </c>
      <c r="B148" s="6" t="s">
        <v>27</v>
      </c>
      <c r="C148" s="7" t="s">
        <v>28</v>
      </c>
      <c r="D148" s="6" t="s">
        <v>36</v>
      </c>
      <c r="E148" s="7" t="s">
        <v>37</v>
      </c>
      <c r="F148" s="6">
        <v>5</v>
      </c>
      <c r="G148" s="6">
        <v>4000</v>
      </c>
      <c r="H148" s="6">
        <v>20000</v>
      </c>
      <c r="I148" s="7" t="s">
        <v>31</v>
      </c>
      <c r="J148" s="7" t="s">
        <v>50</v>
      </c>
      <c r="K148" s="7" t="s">
        <v>33</v>
      </c>
      <c r="L148" s="6"/>
    </row>
    <row r="149" spans="1:12">
      <c r="A149" s="5">
        <v>46103</v>
      </c>
      <c r="B149" s="6" t="s">
        <v>47</v>
      </c>
      <c r="C149" s="7" t="s">
        <v>48</v>
      </c>
      <c r="D149" s="6" t="s">
        <v>42</v>
      </c>
      <c r="E149" s="7" t="s">
        <v>43</v>
      </c>
      <c r="F149" s="6">
        <v>2</v>
      </c>
      <c r="G149" s="6">
        <v>3000</v>
      </c>
      <c r="H149" s="6">
        <v>6000</v>
      </c>
      <c r="I149" s="7" t="s">
        <v>38</v>
      </c>
      <c r="J149" s="7" t="s">
        <v>50</v>
      </c>
      <c r="K149" s="7" t="s">
        <v>33</v>
      </c>
      <c r="L149" s="6"/>
    </row>
    <row r="150" spans="1:12">
      <c r="A150" s="5">
        <v>46116</v>
      </c>
      <c r="B150" s="6" t="s">
        <v>47</v>
      </c>
      <c r="C150" s="7" t="s">
        <v>48</v>
      </c>
      <c r="D150" s="6" t="s">
        <v>67</v>
      </c>
      <c r="E150" s="7" t="s">
        <v>68</v>
      </c>
      <c r="F150" s="6">
        <v>4</v>
      </c>
      <c r="G150" s="6">
        <v>4500</v>
      </c>
      <c r="H150" s="6">
        <v>18000</v>
      </c>
      <c r="I150" s="7" t="s">
        <v>31</v>
      </c>
      <c r="J150" s="7" t="s">
        <v>44</v>
      </c>
      <c r="K150" s="7" t="s">
        <v>33</v>
      </c>
      <c r="L150" s="6"/>
    </row>
    <row r="151" spans="1:12">
      <c r="A151" s="5">
        <v>46124</v>
      </c>
      <c r="B151" s="6" t="s">
        <v>34</v>
      </c>
      <c r="C151" s="7" t="s">
        <v>35</v>
      </c>
      <c r="D151" s="6" t="s">
        <v>59</v>
      </c>
      <c r="E151" s="7" t="s">
        <v>73</v>
      </c>
      <c r="F151" s="6">
        <v>2</v>
      </c>
      <c r="G151" s="6">
        <v>4800</v>
      </c>
      <c r="H151" s="6">
        <v>9600</v>
      </c>
      <c r="I151" s="7" t="s">
        <v>38</v>
      </c>
      <c r="J151" s="7" t="s">
        <v>51</v>
      </c>
      <c r="K151" s="7" t="s">
        <v>33</v>
      </c>
      <c r="L151" s="6"/>
    </row>
    <row r="152" spans="1:12">
      <c r="A152" s="5">
        <v>46094</v>
      </c>
      <c r="B152" s="6" t="s">
        <v>47</v>
      </c>
      <c r="C152" s="7" t="s">
        <v>48</v>
      </c>
      <c r="D152" s="6" t="s">
        <v>42</v>
      </c>
      <c r="E152" s="7" t="s">
        <v>43</v>
      </c>
      <c r="F152" s="6">
        <v>1</v>
      </c>
      <c r="G152" s="6">
        <v>3000</v>
      </c>
      <c r="H152" s="6">
        <v>3000</v>
      </c>
      <c r="I152" s="7" t="s">
        <v>38</v>
      </c>
      <c r="J152" s="7" t="s">
        <v>50</v>
      </c>
      <c r="K152" s="7" t="s">
        <v>33</v>
      </c>
      <c r="L152" s="6"/>
    </row>
    <row r="153" spans="1:12">
      <c r="A153" s="5">
        <v>46119</v>
      </c>
      <c r="B153" s="6" t="s">
        <v>47</v>
      </c>
      <c r="C153" s="7" t="s">
        <v>48</v>
      </c>
      <c r="D153" s="6" t="s">
        <v>42</v>
      </c>
      <c r="E153" s="7" t="s">
        <v>43</v>
      </c>
      <c r="F153" s="6">
        <v>1</v>
      </c>
      <c r="G153" s="6">
        <v>3000</v>
      </c>
      <c r="H153" s="6">
        <v>3000</v>
      </c>
      <c r="I153" s="7" t="s">
        <v>49</v>
      </c>
      <c r="J153" s="7" t="s">
        <v>51</v>
      </c>
      <c r="K153" s="7" t="s">
        <v>33</v>
      </c>
      <c r="L153" s="6"/>
    </row>
    <row r="154" spans="1:12">
      <c r="A154" s="5">
        <v>46083</v>
      </c>
      <c r="B154" s="6" t="s">
        <v>27</v>
      </c>
      <c r="C154" s="7" t="s">
        <v>28</v>
      </c>
      <c r="D154" s="6" t="s">
        <v>36</v>
      </c>
      <c r="E154" s="7" t="s">
        <v>37</v>
      </c>
      <c r="F154" s="6">
        <v>3</v>
      </c>
      <c r="G154" s="6">
        <v>4000</v>
      </c>
      <c r="H154" s="6">
        <v>12000</v>
      </c>
      <c r="I154" s="7" t="s">
        <v>38</v>
      </c>
      <c r="J154" s="7" t="s">
        <v>32</v>
      </c>
      <c r="K154" s="7" t="s">
        <v>33</v>
      </c>
      <c r="L154" s="6"/>
    </row>
    <row r="155" spans="1:12">
      <c r="A155" s="5">
        <v>46097</v>
      </c>
      <c r="B155" s="6" t="s">
        <v>34</v>
      </c>
      <c r="C155" s="7" t="s">
        <v>35</v>
      </c>
      <c r="D155" s="6" t="s">
        <v>29</v>
      </c>
      <c r="E155" s="7" t="s">
        <v>30</v>
      </c>
      <c r="F155" s="6">
        <v>3</v>
      </c>
      <c r="G155" s="6">
        <v>4500</v>
      </c>
      <c r="H155" s="6">
        <v>13500</v>
      </c>
      <c r="I155" s="7" t="s">
        <v>49</v>
      </c>
      <c r="J155" s="7" t="s">
        <v>50</v>
      </c>
      <c r="K155" s="7" t="s">
        <v>61</v>
      </c>
      <c r="L155" s="6"/>
    </row>
    <row r="156" spans="1:12">
      <c r="A156" s="5">
        <v>46170</v>
      </c>
      <c r="B156" s="6" t="s">
        <v>27</v>
      </c>
      <c r="C156" s="7" t="s">
        <v>28</v>
      </c>
      <c r="D156" s="6" t="s">
        <v>67</v>
      </c>
      <c r="E156" s="7" t="s">
        <v>68</v>
      </c>
      <c r="F156" s="6">
        <v>2</v>
      </c>
      <c r="G156" s="6">
        <v>4500</v>
      </c>
      <c r="H156" s="6">
        <v>9000</v>
      </c>
      <c r="I156" s="7" t="s">
        <v>38</v>
      </c>
      <c r="J156" s="7" t="s">
        <v>41</v>
      </c>
      <c r="K156" s="7" t="s">
        <v>33</v>
      </c>
      <c r="L156" s="6"/>
    </row>
    <row r="157" spans="1:12">
      <c r="A157" s="5">
        <v>46099</v>
      </c>
      <c r="B157" s="6" t="s">
        <v>27</v>
      </c>
      <c r="C157" s="7" t="s">
        <v>28</v>
      </c>
      <c r="D157" s="6" t="s">
        <v>39</v>
      </c>
      <c r="E157" s="7" t="s">
        <v>40</v>
      </c>
      <c r="F157" s="6">
        <v>1</v>
      </c>
      <c r="G157" s="6">
        <v>5000</v>
      </c>
      <c r="H157" s="6">
        <v>5000</v>
      </c>
      <c r="I157" s="7" t="s">
        <v>38</v>
      </c>
      <c r="J157" s="7" t="s">
        <v>50</v>
      </c>
      <c r="K157" s="7" t="s">
        <v>33</v>
      </c>
      <c r="L157" s="6"/>
    </row>
    <row r="158" spans="1:12">
      <c r="A158" s="5">
        <v>46108</v>
      </c>
      <c r="B158" s="6" t="s">
        <v>47</v>
      </c>
      <c r="C158" s="7" t="s">
        <v>48</v>
      </c>
      <c r="D158" s="6" t="s">
        <v>62</v>
      </c>
      <c r="E158" s="7" t="s">
        <v>63</v>
      </c>
      <c r="F158" s="6">
        <v>1</v>
      </c>
      <c r="G158" s="6">
        <v>4000</v>
      </c>
      <c r="H158" s="6">
        <v>4000</v>
      </c>
      <c r="I158" s="7" t="s">
        <v>31</v>
      </c>
      <c r="J158" s="7" t="s">
        <v>32</v>
      </c>
      <c r="K158" s="7" t="s">
        <v>33</v>
      </c>
      <c r="L158" s="6"/>
    </row>
    <row r="159" spans="1:12">
      <c r="A159" s="5" t="s">
        <v>87</v>
      </c>
      <c r="B159" s="6" t="s">
        <v>27</v>
      </c>
      <c r="C159" s="7" t="s">
        <v>28</v>
      </c>
      <c r="D159" s="6" t="s">
        <v>62</v>
      </c>
      <c r="E159" s="7" t="s">
        <v>63</v>
      </c>
      <c r="F159" s="6">
        <v>2</v>
      </c>
      <c r="G159" s="6">
        <v>4000</v>
      </c>
      <c r="H159" s="6">
        <v>8000</v>
      </c>
      <c r="I159" s="7" t="s">
        <v>49</v>
      </c>
      <c r="J159" s="7" t="s">
        <v>41</v>
      </c>
      <c r="K159" s="7" t="s">
        <v>33</v>
      </c>
      <c r="L159" s="6"/>
    </row>
    <row r="160" spans="1:12">
      <c r="A160" s="5">
        <v>46126</v>
      </c>
      <c r="B160" s="6" t="s">
        <v>34</v>
      </c>
      <c r="C160" s="7" t="s">
        <v>35</v>
      </c>
      <c r="D160" s="6" t="s">
        <v>45</v>
      </c>
      <c r="E160" s="7" t="s">
        <v>46</v>
      </c>
      <c r="F160" s="6">
        <v>5</v>
      </c>
      <c r="G160" s="6">
        <v>4500</v>
      </c>
      <c r="H160" s="6">
        <v>22500</v>
      </c>
      <c r="I160" s="7" t="s">
        <v>38</v>
      </c>
      <c r="J160" s="7" t="s">
        <v>50</v>
      </c>
      <c r="K160" s="7" t="s">
        <v>61</v>
      </c>
      <c r="L160" s="6"/>
    </row>
    <row r="161" spans="1:12">
      <c r="A161" s="5">
        <v>46163</v>
      </c>
      <c r="B161" s="6" t="s">
        <v>34</v>
      </c>
      <c r="C161" s="7" t="s">
        <v>35</v>
      </c>
      <c r="D161" s="6" t="s">
        <v>42</v>
      </c>
      <c r="E161" s="7" t="s">
        <v>43</v>
      </c>
      <c r="F161" s="6">
        <v>1</v>
      </c>
      <c r="G161" s="6">
        <v>3000</v>
      </c>
      <c r="H161" s="6">
        <v>3000</v>
      </c>
      <c r="I161" s="7" t="s">
        <v>31</v>
      </c>
      <c r="J161" s="7" t="s">
        <v>41</v>
      </c>
      <c r="K161" s="7" t="s">
        <v>33</v>
      </c>
      <c r="L161" s="6"/>
    </row>
    <row r="162" spans="1:12">
      <c r="A162" s="5">
        <v>46168</v>
      </c>
      <c r="B162" s="6" t="s">
        <v>47</v>
      </c>
      <c r="C162" s="7" t="s">
        <v>48</v>
      </c>
      <c r="D162" s="6" t="s">
        <v>36</v>
      </c>
      <c r="E162" s="7" t="s">
        <v>37</v>
      </c>
      <c r="F162" s="6">
        <v>2</v>
      </c>
      <c r="G162" s="6">
        <v>4000</v>
      </c>
      <c r="H162" s="6">
        <v>8000</v>
      </c>
      <c r="I162" s="7" t="s">
        <v>31</v>
      </c>
      <c r="J162" s="7" t="s">
        <v>44</v>
      </c>
      <c r="K162" s="7" t="s">
        <v>33</v>
      </c>
      <c r="L162" s="6"/>
    </row>
    <row r="163" spans="1:12">
      <c r="A163" s="5">
        <v>46155</v>
      </c>
      <c r="B163" s="6" t="s">
        <v>47</v>
      </c>
      <c r="C163" s="7" t="s">
        <v>48</v>
      </c>
      <c r="D163" s="6" t="s">
        <v>67</v>
      </c>
      <c r="E163" s="7" t="s">
        <v>68</v>
      </c>
      <c r="F163" s="6">
        <v>1</v>
      </c>
      <c r="G163" s="6">
        <v>4500</v>
      </c>
      <c r="H163" s="6">
        <v>4500</v>
      </c>
      <c r="I163" s="7" t="s">
        <v>31</v>
      </c>
      <c r="J163" s="7" t="s">
        <v>32</v>
      </c>
      <c r="K163" s="7" t="s">
        <v>33</v>
      </c>
      <c r="L163" s="6"/>
    </row>
    <row r="164" spans="1:12">
      <c r="A164" s="5">
        <v>46164</v>
      </c>
      <c r="B164" s="6" t="s">
        <v>34</v>
      </c>
      <c r="C164" s="7" t="s">
        <v>54</v>
      </c>
      <c r="D164" s="6" t="s">
        <v>52</v>
      </c>
      <c r="E164" s="7" t="s">
        <v>53</v>
      </c>
      <c r="F164" s="6">
        <v>1</v>
      </c>
      <c r="G164" s="6">
        <v>3500</v>
      </c>
      <c r="H164" s="6">
        <v>3500</v>
      </c>
      <c r="I164" s="7" t="s">
        <v>49</v>
      </c>
      <c r="J164" s="7" t="s">
        <v>55</v>
      </c>
      <c r="K164" s="7" t="s">
        <v>33</v>
      </c>
      <c r="L164" s="6"/>
    </row>
    <row r="165" spans="1:12">
      <c r="A165" s="5" t="s">
        <v>88</v>
      </c>
      <c r="B165" s="6"/>
      <c r="C165" s="6" t="s">
        <v>89</v>
      </c>
      <c r="D165" s="6"/>
      <c r="E165" s="6"/>
      <c r="F165" s="6"/>
      <c r="G165" s="6"/>
      <c r="H165" s="6"/>
      <c r="I165" s="6"/>
      <c r="J165" s="6"/>
      <c r="K165" s="6"/>
      <c r="L165" s="7" t="s">
        <v>77</v>
      </c>
    </row>
    <row r="166" spans="1:12">
      <c r="A166" s="5">
        <v>46082</v>
      </c>
      <c r="B166" s="6" t="s">
        <v>34</v>
      </c>
      <c r="C166" s="7" t="s">
        <v>35</v>
      </c>
      <c r="D166" s="6" t="s">
        <v>36</v>
      </c>
      <c r="E166" s="7" t="s">
        <v>37</v>
      </c>
      <c r="F166" s="6">
        <v>4</v>
      </c>
      <c r="G166" s="6">
        <v>4000</v>
      </c>
      <c r="H166" s="6">
        <v>16000</v>
      </c>
      <c r="I166" s="7" t="s">
        <v>31</v>
      </c>
      <c r="J166" s="7" t="s">
        <v>32</v>
      </c>
      <c r="K166" s="7" t="s">
        <v>33</v>
      </c>
      <c r="L166" s="6"/>
    </row>
    <row r="167" spans="1:12">
      <c r="A167" s="5">
        <v>46155</v>
      </c>
      <c r="B167" s="6" t="s">
        <v>27</v>
      </c>
      <c r="C167" s="7" t="s">
        <v>28</v>
      </c>
      <c r="D167" s="6" t="s">
        <v>62</v>
      </c>
      <c r="E167" s="7" t="s">
        <v>63</v>
      </c>
      <c r="F167" s="6">
        <v>1</v>
      </c>
      <c r="G167" s="6">
        <v>4000</v>
      </c>
      <c r="H167" s="6">
        <v>4000</v>
      </c>
      <c r="I167" s="7" t="s">
        <v>49</v>
      </c>
      <c r="J167" s="7" t="s">
        <v>51</v>
      </c>
      <c r="K167" s="7" t="s">
        <v>33</v>
      </c>
      <c r="L167" s="6"/>
    </row>
    <row r="168" spans="1:12">
      <c r="A168" s="5">
        <v>46136</v>
      </c>
      <c r="B168" s="6" t="s">
        <v>34</v>
      </c>
      <c r="C168" s="7" t="s">
        <v>35</v>
      </c>
      <c r="D168" s="6" t="s">
        <v>42</v>
      </c>
      <c r="E168" s="7" t="s">
        <v>43</v>
      </c>
      <c r="F168" s="6">
        <v>2</v>
      </c>
      <c r="G168" s="6">
        <v>3000</v>
      </c>
      <c r="H168" s="6">
        <v>6000</v>
      </c>
      <c r="I168" s="7" t="s">
        <v>49</v>
      </c>
      <c r="J168" s="7" t="s">
        <v>44</v>
      </c>
      <c r="K168" s="7" t="s">
        <v>33</v>
      </c>
      <c r="L168" s="6"/>
    </row>
    <row r="169" spans="1:12">
      <c r="A169" s="5">
        <v>46082</v>
      </c>
      <c r="B169" s="6" t="s">
        <v>27</v>
      </c>
      <c r="C169" s="7" t="s">
        <v>28</v>
      </c>
      <c r="D169" s="6" t="s">
        <v>67</v>
      </c>
      <c r="E169" s="7" t="s">
        <v>68</v>
      </c>
      <c r="F169" s="6">
        <v>2</v>
      </c>
      <c r="G169" s="6">
        <v>4500</v>
      </c>
      <c r="H169" s="6">
        <v>9000</v>
      </c>
      <c r="I169" s="7" t="s">
        <v>31</v>
      </c>
      <c r="J169" s="7" t="s">
        <v>55</v>
      </c>
      <c r="K169" s="7" t="s">
        <v>33</v>
      </c>
      <c r="L169" s="6"/>
    </row>
    <row r="170" spans="1:12">
      <c r="A170" s="5">
        <v>46156</v>
      </c>
      <c r="B170" s="6" t="s">
        <v>27</v>
      </c>
      <c r="C170" s="7" t="s">
        <v>28</v>
      </c>
      <c r="D170" s="6" t="s">
        <v>39</v>
      </c>
      <c r="E170" s="7" t="s">
        <v>40</v>
      </c>
      <c r="F170" s="6">
        <v>2</v>
      </c>
      <c r="G170" s="6" t="s">
        <v>90</v>
      </c>
      <c r="H170" s="6">
        <v>10000</v>
      </c>
      <c r="I170" s="7" t="s">
        <v>49</v>
      </c>
      <c r="J170" s="7" t="s">
        <v>32</v>
      </c>
      <c r="K170" s="7" t="s">
        <v>33</v>
      </c>
      <c r="L170" s="6"/>
    </row>
    <row r="171" spans="1:12">
      <c r="A171" s="5">
        <v>46167</v>
      </c>
      <c r="B171" s="6" t="s">
        <v>34</v>
      </c>
      <c r="C171" s="7" t="s">
        <v>35</v>
      </c>
      <c r="D171" s="6" t="s">
        <v>59</v>
      </c>
      <c r="E171" s="7" t="s">
        <v>60</v>
      </c>
      <c r="F171" s="6">
        <v>2</v>
      </c>
      <c r="G171" s="6">
        <v>4800</v>
      </c>
      <c r="H171" s="6">
        <v>9600</v>
      </c>
      <c r="I171" s="7" t="s">
        <v>38</v>
      </c>
      <c r="J171" s="7" t="s">
        <v>51</v>
      </c>
      <c r="K171" s="7" t="s">
        <v>33</v>
      </c>
      <c r="L171" s="6"/>
    </row>
    <row r="172" spans="1:12">
      <c r="A172" s="5">
        <v>46172</v>
      </c>
      <c r="B172" s="6" t="s">
        <v>34</v>
      </c>
      <c r="C172" s="7" t="s">
        <v>35</v>
      </c>
      <c r="D172" s="6" t="s">
        <v>59</v>
      </c>
      <c r="E172" s="7" t="s">
        <v>60</v>
      </c>
      <c r="F172" s="6">
        <v>1</v>
      </c>
      <c r="G172" s="6">
        <v>4800</v>
      </c>
      <c r="H172" s="6">
        <v>4800</v>
      </c>
      <c r="I172" s="7" t="s">
        <v>38</v>
      </c>
      <c r="J172" s="7" t="s">
        <v>51</v>
      </c>
      <c r="K172" s="7" t="s">
        <v>61</v>
      </c>
      <c r="L172" s="6"/>
    </row>
    <row r="173" spans="1:12">
      <c r="A173" s="5">
        <v>46139</v>
      </c>
      <c r="B173" s="6" t="s">
        <v>27</v>
      </c>
      <c r="C173" s="7" t="s">
        <v>28</v>
      </c>
      <c r="D173" s="6" t="s">
        <v>62</v>
      </c>
      <c r="E173" s="7" t="s">
        <v>63</v>
      </c>
      <c r="F173" s="6">
        <v>4</v>
      </c>
      <c r="G173" s="6">
        <v>4000</v>
      </c>
      <c r="H173" s="6">
        <v>16000</v>
      </c>
      <c r="I173" s="7" t="s">
        <v>49</v>
      </c>
      <c r="J173" s="7" t="s">
        <v>44</v>
      </c>
      <c r="K173" s="7" t="s">
        <v>33</v>
      </c>
      <c r="L173" s="6"/>
    </row>
    <row r="174" spans="1:12">
      <c r="A174" s="5">
        <v>46110</v>
      </c>
      <c r="B174" s="6" t="s">
        <v>27</v>
      </c>
      <c r="C174" s="7" t="s">
        <v>28</v>
      </c>
      <c r="D174" s="6" t="s">
        <v>42</v>
      </c>
      <c r="E174" s="7" t="s">
        <v>43</v>
      </c>
      <c r="F174" s="6">
        <v>3</v>
      </c>
      <c r="G174" s="6">
        <v>3000</v>
      </c>
      <c r="H174" s="6">
        <v>9000</v>
      </c>
      <c r="I174" s="7" t="s">
        <v>49</v>
      </c>
      <c r="J174" s="7" t="s">
        <v>41</v>
      </c>
      <c r="K174" s="7" t="s">
        <v>33</v>
      </c>
      <c r="L174" s="6"/>
    </row>
    <row r="175" spans="1:12">
      <c r="A175" s="5">
        <v>46120</v>
      </c>
      <c r="B175" s="6" t="s">
        <v>34</v>
      </c>
      <c r="C175" s="7" t="s">
        <v>35</v>
      </c>
      <c r="D175" s="6" t="s">
        <v>29</v>
      </c>
      <c r="E175" s="7" t="s">
        <v>30</v>
      </c>
      <c r="F175" s="6">
        <v>1</v>
      </c>
      <c r="G175" s="6">
        <v>4500</v>
      </c>
      <c r="H175" s="6">
        <v>4500</v>
      </c>
      <c r="I175" s="7" t="s">
        <v>38</v>
      </c>
      <c r="J175" s="7" t="s">
        <v>50</v>
      </c>
      <c r="K175" s="7" t="s">
        <v>33</v>
      </c>
      <c r="L175" s="6"/>
    </row>
    <row r="176" spans="1:12">
      <c r="A176" s="5">
        <v>46130</v>
      </c>
      <c r="B176" s="6" t="s">
        <v>27</v>
      </c>
      <c r="C176" s="7" t="s">
        <v>28</v>
      </c>
      <c r="D176" s="6" t="s">
        <v>59</v>
      </c>
      <c r="E176" s="7" t="s">
        <v>60</v>
      </c>
      <c r="F176" s="6">
        <v>2</v>
      </c>
      <c r="G176" s="6">
        <v>4800</v>
      </c>
      <c r="H176" s="6">
        <v>9600</v>
      </c>
      <c r="I176" s="7" t="s">
        <v>38</v>
      </c>
      <c r="J176" s="7" t="s">
        <v>50</v>
      </c>
      <c r="K176" s="7" t="s">
        <v>33</v>
      </c>
      <c r="L176" s="6"/>
    </row>
    <row r="177" spans="1:12">
      <c r="A177" s="5">
        <v>46159</v>
      </c>
      <c r="B177" s="6" t="s">
        <v>27</v>
      </c>
      <c r="C177" s="7" t="s">
        <v>28</v>
      </c>
      <c r="D177" s="6" t="s">
        <v>67</v>
      </c>
      <c r="E177" s="7" t="s">
        <v>68</v>
      </c>
      <c r="F177" s="6">
        <v>2</v>
      </c>
      <c r="G177" s="6">
        <v>4500</v>
      </c>
      <c r="H177" s="6">
        <v>9000</v>
      </c>
      <c r="I177" s="7" t="s">
        <v>31</v>
      </c>
      <c r="J177" s="7" t="s">
        <v>50</v>
      </c>
      <c r="K177" s="7" t="s">
        <v>33</v>
      </c>
      <c r="L177" s="6"/>
    </row>
    <row r="178" spans="1:12">
      <c r="A178" s="5">
        <v>46159</v>
      </c>
      <c r="B178" s="6" t="s">
        <v>27</v>
      </c>
      <c r="C178" s="7" t="s">
        <v>28</v>
      </c>
      <c r="D178" s="6" t="s">
        <v>67</v>
      </c>
      <c r="E178" s="7" t="s">
        <v>68</v>
      </c>
      <c r="F178" s="6">
        <v>2</v>
      </c>
      <c r="G178" s="6">
        <v>4500</v>
      </c>
      <c r="H178" s="6">
        <v>9000</v>
      </c>
      <c r="I178" s="7" t="s">
        <v>31</v>
      </c>
      <c r="J178" s="7" t="s">
        <v>50</v>
      </c>
      <c r="K178" s="7" t="s">
        <v>33</v>
      </c>
      <c r="L178" s="6"/>
    </row>
    <row r="179" spans="1:12">
      <c r="A179" s="5">
        <v>46128</v>
      </c>
      <c r="B179" s="6" t="s">
        <v>47</v>
      </c>
      <c r="C179" s="7" t="s">
        <v>48</v>
      </c>
      <c r="D179" s="6" t="s">
        <v>42</v>
      </c>
      <c r="E179" s="7" t="s">
        <v>43</v>
      </c>
      <c r="F179" s="6">
        <v>2</v>
      </c>
      <c r="G179" s="6">
        <v>3000</v>
      </c>
      <c r="H179" s="6">
        <v>6000</v>
      </c>
      <c r="I179" s="7" t="s">
        <v>38</v>
      </c>
      <c r="J179" s="7" t="s">
        <v>41</v>
      </c>
      <c r="K179" s="7" t="s">
        <v>33</v>
      </c>
      <c r="L179" s="6"/>
    </row>
    <row r="180" spans="1:12">
      <c r="A180" s="5">
        <v>46150</v>
      </c>
      <c r="B180" s="6" t="s">
        <v>47</v>
      </c>
      <c r="C180" s="7" t="s">
        <v>48</v>
      </c>
      <c r="D180" s="6" t="s">
        <v>45</v>
      </c>
      <c r="E180" s="7" t="s">
        <v>46</v>
      </c>
      <c r="F180" s="6">
        <v>1</v>
      </c>
      <c r="G180" s="6">
        <v>4500</v>
      </c>
      <c r="H180" s="6">
        <v>4500</v>
      </c>
      <c r="I180" s="7" t="s">
        <v>31</v>
      </c>
      <c r="J180" s="7" t="s">
        <v>44</v>
      </c>
      <c r="K180" s="7" t="s">
        <v>33</v>
      </c>
      <c r="L180" s="6"/>
    </row>
    <row r="181" spans="1:12">
      <c r="A181" s="5">
        <v>46108</v>
      </c>
      <c r="B181" s="6" t="s">
        <v>27</v>
      </c>
      <c r="C181" s="7" t="s">
        <v>28</v>
      </c>
      <c r="D181" s="6"/>
      <c r="E181" s="7" t="s">
        <v>46</v>
      </c>
      <c r="F181" s="6">
        <v>2</v>
      </c>
      <c r="G181" s="6">
        <v>4500</v>
      </c>
      <c r="H181" s="6">
        <v>9000</v>
      </c>
      <c r="I181" s="7" t="s">
        <v>49</v>
      </c>
      <c r="J181" s="7" t="s">
        <v>50</v>
      </c>
      <c r="K181" s="7" t="s">
        <v>33</v>
      </c>
      <c r="L181" s="6"/>
    </row>
    <row r="182" spans="1:12">
      <c r="A182" s="5">
        <v>46143</v>
      </c>
      <c r="B182" s="6" t="s">
        <v>27</v>
      </c>
      <c r="C182" s="7" t="s">
        <v>28</v>
      </c>
      <c r="D182" s="6" t="s">
        <v>42</v>
      </c>
      <c r="E182" s="7" t="s">
        <v>43</v>
      </c>
      <c r="F182" s="6">
        <v>1</v>
      </c>
      <c r="G182" s="6">
        <v>3000</v>
      </c>
      <c r="H182" s="6">
        <v>3000</v>
      </c>
      <c r="I182" s="7" t="s">
        <v>31</v>
      </c>
      <c r="J182" s="7" t="s">
        <v>41</v>
      </c>
      <c r="K182" s="7" t="s">
        <v>33</v>
      </c>
      <c r="L182" s="6"/>
    </row>
    <row r="183" spans="1:12">
      <c r="A183" s="5" t="s">
        <v>91</v>
      </c>
      <c r="B183" s="6" t="s">
        <v>27</v>
      </c>
      <c r="C183" s="7" t="s">
        <v>28</v>
      </c>
      <c r="D183" s="6" t="s">
        <v>59</v>
      </c>
      <c r="E183" s="7" t="s">
        <v>60</v>
      </c>
      <c r="F183" s="6">
        <v>2</v>
      </c>
      <c r="G183" s="6">
        <v>4800</v>
      </c>
      <c r="H183" s="6">
        <v>9600</v>
      </c>
      <c r="I183" s="7" t="s">
        <v>31</v>
      </c>
      <c r="J183" s="7" t="s">
        <v>44</v>
      </c>
      <c r="K183" s="7" t="s">
        <v>33</v>
      </c>
      <c r="L183" s="6"/>
    </row>
    <row r="184" spans="1:12">
      <c r="A184" s="5">
        <v>46166</v>
      </c>
      <c r="B184" s="6" t="s">
        <v>27</v>
      </c>
      <c r="C184" s="7" t="s">
        <v>28</v>
      </c>
      <c r="D184" s="6" t="s">
        <v>52</v>
      </c>
      <c r="E184" s="7" t="s">
        <v>53</v>
      </c>
      <c r="F184" s="6">
        <v>2</v>
      </c>
      <c r="G184" s="6">
        <v>3500</v>
      </c>
      <c r="H184" s="6">
        <v>7000</v>
      </c>
      <c r="I184" s="7" t="s">
        <v>49</v>
      </c>
      <c r="J184" s="7" t="s">
        <v>51</v>
      </c>
      <c r="K184" s="7" t="s">
        <v>33</v>
      </c>
      <c r="L184" s="6"/>
    </row>
    <row r="185" spans="1:12">
      <c r="A185" s="5">
        <v>46115</v>
      </c>
      <c r="B185" s="6" t="s">
        <v>47</v>
      </c>
      <c r="C185" s="7" t="s">
        <v>48</v>
      </c>
      <c r="D185" s="6" t="s">
        <v>29</v>
      </c>
      <c r="E185" s="7" t="s">
        <v>30</v>
      </c>
      <c r="F185" s="6">
        <v>4</v>
      </c>
      <c r="G185" s="6">
        <v>4500</v>
      </c>
      <c r="H185" s="6">
        <v>18000</v>
      </c>
      <c r="I185" s="7" t="s">
        <v>49</v>
      </c>
      <c r="J185" s="7" t="s">
        <v>55</v>
      </c>
      <c r="K185" s="7" t="s">
        <v>33</v>
      </c>
      <c r="L185" s="6"/>
    </row>
    <row r="186" spans="1:12">
      <c r="A186" s="5">
        <v>46116</v>
      </c>
      <c r="B186" s="6" t="s">
        <v>47</v>
      </c>
      <c r="C186" s="7" t="s">
        <v>48</v>
      </c>
      <c r="D186" s="6" t="s">
        <v>67</v>
      </c>
      <c r="E186" s="7" t="s">
        <v>68</v>
      </c>
      <c r="F186" s="6">
        <v>4</v>
      </c>
      <c r="G186" s="6">
        <v>4500</v>
      </c>
      <c r="H186" s="6">
        <v>18000</v>
      </c>
      <c r="I186" s="7" t="s">
        <v>31</v>
      </c>
      <c r="J186" s="7" t="s">
        <v>41</v>
      </c>
      <c r="K186" s="7" t="s">
        <v>33</v>
      </c>
      <c r="L186" s="6"/>
    </row>
    <row r="187" spans="1:12">
      <c r="A187" s="5">
        <v>46135</v>
      </c>
      <c r="B187" s="6" t="s">
        <v>34</v>
      </c>
      <c r="C187" s="7" t="s">
        <v>35</v>
      </c>
      <c r="D187" s="6" t="s">
        <v>67</v>
      </c>
      <c r="E187" s="7" t="s">
        <v>68</v>
      </c>
      <c r="F187" s="6">
        <v>5</v>
      </c>
      <c r="G187" s="6">
        <v>4500</v>
      </c>
      <c r="H187" s="6">
        <v>22500</v>
      </c>
      <c r="I187" s="7" t="s">
        <v>31</v>
      </c>
      <c r="J187" s="7" t="s">
        <v>32</v>
      </c>
      <c r="K187" s="7" t="s">
        <v>33</v>
      </c>
      <c r="L187" s="6"/>
    </row>
    <row r="188" spans="1:12">
      <c r="A188" s="5">
        <v>46154</v>
      </c>
      <c r="B188" s="6" t="s">
        <v>27</v>
      </c>
      <c r="C188" s="7" t="s">
        <v>28</v>
      </c>
      <c r="D188" s="6" t="s">
        <v>42</v>
      </c>
      <c r="E188" s="7" t="s">
        <v>43</v>
      </c>
      <c r="F188" s="6">
        <v>2</v>
      </c>
      <c r="G188" s="6">
        <v>3000</v>
      </c>
      <c r="H188" s="6">
        <v>5500</v>
      </c>
      <c r="I188" s="7" t="s">
        <v>49</v>
      </c>
      <c r="J188" s="7" t="s">
        <v>44</v>
      </c>
      <c r="K188" s="7" t="s">
        <v>33</v>
      </c>
      <c r="L188" s="6"/>
    </row>
    <row r="189" spans="1:12">
      <c r="A189" s="5">
        <v>46092</v>
      </c>
      <c r="B189" s="6" t="s">
        <v>27</v>
      </c>
      <c r="C189" s="7" t="s">
        <v>28</v>
      </c>
      <c r="D189" s="6" t="s">
        <v>45</v>
      </c>
      <c r="E189" s="7" t="s">
        <v>46</v>
      </c>
      <c r="F189" s="6">
        <v>2</v>
      </c>
      <c r="G189" s="6">
        <v>4500</v>
      </c>
      <c r="H189" s="6">
        <v>9000</v>
      </c>
      <c r="I189" s="7" t="s">
        <v>49</v>
      </c>
      <c r="J189" s="7" t="s">
        <v>51</v>
      </c>
      <c r="K189" s="7" t="s">
        <v>33</v>
      </c>
      <c r="L189" s="6"/>
    </row>
    <row r="190" spans="1:12">
      <c r="A190" s="5">
        <v>46167</v>
      </c>
      <c r="B190" s="6" t="s">
        <v>27</v>
      </c>
      <c r="C190" s="7" t="s">
        <v>28</v>
      </c>
      <c r="D190" s="6" t="s">
        <v>39</v>
      </c>
      <c r="E190" s="7" t="s">
        <v>40</v>
      </c>
      <c r="F190" s="6">
        <v>3</v>
      </c>
      <c r="G190" s="6">
        <v>5000</v>
      </c>
      <c r="H190" s="6">
        <v>15000</v>
      </c>
      <c r="I190" s="7" t="s">
        <v>49</v>
      </c>
      <c r="J190" s="7" t="s">
        <v>41</v>
      </c>
      <c r="K190" s="7" t="s">
        <v>33</v>
      </c>
      <c r="L190" s="6"/>
    </row>
    <row r="191" spans="1:12">
      <c r="A191" s="5">
        <v>46156</v>
      </c>
      <c r="B191" s="6" t="s">
        <v>27</v>
      </c>
      <c r="C191" s="7" t="s">
        <v>28</v>
      </c>
      <c r="D191" s="6" t="s">
        <v>39</v>
      </c>
      <c r="E191" s="7" t="s">
        <v>40</v>
      </c>
      <c r="F191" s="6">
        <v>1</v>
      </c>
      <c r="G191" s="6">
        <v>5000</v>
      </c>
      <c r="H191" s="6">
        <v>5000</v>
      </c>
      <c r="I191" s="7" t="s">
        <v>49</v>
      </c>
      <c r="J191" s="7" t="s">
        <v>41</v>
      </c>
      <c r="K191" s="7" t="s">
        <v>33</v>
      </c>
      <c r="L191" s="6"/>
    </row>
    <row r="192" spans="1:12">
      <c r="A192" s="5">
        <v>46099</v>
      </c>
      <c r="B192" s="6" t="s">
        <v>47</v>
      </c>
      <c r="C192" s="7" t="s">
        <v>48</v>
      </c>
      <c r="D192" s="6" t="s">
        <v>36</v>
      </c>
      <c r="E192" s="7" t="s">
        <v>37</v>
      </c>
      <c r="F192" s="6">
        <v>5</v>
      </c>
      <c r="G192" s="6">
        <v>4000</v>
      </c>
      <c r="H192" s="6">
        <v>20000</v>
      </c>
      <c r="I192" s="7" t="s">
        <v>49</v>
      </c>
      <c r="J192" s="7" t="s">
        <v>41</v>
      </c>
      <c r="K192" s="7" t="s">
        <v>33</v>
      </c>
      <c r="L192" s="6"/>
    </row>
    <row r="193" spans="1:12">
      <c r="A193" s="5">
        <v>46150</v>
      </c>
      <c r="B193" s="6" t="s">
        <v>27</v>
      </c>
      <c r="C193" s="7" t="s">
        <v>28</v>
      </c>
      <c r="D193" s="6" t="s">
        <v>29</v>
      </c>
      <c r="E193" s="7" t="s">
        <v>30</v>
      </c>
      <c r="F193" s="6">
        <v>3</v>
      </c>
      <c r="G193" s="6">
        <v>4500</v>
      </c>
      <c r="H193" s="6">
        <v>13500</v>
      </c>
      <c r="I193" s="7" t="s">
        <v>31</v>
      </c>
      <c r="J193" s="7" t="s">
        <v>55</v>
      </c>
      <c r="K193" s="7" t="s">
        <v>33</v>
      </c>
      <c r="L193" s="6"/>
    </row>
    <row r="194" spans="1:12">
      <c r="A194" s="5">
        <v>46113</v>
      </c>
      <c r="B194" s="6" t="s">
        <v>27</v>
      </c>
      <c r="C194" s="7" t="s">
        <v>28</v>
      </c>
      <c r="D194" s="6" t="s">
        <v>42</v>
      </c>
      <c r="E194" s="7" t="s">
        <v>43</v>
      </c>
      <c r="F194" s="6">
        <v>1</v>
      </c>
      <c r="G194" s="6">
        <v>3000</v>
      </c>
      <c r="H194" s="6">
        <v>3000</v>
      </c>
      <c r="I194" s="7" t="s">
        <v>38</v>
      </c>
      <c r="J194" s="7" t="s">
        <v>41</v>
      </c>
      <c r="K194" s="7" t="s">
        <v>33</v>
      </c>
      <c r="L194" s="6"/>
    </row>
    <row r="195" spans="1:12">
      <c r="A195" s="5">
        <v>46152</v>
      </c>
      <c r="B195" s="6" t="s">
        <v>34</v>
      </c>
      <c r="C195" s="7" t="s">
        <v>35</v>
      </c>
      <c r="D195" s="6" t="s">
        <v>42</v>
      </c>
      <c r="E195" s="7" t="s">
        <v>43</v>
      </c>
      <c r="F195" s="6">
        <v>1</v>
      </c>
      <c r="G195" s="6">
        <v>3000</v>
      </c>
      <c r="H195" s="6">
        <v>3000</v>
      </c>
      <c r="I195" s="7" t="s">
        <v>38</v>
      </c>
      <c r="J195" s="7" t="s">
        <v>41</v>
      </c>
      <c r="K195" s="7" t="s">
        <v>33</v>
      </c>
      <c r="L195" s="6"/>
    </row>
    <row r="196" spans="1:12">
      <c r="A196" s="5">
        <v>46089</v>
      </c>
      <c r="B196" s="6" t="s">
        <v>34</v>
      </c>
      <c r="C196" s="7" t="s">
        <v>65</v>
      </c>
      <c r="D196" s="6" t="s">
        <v>39</v>
      </c>
      <c r="E196" s="7" t="s">
        <v>40</v>
      </c>
      <c r="F196" s="6">
        <v>1</v>
      </c>
      <c r="G196" s="6">
        <v>5000</v>
      </c>
      <c r="H196" s="6">
        <v>5000</v>
      </c>
      <c r="I196" s="7" t="s">
        <v>38</v>
      </c>
      <c r="J196" s="7" t="s">
        <v>50</v>
      </c>
      <c r="K196" s="7" t="s">
        <v>33</v>
      </c>
      <c r="L196" s="6"/>
    </row>
    <row r="197" spans="1:12">
      <c r="A197" s="5">
        <v>46164</v>
      </c>
      <c r="B197" s="6" t="s">
        <v>27</v>
      </c>
      <c r="C197" s="7" t="s">
        <v>28</v>
      </c>
      <c r="D197" s="6" t="s">
        <v>52</v>
      </c>
      <c r="E197" s="7" t="s">
        <v>53</v>
      </c>
      <c r="F197" s="6">
        <v>2</v>
      </c>
      <c r="G197" s="6">
        <v>3500</v>
      </c>
      <c r="H197" s="6">
        <v>7000</v>
      </c>
      <c r="I197" s="7" t="s">
        <v>31</v>
      </c>
      <c r="J197" s="7" t="s">
        <v>41</v>
      </c>
      <c r="K197" s="7" t="s">
        <v>33</v>
      </c>
      <c r="L197" s="6"/>
    </row>
    <row r="198" spans="1:12">
      <c r="A198" s="5">
        <v>46130</v>
      </c>
      <c r="B198" s="6" t="s">
        <v>27</v>
      </c>
      <c r="C198" s="7" t="s">
        <v>28</v>
      </c>
      <c r="D198" s="6" t="s">
        <v>42</v>
      </c>
      <c r="E198" s="7" t="s">
        <v>43</v>
      </c>
      <c r="F198" s="6">
        <v>1</v>
      </c>
      <c r="G198" s="6">
        <v>3000</v>
      </c>
      <c r="H198" s="6">
        <v>3000</v>
      </c>
      <c r="I198" s="7" t="s">
        <v>31</v>
      </c>
      <c r="J198" s="7" t="s">
        <v>44</v>
      </c>
      <c r="K198" s="7" t="s">
        <v>33</v>
      </c>
      <c r="L198" s="6"/>
    </row>
    <row r="199" spans="1:12">
      <c r="A199" s="5">
        <v>46147</v>
      </c>
      <c r="B199" s="6" t="s">
        <v>34</v>
      </c>
      <c r="C199" s="7" t="s">
        <v>35</v>
      </c>
      <c r="D199" s="6" t="s">
        <v>36</v>
      </c>
      <c r="E199" s="7" t="s">
        <v>37</v>
      </c>
      <c r="F199" s="6">
        <v>2</v>
      </c>
      <c r="G199" s="6">
        <v>4000</v>
      </c>
      <c r="H199" s="6">
        <v>8000</v>
      </c>
      <c r="I199" s="7" t="s">
        <v>31</v>
      </c>
      <c r="J199" s="7" t="s">
        <v>50</v>
      </c>
      <c r="K199" s="7" t="s">
        <v>33</v>
      </c>
      <c r="L199" s="6"/>
    </row>
    <row r="200" spans="1:12">
      <c r="A200" s="5">
        <v>46169</v>
      </c>
      <c r="B200" s="6" t="s">
        <v>34</v>
      </c>
      <c r="C200" s="7" t="s">
        <v>35</v>
      </c>
      <c r="D200" s="6" t="s">
        <v>36</v>
      </c>
      <c r="E200" s="7" t="s">
        <v>37</v>
      </c>
      <c r="F200" s="6">
        <v>2</v>
      </c>
      <c r="G200" s="6">
        <v>4000</v>
      </c>
      <c r="H200" s="6">
        <v>8000</v>
      </c>
      <c r="I200" s="7" t="s">
        <v>49</v>
      </c>
      <c r="J200" s="7" t="s">
        <v>41</v>
      </c>
      <c r="K200" s="7" t="s">
        <v>33</v>
      </c>
      <c r="L200" s="6"/>
    </row>
    <row r="201" spans="1:12">
      <c r="A201" s="5">
        <v>46166</v>
      </c>
      <c r="B201" s="6" t="s">
        <v>34</v>
      </c>
      <c r="C201" s="7" t="s">
        <v>35</v>
      </c>
      <c r="D201" s="6" t="s">
        <v>59</v>
      </c>
      <c r="E201" s="7" t="s">
        <v>60</v>
      </c>
      <c r="F201" s="6">
        <v>3</v>
      </c>
      <c r="G201" s="6">
        <v>4800</v>
      </c>
      <c r="H201" s="6">
        <v>14400</v>
      </c>
      <c r="I201" s="7" t="s">
        <v>38</v>
      </c>
      <c r="J201" s="7" t="s">
        <v>55</v>
      </c>
      <c r="K201" s="7" t="s">
        <v>61</v>
      </c>
      <c r="L201" s="6"/>
    </row>
    <row r="202" spans="1:12">
      <c r="A202" s="5">
        <v>46146</v>
      </c>
      <c r="B202" s="6" t="s">
        <v>47</v>
      </c>
      <c r="C202" s="7" t="s">
        <v>48</v>
      </c>
      <c r="D202" s="6" t="s">
        <v>82</v>
      </c>
      <c r="E202" s="7" t="s">
        <v>57</v>
      </c>
      <c r="F202" s="6">
        <v>1</v>
      </c>
      <c r="G202" s="6">
        <v>5500</v>
      </c>
      <c r="H202" s="6">
        <v>5500</v>
      </c>
      <c r="I202" s="7" t="s">
        <v>38</v>
      </c>
      <c r="J202" s="7" t="s">
        <v>51</v>
      </c>
      <c r="K202" s="7" t="s">
        <v>33</v>
      </c>
      <c r="L202" s="6"/>
    </row>
    <row r="203" spans="1:12">
      <c r="A203" s="5">
        <v>46171</v>
      </c>
      <c r="B203" s="6" t="s">
        <v>27</v>
      </c>
      <c r="C203" s="7" t="s">
        <v>28</v>
      </c>
      <c r="D203" s="6" t="s">
        <v>45</v>
      </c>
      <c r="E203" s="7" t="s">
        <v>46</v>
      </c>
      <c r="F203" s="6">
        <v>2</v>
      </c>
      <c r="G203" s="6">
        <v>4500</v>
      </c>
      <c r="H203" s="6">
        <v>9000</v>
      </c>
      <c r="I203" s="7" t="s">
        <v>38</v>
      </c>
      <c r="J203" s="7" t="s">
        <v>51</v>
      </c>
      <c r="K203" s="7" t="s">
        <v>33</v>
      </c>
      <c r="L203" s="6"/>
    </row>
    <row r="204" spans="1:12">
      <c r="A204" s="5">
        <v>46104</v>
      </c>
      <c r="B204" s="6" t="s">
        <v>34</v>
      </c>
      <c r="C204" s="7" t="s">
        <v>35</v>
      </c>
      <c r="D204" s="6" t="s">
        <v>39</v>
      </c>
      <c r="E204" s="7" t="s">
        <v>40</v>
      </c>
      <c r="F204" s="6">
        <v>3</v>
      </c>
      <c r="G204" s="6">
        <v>5000</v>
      </c>
      <c r="H204" s="6">
        <v>15000</v>
      </c>
      <c r="I204" s="7" t="s">
        <v>49</v>
      </c>
      <c r="J204" s="7" t="s">
        <v>55</v>
      </c>
      <c r="K204" s="7" t="s">
        <v>61</v>
      </c>
      <c r="L204" s="6"/>
    </row>
    <row r="205" spans="1:12">
      <c r="A205" s="5">
        <v>46163</v>
      </c>
      <c r="B205" s="6" t="s">
        <v>27</v>
      </c>
      <c r="C205" s="7" t="s">
        <v>28</v>
      </c>
      <c r="D205" s="6" t="s">
        <v>42</v>
      </c>
      <c r="E205" s="7" t="s">
        <v>43</v>
      </c>
      <c r="F205" s="6">
        <v>1</v>
      </c>
      <c r="G205" s="6">
        <v>3000</v>
      </c>
      <c r="H205" s="6">
        <v>3000</v>
      </c>
      <c r="I205" s="7" t="s">
        <v>49</v>
      </c>
      <c r="J205" s="7" t="s">
        <v>55</v>
      </c>
      <c r="K205" s="7" t="s">
        <v>33</v>
      </c>
      <c r="L205" s="6"/>
    </row>
    <row r="206" spans="1:12">
      <c r="A206" s="5">
        <v>46149</v>
      </c>
      <c r="B206" s="6" t="s">
        <v>47</v>
      </c>
      <c r="C206" s="7" t="s">
        <v>48</v>
      </c>
      <c r="D206" s="6" t="s">
        <v>36</v>
      </c>
      <c r="E206" s="7" t="s">
        <v>37</v>
      </c>
      <c r="F206" s="6">
        <v>2</v>
      </c>
      <c r="G206" s="6">
        <v>4000</v>
      </c>
      <c r="H206" s="6">
        <v>8000</v>
      </c>
      <c r="I206" s="7" t="s">
        <v>38</v>
      </c>
      <c r="J206" s="7" t="s">
        <v>32</v>
      </c>
      <c r="K206" s="7" t="s">
        <v>33</v>
      </c>
      <c r="L206" s="6"/>
    </row>
    <row r="207" spans="1:12">
      <c r="A207" s="5">
        <v>46161</v>
      </c>
      <c r="B207" s="6" t="s">
        <v>27</v>
      </c>
      <c r="C207" s="7" t="s">
        <v>28</v>
      </c>
      <c r="D207" s="6" t="s">
        <v>62</v>
      </c>
      <c r="E207" s="7" t="s">
        <v>92</v>
      </c>
      <c r="F207" s="6">
        <v>2</v>
      </c>
      <c r="G207" s="6">
        <v>4000</v>
      </c>
      <c r="H207" s="6">
        <v>8000</v>
      </c>
      <c r="I207" s="7" t="s">
        <v>31</v>
      </c>
      <c r="J207" s="7" t="s">
        <v>55</v>
      </c>
      <c r="K207" s="7" t="s">
        <v>33</v>
      </c>
      <c r="L207" s="6"/>
    </row>
    <row r="208" spans="1:12">
      <c r="A208" s="5">
        <v>46085</v>
      </c>
      <c r="B208" s="6" t="s">
        <v>47</v>
      </c>
      <c r="C208" s="7" t="s">
        <v>48</v>
      </c>
      <c r="D208" s="6" t="s">
        <v>42</v>
      </c>
      <c r="E208" s="7" t="s">
        <v>43</v>
      </c>
      <c r="F208" s="6">
        <v>4</v>
      </c>
      <c r="G208" s="6">
        <v>3000</v>
      </c>
      <c r="H208" s="6">
        <v>12000</v>
      </c>
      <c r="I208" s="7" t="s">
        <v>31</v>
      </c>
      <c r="J208" s="7" t="s">
        <v>55</v>
      </c>
      <c r="K208" s="7" t="s">
        <v>33</v>
      </c>
      <c r="L208" s="6"/>
    </row>
    <row r="209" spans="1:12">
      <c r="A209" s="5">
        <v>46163</v>
      </c>
      <c r="B209" s="6" t="s">
        <v>27</v>
      </c>
      <c r="C209" s="7" t="s">
        <v>28</v>
      </c>
      <c r="D209" s="6" t="s">
        <v>42</v>
      </c>
      <c r="E209" s="7" t="s">
        <v>43</v>
      </c>
      <c r="F209" s="6">
        <v>1</v>
      </c>
      <c r="G209" s="6">
        <v>3000</v>
      </c>
      <c r="H209" s="6">
        <v>3000</v>
      </c>
      <c r="I209" s="7" t="s">
        <v>31</v>
      </c>
      <c r="J209" s="7" t="s">
        <v>44</v>
      </c>
      <c r="K209" s="7" t="s">
        <v>33</v>
      </c>
      <c r="L209" s="6"/>
    </row>
    <row r="210" spans="1:12">
      <c r="A210" s="5">
        <v>46148</v>
      </c>
      <c r="B210" s="6" t="s">
        <v>34</v>
      </c>
      <c r="C210" s="7" t="s">
        <v>35</v>
      </c>
      <c r="D210" s="6" t="s">
        <v>36</v>
      </c>
      <c r="E210" s="7" t="s">
        <v>37</v>
      </c>
      <c r="F210" s="6">
        <v>2</v>
      </c>
      <c r="G210" s="6">
        <v>4000</v>
      </c>
      <c r="H210" s="6">
        <v>8000</v>
      </c>
      <c r="I210" s="7" t="s">
        <v>31</v>
      </c>
      <c r="J210" s="7" t="s">
        <v>44</v>
      </c>
      <c r="K210" s="7" t="s">
        <v>33</v>
      </c>
      <c r="L210" s="6"/>
    </row>
    <row r="211" spans="1:12">
      <c r="A211" s="5" t="s">
        <v>93</v>
      </c>
      <c r="B211" s="6" t="s">
        <v>34</v>
      </c>
      <c r="C211" s="7" t="s">
        <v>35</v>
      </c>
      <c r="D211" s="6" t="s">
        <v>56</v>
      </c>
      <c r="E211" s="7" t="s">
        <v>57</v>
      </c>
      <c r="F211" s="6">
        <v>3</v>
      </c>
      <c r="G211" s="6">
        <v>5500</v>
      </c>
      <c r="H211" s="6">
        <v>16500</v>
      </c>
      <c r="I211" s="7" t="s">
        <v>49</v>
      </c>
      <c r="J211" s="7" t="s">
        <v>44</v>
      </c>
      <c r="K211" s="7" t="s">
        <v>33</v>
      </c>
      <c r="L211" s="6"/>
    </row>
    <row r="212" spans="1:12">
      <c r="A212" s="5">
        <v>46091</v>
      </c>
      <c r="B212" s="6" t="s">
        <v>47</v>
      </c>
      <c r="C212" s="7" t="s">
        <v>48</v>
      </c>
      <c r="D212" s="6" t="s">
        <v>42</v>
      </c>
      <c r="E212" s="7" t="s">
        <v>43</v>
      </c>
      <c r="F212" s="6">
        <v>2</v>
      </c>
      <c r="G212" s="6">
        <v>3000</v>
      </c>
      <c r="H212" s="6">
        <v>6000</v>
      </c>
      <c r="I212" s="7" t="s">
        <v>38</v>
      </c>
      <c r="J212" s="7" t="s">
        <v>41</v>
      </c>
      <c r="K212" s="7" t="s">
        <v>33</v>
      </c>
      <c r="L212" s="6"/>
    </row>
    <row r="213" spans="1:12">
      <c r="A213" s="5">
        <v>46171</v>
      </c>
      <c r="B213" s="6" t="s">
        <v>34</v>
      </c>
      <c r="C213" s="7" t="s">
        <v>35</v>
      </c>
      <c r="D213" s="6" t="s">
        <v>67</v>
      </c>
      <c r="E213" s="7" t="s">
        <v>68</v>
      </c>
      <c r="F213" s="6">
        <v>1</v>
      </c>
      <c r="G213" s="6">
        <v>4500</v>
      </c>
      <c r="H213" s="6">
        <v>4500</v>
      </c>
      <c r="I213" s="7" t="s">
        <v>31</v>
      </c>
      <c r="J213" s="7" t="s">
        <v>32</v>
      </c>
      <c r="K213" s="7" t="s">
        <v>33</v>
      </c>
      <c r="L213" s="6"/>
    </row>
    <row r="214" spans="1:12">
      <c r="A214" s="5">
        <v>46103</v>
      </c>
      <c r="B214" s="6" t="s">
        <v>27</v>
      </c>
      <c r="C214" s="7" t="s">
        <v>28</v>
      </c>
      <c r="D214" s="6" t="s">
        <v>62</v>
      </c>
      <c r="E214" s="7" t="s">
        <v>63</v>
      </c>
      <c r="F214" s="6">
        <v>2</v>
      </c>
      <c r="G214" s="6">
        <v>4000</v>
      </c>
      <c r="H214" s="6">
        <v>8000</v>
      </c>
      <c r="I214" s="7" t="s">
        <v>49</v>
      </c>
      <c r="J214" s="7" t="s">
        <v>44</v>
      </c>
      <c r="K214" s="7" t="s">
        <v>33</v>
      </c>
      <c r="L214" s="6"/>
    </row>
    <row r="215" spans="1:12">
      <c r="A215" s="5">
        <v>46085</v>
      </c>
      <c r="B215" s="6" t="s">
        <v>34</v>
      </c>
      <c r="C215" s="7" t="s">
        <v>35</v>
      </c>
      <c r="D215" s="6" t="s">
        <v>67</v>
      </c>
      <c r="E215" s="7" t="s">
        <v>68</v>
      </c>
      <c r="F215" s="6">
        <v>4</v>
      </c>
      <c r="G215" s="6">
        <v>4500</v>
      </c>
      <c r="H215" s="6">
        <v>18000</v>
      </c>
      <c r="I215" s="7" t="s">
        <v>31</v>
      </c>
      <c r="J215" s="7" t="s">
        <v>51</v>
      </c>
      <c r="K215" s="7" t="s">
        <v>33</v>
      </c>
      <c r="L215" s="6"/>
    </row>
    <row r="216" spans="1:12">
      <c r="A216" s="5">
        <v>46158</v>
      </c>
      <c r="B216" s="6" t="s">
        <v>34</v>
      </c>
      <c r="C216" s="7" t="s">
        <v>35</v>
      </c>
      <c r="D216" s="6" t="s">
        <v>42</v>
      </c>
      <c r="E216" s="7" t="s">
        <v>43</v>
      </c>
      <c r="F216" s="6">
        <v>3</v>
      </c>
      <c r="G216" s="6">
        <v>3000</v>
      </c>
      <c r="H216" s="6">
        <v>9000</v>
      </c>
      <c r="I216" s="7" t="s">
        <v>31</v>
      </c>
      <c r="J216" s="7" t="s">
        <v>44</v>
      </c>
      <c r="K216" s="7" t="s">
        <v>33</v>
      </c>
      <c r="L216" s="6"/>
    </row>
    <row r="217" spans="1:12">
      <c r="A217" s="5">
        <v>46082</v>
      </c>
      <c r="B217" s="6" t="s">
        <v>34</v>
      </c>
      <c r="C217" s="7" t="s">
        <v>35</v>
      </c>
      <c r="D217" s="6" t="s">
        <v>42</v>
      </c>
      <c r="E217" s="7" t="s">
        <v>43</v>
      </c>
      <c r="F217" s="6">
        <v>4</v>
      </c>
      <c r="G217" s="6">
        <v>3000</v>
      </c>
      <c r="H217" s="6">
        <v>12000</v>
      </c>
      <c r="I217" s="7" t="s">
        <v>38</v>
      </c>
      <c r="J217" s="7" t="s">
        <v>55</v>
      </c>
      <c r="K217" s="7" t="s">
        <v>33</v>
      </c>
      <c r="L217" s="6"/>
    </row>
    <row r="218" spans="1:12">
      <c r="A218" s="5">
        <v>46086</v>
      </c>
      <c r="B218" s="6" t="s">
        <v>27</v>
      </c>
      <c r="C218" s="7" t="s">
        <v>28</v>
      </c>
      <c r="D218" s="6" t="s">
        <v>39</v>
      </c>
      <c r="E218" s="7" t="s">
        <v>40</v>
      </c>
      <c r="F218" s="6">
        <v>1</v>
      </c>
      <c r="G218" s="6">
        <v>5000</v>
      </c>
      <c r="H218" s="6">
        <v>5000</v>
      </c>
      <c r="I218" s="7" t="s">
        <v>49</v>
      </c>
      <c r="J218" s="7" t="s">
        <v>55</v>
      </c>
      <c r="K218" s="7" t="s">
        <v>33</v>
      </c>
      <c r="L218" s="6"/>
    </row>
    <row r="219" spans="1:12">
      <c r="A219" s="5">
        <v>46158</v>
      </c>
      <c r="B219" s="6" t="s">
        <v>27</v>
      </c>
      <c r="C219" s="7" t="s">
        <v>28</v>
      </c>
      <c r="D219" s="6" t="s">
        <v>45</v>
      </c>
      <c r="E219" s="7" t="s">
        <v>46</v>
      </c>
      <c r="F219" s="6">
        <v>1</v>
      </c>
      <c r="G219" s="6">
        <v>4500</v>
      </c>
      <c r="H219" s="6" t="s">
        <v>94</v>
      </c>
      <c r="I219" s="7" t="s">
        <v>31</v>
      </c>
      <c r="J219" s="7" t="s">
        <v>51</v>
      </c>
      <c r="K219" s="7" t="s">
        <v>33</v>
      </c>
      <c r="L219" s="6"/>
    </row>
    <row r="220" spans="1:12">
      <c r="A220" s="5">
        <v>46132</v>
      </c>
      <c r="B220" s="6" t="s">
        <v>34</v>
      </c>
      <c r="C220" s="7" t="s">
        <v>35</v>
      </c>
      <c r="D220" s="6" t="s">
        <v>59</v>
      </c>
      <c r="E220" s="7" t="s">
        <v>60</v>
      </c>
      <c r="F220" s="6">
        <v>3</v>
      </c>
      <c r="G220" s="6">
        <v>4800</v>
      </c>
      <c r="H220" s="6">
        <v>14400</v>
      </c>
      <c r="I220" s="7" t="s">
        <v>49</v>
      </c>
      <c r="J220" s="7" t="s">
        <v>50</v>
      </c>
      <c r="K220" s="7" t="s">
        <v>33</v>
      </c>
      <c r="L220" s="6"/>
    </row>
    <row r="221" spans="1:12">
      <c r="A221" s="5">
        <v>46163</v>
      </c>
      <c r="B221" s="6" t="s">
        <v>34</v>
      </c>
      <c r="C221" s="7" t="s">
        <v>35</v>
      </c>
      <c r="D221" s="6" t="s">
        <v>56</v>
      </c>
      <c r="E221" s="7" t="s">
        <v>57</v>
      </c>
      <c r="F221" s="6">
        <v>2</v>
      </c>
      <c r="G221" s="6">
        <v>5500</v>
      </c>
      <c r="H221" s="6">
        <v>11000</v>
      </c>
      <c r="I221" s="7" t="s">
        <v>31</v>
      </c>
      <c r="J221" s="7" t="s">
        <v>51</v>
      </c>
      <c r="K221" s="7" t="s">
        <v>61</v>
      </c>
      <c r="L221" s="6"/>
    </row>
    <row r="222" spans="1:12">
      <c r="A222" s="5">
        <v>46086</v>
      </c>
      <c r="B222" s="6" t="s">
        <v>47</v>
      </c>
      <c r="C222" s="7" t="s">
        <v>48</v>
      </c>
      <c r="D222" s="6" t="s">
        <v>36</v>
      </c>
      <c r="E222" s="7" t="s">
        <v>37</v>
      </c>
      <c r="F222" s="6">
        <v>2</v>
      </c>
      <c r="G222" s="6">
        <v>4000</v>
      </c>
      <c r="H222" s="6">
        <v>8000</v>
      </c>
      <c r="I222" s="7" t="s">
        <v>31</v>
      </c>
      <c r="J222" s="7" t="s">
        <v>41</v>
      </c>
      <c r="K222" s="7" t="s">
        <v>33</v>
      </c>
      <c r="L222" s="6"/>
    </row>
    <row r="223" spans="1:12">
      <c r="A223" s="5">
        <v>46120</v>
      </c>
      <c r="B223" s="6" t="s">
        <v>34</v>
      </c>
      <c r="C223" s="7" t="s">
        <v>35</v>
      </c>
      <c r="D223" s="6" t="s">
        <v>29</v>
      </c>
      <c r="E223" s="7" t="s">
        <v>30</v>
      </c>
      <c r="F223" s="6">
        <v>1</v>
      </c>
      <c r="G223" s="6">
        <v>4500</v>
      </c>
      <c r="H223" s="6">
        <v>4500</v>
      </c>
      <c r="I223" s="7" t="s">
        <v>38</v>
      </c>
      <c r="J223" s="7" t="s">
        <v>55</v>
      </c>
      <c r="K223" s="7" t="s">
        <v>33</v>
      </c>
      <c r="L223" s="6"/>
    </row>
    <row r="224" spans="1:12">
      <c r="A224" s="5">
        <v>46165</v>
      </c>
      <c r="B224" s="6" t="s">
        <v>34</v>
      </c>
      <c r="C224" s="7" t="s">
        <v>35</v>
      </c>
      <c r="D224" s="6" t="s">
        <v>45</v>
      </c>
      <c r="E224" s="7" t="s">
        <v>46</v>
      </c>
      <c r="F224" s="6">
        <v>2</v>
      </c>
      <c r="G224" s="6">
        <v>4500</v>
      </c>
      <c r="H224" s="6">
        <v>9000</v>
      </c>
      <c r="I224" s="7" t="s">
        <v>38</v>
      </c>
      <c r="J224" s="7" t="s">
        <v>51</v>
      </c>
      <c r="K224" s="6"/>
      <c r="L224" s="6"/>
    </row>
    <row r="225" spans="1:12">
      <c r="A225" s="5">
        <v>46157</v>
      </c>
      <c r="B225" s="6" t="s">
        <v>27</v>
      </c>
      <c r="C225" s="7" t="s">
        <v>28</v>
      </c>
      <c r="D225" s="6" t="s">
        <v>42</v>
      </c>
      <c r="E225" s="7" t="s">
        <v>43</v>
      </c>
      <c r="F225" s="6">
        <v>2</v>
      </c>
      <c r="G225" s="6">
        <v>3000</v>
      </c>
      <c r="H225" s="6">
        <v>6000</v>
      </c>
      <c r="I225" s="7" t="s">
        <v>31</v>
      </c>
      <c r="J225" s="7" t="s">
        <v>44</v>
      </c>
      <c r="K225" s="7" t="s">
        <v>33</v>
      </c>
      <c r="L225" s="6"/>
    </row>
    <row r="226" spans="1:12">
      <c r="A226" s="5">
        <v>46088</v>
      </c>
      <c r="B226" s="6" t="s">
        <v>47</v>
      </c>
      <c r="C226" s="7" t="s">
        <v>48</v>
      </c>
      <c r="D226" s="6" t="s">
        <v>42</v>
      </c>
      <c r="E226" s="7" t="s">
        <v>43</v>
      </c>
      <c r="F226" s="6">
        <v>2</v>
      </c>
      <c r="G226" s="6">
        <v>3000</v>
      </c>
      <c r="H226" s="6">
        <v>6000</v>
      </c>
      <c r="I226" s="7" t="s">
        <v>38</v>
      </c>
      <c r="J226" s="7" t="s">
        <v>41</v>
      </c>
      <c r="K226" s="7" t="s">
        <v>33</v>
      </c>
      <c r="L226" s="6"/>
    </row>
    <row r="227" spans="1:12">
      <c r="A227" s="5">
        <v>46131</v>
      </c>
      <c r="B227" s="6" t="s">
        <v>34</v>
      </c>
      <c r="C227" s="7" t="s">
        <v>35</v>
      </c>
      <c r="D227" s="6" t="s">
        <v>42</v>
      </c>
      <c r="E227" s="7" t="s">
        <v>43</v>
      </c>
      <c r="F227" s="6">
        <v>4</v>
      </c>
      <c r="G227" s="6">
        <v>3000</v>
      </c>
      <c r="H227" s="6">
        <v>12000</v>
      </c>
      <c r="I227" s="7" t="s">
        <v>31</v>
      </c>
      <c r="J227" s="7" t="s">
        <v>44</v>
      </c>
      <c r="K227" s="7" t="s">
        <v>33</v>
      </c>
      <c r="L227" s="6"/>
    </row>
    <row r="228" spans="1:12">
      <c r="A228" s="5">
        <v>46156</v>
      </c>
      <c r="B228" s="6" t="s">
        <v>27</v>
      </c>
      <c r="C228" s="7" t="s">
        <v>28</v>
      </c>
      <c r="D228" s="6" t="s">
        <v>59</v>
      </c>
      <c r="E228" s="7" t="s">
        <v>60</v>
      </c>
      <c r="F228" s="6">
        <v>1</v>
      </c>
      <c r="G228" s="6">
        <v>4800</v>
      </c>
      <c r="H228" s="6">
        <v>4800</v>
      </c>
      <c r="I228" s="7" t="s">
        <v>38</v>
      </c>
      <c r="J228" s="7" t="s">
        <v>44</v>
      </c>
      <c r="K228" s="7" t="s">
        <v>33</v>
      </c>
      <c r="L228" s="6"/>
    </row>
    <row r="229" spans="1:12">
      <c r="A229" s="5">
        <v>46086</v>
      </c>
      <c r="B229" s="6" t="s">
        <v>27</v>
      </c>
      <c r="C229" s="7" t="s">
        <v>28</v>
      </c>
      <c r="D229" s="6" t="s">
        <v>39</v>
      </c>
      <c r="E229" s="7" t="s">
        <v>40</v>
      </c>
      <c r="F229" s="6">
        <v>1</v>
      </c>
      <c r="G229" s="6">
        <v>5000</v>
      </c>
      <c r="H229" s="6">
        <v>4500</v>
      </c>
      <c r="I229" s="7" t="s">
        <v>38</v>
      </c>
      <c r="J229" s="7" t="s">
        <v>51</v>
      </c>
      <c r="K229" s="7" t="s">
        <v>33</v>
      </c>
      <c r="L229" s="6"/>
    </row>
    <row r="230" spans="1:12">
      <c r="A230" s="5">
        <v>46121</v>
      </c>
      <c r="B230" s="6" t="s">
        <v>34</v>
      </c>
      <c r="C230" s="7" t="s">
        <v>35</v>
      </c>
      <c r="D230" s="6" t="s">
        <v>62</v>
      </c>
      <c r="E230" s="7" t="s">
        <v>63</v>
      </c>
      <c r="F230" s="6">
        <v>1</v>
      </c>
      <c r="G230" s="6">
        <v>4000</v>
      </c>
      <c r="H230" s="6">
        <v>4000</v>
      </c>
      <c r="I230" s="7" t="s">
        <v>38</v>
      </c>
      <c r="J230" s="7" t="s">
        <v>44</v>
      </c>
      <c r="K230" s="7" t="s">
        <v>33</v>
      </c>
      <c r="L230" s="6"/>
    </row>
    <row r="231" spans="1:12">
      <c r="A231" s="5">
        <v>46152</v>
      </c>
      <c r="B231" s="6" t="s">
        <v>34</v>
      </c>
      <c r="C231" s="7" t="s">
        <v>54</v>
      </c>
      <c r="D231" s="6" t="s">
        <v>52</v>
      </c>
      <c r="E231" s="7" t="s">
        <v>53</v>
      </c>
      <c r="F231" s="6">
        <v>3</v>
      </c>
      <c r="G231" s="6">
        <v>3500</v>
      </c>
      <c r="H231" s="6">
        <v>10500</v>
      </c>
      <c r="I231" s="7" t="s">
        <v>49</v>
      </c>
      <c r="J231" s="7" t="s">
        <v>51</v>
      </c>
      <c r="K231" s="7" t="s">
        <v>33</v>
      </c>
      <c r="L231" s="6"/>
    </row>
    <row r="232" spans="1:12">
      <c r="A232" s="5">
        <v>46130</v>
      </c>
      <c r="B232" s="6" t="s">
        <v>27</v>
      </c>
      <c r="C232" s="7" t="s">
        <v>28</v>
      </c>
      <c r="D232" s="6" t="s">
        <v>45</v>
      </c>
      <c r="E232" s="7" t="s">
        <v>46</v>
      </c>
      <c r="F232" s="6">
        <v>3</v>
      </c>
      <c r="G232" s="6">
        <v>4500</v>
      </c>
      <c r="H232" s="6">
        <v>13500</v>
      </c>
      <c r="I232" s="7" t="s">
        <v>49</v>
      </c>
      <c r="J232" s="7" t="s">
        <v>55</v>
      </c>
      <c r="K232" s="7" t="s">
        <v>33</v>
      </c>
      <c r="L232" s="6"/>
    </row>
    <row r="233" spans="1:12">
      <c r="A233" s="5">
        <v>46162</v>
      </c>
      <c r="B233" s="6" t="s">
        <v>47</v>
      </c>
      <c r="C233" s="7" t="s">
        <v>48</v>
      </c>
      <c r="D233" s="6" t="s">
        <v>56</v>
      </c>
      <c r="E233" s="7" t="s">
        <v>57</v>
      </c>
      <c r="F233" s="6">
        <v>2</v>
      </c>
      <c r="G233" s="6">
        <v>5500</v>
      </c>
      <c r="H233" s="6">
        <v>11000</v>
      </c>
      <c r="I233" s="7" t="s">
        <v>31</v>
      </c>
      <c r="J233" s="7" t="s">
        <v>55</v>
      </c>
      <c r="K233" s="7" t="s">
        <v>33</v>
      </c>
      <c r="L233" s="6"/>
    </row>
    <row r="234" spans="1:12">
      <c r="A234" s="5">
        <v>46163</v>
      </c>
      <c r="B234" s="6" t="s">
        <v>34</v>
      </c>
      <c r="C234" s="7" t="s">
        <v>35</v>
      </c>
      <c r="D234" s="6" t="s">
        <v>67</v>
      </c>
      <c r="E234" s="7" t="s">
        <v>68</v>
      </c>
      <c r="F234" s="6">
        <v>2</v>
      </c>
      <c r="G234" s="6">
        <v>4500</v>
      </c>
      <c r="H234" s="6">
        <v>9000</v>
      </c>
      <c r="I234" s="7" t="s">
        <v>49</v>
      </c>
      <c r="J234" s="7" t="s">
        <v>55</v>
      </c>
      <c r="K234" s="7" t="s">
        <v>33</v>
      </c>
      <c r="L234" s="6"/>
    </row>
    <row r="235" spans="1:12">
      <c r="A235" s="5">
        <v>46132</v>
      </c>
      <c r="B235" s="6" t="s">
        <v>27</v>
      </c>
      <c r="C235" s="7" t="s">
        <v>28</v>
      </c>
      <c r="D235" s="6" t="s">
        <v>52</v>
      </c>
      <c r="E235" s="7" t="s">
        <v>53</v>
      </c>
      <c r="F235" s="6">
        <v>1</v>
      </c>
      <c r="G235" s="6">
        <v>3500</v>
      </c>
      <c r="H235" s="6">
        <v>3500</v>
      </c>
      <c r="I235" s="7" t="s">
        <v>49</v>
      </c>
      <c r="J235" s="7" t="s">
        <v>44</v>
      </c>
      <c r="K235" s="7" t="s">
        <v>33</v>
      </c>
      <c r="L235" s="6"/>
    </row>
    <row r="236" spans="1:12">
      <c r="A236" s="5">
        <v>46094</v>
      </c>
      <c r="B236" s="6" t="s">
        <v>27</v>
      </c>
      <c r="C236" s="7" t="s">
        <v>28</v>
      </c>
      <c r="D236" s="6" t="s">
        <v>29</v>
      </c>
      <c r="E236" s="7" t="s">
        <v>30</v>
      </c>
      <c r="F236" s="6">
        <v>1</v>
      </c>
      <c r="G236" s="6">
        <v>4500</v>
      </c>
      <c r="H236" s="6">
        <v>4500</v>
      </c>
      <c r="I236" s="7" t="s">
        <v>49</v>
      </c>
      <c r="J236" s="7" t="s">
        <v>32</v>
      </c>
      <c r="K236" s="7" t="s">
        <v>33</v>
      </c>
      <c r="L236" s="6"/>
    </row>
    <row r="237" spans="1:12">
      <c r="A237" s="5">
        <v>46115</v>
      </c>
      <c r="B237" s="6" t="s">
        <v>34</v>
      </c>
      <c r="C237" s="7" t="s">
        <v>35</v>
      </c>
      <c r="D237" s="6" t="s">
        <v>42</v>
      </c>
      <c r="E237" s="7" t="s">
        <v>43</v>
      </c>
      <c r="F237" s="6">
        <v>2</v>
      </c>
      <c r="G237" s="6">
        <v>3000</v>
      </c>
      <c r="H237" s="6">
        <v>6000</v>
      </c>
      <c r="I237" s="7" t="s">
        <v>38</v>
      </c>
      <c r="J237" s="7" t="s">
        <v>50</v>
      </c>
      <c r="K237" s="7" t="s">
        <v>33</v>
      </c>
      <c r="L237" s="6"/>
    </row>
    <row r="238" spans="1:12">
      <c r="A238" s="5">
        <v>46116</v>
      </c>
      <c r="B238" s="6" t="s">
        <v>34</v>
      </c>
      <c r="C238" s="7" t="s">
        <v>35</v>
      </c>
      <c r="D238" s="6" t="s">
        <v>42</v>
      </c>
      <c r="E238" s="7" t="s">
        <v>43</v>
      </c>
      <c r="F238" s="6">
        <v>2</v>
      </c>
      <c r="G238" s="6">
        <v>3000</v>
      </c>
      <c r="H238" s="6">
        <v>6000</v>
      </c>
      <c r="I238" s="7" t="s">
        <v>38</v>
      </c>
      <c r="J238" s="7" t="s">
        <v>50</v>
      </c>
      <c r="K238" s="7" t="s">
        <v>33</v>
      </c>
      <c r="L238" s="6"/>
    </row>
    <row r="239" spans="1:12">
      <c r="A239" s="5">
        <v>46117</v>
      </c>
      <c r="B239" s="6" t="s">
        <v>34</v>
      </c>
      <c r="C239" s="7" t="s">
        <v>35</v>
      </c>
      <c r="D239" s="6" t="s">
        <v>42</v>
      </c>
      <c r="E239" s="7" t="s">
        <v>43</v>
      </c>
      <c r="F239" s="6">
        <v>4</v>
      </c>
      <c r="G239" s="6">
        <v>3000</v>
      </c>
      <c r="H239" s="6">
        <v>12000</v>
      </c>
      <c r="I239" s="7" t="s">
        <v>49</v>
      </c>
      <c r="J239" s="7" t="s">
        <v>44</v>
      </c>
      <c r="K239" s="7" t="s">
        <v>33</v>
      </c>
      <c r="L239" s="6"/>
    </row>
    <row r="240" spans="1:12">
      <c r="A240" s="5">
        <v>46157</v>
      </c>
      <c r="B240" s="6" t="s">
        <v>34</v>
      </c>
      <c r="C240" s="7" t="s">
        <v>35</v>
      </c>
      <c r="D240" s="6" t="s">
        <v>67</v>
      </c>
      <c r="E240" s="7" t="s">
        <v>68</v>
      </c>
      <c r="F240" s="6">
        <v>1</v>
      </c>
      <c r="G240" s="6">
        <v>4500</v>
      </c>
      <c r="H240" s="6">
        <v>4500</v>
      </c>
      <c r="I240" s="7" t="s">
        <v>38</v>
      </c>
      <c r="J240" s="7" t="s">
        <v>55</v>
      </c>
      <c r="K240" s="7" t="s">
        <v>61</v>
      </c>
      <c r="L240" s="6"/>
    </row>
    <row r="241" spans="1:12">
      <c r="A241" s="5" t="s">
        <v>95</v>
      </c>
      <c r="B241" s="6"/>
      <c r="C241" s="7" t="s">
        <v>96</v>
      </c>
      <c r="D241" s="6"/>
      <c r="E241" s="6"/>
      <c r="F241" s="6"/>
      <c r="G241" s="6"/>
      <c r="H241" s="6"/>
      <c r="I241" s="6"/>
      <c r="J241" s="6"/>
      <c r="K241" s="6"/>
      <c r="L241" s="7" t="s">
        <v>77</v>
      </c>
    </row>
    <row r="242" spans="1:12">
      <c r="A242" s="5">
        <v>46093</v>
      </c>
      <c r="B242" s="6" t="s">
        <v>47</v>
      </c>
      <c r="C242" s="7" t="s">
        <v>48</v>
      </c>
      <c r="D242" s="6" t="s">
        <v>42</v>
      </c>
      <c r="E242" s="7" t="s">
        <v>43</v>
      </c>
      <c r="F242" s="6">
        <v>3</v>
      </c>
      <c r="G242" s="6">
        <v>3000</v>
      </c>
      <c r="H242" s="6">
        <v>9000</v>
      </c>
      <c r="I242" s="7" t="s">
        <v>38</v>
      </c>
      <c r="J242" s="7" t="s">
        <v>50</v>
      </c>
      <c r="K242" s="7" t="s">
        <v>33</v>
      </c>
      <c r="L242" s="6"/>
    </row>
    <row r="243" spans="1:12">
      <c r="A243" s="5">
        <v>46093</v>
      </c>
      <c r="B243" s="6" t="s">
        <v>47</v>
      </c>
      <c r="C243" s="7" t="s">
        <v>48</v>
      </c>
      <c r="D243" s="6" t="s">
        <v>42</v>
      </c>
      <c r="E243" s="7" t="s">
        <v>43</v>
      </c>
      <c r="F243" s="6">
        <v>3</v>
      </c>
      <c r="G243" s="6">
        <v>3000</v>
      </c>
      <c r="H243" s="6">
        <v>9000</v>
      </c>
      <c r="I243" s="7" t="s">
        <v>38</v>
      </c>
      <c r="J243" s="7" t="s">
        <v>50</v>
      </c>
      <c r="K243" s="7" t="s">
        <v>33</v>
      </c>
      <c r="L243" s="6"/>
    </row>
    <row r="244" spans="1:12">
      <c r="A244" s="5">
        <v>46098</v>
      </c>
      <c r="B244" s="6" t="s">
        <v>47</v>
      </c>
      <c r="C244" s="7" t="s">
        <v>48</v>
      </c>
      <c r="D244" s="6" t="s">
        <v>52</v>
      </c>
      <c r="E244" s="7" t="s">
        <v>53</v>
      </c>
      <c r="F244" s="6">
        <v>1</v>
      </c>
      <c r="G244" s="6">
        <v>3500</v>
      </c>
      <c r="H244" s="6">
        <v>3500</v>
      </c>
      <c r="I244" s="7" t="s">
        <v>31</v>
      </c>
      <c r="J244" s="7" t="s">
        <v>55</v>
      </c>
      <c r="K244" s="7" t="s">
        <v>33</v>
      </c>
      <c r="L244" s="6"/>
    </row>
    <row r="245" spans="1:12">
      <c r="A245" s="5">
        <v>46149</v>
      </c>
      <c r="B245" s="6" t="s">
        <v>27</v>
      </c>
      <c r="C245" s="7" t="s">
        <v>28</v>
      </c>
      <c r="D245" s="6" t="s">
        <v>62</v>
      </c>
      <c r="E245" s="7" t="s">
        <v>63</v>
      </c>
      <c r="F245" s="6">
        <v>1</v>
      </c>
      <c r="G245" s="6">
        <v>4000</v>
      </c>
      <c r="H245" s="6">
        <v>4000</v>
      </c>
      <c r="I245" s="7" t="s">
        <v>38</v>
      </c>
      <c r="J245" s="7" t="s">
        <v>50</v>
      </c>
      <c r="K245" s="7" t="s">
        <v>33</v>
      </c>
      <c r="L245" s="6"/>
    </row>
    <row r="246" spans="1:12">
      <c r="A246" s="5">
        <v>46154</v>
      </c>
      <c r="B246" s="6" t="s">
        <v>34</v>
      </c>
      <c r="C246" s="7" t="s">
        <v>35</v>
      </c>
      <c r="D246" s="6" t="s">
        <v>52</v>
      </c>
      <c r="E246" s="7" t="s">
        <v>53</v>
      </c>
      <c r="F246" s="6">
        <v>2</v>
      </c>
      <c r="G246" s="6">
        <v>3500</v>
      </c>
      <c r="H246" s="6">
        <v>7000</v>
      </c>
      <c r="I246" s="7" t="s">
        <v>31</v>
      </c>
      <c r="J246" s="7" t="s">
        <v>44</v>
      </c>
      <c r="K246" s="7" t="s">
        <v>33</v>
      </c>
      <c r="L246" s="6"/>
    </row>
    <row r="247" spans="1:12">
      <c r="A247" s="5">
        <v>46102</v>
      </c>
      <c r="B247" s="6" t="s">
        <v>34</v>
      </c>
      <c r="C247" s="7" t="s">
        <v>35</v>
      </c>
      <c r="D247" s="6" t="s">
        <v>36</v>
      </c>
      <c r="E247" s="7" t="s">
        <v>37</v>
      </c>
      <c r="F247" s="6">
        <v>1</v>
      </c>
      <c r="G247" s="6">
        <v>4000</v>
      </c>
      <c r="H247" s="6">
        <v>4000</v>
      </c>
      <c r="I247" s="7" t="s">
        <v>38</v>
      </c>
      <c r="J247" s="7" t="s">
        <v>44</v>
      </c>
      <c r="K247" s="7" t="s">
        <v>33</v>
      </c>
      <c r="L247" s="6"/>
    </row>
    <row r="248" spans="1:12">
      <c r="A248" s="5">
        <v>46133</v>
      </c>
      <c r="B248" s="6" t="s">
        <v>27</v>
      </c>
      <c r="C248" s="7" t="s">
        <v>28</v>
      </c>
      <c r="D248" s="6" t="s">
        <v>29</v>
      </c>
      <c r="E248" s="7" t="s">
        <v>30</v>
      </c>
      <c r="F248" s="6">
        <v>3</v>
      </c>
      <c r="G248" s="6">
        <v>4500</v>
      </c>
      <c r="H248" s="6">
        <v>13500</v>
      </c>
      <c r="I248" s="7" t="s">
        <v>38</v>
      </c>
      <c r="J248" s="7" t="s">
        <v>51</v>
      </c>
      <c r="K248" s="7" t="s">
        <v>33</v>
      </c>
      <c r="L248" s="6"/>
    </row>
    <row r="249" spans="1:12">
      <c r="A249" s="5">
        <v>46108</v>
      </c>
      <c r="B249" s="6" t="s">
        <v>34</v>
      </c>
      <c r="C249" s="7" t="s">
        <v>35</v>
      </c>
      <c r="D249" s="6" t="s">
        <v>29</v>
      </c>
      <c r="E249" s="7" t="s">
        <v>30</v>
      </c>
      <c r="F249" s="6">
        <v>4</v>
      </c>
      <c r="G249" s="6">
        <v>4500</v>
      </c>
      <c r="H249" s="6">
        <v>18000</v>
      </c>
      <c r="I249" s="7" t="s">
        <v>49</v>
      </c>
      <c r="J249" s="7" t="s">
        <v>44</v>
      </c>
      <c r="K249" s="7" t="s">
        <v>33</v>
      </c>
      <c r="L249" s="6"/>
    </row>
    <row r="250" spans="1:12">
      <c r="A250" s="5">
        <v>46123</v>
      </c>
      <c r="B250" s="6" t="s">
        <v>27</v>
      </c>
      <c r="C250" s="7" t="s">
        <v>28</v>
      </c>
      <c r="D250" s="6" t="s">
        <v>62</v>
      </c>
      <c r="E250" s="7" t="s">
        <v>63</v>
      </c>
      <c r="F250" s="6">
        <v>4</v>
      </c>
      <c r="G250" s="6">
        <v>4000</v>
      </c>
      <c r="H250" s="6">
        <v>16000</v>
      </c>
      <c r="I250" s="7" t="s">
        <v>38</v>
      </c>
      <c r="J250" s="7" t="s">
        <v>50</v>
      </c>
      <c r="K250" s="7" t="s">
        <v>33</v>
      </c>
      <c r="L250" s="6"/>
    </row>
    <row r="251" spans="1:12">
      <c r="A251" s="5">
        <v>46117</v>
      </c>
      <c r="B251" s="6" t="s">
        <v>34</v>
      </c>
      <c r="C251" s="7" t="s">
        <v>35</v>
      </c>
      <c r="D251" s="6" t="s">
        <v>67</v>
      </c>
      <c r="E251" s="7" t="s">
        <v>68</v>
      </c>
      <c r="F251" s="6">
        <v>3</v>
      </c>
      <c r="G251" s="6">
        <v>4500</v>
      </c>
      <c r="H251" s="6">
        <v>13500</v>
      </c>
      <c r="I251" s="7" t="s">
        <v>31</v>
      </c>
      <c r="J251" s="7" t="s">
        <v>50</v>
      </c>
      <c r="K251" s="7" t="s">
        <v>33</v>
      </c>
      <c r="L251" s="6"/>
    </row>
    <row r="252" spans="1:12">
      <c r="A252" s="5" t="s">
        <v>97</v>
      </c>
      <c r="B252" s="6" t="s">
        <v>47</v>
      </c>
      <c r="C252" s="7" t="s">
        <v>48</v>
      </c>
      <c r="D252" s="6" t="s">
        <v>45</v>
      </c>
      <c r="E252" s="7" t="s">
        <v>46</v>
      </c>
      <c r="F252" s="6">
        <v>5</v>
      </c>
      <c r="G252" s="6">
        <v>4500</v>
      </c>
      <c r="H252" s="6">
        <v>22500</v>
      </c>
      <c r="I252" s="7" t="s">
        <v>49</v>
      </c>
      <c r="J252" s="7" t="s">
        <v>44</v>
      </c>
      <c r="K252" s="7" t="s">
        <v>33</v>
      </c>
      <c r="L252" s="6"/>
    </row>
    <row r="253" spans="1:12">
      <c r="A253" s="5">
        <v>46171</v>
      </c>
      <c r="B253" s="6" t="s">
        <v>47</v>
      </c>
      <c r="C253" s="7" t="s">
        <v>48</v>
      </c>
      <c r="D253" s="6" t="s">
        <v>42</v>
      </c>
      <c r="E253" s="7" t="s">
        <v>43</v>
      </c>
      <c r="F253" s="6">
        <v>1</v>
      </c>
      <c r="G253" s="6">
        <v>3000</v>
      </c>
      <c r="H253" s="6">
        <v>3000</v>
      </c>
      <c r="I253" s="7" t="s">
        <v>38</v>
      </c>
      <c r="J253" s="7" t="s">
        <v>51</v>
      </c>
      <c r="K253" s="7" t="s">
        <v>33</v>
      </c>
      <c r="L253" s="6"/>
    </row>
    <row r="254" spans="1:12">
      <c r="A254" s="5">
        <v>46154</v>
      </c>
      <c r="B254" s="6" t="s">
        <v>27</v>
      </c>
      <c r="C254" s="7" t="s">
        <v>28</v>
      </c>
      <c r="D254" s="6" t="s">
        <v>67</v>
      </c>
      <c r="E254" s="7" t="s">
        <v>68</v>
      </c>
      <c r="F254" s="6">
        <v>1</v>
      </c>
      <c r="G254" s="6">
        <v>4500</v>
      </c>
      <c r="H254" s="6">
        <v>4500</v>
      </c>
      <c r="I254" s="7" t="s">
        <v>31</v>
      </c>
      <c r="J254" s="7" t="s">
        <v>32</v>
      </c>
      <c r="K254" s="7" t="s">
        <v>33</v>
      </c>
      <c r="L254" s="6"/>
    </row>
    <row r="255" spans="1:12">
      <c r="A255" s="5">
        <v>46103</v>
      </c>
      <c r="B255" s="6" t="s">
        <v>47</v>
      </c>
      <c r="C255" s="7" t="s">
        <v>48</v>
      </c>
      <c r="D255" s="6" t="s">
        <v>62</v>
      </c>
      <c r="E255" s="7" t="s">
        <v>63</v>
      </c>
      <c r="F255" s="6">
        <v>2</v>
      </c>
      <c r="G255" s="6">
        <v>4000</v>
      </c>
      <c r="H255" s="6">
        <v>8000</v>
      </c>
      <c r="I255" s="7" t="s">
        <v>49</v>
      </c>
      <c r="J255" s="7" t="s">
        <v>32</v>
      </c>
      <c r="K255" s="7" t="s">
        <v>33</v>
      </c>
      <c r="L255" s="6"/>
    </row>
    <row r="256" spans="1:12">
      <c r="A256" s="5">
        <v>46093</v>
      </c>
      <c r="B256" s="6" t="s">
        <v>34</v>
      </c>
      <c r="C256" s="7" t="s">
        <v>35</v>
      </c>
      <c r="D256" s="6" t="s">
        <v>82</v>
      </c>
      <c r="E256" s="7" t="s">
        <v>43</v>
      </c>
      <c r="F256" s="6">
        <v>1</v>
      </c>
      <c r="G256" s="6">
        <v>3000</v>
      </c>
      <c r="H256" s="6">
        <v>3000</v>
      </c>
      <c r="I256" s="7" t="s">
        <v>49</v>
      </c>
      <c r="J256" s="7" t="s">
        <v>41</v>
      </c>
      <c r="K256" s="7" t="s">
        <v>33</v>
      </c>
      <c r="L256" s="6"/>
    </row>
    <row r="257" spans="1:12">
      <c r="A257" s="5">
        <v>46109</v>
      </c>
      <c r="B257" s="6" t="s">
        <v>27</v>
      </c>
      <c r="C257" s="7" t="s">
        <v>28</v>
      </c>
      <c r="D257" s="6" t="s">
        <v>67</v>
      </c>
      <c r="E257" s="7" t="s">
        <v>68</v>
      </c>
      <c r="F257" s="6">
        <v>1</v>
      </c>
      <c r="G257" s="6">
        <v>4500</v>
      </c>
      <c r="H257" s="6">
        <v>4500</v>
      </c>
      <c r="I257" s="7" t="s">
        <v>49</v>
      </c>
      <c r="J257" s="7" t="s">
        <v>50</v>
      </c>
      <c r="K257" s="7" t="s">
        <v>33</v>
      </c>
      <c r="L257" s="6"/>
    </row>
    <row r="258" spans="1:12">
      <c r="A258" s="5">
        <v>46166</v>
      </c>
      <c r="B258" s="6" t="s">
        <v>27</v>
      </c>
      <c r="C258" s="7" t="s">
        <v>28</v>
      </c>
      <c r="D258" s="6" t="s">
        <v>52</v>
      </c>
      <c r="E258" s="7" t="s">
        <v>53</v>
      </c>
      <c r="F258" s="6">
        <v>1</v>
      </c>
      <c r="G258" s="6">
        <v>3500</v>
      </c>
      <c r="H258" s="6">
        <v>3500</v>
      </c>
      <c r="I258" s="7" t="s">
        <v>38</v>
      </c>
      <c r="J258" s="7" t="s">
        <v>50</v>
      </c>
      <c r="K258" s="7" t="s">
        <v>33</v>
      </c>
      <c r="L258" s="6"/>
    </row>
    <row r="259" spans="1:12">
      <c r="A259" s="5">
        <v>46137</v>
      </c>
      <c r="B259" s="6" t="s">
        <v>27</v>
      </c>
      <c r="C259" s="7" t="s">
        <v>28</v>
      </c>
      <c r="D259" s="6" t="s">
        <v>52</v>
      </c>
      <c r="E259" s="7" t="s">
        <v>53</v>
      </c>
      <c r="F259" s="6">
        <v>1</v>
      </c>
      <c r="G259" s="6">
        <v>3500</v>
      </c>
      <c r="H259" s="6">
        <v>3500</v>
      </c>
      <c r="I259" s="7" t="s">
        <v>38</v>
      </c>
      <c r="J259" s="7" t="s">
        <v>41</v>
      </c>
      <c r="K259" s="7" t="s">
        <v>33</v>
      </c>
      <c r="L259" s="6"/>
    </row>
    <row r="260" spans="1:12">
      <c r="A260" s="5">
        <v>46101</v>
      </c>
      <c r="B260" s="6" t="s">
        <v>34</v>
      </c>
      <c r="C260" s="7" t="s">
        <v>35</v>
      </c>
      <c r="D260" s="6" t="s">
        <v>67</v>
      </c>
      <c r="E260" s="7" t="s">
        <v>68</v>
      </c>
      <c r="F260" s="6">
        <v>4</v>
      </c>
      <c r="G260" s="6">
        <v>4500</v>
      </c>
      <c r="H260" s="6">
        <v>18000</v>
      </c>
      <c r="I260" s="7" t="s">
        <v>38</v>
      </c>
      <c r="J260" s="7" t="s">
        <v>51</v>
      </c>
      <c r="K260" s="7" t="s">
        <v>61</v>
      </c>
      <c r="L260" s="6"/>
    </row>
    <row r="261" spans="1:12">
      <c r="A261" s="5">
        <v>46132</v>
      </c>
      <c r="B261" s="6" t="s">
        <v>34</v>
      </c>
      <c r="C261" s="7" t="s">
        <v>35</v>
      </c>
      <c r="D261" s="6" t="s">
        <v>45</v>
      </c>
      <c r="E261" s="7" t="s">
        <v>46</v>
      </c>
      <c r="F261" s="6">
        <v>2</v>
      </c>
      <c r="G261" s="6">
        <v>4500</v>
      </c>
      <c r="H261" s="6">
        <v>9000</v>
      </c>
      <c r="I261" s="7" t="s">
        <v>31</v>
      </c>
      <c r="J261" s="7" t="s">
        <v>55</v>
      </c>
      <c r="K261" s="7" t="s">
        <v>33</v>
      </c>
      <c r="L261" s="6"/>
    </row>
    <row r="262" spans="1:12">
      <c r="A262" s="5">
        <v>46156</v>
      </c>
      <c r="B262" s="6" t="s">
        <v>47</v>
      </c>
      <c r="C262" s="7" t="s">
        <v>48</v>
      </c>
      <c r="D262" s="6" t="s">
        <v>67</v>
      </c>
      <c r="E262" s="7" t="s">
        <v>68</v>
      </c>
      <c r="F262" s="6">
        <v>2</v>
      </c>
      <c r="G262" s="6">
        <v>4500</v>
      </c>
      <c r="H262" s="6">
        <v>9000</v>
      </c>
      <c r="I262" s="7" t="s">
        <v>49</v>
      </c>
      <c r="J262" s="7" t="s">
        <v>44</v>
      </c>
      <c r="K262" s="7" t="s">
        <v>33</v>
      </c>
      <c r="L262" s="6"/>
    </row>
    <row r="263" spans="1:12">
      <c r="A263" s="5">
        <v>46144</v>
      </c>
      <c r="B263" s="6" t="s">
        <v>47</v>
      </c>
      <c r="C263" s="7" t="s">
        <v>48</v>
      </c>
      <c r="D263" s="6" t="s">
        <v>45</v>
      </c>
      <c r="E263" s="7" t="s">
        <v>46</v>
      </c>
      <c r="F263" s="6" t="s">
        <v>66</v>
      </c>
      <c r="G263" s="6">
        <v>4500</v>
      </c>
      <c r="H263" s="6">
        <v>9000</v>
      </c>
      <c r="I263" s="7" t="s">
        <v>49</v>
      </c>
      <c r="J263" s="7" t="s">
        <v>44</v>
      </c>
      <c r="K263" s="7" t="s">
        <v>61</v>
      </c>
      <c r="L263" s="6"/>
    </row>
    <row r="264" spans="1:12">
      <c r="A264" s="5">
        <v>46131</v>
      </c>
      <c r="B264" s="6" t="s">
        <v>27</v>
      </c>
      <c r="C264" s="7" t="s">
        <v>28</v>
      </c>
      <c r="D264" s="6" t="s">
        <v>36</v>
      </c>
      <c r="E264" s="7" t="s">
        <v>37</v>
      </c>
      <c r="F264" s="6">
        <v>4</v>
      </c>
      <c r="G264" s="6">
        <v>4000</v>
      </c>
      <c r="H264" s="6">
        <v>16000</v>
      </c>
      <c r="I264" s="7" t="s">
        <v>49</v>
      </c>
      <c r="J264" s="7" t="s">
        <v>32</v>
      </c>
      <c r="K264" s="7" t="s">
        <v>33</v>
      </c>
      <c r="L264" s="6"/>
    </row>
    <row r="265" spans="1:12">
      <c r="A265" s="5">
        <v>46111</v>
      </c>
      <c r="B265" s="6" t="s">
        <v>34</v>
      </c>
      <c r="C265" s="7" t="s">
        <v>35</v>
      </c>
      <c r="D265" s="6" t="s">
        <v>42</v>
      </c>
      <c r="E265" s="7" t="s">
        <v>43</v>
      </c>
      <c r="F265" s="6">
        <v>2</v>
      </c>
      <c r="G265" s="6">
        <v>3000</v>
      </c>
      <c r="H265" s="6">
        <v>6000</v>
      </c>
      <c r="I265" s="7" t="s">
        <v>31</v>
      </c>
      <c r="J265" s="7" t="s">
        <v>32</v>
      </c>
      <c r="K265" s="7" t="s">
        <v>61</v>
      </c>
      <c r="L265" s="6"/>
    </row>
    <row r="266" spans="1:12">
      <c r="A266" s="5">
        <v>46146</v>
      </c>
      <c r="B266" s="6" t="s">
        <v>47</v>
      </c>
      <c r="C266" s="7" t="s">
        <v>48</v>
      </c>
      <c r="D266" s="6" t="s">
        <v>29</v>
      </c>
      <c r="E266" s="7" t="s">
        <v>30</v>
      </c>
      <c r="F266" s="6">
        <v>2</v>
      </c>
      <c r="G266" s="6">
        <v>4500</v>
      </c>
      <c r="H266" s="6">
        <v>9000</v>
      </c>
      <c r="I266" s="7" t="s">
        <v>49</v>
      </c>
      <c r="J266" s="7" t="s">
        <v>51</v>
      </c>
      <c r="K266" s="7" t="s">
        <v>33</v>
      </c>
      <c r="L266" s="6"/>
    </row>
    <row r="267" spans="1:12">
      <c r="A267" s="5">
        <v>46126</v>
      </c>
      <c r="B267" s="6" t="s">
        <v>47</v>
      </c>
      <c r="C267" s="7" t="s">
        <v>48</v>
      </c>
      <c r="D267" s="6" t="s">
        <v>42</v>
      </c>
      <c r="E267" s="7" t="s">
        <v>43</v>
      </c>
      <c r="F267" s="6">
        <v>4</v>
      </c>
      <c r="G267" s="6">
        <v>3000</v>
      </c>
      <c r="H267" s="6">
        <v>12000</v>
      </c>
      <c r="I267" s="7" t="s">
        <v>38</v>
      </c>
      <c r="J267" s="7" t="s">
        <v>51</v>
      </c>
      <c r="K267" s="7" t="s">
        <v>33</v>
      </c>
      <c r="L267" s="6"/>
    </row>
    <row r="268" spans="1:12">
      <c r="A268" s="5">
        <v>46136</v>
      </c>
      <c r="B268" s="6" t="s">
        <v>34</v>
      </c>
      <c r="C268" s="7" t="s">
        <v>35</v>
      </c>
      <c r="D268" s="6" t="s">
        <v>29</v>
      </c>
      <c r="E268" s="7" t="s">
        <v>30</v>
      </c>
      <c r="F268" s="6">
        <v>2</v>
      </c>
      <c r="G268" s="6">
        <v>4500</v>
      </c>
      <c r="H268" s="6">
        <v>9000</v>
      </c>
      <c r="I268" s="7" t="s">
        <v>49</v>
      </c>
      <c r="J268" s="7" t="s">
        <v>51</v>
      </c>
      <c r="K268" s="7" t="s">
        <v>33</v>
      </c>
      <c r="L268" s="6"/>
    </row>
    <row r="269" spans="1:12">
      <c r="A269" s="5">
        <v>46104</v>
      </c>
      <c r="B269" s="6" t="s">
        <v>47</v>
      </c>
      <c r="C269" s="7" t="s">
        <v>48</v>
      </c>
      <c r="D269" s="6" t="s">
        <v>52</v>
      </c>
      <c r="E269" s="7" t="s">
        <v>53</v>
      </c>
      <c r="F269" s="6">
        <v>1</v>
      </c>
      <c r="G269" s="6">
        <v>3500</v>
      </c>
      <c r="H269" s="6">
        <v>3500</v>
      </c>
      <c r="I269" s="7" t="s">
        <v>38</v>
      </c>
      <c r="J269" s="7" t="s">
        <v>32</v>
      </c>
      <c r="K269" s="7" t="s">
        <v>33</v>
      </c>
      <c r="L269" s="6"/>
    </row>
    <row r="270" spans="1:12">
      <c r="A270" s="5">
        <v>46169</v>
      </c>
      <c r="B270" s="6" t="s">
        <v>27</v>
      </c>
      <c r="C270" s="7" t="s">
        <v>28</v>
      </c>
      <c r="D270" s="6" t="s">
        <v>45</v>
      </c>
      <c r="E270" s="7" t="s">
        <v>46</v>
      </c>
      <c r="F270" s="6">
        <v>2</v>
      </c>
      <c r="G270" s="6">
        <v>4500</v>
      </c>
      <c r="H270" s="6">
        <v>9000</v>
      </c>
      <c r="I270" s="7" t="s">
        <v>49</v>
      </c>
      <c r="J270" s="7" t="s">
        <v>50</v>
      </c>
      <c r="K270" s="7" t="s">
        <v>33</v>
      </c>
      <c r="L270" s="6"/>
    </row>
    <row r="271" spans="1:12">
      <c r="A271" s="5">
        <v>46150</v>
      </c>
      <c r="B271" s="6" t="s">
        <v>27</v>
      </c>
      <c r="C271" s="7" t="s">
        <v>28</v>
      </c>
      <c r="D271" s="6" t="s">
        <v>45</v>
      </c>
      <c r="E271" s="7" t="s">
        <v>46</v>
      </c>
      <c r="F271" s="6">
        <v>4</v>
      </c>
      <c r="G271" s="6">
        <v>4500</v>
      </c>
      <c r="H271" s="6">
        <v>19000</v>
      </c>
      <c r="I271" s="7" t="s">
        <v>49</v>
      </c>
      <c r="J271" s="7" t="s">
        <v>50</v>
      </c>
      <c r="K271" s="7" t="s">
        <v>33</v>
      </c>
      <c r="L271" s="6"/>
    </row>
    <row r="272" spans="1:12">
      <c r="A272" s="5">
        <v>46155</v>
      </c>
      <c r="B272" s="6" t="s">
        <v>27</v>
      </c>
      <c r="C272" s="7" t="s">
        <v>28</v>
      </c>
      <c r="D272" s="6" t="s">
        <v>29</v>
      </c>
      <c r="E272" s="7" t="s">
        <v>30</v>
      </c>
      <c r="F272" s="6">
        <v>1</v>
      </c>
      <c r="G272" s="6">
        <v>4500</v>
      </c>
      <c r="H272" s="6">
        <v>4500</v>
      </c>
      <c r="I272" s="7" t="s">
        <v>49</v>
      </c>
      <c r="J272" s="7" t="s">
        <v>50</v>
      </c>
      <c r="K272" s="7" t="s">
        <v>33</v>
      </c>
      <c r="L272" s="6"/>
    </row>
    <row r="273" spans="1:12">
      <c r="A273" s="5">
        <v>46125</v>
      </c>
      <c r="B273" s="6" t="s">
        <v>34</v>
      </c>
      <c r="C273" s="7" t="s">
        <v>35</v>
      </c>
      <c r="D273" s="6" t="s">
        <v>45</v>
      </c>
      <c r="E273" s="7" t="s">
        <v>46</v>
      </c>
      <c r="F273" s="6">
        <v>1</v>
      </c>
      <c r="G273" s="6">
        <v>4500</v>
      </c>
      <c r="H273" s="6">
        <v>4500</v>
      </c>
      <c r="I273" s="7" t="s">
        <v>31</v>
      </c>
      <c r="J273" s="7" t="s">
        <v>50</v>
      </c>
      <c r="K273" s="7" t="s">
        <v>33</v>
      </c>
      <c r="L273" s="6"/>
    </row>
    <row r="274" spans="1:12">
      <c r="A274" s="5">
        <v>46155</v>
      </c>
      <c r="B274" s="6" t="s">
        <v>47</v>
      </c>
      <c r="C274" s="7" t="s">
        <v>86</v>
      </c>
      <c r="D274" s="6" t="s">
        <v>52</v>
      </c>
      <c r="E274" s="7" t="s">
        <v>53</v>
      </c>
      <c r="F274" s="6">
        <v>1</v>
      </c>
      <c r="G274" s="6">
        <v>3500</v>
      </c>
      <c r="H274" s="6">
        <v>3500</v>
      </c>
      <c r="I274" s="7" t="s">
        <v>31</v>
      </c>
      <c r="J274" s="7" t="s">
        <v>32</v>
      </c>
      <c r="K274" s="7" t="s">
        <v>33</v>
      </c>
      <c r="L274" s="6"/>
    </row>
    <row r="275" spans="1:12">
      <c r="A275" s="5">
        <v>46168</v>
      </c>
      <c r="B275" s="6" t="s">
        <v>27</v>
      </c>
      <c r="C275" s="7" t="s">
        <v>28</v>
      </c>
      <c r="D275" s="6" t="s">
        <v>67</v>
      </c>
      <c r="E275" s="7" t="s">
        <v>68</v>
      </c>
      <c r="F275" s="6">
        <v>2</v>
      </c>
      <c r="G275" s="6">
        <v>4500</v>
      </c>
      <c r="H275" s="6">
        <v>9000</v>
      </c>
      <c r="I275" s="7" t="s">
        <v>38</v>
      </c>
      <c r="J275" s="7" t="s">
        <v>44</v>
      </c>
      <c r="K275" s="7" t="s">
        <v>33</v>
      </c>
      <c r="L275" s="6"/>
    </row>
    <row r="276" spans="1:12">
      <c r="A276" s="5">
        <v>46156</v>
      </c>
      <c r="B276" s="6" t="s">
        <v>34</v>
      </c>
      <c r="C276" s="7" t="s">
        <v>35</v>
      </c>
      <c r="D276" s="6" t="s">
        <v>59</v>
      </c>
      <c r="E276" s="7" t="s">
        <v>60</v>
      </c>
      <c r="F276" s="6">
        <v>1</v>
      </c>
      <c r="G276" s="6">
        <v>4800</v>
      </c>
      <c r="H276" s="6">
        <v>4800</v>
      </c>
      <c r="I276" s="7" t="s">
        <v>49</v>
      </c>
      <c r="J276" s="7" t="s">
        <v>50</v>
      </c>
      <c r="K276" s="7" t="s">
        <v>33</v>
      </c>
      <c r="L276" s="6"/>
    </row>
    <row r="277" spans="1:12">
      <c r="A277" s="5">
        <v>46133</v>
      </c>
      <c r="B277" s="6" t="s">
        <v>34</v>
      </c>
      <c r="C277" s="7" t="s">
        <v>35</v>
      </c>
      <c r="D277" s="6" t="s">
        <v>45</v>
      </c>
      <c r="E277" s="7" t="s">
        <v>46</v>
      </c>
      <c r="F277" s="6">
        <v>1</v>
      </c>
      <c r="G277" s="6">
        <v>4500</v>
      </c>
      <c r="H277" s="6">
        <v>4500</v>
      </c>
      <c r="I277" s="7" t="s">
        <v>49</v>
      </c>
      <c r="J277" s="7" t="s">
        <v>50</v>
      </c>
      <c r="K277" s="7" t="s">
        <v>33</v>
      </c>
      <c r="L277" s="6"/>
    </row>
    <row r="278" spans="1:12">
      <c r="A278" s="5">
        <v>46140</v>
      </c>
      <c r="B278" s="6" t="s">
        <v>47</v>
      </c>
      <c r="C278" s="7" t="s">
        <v>48</v>
      </c>
      <c r="D278" s="6" t="s">
        <v>82</v>
      </c>
      <c r="E278" s="7" t="s">
        <v>46</v>
      </c>
      <c r="F278" s="6">
        <v>1</v>
      </c>
      <c r="G278" s="6">
        <v>4500</v>
      </c>
      <c r="H278" s="6">
        <v>4500</v>
      </c>
      <c r="I278" s="7" t="s">
        <v>49</v>
      </c>
      <c r="J278" s="7" t="s">
        <v>50</v>
      </c>
      <c r="K278" s="7" t="s">
        <v>33</v>
      </c>
      <c r="L278" s="6"/>
    </row>
    <row r="279" spans="1:12">
      <c r="A279" s="5">
        <v>46106</v>
      </c>
      <c r="B279" s="6" t="s">
        <v>34</v>
      </c>
      <c r="C279" s="7" t="s">
        <v>35</v>
      </c>
      <c r="D279" s="6" t="s">
        <v>56</v>
      </c>
      <c r="E279" s="7" t="s">
        <v>57</v>
      </c>
      <c r="F279" s="6">
        <v>2</v>
      </c>
      <c r="G279" s="6">
        <v>5500</v>
      </c>
      <c r="H279" s="6">
        <v>11000</v>
      </c>
      <c r="I279" s="7" t="s">
        <v>49</v>
      </c>
      <c r="J279" s="7" t="s">
        <v>50</v>
      </c>
      <c r="K279" s="7" t="s">
        <v>33</v>
      </c>
      <c r="L279" s="6"/>
    </row>
    <row r="280" spans="1:12">
      <c r="A280" s="5">
        <v>46133</v>
      </c>
      <c r="B280" s="6" t="s">
        <v>34</v>
      </c>
      <c r="C280" s="7" t="s">
        <v>35</v>
      </c>
      <c r="D280" s="6" t="s">
        <v>42</v>
      </c>
      <c r="E280" s="7" t="s">
        <v>43</v>
      </c>
      <c r="F280" s="6">
        <v>1</v>
      </c>
      <c r="G280" s="6">
        <v>3000</v>
      </c>
      <c r="H280" s="6">
        <v>3000</v>
      </c>
      <c r="I280" s="7" t="s">
        <v>38</v>
      </c>
      <c r="J280" s="7" t="s">
        <v>44</v>
      </c>
      <c r="K280" s="7" t="s">
        <v>33</v>
      </c>
      <c r="L280" s="6"/>
    </row>
    <row r="281" spans="1:12">
      <c r="A281" s="5">
        <v>46156</v>
      </c>
      <c r="B281" s="6" t="s">
        <v>34</v>
      </c>
      <c r="C281" s="7" t="s">
        <v>35</v>
      </c>
      <c r="D281" s="6" t="s">
        <v>42</v>
      </c>
      <c r="E281" s="7" t="s">
        <v>43</v>
      </c>
      <c r="F281" s="6">
        <v>2</v>
      </c>
      <c r="G281" s="6">
        <v>3000</v>
      </c>
      <c r="H281" s="6">
        <v>6000</v>
      </c>
      <c r="I281" s="7" t="s">
        <v>49</v>
      </c>
      <c r="J281" s="7" t="s">
        <v>32</v>
      </c>
      <c r="K281" s="7" t="s">
        <v>33</v>
      </c>
      <c r="L281" s="6"/>
    </row>
    <row r="282" spans="1:12">
      <c r="A282" s="5">
        <v>46107</v>
      </c>
      <c r="B282" s="6" t="s">
        <v>47</v>
      </c>
      <c r="C282" s="7" t="s">
        <v>48</v>
      </c>
      <c r="D282" s="6" t="s">
        <v>59</v>
      </c>
      <c r="E282" s="7" t="s">
        <v>60</v>
      </c>
      <c r="F282" s="6">
        <v>3</v>
      </c>
      <c r="G282" s="6">
        <v>4800</v>
      </c>
      <c r="H282" s="6">
        <v>14400</v>
      </c>
      <c r="I282" s="7" t="s">
        <v>49</v>
      </c>
      <c r="J282" s="7" t="s">
        <v>44</v>
      </c>
      <c r="K282" s="7" t="s">
        <v>33</v>
      </c>
      <c r="L282" s="6"/>
    </row>
    <row r="283" spans="1:12">
      <c r="A283" s="5">
        <v>46130</v>
      </c>
      <c r="B283" s="6" t="s">
        <v>27</v>
      </c>
      <c r="C283" s="7" t="s">
        <v>28</v>
      </c>
      <c r="D283" s="6" t="s">
        <v>29</v>
      </c>
      <c r="E283" s="7" t="s">
        <v>30</v>
      </c>
      <c r="F283" s="6">
        <v>2</v>
      </c>
      <c r="G283" s="6">
        <v>4500</v>
      </c>
      <c r="H283" s="6">
        <v>9000</v>
      </c>
      <c r="I283" s="7" t="s">
        <v>38</v>
      </c>
      <c r="J283" s="7" t="s">
        <v>44</v>
      </c>
      <c r="K283" s="7" t="s">
        <v>33</v>
      </c>
      <c r="L283" s="6"/>
    </row>
    <row r="284" spans="1:12">
      <c r="A284" s="5">
        <v>46118</v>
      </c>
      <c r="B284" s="6" t="s">
        <v>34</v>
      </c>
      <c r="C284" s="7" t="s">
        <v>35</v>
      </c>
      <c r="D284" s="6" t="s">
        <v>45</v>
      </c>
      <c r="E284" s="7" t="s">
        <v>46</v>
      </c>
      <c r="F284" s="6">
        <v>2</v>
      </c>
      <c r="G284" s="6">
        <v>4500</v>
      </c>
      <c r="H284" s="6">
        <v>9000</v>
      </c>
      <c r="I284" s="7" t="s">
        <v>49</v>
      </c>
      <c r="J284" s="7" t="s">
        <v>44</v>
      </c>
      <c r="K284" s="7" t="s">
        <v>33</v>
      </c>
      <c r="L284" s="6"/>
    </row>
    <row r="285" spans="1:12">
      <c r="A285" s="5">
        <v>46136</v>
      </c>
      <c r="B285" s="6" t="s">
        <v>27</v>
      </c>
      <c r="C285" s="7" t="s">
        <v>28</v>
      </c>
      <c r="D285" s="6" t="s">
        <v>67</v>
      </c>
      <c r="E285" s="7" t="s">
        <v>68</v>
      </c>
      <c r="F285" s="6">
        <v>1</v>
      </c>
      <c r="G285" s="6">
        <v>4500</v>
      </c>
      <c r="H285" s="6">
        <v>4500</v>
      </c>
      <c r="I285" s="7" t="s">
        <v>49</v>
      </c>
      <c r="J285" s="7" t="s">
        <v>55</v>
      </c>
      <c r="K285" s="7" t="s">
        <v>33</v>
      </c>
      <c r="L285" s="6"/>
    </row>
    <row r="286" spans="1:12">
      <c r="A286" s="5">
        <v>46165</v>
      </c>
      <c r="B286" s="6" t="s">
        <v>27</v>
      </c>
      <c r="C286" s="7" t="s">
        <v>28</v>
      </c>
      <c r="D286" s="6" t="s">
        <v>45</v>
      </c>
      <c r="E286" s="7" t="s">
        <v>46</v>
      </c>
      <c r="F286" s="6">
        <v>3</v>
      </c>
      <c r="G286" s="6">
        <v>4500</v>
      </c>
      <c r="H286" s="6">
        <v>13500</v>
      </c>
      <c r="I286" s="7" t="s">
        <v>38</v>
      </c>
      <c r="J286" s="7" t="s">
        <v>50</v>
      </c>
      <c r="K286" s="7" t="s">
        <v>33</v>
      </c>
      <c r="L286" s="6"/>
    </row>
    <row r="287" spans="1:12">
      <c r="A287" s="5">
        <v>46165</v>
      </c>
      <c r="B287" s="6" t="s">
        <v>27</v>
      </c>
      <c r="C287" s="7" t="s">
        <v>28</v>
      </c>
      <c r="D287" s="6" t="s">
        <v>45</v>
      </c>
      <c r="E287" s="7" t="s">
        <v>46</v>
      </c>
      <c r="F287" s="6">
        <v>3</v>
      </c>
      <c r="G287" s="6">
        <v>4500</v>
      </c>
      <c r="H287" s="6">
        <v>13500</v>
      </c>
      <c r="I287" s="7" t="s">
        <v>38</v>
      </c>
      <c r="J287" s="7" t="s">
        <v>50</v>
      </c>
      <c r="K287" s="7" t="s">
        <v>33</v>
      </c>
      <c r="L287" s="6"/>
    </row>
    <row r="288" spans="1:12">
      <c r="A288" s="5">
        <v>46163</v>
      </c>
      <c r="B288" s="6" t="s">
        <v>47</v>
      </c>
      <c r="C288" s="7" t="s">
        <v>48</v>
      </c>
      <c r="D288" s="6" t="s">
        <v>56</v>
      </c>
      <c r="E288" s="7" t="s">
        <v>57</v>
      </c>
      <c r="F288" s="6">
        <v>1</v>
      </c>
      <c r="G288" s="6">
        <v>5500</v>
      </c>
      <c r="H288" s="6">
        <v>5500</v>
      </c>
      <c r="I288" s="7" t="s">
        <v>49</v>
      </c>
      <c r="J288" s="7" t="s">
        <v>32</v>
      </c>
      <c r="K288" s="7" t="s">
        <v>33</v>
      </c>
      <c r="L288" s="6"/>
    </row>
    <row r="289" spans="1:12">
      <c r="A289" s="5">
        <v>46089</v>
      </c>
      <c r="B289" s="6" t="s">
        <v>47</v>
      </c>
      <c r="C289" s="7" t="s">
        <v>48</v>
      </c>
      <c r="D289" s="6" t="s">
        <v>42</v>
      </c>
      <c r="E289" s="7" t="s">
        <v>69</v>
      </c>
      <c r="F289" s="6">
        <v>3</v>
      </c>
      <c r="G289" s="6">
        <v>3000</v>
      </c>
      <c r="H289" s="6">
        <v>9000</v>
      </c>
      <c r="I289" s="7" t="s">
        <v>49</v>
      </c>
      <c r="J289" s="7" t="s">
        <v>51</v>
      </c>
      <c r="K289" s="7" t="s">
        <v>33</v>
      </c>
      <c r="L289" s="6"/>
    </row>
    <row r="290" spans="1:12">
      <c r="A290" s="5">
        <v>46128</v>
      </c>
      <c r="B290" s="6" t="s">
        <v>27</v>
      </c>
      <c r="C290" s="7" t="s">
        <v>28</v>
      </c>
      <c r="D290" s="6" t="s">
        <v>67</v>
      </c>
      <c r="E290" s="7" t="s">
        <v>68</v>
      </c>
      <c r="F290" s="6">
        <v>2</v>
      </c>
      <c r="G290" s="6">
        <v>4500</v>
      </c>
      <c r="H290" s="6">
        <v>9000</v>
      </c>
      <c r="I290" s="7" t="s">
        <v>31</v>
      </c>
      <c r="J290" s="7" t="s">
        <v>50</v>
      </c>
      <c r="K290" s="7" t="s">
        <v>33</v>
      </c>
      <c r="L290" s="6"/>
    </row>
    <row r="291" spans="1:12">
      <c r="A291" s="5">
        <v>46161</v>
      </c>
      <c r="B291" s="6" t="s">
        <v>47</v>
      </c>
      <c r="C291" s="7" t="s">
        <v>48</v>
      </c>
      <c r="D291" s="6" t="s">
        <v>59</v>
      </c>
      <c r="E291" s="7" t="s">
        <v>60</v>
      </c>
      <c r="F291" s="6">
        <v>4</v>
      </c>
      <c r="G291" s="6">
        <v>4800</v>
      </c>
      <c r="H291" s="6">
        <v>19200</v>
      </c>
      <c r="I291" s="7" t="s">
        <v>49</v>
      </c>
      <c r="J291" s="7" t="s">
        <v>44</v>
      </c>
      <c r="K291" s="7" t="s">
        <v>61</v>
      </c>
      <c r="L291" s="6"/>
    </row>
    <row r="292" spans="1:12">
      <c r="A292" s="5">
        <v>46129</v>
      </c>
      <c r="B292" s="6" t="s">
        <v>27</v>
      </c>
      <c r="C292" s="7" t="s">
        <v>28</v>
      </c>
      <c r="D292" s="6" t="s">
        <v>36</v>
      </c>
      <c r="E292" s="7" t="s">
        <v>37</v>
      </c>
      <c r="F292" s="6">
        <v>4</v>
      </c>
      <c r="G292" s="6">
        <v>4000</v>
      </c>
      <c r="H292" s="6">
        <v>16000</v>
      </c>
      <c r="I292" s="7" t="s">
        <v>49</v>
      </c>
      <c r="J292" s="7" t="s">
        <v>51</v>
      </c>
      <c r="K292" s="7" t="s">
        <v>33</v>
      </c>
      <c r="L292" s="6"/>
    </row>
    <row r="293" spans="1:12">
      <c r="A293" s="5">
        <v>46098</v>
      </c>
      <c r="B293" s="6" t="s">
        <v>27</v>
      </c>
      <c r="C293" s="7" t="s">
        <v>28</v>
      </c>
      <c r="D293" s="6" t="s">
        <v>52</v>
      </c>
      <c r="E293" s="7" t="s">
        <v>53</v>
      </c>
      <c r="F293" s="6">
        <v>2</v>
      </c>
      <c r="G293" s="6">
        <v>3500</v>
      </c>
      <c r="H293" s="6">
        <v>7000</v>
      </c>
      <c r="I293" s="7" t="s">
        <v>38</v>
      </c>
      <c r="J293" s="7" t="s">
        <v>44</v>
      </c>
      <c r="K293" s="7" t="s">
        <v>33</v>
      </c>
      <c r="L293" s="6"/>
    </row>
    <row r="294" spans="1:12">
      <c r="A294" s="5">
        <v>46089</v>
      </c>
      <c r="B294" s="6" t="s">
        <v>27</v>
      </c>
      <c r="C294" s="7" t="s">
        <v>28</v>
      </c>
      <c r="D294" s="6" t="s">
        <v>62</v>
      </c>
      <c r="E294" s="7" t="s">
        <v>63</v>
      </c>
      <c r="F294" s="6">
        <v>3</v>
      </c>
      <c r="G294" s="6">
        <v>4000</v>
      </c>
      <c r="H294" s="6">
        <v>12000</v>
      </c>
      <c r="I294" s="7" t="s">
        <v>49</v>
      </c>
      <c r="J294" s="7" t="s">
        <v>50</v>
      </c>
      <c r="K294" s="7" t="s">
        <v>33</v>
      </c>
      <c r="L294" s="6"/>
    </row>
    <row r="295" spans="1:12">
      <c r="A295" s="5">
        <v>46164</v>
      </c>
      <c r="B295" s="6" t="s">
        <v>27</v>
      </c>
      <c r="C295" s="7" t="s">
        <v>28</v>
      </c>
      <c r="D295" s="6" t="s">
        <v>36</v>
      </c>
      <c r="E295" s="7" t="s">
        <v>37</v>
      </c>
      <c r="F295" s="6">
        <v>3</v>
      </c>
      <c r="G295" s="6">
        <v>4000</v>
      </c>
      <c r="H295" s="6">
        <v>12000</v>
      </c>
      <c r="I295" s="7" t="s">
        <v>38</v>
      </c>
      <c r="J295" s="7" t="s">
        <v>44</v>
      </c>
      <c r="K295" s="7" t="s">
        <v>33</v>
      </c>
      <c r="L295" s="6"/>
    </row>
    <row r="296" spans="1:12">
      <c r="A296" s="5" t="s">
        <v>98</v>
      </c>
      <c r="B296" s="6" t="s">
        <v>27</v>
      </c>
      <c r="C296" s="7" t="s">
        <v>28</v>
      </c>
      <c r="D296" s="6" t="s">
        <v>56</v>
      </c>
      <c r="E296" s="7" t="s">
        <v>57</v>
      </c>
      <c r="F296" s="6">
        <v>3</v>
      </c>
      <c r="G296" s="6">
        <v>5500</v>
      </c>
      <c r="H296" s="6">
        <v>16500</v>
      </c>
      <c r="I296" s="7" t="s">
        <v>38</v>
      </c>
      <c r="J296" s="7" t="s">
        <v>32</v>
      </c>
      <c r="K296" s="7" t="s">
        <v>33</v>
      </c>
      <c r="L296" s="6"/>
    </row>
    <row r="297" spans="1:12">
      <c r="A297" s="5">
        <v>46135</v>
      </c>
      <c r="B297" s="6" t="s">
        <v>34</v>
      </c>
      <c r="C297" s="7" t="s">
        <v>35</v>
      </c>
      <c r="D297" s="6" t="s">
        <v>59</v>
      </c>
      <c r="E297" s="7" t="s">
        <v>60</v>
      </c>
      <c r="F297" s="6">
        <v>2</v>
      </c>
      <c r="G297" s="6">
        <v>4800</v>
      </c>
      <c r="H297" s="6">
        <v>9600</v>
      </c>
      <c r="I297" s="7" t="s">
        <v>49</v>
      </c>
      <c r="J297" s="7" t="s">
        <v>55</v>
      </c>
      <c r="K297" s="7" t="s">
        <v>33</v>
      </c>
      <c r="L297" s="6"/>
    </row>
    <row r="298" spans="1:12">
      <c r="A298" s="5">
        <v>46140</v>
      </c>
      <c r="B298" s="6" t="s">
        <v>34</v>
      </c>
      <c r="C298" s="7" t="s">
        <v>35</v>
      </c>
      <c r="D298" s="6" t="s">
        <v>45</v>
      </c>
      <c r="E298" s="7" t="s">
        <v>46</v>
      </c>
      <c r="F298" s="6">
        <v>2</v>
      </c>
      <c r="G298" s="6">
        <v>4500</v>
      </c>
      <c r="H298" s="6">
        <v>9000</v>
      </c>
      <c r="I298" s="7" t="s">
        <v>31</v>
      </c>
      <c r="J298" s="7" t="s">
        <v>50</v>
      </c>
      <c r="K298" s="7" t="s">
        <v>33</v>
      </c>
      <c r="L298" s="6"/>
    </row>
    <row r="299" spans="1:12">
      <c r="A299" s="5">
        <v>46160</v>
      </c>
      <c r="B299" s="6" t="s">
        <v>34</v>
      </c>
      <c r="C299" s="7" t="s">
        <v>35</v>
      </c>
      <c r="D299" s="6" t="s">
        <v>45</v>
      </c>
      <c r="E299" s="7" t="s">
        <v>46</v>
      </c>
      <c r="F299" s="6">
        <v>1</v>
      </c>
      <c r="G299" s="6">
        <v>4500</v>
      </c>
      <c r="H299" s="6">
        <v>4500</v>
      </c>
      <c r="I299" s="7" t="s">
        <v>49</v>
      </c>
      <c r="J299" s="7" t="s">
        <v>50</v>
      </c>
      <c r="K299" s="7" t="s">
        <v>33</v>
      </c>
      <c r="L299" s="6"/>
    </row>
    <row r="300" spans="1:12">
      <c r="A300" s="5">
        <v>46101</v>
      </c>
      <c r="B300" s="6" t="s">
        <v>27</v>
      </c>
      <c r="C300" s="7" t="s">
        <v>28</v>
      </c>
      <c r="D300" s="6" t="s">
        <v>52</v>
      </c>
      <c r="E300" s="7" t="s">
        <v>53</v>
      </c>
      <c r="F300" s="6">
        <v>1</v>
      </c>
      <c r="G300" s="6">
        <v>3500</v>
      </c>
      <c r="H300" s="6">
        <v>3500</v>
      </c>
      <c r="I300" s="7" t="s">
        <v>49</v>
      </c>
      <c r="J300" s="7" t="s">
        <v>41</v>
      </c>
      <c r="K300" s="7" t="s">
        <v>33</v>
      </c>
      <c r="L300" s="6"/>
    </row>
    <row r="301" spans="1:12">
      <c r="A301" s="5">
        <v>46165</v>
      </c>
      <c r="B301" s="6" t="s">
        <v>47</v>
      </c>
      <c r="C301" s="7" t="s">
        <v>48</v>
      </c>
      <c r="D301" s="6" t="s">
        <v>67</v>
      </c>
      <c r="E301" s="7" t="s">
        <v>68</v>
      </c>
      <c r="F301" s="6">
        <v>3</v>
      </c>
      <c r="G301" s="6">
        <v>4500</v>
      </c>
      <c r="H301" s="6">
        <v>13500</v>
      </c>
      <c r="I301" s="7" t="s">
        <v>31</v>
      </c>
      <c r="J301" s="7" t="s">
        <v>41</v>
      </c>
      <c r="K301" s="7" t="s">
        <v>33</v>
      </c>
      <c r="L301" s="6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pane ySplit="1" topLeftCell="A2" activePane="bottomLeft" state="frozen"/>
      <selection pane="bottomLeft" activeCell="G16" sqref="G16"/>
    </sheetView>
  </sheetViews>
  <sheetFormatPr defaultColWidth="8.6640625" defaultRowHeight="14.4"/>
  <cols>
    <col min="1" max="1" width="12" customWidth="1"/>
    <col min="2" max="2" width="20" customWidth="1"/>
    <col min="3" max="4" width="14" customWidth="1"/>
  </cols>
  <sheetData>
    <row r="1" spans="1:4">
      <c r="A1" s="4" t="s">
        <v>18</v>
      </c>
      <c r="B1" s="4" t="s">
        <v>19</v>
      </c>
      <c r="C1" s="4" t="s">
        <v>99</v>
      </c>
      <c r="D1" s="4" t="s">
        <v>100</v>
      </c>
    </row>
    <row r="2" spans="1:4">
      <c r="A2" s="6" t="s">
        <v>42</v>
      </c>
      <c r="B2" s="7" t="s">
        <v>43</v>
      </c>
      <c r="C2" s="7" t="s">
        <v>101</v>
      </c>
      <c r="D2" s="6">
        <v>3000</v>
      </c>
    </row>
    <row r="3" spans="1:4">
      <c r="A3" s="6" t="s">
        <v>36</v>
      </c>
      <c r="B3" s="7" t="s">
        <v>37</v>
      </c>
      <c r="C3" s="7" t="s">
        <v>101</v>
      </c>
      <c r="D3" s="6">
        <v>4000</v>
      </c>
    </row>
    <row r="4" spans="1:4">
      <c r="A4" s="6" t="s">
        <v>45</v>
      </c>
      <c r="B4" s="7" t="s">
        <v>46</v>
      </c>
      <c r="C4" s="7" t="s">
        <v>101</v>
      </c>
      <c r="D4" s="6">
        <v>4500</v>
      </c>
    </row>
    <row r="5" spans="1:4">
      <c r="A5" s="6" t="s">
        <v>59</v>
      </c>
      <c r="B5" s="7" t="s">
        <v>60</v>
      </c>
      <c r="C5" s="7" t="s">
        <v>101</v>
      </c>
      <c r="D5" s="6">
        <v>4800</v>
      </c>
    </row>
    <row r="6" spans="1:4">
      <c r="A6" s="6" t="s">
        <v>29</v>
      </c>
      <c r="B6" s="7" t="s">
        <v>30</v>
      </c>
      <c r="C6" s="7" t="s">
        <v>102</v>
      </c>
      <c r="D6" s="6">
        <v>4500</v>
      </c>
    </row>
    <row r="7" spans="1:4">
      <c r="A7" s="6" t="s">
        <v>67</v>
      </c>
      <c r="B7" s="7" t="s">
        <v>68</v>
      </c>
      <c r="C7" s="7" t="s">
        <v>102</v>
      </c>
      <c r="D7" s="6">
        <v>4500</v>
      </c>
    </row>
    <row r="8" spans="1:4">
      <c r="A8" s="6" t="s">
        <v>39</v>
      </c>
      <c r="B8" s="7" t="s">
        <v>40</v>
      </c>
      <c r="C8" s="7" t="s">
        <v>103</v>
      </c>
      <c r="D8" s="6">
        <v>5000</v>
      </c>
    </row>
    <row r="9" spans="1:4">
      <c r="A9" s="6" t="s">
        <v>52</v>
      </c>
      <c r="B9" s="7" t="s">
        <v>53</v>
      </c>
      <c r="C9" s="7" t="s">
        <v>103</v>
      </c>
      <c r="D9" s="6">
        <v>3500</v>
      </c>
    </row>
    <row r="10" spans="1:4">
      <c r="A10" s="6" t="s">
        <v>56</v>
      </c>
      <c r="B10" s="7" t="s">
        <v>57</v>
      </c>
      <c r="C10" s="7" t="s">
        <v>104</v>
      </c>
      <c r="D10" s="6">
        <v>5500</v>
      </c>
    </row>
    <row r="11" spans="1:4">
      <c r="A11" s="6" t="s">
        <v>62</v>
      </c>
      <c r="B11" s="7" t="s">
        <v>63</v>
      </c>
      <c r="C11" s="7" t="s">
        <v>104</v>
      </c>
      <c r="D11" s="6">
        <v>4000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12" customWidth="1"/>
    <col min="2" max="3" width="14" customWidth="1"/>
  </cols>
  <sheetData>
    <row r="1" spans="1:3">
      <c r="A1" s="4" t="s">
        <v>16</v>
      </c>
      <c r="B1" s="4" t="s">
        <v>17</v>
      </c>
      <c r="C1" s="4" t="s">
        <v>105</v>
      </c>
    </row>
    <row r="2" spans="1:3">
      <c r="A2" s="6" t="s">
        <v>27</v>
      </c>
      <c r="B2" s="7" t="s">
        <v>28</v>
      </c>
      <c r="C2" s="7" t="s">
        <v>106</v>
      </c>
    </row>
    <row r="3" spans="1:3">
      <c r="A3" s="6" t="s">
        <v>34</v>
      </c>
      <c r="B3" s="7" t="s">
        <v>35</v>
      </c>
      <c r="C3" s="7" t="s">
        <v>106</v>
      </c>
    </row>
    <row r="4" spans="1:3">
      <c r="A4" s="6" t="s">
        <v>47</v>
      </c>
      <c r="B4" s="7" t="s">
        <v>48</v>
      </c>
      <c r="C4" s="7" t="s">
        <v>107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90"/>
  <sheetViews>
    <sheetView topLeftCell="A2" zoomScaleNormal="100" workbookViewId="0">
      <selection sqref="A1:U290"/>
    </sheetView>
  </sheetViews>
  <sheetFormatPr defaultColWidth="8.6640625" defaultRowHeight="14.4"/>
  <cols>
    <col min="1" max="2" width="10.88671875" customWidth="1"/>
    <col min="3" max="3" width="8.88671875" customWidth="1"/>
    <col min="4" max="4" width="10.88671875" customWidth="1"/>
    <col min="5" max="5" width="12.88671875" customWidth="1"/>
    <col min="7" max="7" width="10.88671875" customWidth="1"/>
    <col min="8" max="8" width="8.88671875" customWidth="1"/>
    <col min="9" max="9" width="10.88671875" customWidth="1"/>
    <col min="10" max="10" width="8.88671875" customWidth="1"/>
    <col min="11" max="11" width="10.88671875" customWidth="1"/>
    <col min="13" max="13" width="11" customWidth="1"/>
    <col min="14" max="14" width="11.33203125" customWidth="1"/>
    <col min="15" max="15" width="10.44140625" customWidth="1"/>
    <col min="16" max="17" width="10.88671875" customWidth="1"/>
    <col min="18" max="18" width="10.44140625" customWidth="1"/>
    <col min="19" max="19" width="12.5546875" customWidth="1"/>
    <col min="20" max="20" width="10.5546875" customWidth="1"/>
    <col min="21" max="21" width="10" customWidth="1"/>
    <col min="22" max="22" width="6.5546875" customWidth="1"/>
    <col min="23" max="23" width="14.33203125" customWidth="1"/>
  </cols>
  <sheetData>
    <row r="1" spans="1:23" ht="17.399999999999999">
      <c r="A1" s="4" t="s">
        <v>15</v>
      </c>
      <c r="B1" s="25" t="s">
        <v>164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21" t="s">
        <v>160</v>
      </c>
      <c r="N1" s="24" t="s">
        <v>161</v>
      </c>
      <c r="O1" s="22" t="s">
        <v>157</v>
      </c>
      <c r="P1" s="21" t="s">
        <v>158</v>
      </c>
      <c r="Q1" s="22" t="s">
        <v>159</v>
      </c>
      <c r="R1" s="26" t="s">
        <v>177</v>
      </c>
      <c r="S1" s="26" t="s">
        <v>178</v>
      </c>
      <c r="T1" s="21" t="s">
        <v>179</v>
      </c>
      <c r="U1" s="21" t="s">
        <v>180</v>
      </c>
      <c r="W1" t="s">
        <v>163</v>
      </c>
    </row>
    <row r="2" spans="1:23">
      <c r="A2" s="5">
        <v>46091</v>
      </c>
      <c r="B2" s="6" t="s">
        <v>27</v>
      </c>
      <c r="C2" s="7" t="s">
        <v>28</v>
      </c>
      <c r="D2" s="6" t="s">
        <v>29</v>
      </c>
      <c r="E2" s="7" t="s">
        <v>30</v>
      </c>
      <c r="F2" s="6">
        <v>3</v>
      </c>
      <c r="G2" s="6">
        <v>4500</v>
      </c>
      <c r="H2" s="6">
        <v>13500</v>
      </c>
      <c r="I2" s="7" t="s">
        <v>31</v>
      </c>
      <c r="J2" s="7" t="s">
        <v>32</v>
      </c>
      <c r="K2" s="7" t="s">
        <v>33</v>
      </c>
      <c r="L2" s="6"/>
      <c r="M2" t="str">
        <f>_xlfn.XLOOKUP(D2,'03_상품Master'!$A$2:$A$11,'03_상품Master'!$C$2:$C$11,"확인필요")</f>
        <v>논커피</v>
      </c>
      <c r="N2" t="str">
        <f t="shared" ref="N2:N64" si="0">IF(COUNT(F2:H2)&lt;3, "값확인", IF(F2*G2=H2, "정상", "검토필요"))</f>
        <v>정상</v>
      </c>
      <c r="O2" t="str">
        <f t="shared" ref="O2:O64" si="1">_xlfn.TEXTJOIN("|",FALSE,A2:L2)</f>
        <v>46091|S001|신구점|P005|녹차라떼|3|4500|13500|카드|한지우|판매|</v>
      </c>
      <c r="P2" t="str">
        <f>IF(COUNTIF(O2:O290,O2)&gt;1,"중복", "")</f>
        <v/>
      </c>
      <c r="Q2">
        <f>IFERROR(IF(ISNUMBER(A2), A2,DATEVALUE(SUBSTITUTE(A2,".","-")))," 확인필요")</f>
        <v>46091</v>
      </c>
      <c r="W2">
        <f>SUMIFS(H:H,C:C,"신구점",K:K,"판매",A:A,"&gt;="&amp;DATE(2026,3,1), A:A,"&lt;"&amp;DATE(2026,4,1))</f>
        <v>298300</v>
      </c>
    </row>
    <row r="3" spans="1:23">
      <c r="A3" s="5">
        <v>46129</v>
      </c>
      <c r="B3" s="6" t="s">
        <v>34</v>
      </c>
      <c r="C3" s="7" t="s">
        <v>35</v>
      </c>
      <c r="D3" s="6" t="s">
        <v>36</v>
      </c>
      <c r="E3" s="7" t="s">
        <v>37</v>
      </c>
      <c r="F3" s="6">
        <v>1</v>
      </c>
      <c r="G3" s="6">
        <v>4000</v>
      </c>
      <c r="H3" s="6">
        <v>4000</v>
      </c>
      <c r="I3" s="7" t="s">
        <v>38</v>
      </c>
      <c r="J3" s="7" t="s">
        <v>32</v>
      </c>
      <c r="K3" s="7" t="s">
        <v>33</v>
      </c>
      <c r="L3" s="6"/>
      <c r="M3" t="str">
        <f>_xlfn.XLOOKUP(D3,'03_상품Master'!$A$2:$A$11,'03_상품Master'!$C$2:$C$11,"확인필요")</f>
        <v>커피</v>
      </c>
      <c r="N3" t="str">
        <f t="shared" si="0"/>
        <v>정상</v>
      </c>
      <c r="O3" t="str">
        <f t="shared" si="1"/>
        <v>46129|S002|성남점|P002|카페라떼|1|4000|4000|간편결제|한지우|판매|</v>
      </c>
      <c r="P3" t="str">
        <f>IF(COUNTIF(O3:O291,O3)&gt;1,"중복", "")</f>
        <v/>
      </c>
      <c r="Q3">
        <f t="shared" ref="Q3:Q65" si="2">IFERROR(IF(ISNUMBER(A3), A3,DATEVALUE(SUBSTITUTE(A3,".","-")))," 확인필요")</f>
        <v>46129</v>
      </c>
    </row>
    <row r="4" spans="1:23">
      <c r="A4" s="5">
        <v>46088</v>
      </c>
      <c r="B4" s="6" t="s">
        <v>34</v>
      </c>
      <c r="C4" s="7" t="s">
        <v>35</v>
      </c>
      <c r="D4" s="6" t="s">
        <v>39</v>
      </c>
      <c r="E4" s="7" t="s">
        <v>40</v>
      </c>
      <c r="F4" s="6">
        <v>2</v>
      </c>
      <c r="G4" s="6">
        <v>5000</v>
      </c>
      <c r="H4" s="6">
        <v>10000</v>
      </c>
      <c r="I4" s="7" t="s">
        <v>31</v>
      </c>
      <c r="J4" s="7" t="s">
        <v>41</v>
      </c>
      <c r="K4" s="7" t="s">
        <v>33</v>
      </c>
      <c r="L4" s="6"/>
      <c r="M4" t="str">
        <f>_xlfn.XLOOKUP(D4,'03_상품Master'!$A$2:$A$11,'03_상품Master'!$C$2:$C$11,"확인필요")</f>
        <v>디저트</v>
      </c>
      <c r="N4" t="str">
        <f t="shared" si="0"/>
        <v>정상</v>
      </c>
      <c r="O4" t="str">
        <f t="shared" si="1"/>
        <v>46088|S002|성남점|P007|치즈케이크|2|5000|10000|카드|정다은|판매|</v>
      </c>
      <c r="P4" t="str">
        <f>IF(COUNTIF(O4:O292,O4)&gt;1,"중복", "")</f>
        <v/>
      </c>
      <c r="Q4">
        <f t="shared" si="2"/>
        <v>46088</v>
      </c>
    </row>
    <row r="5" spans="1:23">
      <c r="A5" s="5">
        <v>46139</v>
      </c>
      <c r="B5" s="6" t="s">
        <v>34</v>
      </c>
      <c r="C5" s="7" t="s">
        <v>35</v>
      </c>
      <c r="D5" s="6" t="s">
        <v>42</v>
      </c>
      <c r="E5" s="7" t="s">
        <v>43</v>
      </c>
      <c r="F5" s="6">
        <v>3</v>
      </c>
      <c r="G5" s="6">
        <v>3000</v>
      </c>
      <c r="H5" s="6">
        <v>9000</v>
      </c>
      <c r="I5" s="7" t="s">
        <v>38</v>
      </c>
      <c r="J5" s="7" t="s">
        <v>44</v>
      </c>
      <c r="K5" s="7" t="s">
        <v>33</v>
      </c>
      <c r="L5" s="6"/>
      <c r="M5" t="str">
        <f>_xlfn.XLOOKUP(D5,'03_상품Master'!$A$2:$A$11,'03_상품Master'!$C$2:$C$11,"확인필요")</f>
        <v>커피</v>
      </c>
      <c r="N5" t="str">
        <f t="shared" si="0"/>
        <v>정상</v>
      </c>
      <c r="O5" t="str">
        <f t="shared" si="1"/>
        <v>46139|S002|성남점|P001|아메리카노|3|3000|9000|간편결제|박서연|판매|</v>
      </c>
      <c r="P5" t="str">
        <f>IF(COUNTIF(O5:O293,O5)&gt;1,"중복", "")</f>
        <v/>
      </c>
      <c r="Q5">
        <f t="shared" si="2"/>
        <v>46139</v>
      </c>
    </row>
    <row r="6" spans="1:23">
      <c r="A6" s="5">
        <v>46112</v>
      </c>
      <c r="B6" s="6" t="s">
        <v>27</v>
      </c>
      <c r="C6" s="7" t="s">
        <v>28</v>
      </c>
      <c r="D6" s="6" t="s">
        <v>45</v>
      </c>
      <c r="E6" s="7" t="s">
        <v>46</v>
      </c>
      <c r="F6" s="6">
        <v>4</v>
      </c>
      <c r="G6" s="6">
        <v>4500</v>
      </c>
      <c r="H6" s="6">
        <v>18000</v>
      </c>
      <c r="I6" s="7" t="s">
        <v>38</v>
      </c>
      <c r="J6" s="7" t="s">
        <v>44</v>
      </c>
      <c r="K6" s="7" t="s">
        <v>33</v>
      </c>
      <c r="L6" s="6"/>
      <c r="M6" t="str">
        <f>_xlfn.XLOOKUP(D6,'03_상품Master'!$A$2:$A$11,'03_상품Master'!$C$2:$C$11,"확인필요")</f>
        <v>커피</v>
      </c>
      <c r="N6" t="str">
        <f t="shared" si="0"/>
        <v>정상</v>
      </c>
      <c r="O6" t="str">
        <f t="shared" si="1"/>
        <v>46112|S001|신구점|P003|바닐라라떼|4|4500|18000|간편결제|박서연|판매|</v>
      </c>
      <c r="P6" t="str">
        <f>IF(COUNTIF(O6:O294,O6)&gt;1,"중복", "")</f>
        <v/>
      </c>
      <c r="Q6">
        <f t="shared" si="2"/>
        <v>46112</v>
      </c>
    </row>
    <row r="7" spans="1:23">
      <c r="A7" s="5">
        <v>46085</v>
      </c>
      <c r="B7" s="6" t="s">
        <v>47</v>
      </c>
      <c r="C7" s="7" t="s">
        <v>48</v>
      </c>
      <c r="D7" s="6" t="s">
        <v>42</v>
      </c>
      <c r="E7" s="7" t="s">
        <v>43</v>
      </c>
      <c r="F7" s="6">
        <v>1</v>
      </c>
      <c r="G7" s="6">
        <v>3000</v>
      </c>
      <c r="H7" s="6">
        <v>3000</v>
      </c>
      <c r="I7" s="7" t="s">
        <v>49</v>
      </c>
      <c r="J7" s="7" t="s">
        <v>32</v>
      </c>
      <c r="K7" s="7" t="s">
        <v>33</v>
      </c>
      <c r="L7" s="6"/>
      <c r="M7" t="str">
        <f>_xlfn.XLOOKUP(D7,'03_상품Master'!$A$2:$A$11,'03_상품Master'!$C$2:$C$11,"확인필요")</f>
        <v>커피</v>
      </c>
      <c r="N7" t="str">
        <f t="shared" si="0"/>
        <v>정상</v>
      </c>
      <c r="O7" t="str">
        <f t="shared" si="1"/>
        <v>46085|S003|용인점|P001|아메리카노|1|3000|3000|현금|한지우|판매|</v>
      </c>
      <c r="P7" t="str">
        <f>IF(COUNTIF(O7:O295,O7)&gt;1,"중복", "")</f>
        <v/>
      </c>
      <c r="Q7">
        <f t="shared" si="2"/>
        <v>46085</v>
      </c>
    </row>
    <row r="8" spans="1:23">
      <c r="A8" s="5">
        <v>46106</v>
      </c>
      <c r="B8" s="6" t="s">
        <v>27</v>
      </c>
      <c r="C8" s="7" t="s">
        <v>28</v>
      </c>
      <c r="D8" s="6" t="s">
        <v>45</v>
      </c>
      <c r="E8" s="7" t="s">
        <v>46</v>
      </c>
      <c r="F8" s="6">
        <v>1</v>
      </c>
      <c r="G8" s="6">
        <v>4500</v>
      </c>
      <c r="H8" s="6">
        <v>4500</v>
      </c>
      <c r="I8" s="7" t="s">
        <v>31</v>
      </c>
      <c r="J8" s="7" t="s">
        <v>51</v>
      </c>
      <c r="K8" s="7" t="s">
        <v>33</v>
      </c>
      <c r="L8" s="6"/>
      <c r="M8" t="str">
        <f>_xlfn.XLOOKUP(D8,'03_상품Master'!$A$2:$A$11,'03_상품Master'!$C$2:$C$11,"확인필요")</f>
        <v>커피</v>
      </c>
      <c r="N8" t="str">
        <f t="shared" si="0"/>
        <v>정상</v>
      </c>
      <c r="O8" t="str">
        <f t="shared" si="1"/>
        <v>46106|S001|신구점|P003|바닐라라떼|1|4500|4500|카드|최지훈|판매|</v>
      </c>
      <c r="P8" t="str">
        <f>IF(COUNTIF(O8:O297,O8)&gt;1,"중복", "")</f>
        <v/>
      </c>
      <c r="Q8">
        <f t="shared" si="2"/>
        <v>46106</v>
      </c>
    </row>
    <row r="9" spans="1:23">
      <c r="A9" s="5">
        <v>46111</v>
      </c>
      <c r="B9" s="6" t="s">
        <v>27</v>
      </c>
      <c r="C9" s="7" t="s">
        <v>28</v>
      </c>
      <c r="D9" s="6" t="s">
        <v>52</v>
      </c>
      <c r="E9" s="7" t="s">
        <v>53</v>
      </c>
      <c r="F9" s="6">
        <v>2</v>
      </c>
      <c r="G9" s="6">
        <v>3500</v>
      </c>
      <c r="H9" s="6">
        <v>7000</v>
      </c>
      <c r="I9" s="7" t="s">
        <v>31</v>
      </c>
      <c r="J9" s="7" t="s">
        <v>32</v>
      </c>
      <c r="K9" s="7" t="s">
        <v>33</v>
      </c>
      <c r="L9" s="6"/>
      <c r="M9" t="str">
        <f>_xlfn.XLOOKUP(D9,'03_상품Master'!$A$2:$A$11,'03_상품Master'!$C$2:$C$11,"확인필요")</f>
        <v>디저트</v>
      </c>
      <c r="N9" t="str">
        <f t="shared" si="0"/>
        <v>정상</v>
      </c>
      <c r="O9" t="str">
        <f t="shared" si="1"/>
        <v>46111|S001|신구점|P008|크루아상|2|3500|7000|카드|한지우|판매|</v>
      </c>
      <c r="P9" t="str">
        <f>IF(COUNTIF(O9:O298,O9)&gt;1,"중복", "")</f>
        <v/>
      </c>
      <c r="Q9">
        <f t="shared" si="2"/>
        <v>46111</v>
      </c>
    </row>
    <row r="10" spans="1:23">
      <c r="A10" s="5">
        <v>46126</v>
      </c>
      <c r="B10" s="6" t="s">
        <v>47</v>
      </c>
      <c r="C10" s="7" t="s">
        <v>48</v>
      </c>
      <c r="D10" s="6" t="s">
        <v>42</v>
      </c>
      <c r="E10" s="7" t="s">
        <v>43</v>
      </c>
      <c r="F10" s="6">
        <v>2</v>
      </c>
      <c r="G10" s="6">
        <v>3000</v>
      </c>
      <c r="H10" s="6">
        <v>6000</v>
      </c>
      <c r="I10" s="7" t="s">
        <v>38</v>
      </c>
      <c r="J10" s="7" t="s">
        <v>50</v>
      </c>
      <c r="K10" s="7" t="s">
        <v>33</v>
      </c>
      <c r="L10" s="6"/>
      <c r="M10" t="str">
        <f>_xlfn.XLOOKUP(D10,'03_상품Master'!$A$2:$A$11,'03_상품Master'!$C$2:$C$11,"확인필요")</f>
        <v>커피</v>
      </c>
      <c r="N10" t="str">
        <f t="shared" si="0"/>
        <v>정상</v>
      </c>
      <c r="O10" t="str">
        <f t="shared" si="1"/>
        <v>46126|S003|용인점|P001|아메리카노|2|3000|6000|간편결제|이서준|판매|</v>
      </c>
      <c r="P10" t="str">
        <f>IF(COUNTIF(O10:O299,O10)&gt;1,"중복", "")</f>
        <v/>
      </c>
      <c r="Q10">
        <f t="shared" si="2"/>
        <v>46126</v>
      </c>
    </row>
    <row r="11" spans="1:23">
      <c r="A11" s="5">
        <v>46109</v>
      </c>
      <c r="B11" s="6" t="s">
        <v>34</v>
      </c>
      <c r="C11" s="7" t="s">
        <v>35</v>
      </c>
      <c r="D11" s="6" t="s">
        <v>45</v>
      </c>
      <c r="E11" s="7" t="s">
        <v>46</v>
      </c>
      <c r="F11" s="6">
        <v>2</v>
      </c>
      <c r="G11" s="6">
        <v>4500</v>
      </c>
      <c r="H11" s="6">
        <v>9000</v>
      </c>
      <c r="I11" s="7" t="s">
        <v>31</v>
      </c>
      <c r="J11" s="7" t="s">
        <v>55</v>
      </c>
      <c r="K11" s="7" t="s">
        <v>33</v>
      </c>
      <c r="L11" s="6"/>
      <c r="M11" t="str">
        <f>_xlfn.XLOOKUP(D11,'03_상품Master'!$A$2:$A$11,'03_상품Master'!$C$2:$C$11,"확인필요")</f>
        <v>커피</v>
      </c>
      <c r="N11" t="str">
        <f t="shared" si="0"/>
        <v>정상</v>
      </c>
      <c r="O11" t="str">
        <f t="shared" si="1"/>
        <v>46109|S002|성남점|P003|바닐라라떼|2|4500|9000|카드|김민지|판매|</v>
      </c>
      <c r="P11" t="str">
        <f>IF(COUNTIF(O11:O300,O11)&gt;1,"중복", "")</f>
        <v/>
      </c>
      <c r="Q11">
        <f t="shared" si="2"/>
        <v>46109</v>
      </c>
    </row>
    <row r="12" spans="1:23">
      <c r="A12" s="5">
        <v>46136</v>
      </c>
      <c r="B12" s="6" t="s">
        <v>34</v>
      </c>
      <c r="C12" s="7" t="s">
        <v>35</v>
      </c>
      <c r="D12" s="6" t="s">
        <v>45</v>
      </c>
      <c r="E12" s="7" t="s">
        <v>46</v>
      </c>
      <c r="F12" s="6">
        <v>5</v>
      </c>
      <c r="G12" s="6">
        <v>4500</v>
      </c>
      <c r="H12" s="6">
        <v>22500</v>
      </c>
      <c r="I12" s="7" t="s">
        <v>49</v>
      </c>
      <c r="J12" s="7" t="s">
        <v>44</v>
      </c>
      <c r="K12" s="7" t="s">
        <v>33</v>
      </c>
      <c r="L12" s="6"/>
      <c r="M12" t="str">
        <f>_xlfn.XLOOKUP(D12,'03_상품Master'!$A$2:$A$11,'03_상품Master'!$C$2:$C$11,"확인필요")</f>
        <v>커피</v>
      </c>
      <c r="N12" t="str">
        <f t="shared" si="0"/>
        <v>정상</v>
      </c>
      <c r="O12" t="str">
        <f t="shared" si="1"/>
        <v>46136|S002|성남점|P003|바닐라라떼|5|4500|22500|현금|박서연|판매|</v>
      </c>
      <c r="P12" t="str">
        <f>IF(COUNTIF(O12:O301,O12)&gt;1,"중복", "")</f>
        <v/>
      </c>
      <c r="Q12">
        <f t="shared" si="2"/>
        <v>46136</v>
      </c>
    </row>
    <row r="13" spans="1:23">
      <c r="A13" s="5">
        <v>46150</v>
      </c>
      <c r="B13" s="6" t="s">
        <v>34</v>
      </c>
      <c r="C13" s="7" t="s">
        <v>35</v>
      </c>
      <c r="D13" s="6" t="s">
        <v>56</v>
      </c>
      <c r="E13" s="7" t="s">
        <v>57</v>
      </c>
      <c r="F13" s="6">
        <v>4</v>
      </c>
      <c r="G13" s="6">
        <v>5500</v>
      </c>
      <c r="H13" s="6">
        <v>22000</v>
      </c>
      <c r="I13" s="7" t="s">
        <v>49</v>
      </c>
      <c r="J13" s="7" t="s">
        <v>44</v>
      </c>
      <c r="K13" s="7" t="s">
        <v>33</v>
      </c>
      <c r="L13" s="6"/>
      <c r="M13" t="str">
        <f>_xlfn.XLOOKUP(D13,'03_상품Master'!$A$2:$A$11,'03_상품Master'!$C$2:$C$11,"확인필요")</f>
        <v>푸드</v>
      </c>
      <c r="N13" t="str">
        <f t="shared" si="0"/>
        <v>정상</v>
      </c>
      <c r="O13" t="str">
        <f t="shared" si="1"/>
        <v>46150|S002|성남점|P009|샌드위치|4|5500|22000|현금|박서연|판매|</v>
      </c>
      <c r="P13" t="str">
        <f>IF(COUNTIF(O13:O302,O13)&gt;1,"중복", "")</f>
        <v/>
      </c>
      <c r="Q13">
        <f t="shared" si="2"/>
        <v>46150</v>
      </c>
    </row>
    <row r="14" spans="1:23">
      <c r="A14" s="5">
        <v>46103</v>
      </c>
      <c r="B14" s="6" t="s">
        <v>27</v>
      </c>
      <c r="C14" s="7" t="s">
        <v>28</v>
      </c>
      <c r="D14" s="6" t="s">
        <v>42</v>
      </c>
      <c r="E14" s="7" t="s">
        <v>43</v>
      </c>
      <c r="F14" s="6">
        <v>1</v>
      </c>
      <c r="G14" s="6">
        <v>3000</v>
      </c>
      <c r="H14" s="6">
        <v>3000</v>
      </c>
      <c r="I14" s="7" t="s">
        <v>38</v>
      </c>
      <c r="J14" s="7" t="s">
        <v>55</v>
      </c>
      <c r="K14" s="7" t="s">
        <v>33</v>
      </c>
      <c r="L14" s="6"/>
      <c r="M14" t="str">
        <f>_xlfn.XLOOKUP(D14,'03_상품Master'!$A$2:$A$11,'03_상품Master'!$C$2:$C$11,"확인필요")</f>
        <v>커피</v>
      </c>
      <c r="N14" t="str">
        <f t="shared" si="0"/>
        <v>정상</v>
      </c>
      <c r="O14" t="str">
        <f t="shared" si="1"/>
        <v>46103|S001|신구점|P001|아메리카노|1|3000|3000|간편결제|김민지|판매|</v>
      </c>
      <c r="P14" t="str">
        <f>IF(COUNTIF(O14:O303,O14)&gt;1,"중복", "")</f>
        <v/>
      </c>
      <c r="Q14">
        <f t="shared" si="2"/>
        <v>46103</v>
      </c>
    </row>
    <row r="15" spans="1:23">
      <c r="A15" s="5">
        <v>46144</v>
      </c>
      <c r="B15" s="6" t="s">
        <v>27</v>
      </c>
      <c r="C15" s="7" t="s">
        <v>28</v>
      </c>
      <c r="D15" s="6" t="s">
        <v>36</v>
      </c>
      <c r="E15" s="7" t="s">
        <v>37</v>
      </c>
      <c r="F15" s="6">
        <v>2</v>
      </c>
      <c r="G15" s="6">
        <v>4000</v>
      </c>
      <c r="H15" s="6">
        <v>8000</v>
      </c>
      <c r="I15" s="7" t="s">
        <v>38</v>
      </c>
      <c r="J15" s="7" t="s">
        <v>55</v>
      </c>
      <c r="K15" s="7" t="s">
        <v>33</v>
      </c>
      <c r="L15" s="6"/>
      <c r="M15" t="str">
        <f>_xlfn.XLOOKUP(D15,'03_상품Master'!$A$2:$A$11,'03_상품Master'!$C$2:$C$11,"확인필요")</f>
        <v>커피</v>
      </c>
      <c r="N15" t="str">
        <f t="shared" si="0"/>
        <v>정상</v>
      </c>
      <c r="O15" t="str">
        <f t="shared" si="1"/>
        <v>46144|S001|신구점|P002|카페라떼|2|4000|8000|간편결제|김민지|판매|</v>
      </c>
      <c r="P15" t="str">
        <f>IF(COUNTIF(O15:O304,O15)&gt;1,"중복", "")</f>
        <v/>
      </c>
      <c r="Q15">
        <f t="shared" si="2"/>
        <v>46144</v>
      </c>
    </row>
    <row r="16" spans="1:23">
      <c r="A16" s="5">
        <v>46125</v>
      </c>
      <c r="B16" s="6" t="s">
        <v>27</v>
      </c>
      <c r="C16" s="7" t="s">
        <v>28</v>
      </c>
      <c r="D16" s="6" t="s">
        <v>59</v>
      </c>
      <c r="E16" s="7" t="s">
        <v>60</v>
      </c>
      <c r="F16" s="6">
        <v>2</v>
      </c>
      <c r="G16" s="6">
        <v>4800</v>
      </c>
      <c r="H16" s="6">
        <v>9600</v>
      </c>
      <c r="I16" s="7" t="s">
        <v>49</v>
      </c>
      <c r="J16" s="7" t="s">
        <v>41</v>
      </c>
      <c r="K16" s="7" t="s">
        <v>61</v>
      </c>
      <c r="L16" s="6"/>
      <c r="M16" t="str">
        <f>_xlfn.XLOOKUP(D16,'03_상품Master'!$A$2:$A$11,'03_상품Master'!$C$2:$C$11,"확인필요")</f>
        <v>커피</v>
      </c>
      <c r="N16" t="str">
        <f t="shared" si="0"/>
        <v>정상</v>
      </c>
      <c r="O16" t="str">
        <f t="shared" si="1"/>
        <v>46125|S001|신구점|P004|카라멜마끼아또|2|4800|9600|현금|정다은|취소|</v>
      </c>
      <c r="P16" t="str">
        <f>IF(COUNTIF(O16:O305,O16)&gt;1,"중복", "")</f>
        <v/>
      </c>
      <c r="Q16">
        <f t="shared" si="2"/>
        <v>46125</v>
      </c>
    </row>
    <row r="17" spans="1:17">
      <c r="A17" s="5">
        <v>46131</v>
      </c>
      <c r="B17" s="6" t="s">
        <v>27</v>
      </c>
      <c r="C17" s="7" t="s">
        <v>28</v>
      </c>
      <c r="D17" s="6" t="s">
        <v>42</v>
      </c>
      <c r="E17" s="7" t="s">
        <v>43</v>
      </c>
      <c r="F17" s="6">
        <v>3</v>
      </c>
      <c r="G17" s="6">
        <v>3000</v>
      </c>
      <c r="H17" s="6">
        <v>9000</v>
      </c>
      <c r="I17" s="7" t="s">
        <v>49</v>
      </c>
      <c r="J17" s="7" t="s">
        <v>44</v>
      </c>
      <c r="K17" s="7" t="s">
        <v>33</v>
      </c>
      <c r="L17" s="6"/>
      <c r="M17" t="str">
        <f>_xlfn.XLOOKUP(D17,'03_상품Master'!$A$2:$A$11,'03_상품Master'!$C$2:$C$11,"확인필요")</f>
        <v>커피</v>
      </c>
      <c r="N17" t="str">
        <f t="shared" si="0"/>
        <v>정상</v>
      </c>
      <c r="O17" t="str">
        <f t="shared" si="1"/>
        <v>46131|S001|신구점|P001|아메리카노|3|3000|9000|현금|박서연|판매|</v>
      </c>
      <c r="P17" t="str">
        <f>IF(COUNTIF(O17:O306,O17)&gt;1,"중복", "")</f>
        <v/>
      </c>
      <c r="Q17">
        <f t="shared" si="2"/>
        <v>46131</v>
      </c>
    </row>
    <row r="18" spans="1:17">
      <c r="A18" s="5">
        <v>46165</v>
      </c>
      <c r="B18" s="6" t="s">
        <v>27</v>
      </c>
      <c r="C18" s="7" t="s">
        <v>28</v>
      </c>
      <c r="D18" s="6" t="s">
        <v>62</v>
      </c>
      <c r="E18" s="7" t="s">
        <v>63</v>
      </c>
      <c r="F18" s="6">
        <v>2</v>
      </c>
      <c r="G18" s="6">
        <v>4000</v>
      </c>
      <c r="H18" s="6">
        <v>8000</v>
      </c>
      <c r="I18" s="7" t="s">
        <v>31</v>
      </c>
      <c r="J18" s="7" t="s">
        <v>44</v>
      </c>
      <c r="K18" s="7" t="s">
        <v>33</v>
      </c>
      <c r="L18" s="6"/>
      <c r="M18" t="str">
        <f>_xlfn.XLOOKUP(D18,'03_상품Master'!$A$2:$A$11,'03_상품Master'!$C$2:$C$11,"확인필요")</f>
        <v>푸드</v>
      </c>
      <c r="N18" t="str">
        <f t="shared" si="0"/>
        <v>정상</v>
      </c>
      <c r="O18" t="str">
        <f t="shared" si="1"/>
        <v>46165|S001|신구점|P010|베이글|2|4000|8000|카드|박서연|판매|</v>
      </c>
      <c r="P18" t="str">
        <f>IF(COUNTIF(O18:O307,O18)&gt;1,"중복", "")</f>
        <v/>
      </c>
      <c r="Q18">
        <f t="shared" si="2"/>
        <v>46165</v>
      </c>
    </row>
    <row r="19" spans="1:17">
      <c r="A19" s="5">
        <v>46160</v>
      </c>
      <c r="B19" s="6" t="s">
        <v>34</v>
      </c>
      <c r="C19" s="7" t="s">
        <v>35</v>
      </c>
      <c r="D19" s="6" t="s">
        <v>42</v>
      </c>
      <c r="E19" s="7" t="s">
        <v>43</v>
      </c>
      <c r="F19" s="6">
        <v>1</v>
      </c>
      <c r="G19" s="6">
        <v>3000</v>
      </c>
      <c r="H19" s="6">
        <v>3000</v>
      </c>
      <c r="I19" s="7" t="s">
        <v>38</v>
      </c>
      <c r="J19" s="7" t="s">
        <v>51</v>
      </c>
      <c r="K19" s="7" t="s">
        <v>33</v>
      </c>
      <c r="L19" s="6"/>
      <c r="M19" t="str">
        <f>_xlfn.XLOOKUP(D19,'03_상품Master'!$A$2:$A$11,'03_상품Master'!$C$2:$C$11,"확인필요")</f>
        <v>커피</v>
      </c>
      <c r="N19" t="str">
        <f t="shared" si="0"/>
        <v>정상</v>
      </c>
      <c r="O19" t="str">
        <f t="shared" si="1"/>
        <v>46160|S002|성남점|P001|아메리카노|1|3000|3000|간편결제|최지훈|판매|</v>
      </c>
      <c r="P19" t="str">
        <f>IF(COUNTIF(O19:O308,O19)&gt;1,"중복", "")</f>
        <v/>
      </c>
      <c r="Q19">
        <f t="shared" si="2"/>
        <v>46160</v>
      </c>
    </row>
    <row r="20" spans="1:17">
      <c r="A20" s="5">
        <v>46126</v>
      </c>
      <c r="B20" s="6" t="s">
        <v>27</v>
      </c>
      <c r="C20" s="7" t="s">
        <v>28</v>
      </c>
      <c r="D20" s="6" t="s">
        <v>59</v>
      </c>
      <c r="E20" s="7" t="s">
        <v>60</v>
      </c>
      <c r="F20" s="6">
        <v>4</v>
      </c>
      <c r="G20" s="6">
        <v>4800</v>
      </c>
      <c r="H20" s="6">
        <v>19200</v>
      </c>
      <c r="I20" s="7" t="s">
        <v>49</v>
      </c>
      <c r="J20" s="6"/>
      <c r="K20" s="7" t="s">
        <v>33</v>
      </c>
      <c r="L20" s="6"/>
      <c r="M20" t="str">
        <f>_xlfn.XLOOKUP(D20,'03_상품Master'!$A$2:$A$11,'03_상품Master'!$C$2:$C$11,"확인필요")</f>
        <v>커피</v>
      </c>
      <c r="N20" t="str">
        <f t="shared" si="0"/>
        <v>정상</v>
      </c>
      <c r="O20" t="str">
        <f t="shared" si="1"/>
        <v>46126|S001|신구점|P004|카라멜마끼아또|4|4800|19200|현금||판매|</v>
      </c>
      <c r="P20" t="str">
        <f>IF(COUNTIF(O20:O309,O20)&gt;1,"중복", "")</f>
        <v/>
      </c>
      <c r="Q20">
        <f t="shared" si="2"/>
        <v>46126</v>
      </c>
    </row>
    <row r="21" spans="1:17">
      <c r="A21" s="5">
        <v>46138</v>
      </c>
      <c r="B21" s="6" t="s">
        <v>47</v>
      </c>
      <c r="C21" s="7" t="s">
        <v>48</v>
      </c>
      <c r="D21" s="6" t="s">
        <v>52</v>
      </c>
      <c r="E21" s="7" t="s">
        <v>53</v>
      </c>
      <c r="F21" s="6">
        <v>2</v>
      </c>
      <c r="G21" s="6">
        <v>3500</v>
      </c>
      <c r="H21" s="6">
        <v>7000</v>
      </c>
      <c r="I21" s="7" t="s">
        <v>31</v>
      </c>
      <c r="J21" s="7" t="s">
        <v>51</v>
      </c>
      <c r="K21" s="7" t="s">
        <v>33</v>
      </c>
      <c r="L21" s="6"/>
      <c r="M21" t="str">
        <f>_xlfn.XLOOKUP(D21,'03_상품Master'!$A$2:$A$11,'03_상품Master'!$C$2:$C$11,"확인필요")</f>
        <v>디저트</v>
      </c>
      <c r="N21" t="str">
        <f t="shared" si="0"/>
        <v>정상</v>
      </c>
      <c r="O21" t="str">
        <f t="shared" si="1"/>
        <v>46138|S003|용인점|P008|크루아상|2|3500|7000|카드|최지훈|판매|</v>
      </c>
      <c r="P21" t="str">
        <f>IF(COUNTIF(O21:O310,O21)&gt;1,"중복", "")</f>
        <v/>
      </c>
      <c r="Q21">
        <f t="shared" si="2"/>
        <v>46138</v>
      </c>
    </row>
    <row r="22" spans="1:17">
      <c r="A22" s="5">
        <v>46141</v>
      </c>
      <c r="B22" s="6" t="s">
        <v>47</v>
      </c>
      <c r="C22" s="7" t="s">
        <v>48</v>
      </c>
      <c r="D22" s="6" t="s">
        <v>29</v>
      </c>
      <c r="E22" s="7" t="s">
        <v>30</v>
      </c>
      <c r="F22" s="6">
        <v>1</v>
      </c>
      <c r="G22" s="6">
        <v>4500</v>
      </c>
      <c r="H22" s="6">
        <v>4500</v>
      </c>
      <c r="I22" s="7" t="s">
        <v>38</v>
      </c>
      <c r="J22" s="7" t="s">
        <v>51</v>
      </c>
      <c r="K22" s="7" t="s">
        <v>33</v>
      </c>
      <c r="L22" s="6"/>
      <c r="M22" t="str">
        <f>_xlfn.XLOOKUP(D22,'03_상품Master'!$A$2:$A$11,'03_상품Master'!$C$2:$C$11,"확인필요")</f>
        <v>논커피</v>
      </c>
      <c r="N22" t="str">
        <f t="shared" si="0"/>
        <v>정상</v>
      </c>
      <c r="O22" t="str">
        <f t="shared" si="1"/>
        <v>46141|S003|용인점|P005|녹차라떼|1|4500|4500|간편결제|최지훈|판매|</v>
      </c>
      <c r="P22" t="str">
        <f>IF(COUNTIF(O22:O311,O22)&gt;1,"중복", "")</f>
        <v/>
      </c>
      <c r="Q22">
        <f t="shared" si="2"/>
        <v>46141</v>
      </c>
    </row>
    <row r="23" spans="1:17">
      <c r="A23" s="5">
        <v>46133</v>
      </c>
      <c r="B23" s="6" t="s">
        <v>47</v>
      </c>
      <c r="C23" s="7" t="s">
        <v>48</v>
      </c>
      <c r="D23" s="6" t="s">
        <v>42</v>
      </c>
      <c r="E23" s="7" t="s">
        <v>43</v>
      </c>
      <c r="F23" s="6">
        <v>1</v>
      </c>
      <c r="G23" s="6">
        <v>3000</v>
      </c>
      <c r="H23" s="6">
        <v>3000</v>
      </c>
      <c r="I23" s="7" t="s">
        <v>31</v>
      </c>
      <c r="J23" s="7" t="s">
        <v>55</v>
      </c>
      <c r="K23" s="7" t="s">
        <v>33</v>
      </c>
      <c r="L23" s="6"/>
      <c r="M23" t="str">
        <f>_xlfn.XLOOKUP(D23,'03_상품Master'!$A$2:$A$11,'03_상품Master'!$C$2:$C$11,"확인필요")</f>
        <v>커피</v>
      </c>
      <c r="N23" t="str">
        <f t="shared" si="0"/>
        <v>정상</v>
      </c>
      <c r="O23" t="str">
        <f t="shared" si="1"/>
        <v>46133|S003|용인점|P001|아메리카노|1|3000|3000|카드|김민지|판매|</v>
      </c>
      <c r="P23" t="str">
        <f>IF(COUNTIF(O23:O312,O23)&gt;1,"중복", "")</f>
        <v/>
      </c>
      <c r="Q23">
        <f t="shared" si="2"/>
        <v>46133</v>
      </c>
    </row>
    <row r="24" spans="1:17">
      <c r="A24" s="5">
        <v>46130</v>
      </c>
      <c r="B24" s="6" t="s">
        <v>27</v>
      </c>
      <c r="C24" s="7" t="s">
        <v>28</v>
      </c>
      <c r="D24" s="6" t="s">
        <v>36</v>
      </c>
      <c r="E24" s="7" t="s">
        <v>37</v>
      </c>
      <c r="F24" s="6">
        <v>2</v>
      </c>
      <c r="G24" s="6">
        <v>4000</v>
      </c>
      <c r="H24" s="6">
        <v>8000</v>
      </c>
      <c r="I24" s="7" t="s">
        <v>31</v>
      </c>
      <c r="J24" s="7" t="s">
        <v>32</v>
      </c>
      <c r="K24" s="7" t="s">
        <v>33</v>
      </c>
      <c r="L24" s="6"/>
      <c r="M24" t="str">
        <f>_xlfn.XLOOKUP(D24,'03_상품Master'!$A$2:$A$11,'03_상품Master'!$C$2:$C$11,"확인필요")</f>
        <v>커피</v>
      </c>
      <c r="N24" t="str">
        <f t="shared" si="0"/>
        <v>정상</v>
      </c>
      <c r="O24" t="str">
        <f t="shared" si="1"/>
        <v>46130|S001|신구점|P002|카페라떼|2|4000|8000|카드|한지우|판매|</v>
      </c>
      <c r="P24" t="str">
        <f>IF(COUNTIF(O24:O313,O24)&gt;1,"중복", "")</f>
        <v/>
      </c>
      <c r="Q24">
        <f t="shared" si="2"/>
        <v>46130</v>
      </c>
    </row>
    <row r="25" spans="1:17">
      <c r="A25" s="5">
        <v>46141</v>
      </c>
      <c r="B25" s="6" t="s">
        <v>27</v>
      </c>
      <c r="C25" s="7" t="s">
        <v>28</v>
      </c>
      <c r="D25" s="6" t="s">
        <v>42</v>
      </c>
      <c r="E25" s="7" t="s">
        <v>43</v>
      </c>
      <c r="F25" s="6">
        <v>2</v>
      </c>
      <c r="G25" s="6">
        <v>3000</v>
      </c>
      <c r="H25" s="6">
        <v>6000</v>
      </c>
      <c r="I25" s="7" t="s">
        <v>38</v>
      </c>
      <c r="J25" s="7" t="s">
        <v>44</v>
      </c>
      <c r="K25" s="7" t="s">
        <v>33</v>
      </c>
      <c r="L25" s="6"/>
      <c r="M25" t="str">
        <f>_xlfn.XLOOKUP(D25,'03_상품Master'!$A$2:$A$11,'03_상품Master'!$C$2:$C$11,"확인필요")</f>
        <v>커피</v>
      </c>
      <c r="N25" t="str">
        <f t="shared" si="0"/>
        <v>정상</v>
      </c>
      <c r="O25" t="str">
        <f t="shared" si="1"/>
        <v>46141|S001|신구점|P001|아메리카노|2|3000|6000|간편결제|박서연|판매|</v>
      </c>
      <c r="P25" t="str">
        <f>IF(COUNTIF(O25:O314,O25)&gt;1,"중복", "")</f>
        <v/>
      </c>
      <c r="Q25">
        <f t="shared" si="2"/>
        <v>46141</v>
      </c>
    </row>
    <row r="26" spans="1:17">
      <c r="A26" s="5">
        <v>46149</v>
      </c>
      <c r="B26" s="6" t="s">
        <v>27</v>
      </c>
      <c r="C26" s="7" t="s">
        <v>28</v>
      </c>
      <c r="D26" s="6" t="s">
        <v>39</v>
      </c>
      <c r="E26" s="7" t="s">
        <v>40</v>
      </c>
      <c r="F26" s="6">
        <v>2</v>
      </c>
      <c r="G26" s="6">
        <v>5000</v>
      </c>
      <c r="H26" s="6">
        <v>10000</v>
      </c>
      <c r="I26" s="7" t="s">
        <v>38</v>
      </c>
      <c r="J26" s="7" t="s">
        <v>55</v>
      </c>
      <c r="K26" s="7" t="s">
        <v>61</v>
      </c>
      <c r="L26" s="6"/>
      <c r="M26" t="str">
        <f>_xlfn.XLOOKUP(D26,'03_상품Master'!$A$2:$A$11,'03_상품Master'!$C$2:$C$11,"확인필요")</f>
        <v>디저트</v>
      </c>
      <c r="N26" t="str">
        <f t="shared" si="0"/>
        <v>정상</v>
      </c>
      <c r="O26" t="str">
        <f t="shared" si="1"/>
        <v>46149|S001|신구점|P007|치즈케이크|2|5000|10000|간편결제|김민지|취소|</v>
      </c>
      <c r="P26" t="str">
        <f>IF(COUNTIF(O26:O315,O26)&gt;1,"중복", "")</f>
        <v/>
      </c>
      <c r="Q26">
        <f t="shared" si="2"/>
        <v>46149</v>
      </c>
    </row>
    <row r="27" spans="1:17">
      <c r="A27" s="5">
        <v>46163</v>
      </c>
      <c r="B27" s="6" t="s">
        <v>34</v>
      </c>
      <c r="C27" s="7" t="s">
        <v>35</v>
      </c>
      <c r="D27" s="6" t="s">
        <v>52</v>
      </c>
      <c r="E27" s="7" t="s">
        <v>53</v>
      </c>
      <c r="F27" s="6">
        <v>2</v>
      </c>
      <c r="G27" s="6">
        <v>3500</v>
      </c>
      <c r="H27" s="6">
        <v>7000</v>
      </c>
      <c r="I27" s="7" t="s">
        <v>38</v>
      </c>
      <c r="J27" s="7" t="s">
        <v>41</v>
      </c>
      <c r="K27" s="7" t="s">
        <v>61</v>
      </c>
      <c r="L27" s="6"/>
      <c r="M27" t="str">
        <f>_xlfn.XLOOKUP(D27,'03_상품Master'!$A$2:$A$11,'03_상품Master'!$C$2:$C$11,"확인필요")</f>
        <v>디저트</v>
      </c>
      <c r="N27" t="str">
        <f t="shared" si="0"/>
        <v>정상</v>
      </c>
      <c r="O27" t="str">
        <f t="shared" si="1"/>
        <v>46163|S002|성남점|P008|크루아상|2|3500|7000|간편결제|정다은|취소|</v>
      </c>
      <c r="P27" t="str">
        <f>IF(COUNTIF(O27:O316,O27)&gt;1,"중복", "")</f>
        <v/>
      </c>
      <c r="Q27">
        <f t="shared" si="2"/>
        <v>46163</v>
      </c>
    </row>
    <row r="28" spans="1:17">
      <c r="A28" s="5">
        <v>46095</v>
      </c>
      <c r="B28" s="6" t="s">
        <v>47</v>
      </c>
      <c r="C28" s="7" t="s">
        <v>48</v>
      </c>
      <c r="D28" s="6" t="s">
        <v>39</v>
      </c>
      <c r="E28" s="7" t="s">
        <v>40</v>
      </c>
      <c r="F28" s="6">
        <v>4</v>
      </c>
      <c r="G28" s="6">
        <v>5000</v>
      </c>
      <c r="H28" s="6">
        <v>20000</v>
      </c>
      <c r="I28" s="7" t="s">
        <v>49</v>
      </c>
      <c r="J28" s="7" t="s">
        <v>41</v>
      </c>
      <c r="K28" s="7" t="s">
        <v>33</v>
      </c>
      <c r="L28" s="6"/>
      <c r="M28" t="str">
        <f>_xlfn.XLOOKUP(D28,'03_상품Master'!$A$2:$A$11,'03_상품Master'!$C$2:$C$11,"확인필요")</f>
        <v>디저트</v>
      </c>
      <c r="N28" t="str">
        <f t="shared" si="0"/>
        <v>정상</v>
      </c>
      <c r="O28" t="str">
        <f t="shared" si="1"/>
        <v>46095|S003|용인점|P007|치즈케이크|4|5000|20000|현금|정다은|판매|</v>
      </c>
      <c r="P28" t="str">
        <f>IF(COUNTIF(O28:O317,O28)&gt;1,"중복", "")</f>
        <v/>
      </c>
      <c r="Q28">
        <f t="shared" si="2"/>
        <v>46095</v>
      </c>
    </row>
    <row r="29" spans="1:17">
      <c r="A29" s="5">
        <v>46115</v>
      </c>
      <c r="B29" s="6" t="s">
        <v>34</v>
      </c>
      <c r="C29" s="7" t="s">
        <v>35</v>
      </c>
      <c r="D29" s="6" t="s">
        <v>59</v>
      </c>
      <c r="E29" s="7" t="s">
        <v>60</v>
      </c>
      <c r="F29" s="6">
        <v>3</v>
      </c>
      <c r="G29" s="6">
        <v>4800</v>
      </c>
      <c r="H29" s="6">
        <v>14400</v>
      </c>
      <c r="I29" s="7" t="s">
        <v>38</v>
      </c>
      <c r="J29" s="7" t="s">
        <v>55</v>
      </c>
      <c r="K29" s="7" t="s">
        <v>33</v>
      </c>
      <c r="L29" s="6"/>
      <c r="M29" t="str">
        <f>_xlfn.XLOOKUP(D29,'03_상품Master'!$A$2:$A$11,'03_상품Master'!$C$2:$C$11,"확인필요")</f>
        <v>커피</v>
      </c>
      <c r="N29" t="str">
        <f t="shared" si="0"/>
        <v>정상</v>
      </c>
      <c r="O29" t="str">
        <f t="shared" si="1"/>
        <v>46115|S002|성남점|P004|카라멜마끼아또|3|4800|14400|간편결제|김민지|판매|</v>
      </c>
      <c r="P29" t="str">
        <f>IF(COUNTIF(O29:O318,O29)&gt;1,"중복", "")</f>
        <v/>
      </c>
      <c r="Q29">
        <f t="shared" si="2"/>
        <v>46115</v>
      </c>
    </row>
    <row r="30" spans="1:17">
      <c r="A30" s="5">
        <v>46161</v>
      </c>
      <c r="B30" s="6" t="s">
        <v>27</v>
      </c>
      <c r="C30" s="7" t="s">
        <v>28</v>
      </c>
      <c r="D30" s="6" t="s">
        <v>42</v>
      </c>
      <c r="E30" s="7" t="s">
        <v>43</v>
      </c>
      <c r="F30" s="6">
        <v>2</v>
      </c>
      <c r="G30" s="6">
        <v>3000</v>
      </c>
      <c r="H30" s="6">
        <v>6000</v>
      </c>
      <c r="I30" s="7" t="s">
        <v>31</v>
      </c>
      <c r="J30" s="7" t="s">
        <v>44</v>
      </c>
      <c r="K30" s="7" t="s">
        <v>33</v>
      </c>
      <c r="L30" s="6"/>
      <c r="M30" t="str">
        <f>_xlfn.XLOOKUP(D30,'03_상품Master'!$A$2:$A$11,'03_상품Master'!$C$2:$C$11,"확인필요")</f>
        <v>커피</v>
      </c>
      <c r="N30" t="str">
        <f t="shared" si="0"/>
        <v>정상</v>
      </c>
      <c r="O30" t="str">
        <f t="shared" si="1"/>
        <v>46161|S001|신구점|P001|아메리카노|2|3000|6000|카드|박서연|판매|</v>
      </c>
      <c r="P30" t="str">
        <f>IF(COUNTIF(O30:O319,O30)&gt;1,"중복", "")</f>
        <v/>
      </c>
      <c r="Q30">
        <f t="shared" si="2"/>
        <v>46161</v>
      </c>
    </row>
    <row r="31" spans="1:17">
      <c r="A31" s="5">
        <v>46119</v>
      </c>
      <c r="B31" s="6" t="s">
        <v>34</v>
      </c>
      <c r="C31" s="7" t="s">
        <v>35</v>
      </c>
      <c r="D31" s="6" t="s">
        <v>67</v>
      </c>
      <c r="E31" s="7" t="s">
        <v>68</v>
      </c>
      <c r="F31" s="6">
        <v>1</v>
      </c>
      <c r="G31" s="6">
        <v>4500</v>
      </c>
      <c r="H31" s="6">
        <v>4500</v>
      </c>
      <c r="I31" s="7" t="s">
        <v>49</v>
      </c>
      <c r="J31" s="7" t="s">
        <v>50</v>
      </c>
      <c r="K31" s="7" t="s">
        <v>33</v>
      </c>
      <c r="L31" s="6"/>
      <c r="M31" t="str">
        <f>_xlfn.XLOOKUP(D31,'03_상품Master'!$A$2:$A$11,'03_상품Master'!$C$2:$C$11,"확인필요")</f>
        <v>논커피</v>
      </c>
      <c r="N31" t="str">
        <f t="shared" si="0"/>
        <v>정상</v>
      </c>
      <c r="O31" t="str">
        <f t="shared" si="1"/>
        <v>46119|S002|성남점|P006|초코라떼|1|4500|4500|현금|이서준|판매|</v>
      </c>
      <c r="P31" t="str">
        <f>IF(COUNTIF(O31:O320,O31)&gt;1,"중복", "")</f>
        <v/>
      </c>
      <c r="Q31">
        <f t="shared" si="2"/>
        <v>46119</v>
      </c>
    </row>
    <row r="32" spans="1:17">
      <c r="A32" s="5">
        <v>46088</v>
      </c>
      <c r="B32" s="6" t="s">
        <v>34</v>
      </c>
      <c r="C32" s="7" t="s">
        <v>35</v>
      </c>
      <c r="D32" s="6" t="s">
        <v>29</v>
      </c>
      <c r="E32" s="7" t="s">
        <v>30</v>
      </c>
      <c r="F32" s="6">
        <v>1</v>
      </c>
      <c r="G32" s="6">
        <v>4500</v>
      </c>
      <c r="H32" s="6">
        <v>4500</v>
      </c>
      <c r="I32" s="7" t="s">
        <v>38</v>
      </c>
      <c r="J32" s="7" t="s">
        <v>41</v>
      </c>
      <c r="K32" s="7" t="s">
        <v>33</v>
      </c>
      <c r="L32" s="6"/>
      <c r="M32" t="str">
        <f>_xlfn.XLOOKUP(D32,'03_상품Master'!$A$2:$A$11,'03_상품Master'!$C$2:$C$11,"확인필요")</f>
        <v>논커피</v>
      </c>
      <c r="N32" t="str">
        <f t="shared" si="0"/>
        <v>정상</v>
      </c>
      <c r="O32" t="str">
        <f t="shared" si="1"/>
        <v>46088|S002|성남점|P005|녹차라떼|1|4500|4500|간편결제|정다은|판매|</v>
      </c>
      <c r="P32" t="str">
        <f>IF(COUNTIF(O32:O321,O32)&gt;1,"중복", "")</f>
        <v/>
      </c>
      <c r="Q32">
        <f t="shared" si="2"/>
        <v>46088</v>
      </c>
    </row>
    <row r="33" spans="1:17">
      <c r="A33" s="5">
        <v>46109</v>
      </c>
      <c r="B33" s="6" t="s">
        <v>47</v>
      </c>
      <c r="C33" s="7" t="s">
        <v>48</v>
      </c>
      <c r="D33" s="6" t="s">
        <v>39</v>
      </c>
      <c r="E33" s="7" t="s">
        <v>40</v>
      </c>
      <c r="F33" s="6">
        <v>4</v>
      </c>
      <c r="G33" s="6">
        <v>5000</v>
      </c>
      <c r="H33" s="6">
        <v>20000</v>
      </c>
      <c r="I33" s="7" t="s">
        <v>31</v>
      </c>
      <c r="J33" s="7" t="s">
        <v>41</v>
      </c>
      <c r="K33" s="7" t="s">
        <v>33</v>
      </c>
      <c r="L33" s="6"/>
      <c r="M33" t="str">
        <f>_xlfn.XLOOKUP(D33,'03_상품Master'!$A$2:$A$11,'03_상품Master'!$C$2:$C$11,"확인필요")</f>
        <v>디저트</v>
      </c>
      <c r="N33" t="str">
        <f t="shared" si="0"/>
        <v>정상</v>
      </c>
      <c r="O33" t="str">
        <f t="shared" si="1"/>
        <v>46109|S003|용인점|P007|치즈케이크|4|5000|20000|카드|정다은|판매|</v>
      </c>
      <c r="P33" t="str">
        <f>IF(COUNTIF(O33:O322,O33)&gt;1,"중복", "")</f>
        <v/>
      </c>
      <c r="Q33">
        <f t="shared" si="2"/>
        <v>46109</v>
      </c>
    </row>
    <row r="34" spans="1:17">
      <c r="A34" s="5">
        <v>46133</v>
      </c>
      <c r="B34" s="6" t="s">
        <v>34</v>
      </c>
      <c r="C34" s="7" t="s">
        <v>35</v>
      </c>
      <c r="D34" s="6" t="s">
        <v>42</v>
      </c>
      <c r="E34" s="7" t="s">
        <v>43</v>
      </c>
      <c r="F34" s="6">
        <v>2</v>
      </c>
      <c r="G34" s="6">
        <v>3000</v>
      </c>
      <c r="H34" s="6">
        <v>6000</v>
      </c>
      <c r="I34" s="7" t="s">
        <v>38</v>
      </c>
      <c r="J34" s="7" t="s">
        <v>55</v>
      </c>
      <c r="K34" s="7" t="s">
        <v>33</v>
      </c>
      <c r="L34" s="6"/>
      <c r="M34" t="str">
        <f>_xlfn.XLOOKUP(D34,'03_상품Master'!$A$2:$A$11,'03_상품Master'!$C$2:$C$11,"확인필요")</f>
        <v>커피</v>
      </c>
      <c r="N34" t="str">
        <f t="shared" si="0"/>
        <v>정상</v>
      </c>
      <c r="O34" t="str">
        <f t="shared" si="1"/>
        <v>46133|S002|성남점|P001|아메리카노|2|3000|6000|간편결제|김민지|판매|</v>
      </c>
      <c r="P34" t="str">
        <f>IF(COUNTIF(O34:O323,O34)&gt;1,"중복", "")</f>
        <v/>
      </c>
      <c r="Q34">
        <f t="shared" si="2"/>
        <v>46133</v>
      </c>
    </row>
    <row r="35" spans="1:17">
      <c r="A35" s="5">
        <v>46090</v>
      </c>
      <c r="B35" s="6" t="s">
        <v>47</v>
      </c>
      <c r="C35" s="7" t="s">
        <v>48</v>
      </c>
      <c r="D35" s="6" t="s">
        <v>59</v>
      </c>
      <c r="E35" s="7" t="s">
        <v>60</v>
      </c>
      <c r="F35" s="6">
        <v>2</v>
      </c>
      <c r="G35" s="6">
        <v>4800</v>
      </c>
      <c r="H35" s="6">
        <v>9600</v>
      </c>
      <c r="I35" s="7" t="s">
        <v>38</v>
      </c>
      <c r="J35" s="7" t="s">
        <v>55</v>
      </c>
      <c r="K35" s="7" t="s">
        <v>33</v>
      </c>
      <c r="L35" s="6"/>
      <c r="M35" t="str">
        <f>_xlfn.XLOOKUP(D35,'03_상품Master'!$A$2:$A$11,'03_상품Master'!$C$2:$C$11,"확인필요")</f>
        <v>커피</v>
      </c>
      <c r="N35" t="str">
        <f t="shared" si="0"/>
        <v>정상</v>
      </c>
      <c r="O35" t="str">
        <f t="shared" si="1"/>
        <v>46090|S003|용인점|P004|카라멜마끼아또|2|4800|9600|간편결제|김민지|판매|</v>
      </c>
      <c r="P35" t="str">
        <f>IF(COUNTIF(O35:O324,O35)&gt;1,"중복", "")</f>
        <v/>
      </c>
      <c r="Q35">
        <f t="shared" si="2"/>
        <v>46090</v>
      </c>
    </row>
    <row r="36" spans="1:17">
      <c r="A36" s="5">
        <v>46149</v>
      </c>
      <c r="B36" s="6" t="s">
        <v>34</v>
      </c>
      <c r="C36" s="7" t="s">
        <v>35</v>
      </c>
      <c r="D36" s="6" t="s">
        <v>52</v>
      </c>
      <c r="E36" s="7" t="s">
        <v>53</v>
      </c>
      <c r="F36" s="6">
        <v>1</v>
      </c>
      <c r="G36" s="6">
        <v>3500</v>
      </c>
      <c r="H36" s="6">
        <v>3500</v>
      </c>
      <c r="I36" s="6"/>
      <c r="J36" s="7" t="s">
        <v>51</v>
      </c>
      <c r="K36" s="7" t="s">
        <v>33</v>
      </c>
      <c r="L36" s="6"/>
      <c r="M36" t="str">
        <f>_xlfn.XLOOKUP(D36,'03_상품Master'!$A$2:$A$11,'03_상품Master'!$C$2:$C$11,"확인필요")</f>
        <v>디저트</v>
      </c>
      <c r="N36" t="str">
        <f t="shared" si="0"/>
        <v>정상</v>
      </c>
      <c r="O36" t="str">
        <f t="shared" si="1"/>
        <v>46149|S002|성남점|P008|크루아상|1|3500|3500||최지훈|판매|</v>
      </c>
      <c r="P36" t="str">
        <f>IF(COUNTIF(O36:O325,O36)&gt;1,"중복", "")</f>
        <v/>
      </c>
      <c r="Q36">
        <f t="shared" si="2"/>
        <v>46149</v>
      </c>
    </row>
    <row r="37" spans="1:17">
      <c r="A37" s="5">
        <v>46168</v>
      </c>
      <c r="B37" s="6" t="s">
        <v>34</v>
      </c>
      <c r="C37" s="7" t="s">
        <v>35</v>
      </c>
      <c r="D37" s="6" t="s">
        <v>62</v>
      </c>
      <c r="E37" s="7" t="s">
        <v>63</v>
      </c>
      <c r="F37" s="6">
        <v>1</v>
      </c>
      <c r="G37" s="6">
        <v>4000</v>
      </c>
      <c r="H37" s="6">
        <v>4000</v>
      </c>
      <c r="I37" s="7" t="s">
        <v>49</v>
      </c>
      <c r="J37" s="7" t="s">
        <v>44</v>
      </c>
      <c r="K37" s="7" t="s">
        <v>33</v>
      </c>
      <c r="L37" s="6"/>
      <c r="M37" t="str">
        <f>_xlfn.XLOOKUP(D37,'03_상품Master'!$A$2:$A$11,'03_상품Master'!$C$2:$C$11,"확인필요")</f>
        <v>푸드</v>
      </c>
      <c r="N37" t="str">
        <f t="shared" si="0"/>
        <v>정상</v>
      </c>
      <c r="O37" t="str">
        <f t="shared" si="1"/>
        <v>46168|S002|성남점|P010|베이글|1|4000|4000|현금|박서연|판매|</v>
      </c>
      <c r="P37" t="str">
        <f>IF(COUNTIF(O37:O326,O37)&gt;1,"중복", "")</f>
        <v/>
      </c>
      <c r="Q37">
        <f t="shared" si="2"/>
        <v>46168</v>
      </c>
    </row>
    <row r="38" spans="1:17">
      <c r="A38" s="5">
        <v>46153</v>
      </c>
      <c r="B38" s="6" t="s">
        <v>27</v>
      </c>
      <c r="C38" s="7" t="s">
        <v>28</v>
      </c>
      <c r="D38" s="6" t="s">
        <v>62</v>
      </c>
      <c r="E38" s="7" t="s">
        <v>63</v>
      </c>
      <c r="F38" s="6">
        <v>1</v>
      </c>
      <c r="G38" s="6">
        <v>4000</v>
      </c>
      <c r="H38" s="6">
        <v>4000</v>
      </c>
      <c r="I38" s="7" t="s">
        <v>31</v>
      </c>
      <c r="J38" s="7" t="s">
        <v>32</v>
      </c>
      <c r="K38" s="7" t="s">
        <v>33</v>
      </c>
      <c r="L38" s="6"/>
      <c r="M38" t="str">
        <f>_xlfn.XLOOKUP(D38,'03_상품Master'!$A$2:$A$11,'03_상품Master'!$C$2:$C$11,"확인필요")</f>
        <v>푸드</v>
      </c>
      <c r="N38" t="str">
        <f t="shared" si="0"/>
        <v>정상</v>
      </c>
      <c r="O38" t="str">
        <f t="shared" si="1"/>
        <v>46153|S001|신구점|P010|베이글|1|4000|4000|카드|한지우|판매|</v>
      </c>
      <c r="P38" t="str">
        <f>IF(COUNTIF(O38:O327,O38)&gt;1,"중복", "")</f>
        <v/>
      </c>
      <c r="Q38">
        <f t="shared" si="2"/>
        <v>46153</v>
      </c>
    </row>
    <row r="39" spans="1:17">
      <c r="A39" s="5">
        <v>46108</v>
      </c>
      <c r="B39" s="6" t="s">
        <v>27</v>
      </c>
      <c r="C39" s="7" t="s">
        <v>28</v>
      </c>
      <c r="D39" s="6" t="s">
        <v>62</v>
      </c>
      <c r="E39" s="7" t="s">
        <v>63</v>
      </c>
      <c r="F39" s="6">
        <v>2</v>
      </c>
      <c r="G39" s="6">
        <v>4000</v>
      </c>
      <c r="H39" s="6">
        <v>8000</v>
      </c>
      <c r="I39" s="7" t="s">
        <v>49</v>
      </c>
      <c r="J39" s="7" t="s">
        <v>44</v>
      </c>
      <c r="K39" s="7" t="s">
        <v>61</v>
      </c>
      <c r="L39" s="6"/>
      <c r="M39" t="str">
        <f>_xlfn.XLOOKUP(D39,'03_상품Master'!$A$2:$A$11,'03_상품Master'!$C$2:$C$11,"확인필요")</f>
        <v>푸드</v>
      </c>
      <c r="N39" t="str">
        <f t="shared" si="0"/>
        <v>정상</v>
      </c>
      <c r="O39" t="str">
        <f t="shared" si="1"/>
        <v>46108|S001|신구점|P010|베이글|2|4000|8000|현금|박서연|취소|</v>
      </c>
      <c r="P39" t="str">
        <f>IF(COUNTIF(O39:O328,O39)&gt;1,"중복", "")</f>
        <v/>
      </c>
      <c r="Q39">
        <f t="shared" si="2"/>
        <v>46108</v>
      </c>
    </row>
    <row r="40" spans="1:17">
      <c r="A40" s="5">
        <v>46090</v>
      </c>
      <c r="B40" s="6" t="s">
        <v>27</v>
      </c>
      <c r="C40" s="7" t="s">
        <v>28</v>
      </c>
      <c r="D40" s="6" t="s">
        <v>52</v>
      </c>
      <c r="E40" s="7" t="s">
        <v>53</v>
      </c>
      <c r="F40" s="6">
        <v>3</v>
      </c>
      <c r="G40" s="6">
        <v>3500</v>
      </c>
      <c r="H40" s="6">
        <v>10500</v>
      </c>
      <c r="I40" s="7" t="s">
        <v>38</v>
      </c>
      <c r="J40" s="7" t="s">
        <v>51</v>
      </c>
      <c r="K40" s="7" t="s">
        <v>33</v>
      </c>
      <c r="L40" s="6"/>
      <c r="M40" t="str">
        <f>_xlfn.XLOOKUP(D40,'03_상품Master'!$A$2:$A$11,'03_상품Master'!$C$2:$C$11,"확인필요")</f>
        <v>디저트</v>
      </c>
      <c r="N40" t="str">
        <f t="shared" si="0"/>
        <v>정상</v>
      </c>
      <c r="O40" t="str">
        <f t="shared" si="1"/>
        <v>46090|S001|신구점|P008|크루아상|3|3500|10500|간편결제|최지훈|판매|</v>
      </c>
      <c r="P40" t="str">
        <f>IF(COUNTIF(O40:O329,O40)&gt;1,"중복", "")</f>
        <v/>
      </c>
      <c r="Q40">
        <f t="shared" si="2"/>
        <v>46090</v>
      </c>
    </row>
    <row r="41" spans="1:17">
      <c r="A41" s="5">
        <v>46163</v>
      </c>
      <c r="B41" s="6" t="s">
        <v>27</v>
      </c>
      <c r="C41" s="7" t="s">
        <v>28</v>
      </c>
      <c r="D41" s="6" t="s">
        <v>36</v>
      </c>
      <c r="E41" s="7" t="s">
        <v>37</v>
      </c>
      <c r="F41" s="6">
        <v>1</v>
      </c>
      <c r="G41" s="6">
        <v>4000</v>
      </c>
      <c r="H41" s="6">
        <v>4000</v>
      </c>
      <c r="I41" s="7" t="s">
        <v>38</v>
      </c>
      <c r="J41" s="7" t="s">
        <v>50</v>
      </c>
      <c r="K41" s="7" t="s">
        <v>33</v>
      </c>
      <c r="L41" s="6"/>
      <c r="M41" t="str">
        <f>_xlfn.XLOOKUP(D41,'03_상품Master'!$A$2:$A$11,'03_상품Master'!$C$2:$C$11,"확인필요")</f>
        <v>커피</v>
      </c>
      <c r="N41" t="str">
        <f t="shared" si="0"/>
        <v>정상</v>
      </c>
      <c r="O41" t="str">
        <f t="shared" si="1"/>
        <v>46163|S001|신구점|P002|카페라떼|1|4000|4000|간편결제|이서준|판매|</v>
      </c>
      <c r="P41" t="str">
        <f>IF(COUNTIF(O41:O330,O41)&gt;1,"중복", "")</f>
        <v/>
      </c>
      <c r="Q41">
        <f t="shared" si="2"/>
        <v>46163</v>
      </c>
    </row>
    <row r="42" spans="1:17">
      <c r="A42" s="5">
        <v>46144</v>
      </c>
      <c r="B42" s="6" t="s">
        <v>47</v>
      </c>
      <c r="C42" s="7" t="s">
        <v>48</v>
      </c>
      <c r="D42" s="6" t="s">
        <v>29</v>
      </c>
      <c r="E42" s="7" t="s">
        <v>30</v>
      </c>
      <c r="F42" s="6">
        <v>1</v>
      </c>
      <c r="G42" s="6">
        <v>4500</v>
      </c>
      <c r="H42" s="6">
        <v>4500</v>
      </c>
      <c r="I42" s="7" t="s">
        <v>38</v>
      </c>
      <c r="J42" s="7" t="s">
        <v>50</v>
      </c>
      <c r="K42" s="7" t="s">
        <v>33</v>
      </c>
      <c r="L42" s="6"/>
      <c r="M42" t="str">
        <f>_xlfn.XLOOKUP(D42,'03_상품Master'!$A$2:$A$11,'03_상품Master'!$C$2:$C$11,"확인필요")</f>
        <v>논커피</v>
      </c>
      <c r="N42" t="str">
        <f t="shared" si="0"/>
        <v>정상</v>
      </c>
      <c r="O42" t="str">
        <f t="shared" si="1"/>
        <v>46144|S003|용인점|P005|녹차라떼|1|4500|4500|간편결제|이서준|판매|</v>
      </c>
      <c r="P42" t="str">
        <f>IF(COUNTIF(O42:O331,O42)&gt;1,"중복", "")</f>
        <v/>
      </c>
      <c r="Q42">
        <f t="shared" si="2"/>
        <v>46144</v>
      </c>
    </row>
    <row r="43" spans="1:17">
      <c r="A43" s="5">
        <v>46111</v>
      </c>
      <c r="B43" s="6" t="s">
        <v>27</v>
      </c>
      <c r="C43" s="7" t="s">
        <v>28</v>
      </c>
      <c r="D43" s="6" t="s">
        <v>67</v>
      </c>
      <c r="E43" s="7" t="s">
        <v>68</v>
      </c>
      <c r="F43" s="6">
        <v>4</v>
      </c>
      <c r="G43" s="6">
        <v>4500</v>
      </c>
      <c r="H43" s="6">
        <v>18000</v>
      </c>
      <c r="I43" s="7" t="s">
        <v>38</v>
      </c>
      <c r="J43" s="7" t="s">
        <v>51</v>
      </c>
      <c r="K43" s="7" t="s">
        <v>33</v>
      </c>
      <c r="L43" s="6"/>
      <c r="M43" t="str">
        <f>_xlfn.XLOOKUP(D43,'03_상품Master'!$A$2:$A$11,'03_상품Master'!$C$2:$C$11,"확인필요")</f>
        <v>논커피</v>
      </c>
      <c r="N43" t="str">
        <f t="shared" si="0"/>
        <v>정상</v>
      </c>
      <c r="O43" t="str">
        <f t="shared" si="1"/>
        <v>46111|S001|신구점|P006|초코라떼|4|4500|18000|간편결제|최지훈|판매|</v>
      </c>
      <c r="P43" t="str">
        <f>IF(COUNTIF(O43:O332,O43)&gt;1,"중복", "")</f>
        <v/>
      </c>
      <c r="Q43">
        <f t="shared" si="2"/>
        <v>46111</v>
      </c>
    </row>
    <row r="44" spans="1:17">
      <c r="A44" s="5">
        <v>46134</v>
      </c>
      <c r="B44" s="6" t="s">
        <v>47</v>
      </c>
      <c r="C44" s="7" t="s">
        <v>48</v>
      </c>
      <c r="D44" s="6" t="s">
        <v>29</v>
      </c>
      <c r="E44" s="7" t="s">
        <v>30</v>
      </c>
      <c r="F44" s="6">
        <v>2</v>
      </c>
      <c r="G44" s="6">
        <v>4500</v>
      </c>
      <c r="H44" s="6">
        <v>9000</v>
      </c>
      <c r="I44" s="7" t="s">
        <v>49</v>
      </c>
      <c r="J44" s="7" t="s">
        <v>41</v>
      </c>
      <c r="K44" s="7" t="s">
        <v>33</v>
      </c>
      <c r="L44" s="6"/>
      <c r="M44" t="str">
        <f>_xlfn.XLOOKUP(D44,'03_상품Master'!$A$2:$A$11,'03_상품Master'!$C$2:$C$11,"확인필요")</f>
        <v>논커피</v>
      </c>
      <c r="N44" t="str">
        <f t="shared" si="0"/>
        <v>정상</v>
      </c>
      <c r="O44" t="str">
        <f t="shared" si="1"/>
        <v>46134|S003|용인점|P005|녹차라떼|2|4500|9000|현금|정다은|판매|</v>
      </c>
      <c r="P44" t="str">
        <f>IF(COUNTIF(O44:O333,O44)&gt;1,"중복", "")</f>
        <v/>
      </c>
      <c r="Q44">
        <f t="shared" si="2"/>
        <v>46134</v>
      </c>
    </row>
    <row r="45" spans="1:17">
      <c r="A45" s="5">
        <v>46124</v>
      </c>
      <c r="B45" s="6" t="s">
        <v>27</v>
      </c>
      <c r="C45" s="7" t="s">
        <v>28</v>
      </c>
      <c r="D45" s="6" t="s">
        <v>42</v>
      </c>
      <c r="E45" s="7" t="s">
        <v>43</v>
      </c>
      <c r="F45" s="6">
        <v>4</v>
      </c>
      <c r="G45" s="6">
        <v>3000</v>
      </c>
      <c r="H45" s="6">
        <v>12000</v>
      </c>
      <c r="I45" s="7" t="s">
        <v>38</v>
      </c>
      <c r="J45" s="7" t="s">
        <v>41</v>
      </c>
      <c r="K45" s="7" t="s">
        <v>33</v>
      </c>
      <c r="L45" s="6"/>
      <c r="M45" t="str">
        <f>_xlfn.XLOOKUP(D45,'03_상품Master'!$A$2:$A$11,'03_상품Master'!$C$2:$C$11,"확인필요")</f>
        <v>커피</v>
      </c>
      <c r="N45" t="str">
        <f t="shared" si="0"/>
        <v>정상</v>
      </c>
      <c r="O45" t="str">
        <f t="shared" si="1"/>
        <v>46124|S001|신구점|P001|아메리카노|4|3000|12000|간편결제|정다은|판매|</v>
      </c>
      <c r="P45" t="str">
        <f>IF(COUNTIF(O45:O334,O45)&gt;1,"중복", "")</f>
        <v/>
      </c>
      <c r="Q45">
        <f t="shared" si="2"/>
        <v>46124</v>
      </c>
    </row>
    <row r="46" spans="1:17">
      <c r="A46" s="5">
        <v>46150</v>
      </c>
      <c r="B46" s="6" t="s">
        <v>34</v>
      </c>
      <c r="C46" s="7" t="s">
        <v>35</v>
      </c>
      <c r="D46" s="6" t="s">
        <v>29</v>
      </c>
      <c r="E46" s="7" t="s">
        <v>30</v>
      </c>
      <c r="F46" s="6">
        <v>3</v>
      </c>
      <c r="G46" s="6">
        <v>4500</v>
      </c>
      <c r="H46" s="6">
        <v>13500</v>
      </c>
      <c r="I46" s="7" t="s">
        <v>38</v>
      </c>
      <c r="J46" s="7" t="s">
        <v>50</v>
      </c>
      <c r="K46" s="7" t="s">
        <v>33</v>
      </c>
      <c r="L46" s="6"/>
      <c r="M46" t="str">
        <f>_xlfn.XLOOKUP(D46,'03_상품Master'!$A$2:$A$11,'03_상품Master'!$C$2:$C$11,"확인필요")</f>
        <v>논커피</v>
      </c>
      <c r="N46" t="str">
        <f t="shared" si="0"/>
        <v>정상</v>
      </c>
      <c r="O46" t="str">
        <f t="shared" si="1"/>
        <v>46150|S002|성남점|P005|녹차라떼|3|4500|13500|간편결제|이서준|판매|</v>
      </c>
      <c r="P46" t="str">
        <f>IF(COUNTIF(O46:O335,O46)&gt;1,"중복", "")</f>
        <v/>
      </c>
      <c r="Q46">
        <f t="shared" si="2"/>
        <v>46150</v>
      </c>
    </row>
    <row r="47" spans="1:17">
      <c r="A47" s="5">
        <v>46120</v>
      </c>
      <c r="B47" s="6" t="s">
        <v>34</v>
      </c>
      <c r="C47" s="7" t="s">
        <v>35</v>
      </c>
      <c r="D47" s="6" t="s">
        <v>52</v>
      </c>
      <c r="E47" s="7" t="s">
        <v>53</v>
      </c>
      <c r="F47" s="6">
        <v>1</v>
      </c>
      <c r="G47" s="6">
        <v>3500</v>
      </c>
      <c r="H47" s="6">
        <v>3500</v>
      </c>
      <c r="I47" s="7" t="s">
        <v>38</v>
      </c>
      <c r="J47" s="7" t="s">
        <v>51</v>
      </c>
      <c r="K47" s="7" t="s">
        <v>33</v>
      </c>
      <c r="L47" s="6"/>
      <c r="M47" t="str">
        <f>_xlfn.XLOOKUP(D47,'03_상품Master'!$A$2:$A$11,'03_상품Master'!$C$2:$C$11,"확인필요")</f>
        <v>디저트</v>
      </c>
      <c r="N47" t="str">
        <f t="shared" si="0"/>
        <v>정상</v>
      </c>
      <c r="O47" t="str">
        <f t="shared" si="1"/>
        <v>46120|S002|성남점|P008|크루아상|1|3500|3500|간편결제|최지훈|판매|</v>
      </c>
      <c r="P47" t="str">
        <f>IF(COUNTIF(O47:O336,O47)&gt;1,"중복", "")</f>
        <v/>
      </c>
      <c r="Q47">
        <f t="shared" si="2"/>
        <v>46120</v>
      </c>
    </row>
    <row r="48" spans="1:17">
      <c r="A48" s="5">
        <v>46164</v>
      </c>
      <c r="B48" s="6" t="s">
        <v>34</v>
      </c>
      <c r="C48" s="7" t="s">
        <v>35</v>
      </c>
      <c r="D48" s="6" t="s">
        <v>36</v>
      </c>
      <c r="E48" s="7" t="s">
        <v>37</v>
      </c>
      <c r="F48" s="6">
        <v>1</v>
      </c>
      <c r="G48" s="6">
        <v>4000</v>
      </c>
      <c r="H48" s="6">
        <v>4000</v>
      </c>
      <c r="I48" s="7" t="s">
        <v>38</v>
      </c>
      <c r="J48" s="7" t="s">
        <v>50</v>
      </c>
      <c r="K48" s="7" t="s">
        <v>61</v>
      </c>
      <c r="L48" s="6"/>
      <c r="M48" t="str">
        <f>_xlfn.XLOOKUP(D48,'03_상품Master'!$A$2:$A$11,'03_상품Master'!$C$2:$C$11,"확인필요")</f>
        <v>커피</v>
      </c>
      <c r="N48" t="str">
        <f t="shared" si="0"/>
        <v>정상</v>
      </c>
      <c r="O48" t="str">
        <f t="shared" si="1"/>
        <v>46164|S002|성남점|P002|카페라떼|1|4000|4000|간편결제|이서준|취소|</v>
      </c>
      <c r="P48" t="str">
        <f>IF(COUNTIF(O48:O337,O48)&gt;1,"중복", "")</f>
        <v/>
      </c>
      <c r="Q48">
        <f t="shared" si="2"/>
        <v>46164</v>
      </c>
    </row>
    <row r="49" spans="1:17">
      <c r="A49" s="5">
        <v>46122</v>
      </c>
      <c r="B49" s="6" t="s">
        <v>34</v>
      </c>
      <c r="C49" s="7" t="s">
        <v>35</v>
      </c>
      <c r="D49" s="6" t="s">
        <v>62</v>
      </c>
      <c r="E49" s="7" t="s">
        <v>63</v>
      </c>
      <c r="F49" s="6">
        <v>3</v>
      </c>
      <c r="G49" s="6">
        <v>4000</v>
      </c>
      <c r="H49" s="6">
        <v>12000</v>
      </c>
      <c r="I49" s="7" t="s">
        <v>38</v>
      </c>
      <c r="J49" s="7" t="s">
        <v>55</v>
      </c>
      <c r="K49" s="7" t="s">
        <v>33</v>
      </c>
      <c r="L49" s="6"/>
      <c r="M49" t="str">
        <f>_xlfn.XLOOKUP(D49,'03_상품Master'!$A$2:$A$11,'03_상품Master'!$C$2:$C$11,"확인필요")</f>
        <v>푸드</v>
      </c>
      <c r="N49" t="str">
        <f t="shared" si="0"/>
        <v>정상</v>
      </c>
      <c r="O49" t="str">
        <f t="shared" si="1"/>
        <v>46122|S002|성남점|P010|베이글|3|4000|12000|간편결제|김민지|판매|</v>
      </c>
      <c r="P49" t="str">
        <f>IF(COUNTIF(O49:O338,O49)&gt;1,"중복", "")</f>
        <v/>
      </c>
      <c r="Q49">
        <f t="shared" si="2"/>
        <v>46122</v>
      </c>
    </row>
    <row r="50" spans="1:17">
      <c r="A50" s="5">
        <v>46123</v>
      </c>
      <c r="B50" s="6" t="s">
        <v>34</v>
      </c>
      <c r="C50" s="7" t="s">
        <v>35</v>
      </c>
      <c r="D50" s="6" t="s">
        <v>36</v>
      </c>
      <c r="E50" s="7" t="s">
        <v>37</v>
      </c>
      <c r="F50" s="6">
        <v>1</v>
      </c>
      <c r="G50" s="6">
        <v>4000</v>
      </c>
      <c r="H50" s="6">
        <v>4000</v>
      </c>
      <c r="I50" s="7" t="s">
        <v>31</v>
      </c>
      <c r="J50" s="7" t="s">
        <v>50</v>
      </c>
      <c r="K50" s="7" t="s">
        <v>33</v>
      </c>
      <c r="L50" s="6"/>
      <c r="M50" t="str">
        <f>_xlfn.XLOOKUP(D50,'03_상품Master'!$A$2:$A$11,'03_상품Master'!$C$2:$C$11,"확인필요")</f>
        <v>커피</v>
      </c>
      <c r="N50" t="str">
        <f t="shared" si="0"/>
        <v>정상</v>
      </c>
      <c r="O50" t="str">
        <f t="shared" si="1"/>
        <v>46123|S002|성남점|P002|카페라떼|1|4000|4000|카드|이서준|판매|</v>
      </c>
      <c r="P50" t="str">
        <f>IF(COUNTIF(O50:O339,O50)&gt;1,"중복", "")</f>
        <v/>
      </c>
      <c r="Q50">
        <f t="shared" si="2"/>
        <v>46123</v>
      </c>
    </row>
    <row r="51" spans="1:17">
      <c r="A51" s="5">
        <v>46121</v>
      </c>
      <c r="B51" s="6" t="s">
        <v>47</v>
      </c>
      <c r="C51" s="7" t="s">
        <v>48</v>
      </c>
      <c r="D51" s="6" t="s">
        <v>45</v>
      </c>
      <c r="E51" s="7" t="s">
        <v>46</v>
      </c>
      <c r="F51" s="6">
        <v>4</v>
      </c>
      <c r="G51" s="6">
        <v>4500</v>
      </c>
      <c r="H51" s="6">
        <v>18000</v>
      </c>
      <c r="I51" s="7" t="s">
        <v>38</v>
      </c>
      <c r="J51" s="7" t="s">
        <v>50</v>
      </c>
      <c r="K51" s="7" t="s">
        <v>33</v>
      </c>
      <c r="L51" s="6"/>
      <c r="M51" t="str">
        <f>_xlfn.XLOOKUP(D51,'03_상품Master'!$A$2:$A$11,'03_상품Master'!$C$2:$C$11,"확인필요")</f>
        <v>커피</v>
      </c>
      <c r="N51" t="str">
        <f t="shared" si="0"/>
        <v>정상</v>
      </c>
      <c r="O51" t="str">
        <f t="shared" si="1"/>
        <v>46121|S003|용인점|P003|바닐라라떼|4|4500|18000|간편결제|이서준|판매|</v>
      </c>
      <c r="P51" t="str">
        <f>IF(COUNTIF(O51:O340,O51)&gt;1,"중복", "")</f>
        <v/>
      </c>
      <c r="Q51">
        <f t="shared" si="2"/>
        <v>46121</v>
      </c>
    </row>
    <row r="52" spans="1:17">
      <c r="A52" s="5">
        <v>46168</v>
      </c>
      <c r="B52" s="6" t="s">
        <v>34</v>
      </c>
      <c r="C52" s="7" t="s">
        <v>35</v>
      </c>
      <c r="D52" s="6" t="s">
        <v>39</v>
      </c>
      <c r="E52" s="6" t="s">
        <v>40</v>
      </c>
      <c r="F52" s="6">
        <v>1</v>
      </c>
      <c r="G52" s="6">
        <v>5000</v>
      </c>
      <c r="H52" s="6">
        <v>5000</v>
      </c>
      <c r="I52" s="7" t="s">
        <v>31</v>
      </c>
      <c r="J52" s="7" t="s">
        <v>55</v>
      </c>
      <c r="K52" s="7" t="s">
        <v>33</v>
      </c>
      <c r="L52" s="6"/>
      <c r="M52" t="str">
        <f>_xlfn.XLOOKUP(D52,'03_상품Master'!$A$2:$A$11,'03_상품Master'!$C$2:$C$11,"확인필요")</f>
        <v>디저트</v>
      </c>
      <c r="N52" t="str">
        <f t="shared" si="0"/>
        <v>정상</v>
      </c>
      <c r="O52" t="str">
        <f t="shared" si="1"/>
        <v>46168|S002|성남점|P007|치즈케이크|1|5000|5000|카드|김민지|판매|</v>
      </c>
      <c r="P52" t="str">
        <f>IF(COUNTIF(O52:O341,O52)&gt;1,"중복", "")</f>
        <v/>
      </c>
      <c r="Q52">
        <f t="shared" si="2"/>
        <v>46168</v>
      </c>
    </row>
    <row r="53" spans="1:17">
      <c r="A53" s="5">
        <v>46168</v>
      </c>
      <c r="B53" s="6" t="s">
        <v>34</v>
      </c>
      <c r="C53" s="7" t="s">
        <v>35</v>
      </c>
      <c r="D53" s="6" t="s">
        <v>29</v>
      </c>
      <c r="E53" s="7" t="s">
        <v>30</v>
      </c>
      <c r="F53" s="6">
        <v>1</v>
      </c>
      <c r="G53" s="6">
        <v>4500</v>
      </c>
      <c r="H53" s="6">
        <v>4500</v>
      </c>
      <c r="I53" s="7" t="s">
        <v>31</v>
      </c>
      <c r="J53" s="7" t="s">
        <v>51</v>
      </c>
      <c r="K53" s="7" t="s">
        <v>33</v>
      </c>
      <c r="L53" s="6"/>
      <c r="M53" t="str">
        <f>_xlfn.XLOOKUP(D53,'03_상품Master'!$A$2:$A$11,'03_상품Master'!$C$2:$C$11,"확인필요")</f>
        <v>논커피</v>
      </c>
      <c r="N53" t="str">
        <f t="shared" si="0"/>
        <v>정상</v>
      </c>
      <c r="O53" t="str">
        <f t="shared" si="1"/>
        <v>46168|S002|성남점|P005|녹차라떼|1|4500|4500|카드|최지훈|판매|</v>
      </c>
      <c r="P53" t="str">
        <f>IF(COUNTIF(O53:O342,O53)&gt;1,"중복", "")</f>
        <v/>
      </c>
      <c r="Q53">
        <f t="shared" si="2"/>
        <v>46168</v>
      </c>
    </row>
    <row r="54" spans="1:17">
      <c r="A54" s="5">
        <v>46162</v>
      </c>
      <c r="B54" s="6" t="s">
        <v>27</v>
      </c>
      <c r="C54" s="7" t="s">
        <v>28</v>
      </c>
      <c r="D54" s="6" t="s">
        <v>45</v>
      </c>
      <c r="E54" s="7" t="s">
        <v>46</v>
      </c>
      <c r="F54" s="6">
        <v>3</v>
      </c>
      <c r="G54" s="6">
        <v>4500</v>
      </c>
      <c r="H54" s="6">
        <v>13500</v>
      </c>
      <c r="I54" s="7" t="s">
        <v>38</v>
      </c>
      <c r="J54" s="7" t="s">
        <v>55</v>
      </c>
      <c r="K54" s="7" t="s">
        <v>33</v>
      </c>
      <c r="L54" s="6"/>
      <c r="M54" t="str">
        <f>_xlfn.XLOOKUP(D54,'03_상품Master'!$A$2:$A$11,'03_상품Master'!$C$2:$C$11,"확인필요")</f>
        <v>커피</v>
      </c>
      <c r="N54" t="str">
        <f t="shared" si="0"/>
        <v>정상</v>
      </c>
      <c r="O54" t="str">
        <f t="shared" si="1"/>
        <v>46162|S001|신구점|P003|바닐라라떼|3|4500|13500|간편결제|김민지|판매|</v>
      </c>
      <c r="P54" t="str">
        <f>IF(COUNTIF(O54:O343,O54)&gt;1,"중복", "")</f>
        <v/>
      </c>
      <c r="Q54">
        <f t="shared" si="2"/>
        <v>46162</v>
      </c>
    </row>
    <row r="55" spans="1:17">
      <c r="A55" s="5">
        <v>46125</v>
      </c>
      <c r="B55" s="6" t="s">
        <v>27</v>
      </c>
      <c r="C55" s="7" t="s">
        <v>28</v>
      </c>
      <c r="D55" s="6" t="s">
        <v>36</v>
      </c>
      <c r="E55" s="7" t="s">
        <v>37</v>
      </c>
      <c r="F55" s="6">
        <v>4</v>
      </c>
      <c r="G55" s="6">
        <v>4000</v>
      </c>
      <c r="H55" s="6">
        <v>16000</v>
      </c>
      <c r="I55" s="7" t="s">
        <v>38</v>
      </c>
      <c r="J55" s="7" t="s">
        <v>51</v>
      </c>
      <c r="K55" s="7" t="s">
        <v>33</v>
      </c>
      <c r="L55" s="6"/>
      <c r="M55" t="str">
        <f>_xlfn.XLOOKUP(D55,'03_상품Master'!$A$2:$A$11,'03_상품Master'!$C$2:$C$11,"확인필요")</f>
        <v>커피</v>
      </c>
      <c r="N55" t="str">
        <f t="shared" si="0"/>
        <v>정상</v>
      </c>
      <c r="O55" t="str">
        <f t="shared" si="1"/>
        <v>46125|S001|신구점|P002|카페라떼|4|4000|16000|간편결제|최지훈|판매|</v>
      </c>
      <c r="P55" t="str">
        <f>IF(COUNTIF(O55:O344,O55)&gt;1,"중복", "")</f>
        <v/>
      </c>
      <c r="Q55">
        <f t="shared" si="2"/>
        <v>46125</v>
      </c>
    </row>
    <row r="56" spans="1:17">
      <c r="A56" s="5">
        <v>46169</v>
      </c>
      <c r="B56" s="6" t="s">
        <v>47</v>
      </c>
      <c r="C56" s="7" t="s">
        <v>48</v>
      </c>
      <c r="D56" s="6" t="s">
        <v>42</v>
      </c>
      <c r="E56" s="7" t="s">
        <v>43</v>
      </c>
      <c r="F56" s="6">
        <v>2</v>
      </c>
      <c r="G56" s="6">
        <v>3000</v>
      </c>
      <c r="H56" s="6">
        <v>6000</v>
      </c>
      <c r="I56" s="7" t="s">
        <v>49</v>
      </c>
      <c r="J56" s="7" t="s">
        <v>41</v>
      </c>
      <c r="K56" s="7" t="s">
        <v>33</v>
      </c>
      <c r="L56" s="6"/>
      <c r="M56" t="str">
        <f>_xlfn.XLOOKUP(D56,'03_상품Master'!$A$2:$A$11,'03_상품Master'!$C$2:$C$11,"확인필요")</f>
        <v>커피</v>
      </c>
      <c r="N56" t="str">
        <f t="shared" si="0"/>
        <v>정상</v>
      </c>
      <c r="O56" t="str">
        <f t="shared" si="1"/>
        <v>46169|S003|용인점|P001|아메리카노|2|3000|6000|현금|정다은|판매|</v>
      </c>
      <c r="P56" t="str">
        <f>IF(COUNTIF(O56:O345,O56)&gt;1,"중복", "")</f>
        <v/>
      </c>
      <c r="Q56">
        <f t="shared" si="2"/>
        <v>46169</v>
      </c>
    </row>
    <row r="57" spans="1:17">
      <c r="A57" s="5">
        <v>46148</v>
      </c>
      <c r="B57" s="6" t="s">
        <v>34</v>
      </c>
      <c r="C57" s="7" t="s">
        <v>35</v>
      </c>
      <c r="D57" s="6" t="s">
        <v>56</v>
      </c>
      <c r="E57" s="7" t="s">
        <v>57</v>
      </c>
      <c r="F57" s="6">
        <v>1</v>
      </c>
      <c r="G57" s="6">
        <v>5500</v>
      </c>
      <c r="H57" s="6">
        <v>5500</v>
      </c>
      <c r="I57" s="7" t="s">
        <v>38</v>
      </c>
      <c r="J57" s="7" t="s">
        <v>44</v>
      </c>
      <c r="K57" s="7" t="s">
        <v>33</v>
      </c>
      <c r="L57" s="6"/>
      <c r="M57" t="str">
        <f>_xlfn.XLOOKUP(D57,'03_상품Master'!$A$2:$A$11,'03_상품Master'!$C$2:$C$11,"확인필요")</f>
        <v>푸드</v>
      </c>
      <c r="N57" t="str">
        <f t="shared" si="0"/>
        <v>정상</v>
      </c>
      <c r="O57" t="str">
        <f t="shared" si="1"/>
        <v>46148|S002|성남점|P009|샌드위치|1|5500|5500|간편결제|박서연|판매|</v>
      </c>
      <c r="P57" t="str">
        <f>IF(COUNTIF(O57:O346,O57)&gt;1,"중복", "")</f>
        <v/>
      </c>
      <c r="Q57">
        <f t="shared" si="2"/>
        <v>46148</v>
      </c>
    </row>
    <row r="58" spans="1:17">
      <c r="A58" s="5">
        <v>46148</v>
      </c>
      <c r="B58" s="6" t="s">
        <v>34</v>
      </c>
      <c r="C58" s="7" t="s">
        <v>35</v>
      </c>
      <c r="D58" s="6" t="s">
        <v>45</v>
      </c>
      <c r="E58" s="7" t="s">
        <v>46</v>
      </c>
      <c r="F58" s="6">
        <v>1</v>
      </c>
      <c r="G58" s="6">
        <v>4500</v>
      </c>
      <c r="H58" s="6">
        <v>4500</v>
      </c>
      <c r="I58" s="7" t="s">
        <v>31</v>
      </c>
      <c r="J58" s="7" t="s">
        <v>32</v>
      </c>
      <c r="K58" s="7" t="s">
        <v>33</v>
      </c>
      <c r="L58" s="6"/>
      <c r="M58" t="str">
        <f>_xlfn.XLOOKUP(D58,'03_상품Master'!$A$2:$A$11,'03_상품Master'!$C$2:$C$11,"확인필요")</f>
        <v>커피</v>
      </c>
      <c r="N58" t="str">
        <f t="shared" si="0"/>
        <v>정상</v>
      </c>
      <c r="O58" t="str">
        <f t="shared" si="1"/>
        <v>46148|S002|성남점|P003|바닐라라떼|1|4500|4500|카드|한지우|판매|</v>
      </c>
      <c r="P58" t="str">
        <f>IF(COUNTIF(O58:O347,O58)&gt;1,"중복", "")</f>
        <v/>
      </c>
      <c r="Q58">
        <f t="shared" si="2"/>
        <v>46148</v>
      </c>
    </row>
    <row r="59" spans="1:17">
      <c r="A59" s="5">
        <v>46109</v>
      </c>
      <c r="B59" s="6" t="s">
        <v>27</v>
      </c>
      <c r="C59" s="7" t="s">
        <v>28</v>
      </c>
      <c r="D59" s="6" t="s">
        <v>36</v>
      </c>
      <c r="E59" s="7" t="s">
        <v>37</v>
      </c>
      <c r="F59" s="6">
        <v>2</v>
      </c>
      <c r="G59" s="6">
        <v>4000</v>
      </c>
      <c r="H59" s="6">
        <v>8000</v>
      </c>
      <c r="I59" s="7" t="s">
        <v>38</v>
      </c>
      <c r="J59" s="7" t="s">
        <v>44</v>
      </c>
      <c r="K59" s="7" t="s">
        <v>33</v>
      </c>
      <c r="L59" s="6"/>
      <c r="M59" t="str">
        <f>_xlfn.XLOOKUP(D59,'03_상품Master'!$A$2:$A$11,'03_상품Master'!$C$2:$C$11,"확인필요")</f>
        <v>커피</v>
      </c>
      <c r="N59" t="str">
        <f t="shared" si="0"/>
        <v>정상</v>
      </c>
      <c r="O59" t="str">
        <f t="shared" si="1"/>
        <v>46109|S001|신구점|P002|카페라떼|2|4000|8000|간편결제|박서연|판매|</v>
      </c>
      <c r="P59" t="str">
        <f>IF(COUNTIF(O59:O348,O59)&gt;1,"중복", "")</f>
        <v/>
      </c>
      <c r="Q59">
        <f t="shared" si="2"/>
        <v>46109</v>
      </c>
    </row>
    <row r="60" spans="1:17">
      <c r="A60" s="5">
        <v>46111</v>
      </c>
      <c r="B60" s="6" t="s">
        <v>47</v>
      </c>
      <c r="C60" s="7" t="s">
        <v>48</v>
      </c>
      <c r="D60" s="6" t="s">
        <v>67</v>
      </c>
      <c r="E60" s="7" t="s">
        <v>68</v>
      </c>
      <c r="F60" s="6">
        <v>3</v>
      </c>
      <c r="G60" s="6">
        <v>4500</v>
      </c>
      <c r="H60" s="6">
        <v>13500</v>
      </c>
      <c r="I60" s="7" t="s">
        <v>38</v>
      </c>
      <c r="J60" s="7" t="s">
        <v>41</v>
      </c>
      <c r="K60" s="7" t="s">
        <v>33</v>
      </c>
      <c r="L60" s="6"/>
      <c r="M60" t="str">
        <f>_xlfn.XLOOKUP(D60,'03_상품Master'!$A$2:$A$11,'03_상품Master'!$C$2:$C$11,"확인필요")</f>
        <v>논커피</v>
      </c>
      <c r="N60" t="str">
        <f t="shared" si="0"/>
        <v>정상</v>
      </c>
      <c r="O60" t="str">
        <f t="shared" si="1"/>
        <v>46111|S003|용인점|P006|초코라떼|3|4500|13500|간편결제|정다은|판매|</v>
      </c>
      <c r="P60" t="str">
        <f>IF(COUNTIF(O60:O349,O60)&gt;1,"중복", "")</f>
        <v/>
      </c>
      <c r="Q60">
        <f t="shared" si="2"/>
        <v>46111</v>
      </c>
    </row>
    <row r="61" spans="1:17">
      <c r="A61" s="5">
        <v>46171</v>
      </c>
      <c r="B61" s="6" t="s">
        <v>27</v>
      </c>
      <c r="C61" s="7" t="s">
        <v>28</v>
      </c>
      <c r="D61" s="6" t="s">
        <v>59</v>
      </c>
      <c r="E61" s="7" t="s">
        <v>60</v>
      </c>
      <c r="F61" s="6">
        <v>2</v>
      </c>
      <c r="G61" s="6">
        <v>4800</v>
      </c>
      <c r="H61" s="6">
        <v>9600</v>
      </c>
      <c r="I61" s="7" t="s">
        <v>49</v>
      </c>
      <c r="J61" s="7" t="s">
        <v>32</v>
      </c>
      <c r="K61" s="7" t="s">
        <v>33</v>
      </c>
      <c r="L61" s="6"/>
      <c r="M61" t="str">
        <f>_xlfn.XLOOKUP(D61,'03_상품Master'!$A$2:$A$11,'03_상품Master'!$C$2:$C$11,"확인필요")</f>
        <v>커피</v>
      </c>
      <c r="N61" t="str">
        <f t="shared" si="0"/>
        <v>정상</v>
      </c>
      <c r="O61" t="str">
        <f t="shared" si="1"/>
        <v>46171|S001|신구점|P004|카라멜마끼아또|2|4800|9600|현금|한지우|판매|</v>
      </c>
      <c r="P61" t="str">
        <f>IF(COUNTIF(O61:O350,O61)&gt;1,"중복", "")</f>
        <v/>
      </c>
      <c r="Q61">
        <f t="shared" si="2"/>
        <v>46171</v>
      </c>
    </row>
    <row r="62" spans="1:17">
      <c r="A62" s="5">
        <v>46168</v>
      </c>
      <c r="B62" s="6" t="s">
        <v>47</v>
      </c>
      <c r="C62" s="7" t="s">
        <v>48</v>
      </c>
      <c r="D62" s="6" t="s">
        <v>67</v>
      </c>
      <c r="E62" s="7" t="s">
        <v>68</v>
      </c>
      <c r="F62" s="6">
        <v>4</v>
      </c>
      <c r="G62" s="6">
        <v>4500</v>
      </c>
      <c r="H62" s="6">
        <v>18000</v>
      </c>
      <c r="I62" s="7" t="s">
        <v>31</v>
      </c>
      <c r="J62" s="7" t="s">
        <v>50</v>
      </c>
      <c r="K62" s="7" t="s">
        <v>33</v>
      </c>
      <c r="L62" s="6"/>
      <c r="M62" t="str">
        <f>_xlfn.XLOOKUP(D62,'03_상품Master'!$A$2:$A$11,'03_상품Master'!$C$2:$C$11,"확인필요")</f>
        <v>논커피</v>
      </c>
      <c r="N62" t="str">
        <f t="shared" si="0"/>
        <v>정상</v>
      </c>
      <c r="O62" t="str">
        <f t="shared" si="1"/>
        <v>46168|S003|용인점|P006|초코라떼|4|4500|18000|카드|이서준|판매|</v>
      </c>
      <c r="P62" t="str">
        <f>IF(COUNTIF(O62:O351,O62)&gt;1,"중복", "")</f>
        <v/>
      </c>
      <c r="Q62">
        <f t="shared" si="2"/>
        <v>46168</v>
      </c>
    </row>
    <row r="63" spans="1:17">
      <c r="A63" s="5">
        <v>46117</v>
      </c>
      <c r="B63" s="6" t="s">
        <v>47</v>
      </c>
      <c r="C63" s="7" t="s">
        <v>48</v>
      </c>
      <c r="D63" s="6" t="s">
        <v>52</v>
      </c>
      <c r="E63" s="7" t="s">
        <v>53</v>
      </c>
      <c r="F63" s="6">
        <v>3</v>
      </c>
      <c r="G63" s="6">
        <v>3500</v>
      </c>
      <c r="H63" s="6">
        <v>10500</v>
      </c>
      <c r="I63" s="7" t="s">
        <v>38</v>
      </c>
      <c r="J63" s="7" t="s">
        <v>44</v>
      </c>
      <c r="K63" s="7" t="s">
        <v>33</v>
      </c>
      <c r="L63" s="6"/>
      <c r="M63" t="str">
        <f>_xlfn.XLOOKUP(D63,'03_상품Master'!$A$2:$A$11,'03_상품Master'!$C$2:$C$11,"확인필요")</f>
        <v>디저트</v>
      </c>
      <c r="N63" t="str">
        <f t="shared" si="0"/>
        <v>정상</v>
      </c>
      <c r="O63" t="str">
        <f t="shared" si="1"/>
        <v>46117|S003|용인점|P008|크루아상|3|3500|10500|간편결제|박서연|판매|</v>
      </c>
      <c r="P63" t="str">
        <f>IF(COUNTIF(O63:O352,O63)&gt;1,"중복", "")</f>
        <v/>
      </c>
      <c r="Q63">
        <f t="shared" si="2"/>
        <v>46117</v>
      </c>
    </row>
    <row r="64" spans="1:17">
      <c r="A64" s="5">
        <v>46145</v>
      </c>
      <c r="B64" s="6" t="s">
        <v>47</v>
      </c>
      <c r="C64" s="7" t="s">
        <v>48</v>
      </c>
      <c r="D64" s="6" t="s">
        <v>36</v>
      </c>
      <c r="E64" s="7" t="s">
        <v>37</v>
      </c>
      <c r="F64" s="6">
        <v>5</v>
      </c>
      <c r="G64" s="6">
        <v>4000</v>
      </c>
      <c r="H64" s="6">
        <v>20000</v>
      </c>
      <c r="I64" s="7" t="s">
        <v>31</v>
      </c>
      <c r="J64" s="7" t="s">
        <v>50</v>
      </c>
      <c r="K64" s="7" t="s">
        <v>33</v>
      </c>
      <c r="L64" s="6"/>
      <c r="M64" t="str">
        <f>_xlfn.XLOOKUP(D64,'03_상품Master'!$A$2:$A$11,'03_상품Master'!$C$2:$C$11,"확인필요")</f>
        <v>커피</v>
      </c>
      <c r="N64" t="str">
        <f t="shared" si="0"/>
        <v>정상</v>
      </c>
      <c r="O64" t="str">
        <f t="shared" si="1"/>
        <v>46145|S003|용인점|P002|카페라떼|5|4000|20000|카드|이서준|판매|</v>
      </c>
      <c r="P64" t="str">
        <f>IF(COUNTIF(O64:O353,O64)&gt;1,"중복", "")</f>
        <v/>
      </c>
      <c r="Q64">
        <f t="shared" si="2"/>
        <v>46145</v>
      </c>
    </row>
    <row r="65" spans="1:17">
      <c r="A65" s="5">
        <v>46103</v>
      </c>
      <c r="B65" s="6" t="s">
        <v>27</v>
      </c>
      <c r="C65" s="7" t="s">
        <v>28</v>
      </c>
      <c r="D65" s="6" t="s">
        <v>62</v>
      </c>
      <c r="E65" s="7" t="s">
        <v>63</v>
      </c>
      <c r="F65" s="6">
        <v>3</v>
      </c>
      <c r="G65" s="6">
        <v>4000</v>
      </c>
      <c r="H65" s="6">
        <v>12000</v>
      </c>
      <c r="I65" s="7" t="s">
        <v>49</v>
      </c>
      <c r="J65" s="7" t="s">
        <v>51</v>
      </c>
      <c r="K65" s="7" t="s">
        <v>33</v>
      </c>
      <c r="L65" s="6"/>
      <c r="M65" t="str">
        <f>_xlfn.XLOOKUP(D65,'03_상품Master'!$A$2:$A$11,'03_상품Master'!$C$2:$C$11,"확인필요")</f>
        <v>푸드</v>
      </c>
      <c r="N65" t="str">
        <f t="shared" ref="N65:N127" si="3">IF(COUNT(F65:H65)&lt;3, "값확인", IF(F65*G65=H65, "정상", "검토필요"))</f>
        <v>정상</v>
      </c>
      <c r="O65" t="str">
        <f t="shared" ref="O65:O127" si="4">_xlfn.TEXTJOIN("|",FALSE,A65:L65)</f>
        <v>46103|S001|신구점|P010|베이글|3|4000|12000|현금|최지훈|판매|</v>
      </c>
      <c r="P65" t="str">
        <f>IF(COUNTIF(O65:O354,O65)&gt;1,"중복", "")</f>
        <v/>
      </c>
      <c r="Q65">
        <f t="shared" si="2"/>
        <v>46103</v>
      </c>
    </row>
    <row r="66" spans="1:17">
      <c r="A66" s="5">
        <v>46154</v>
      </c>
      <c r="B66" s="6" t="s">
        <v>34</v>
      </c>
      <c r="C66" s="7" t="s">
        <v>35</v>
      </c>
      <c r="D66" s="6" t="s">
        <v>42</v>
      </c>
      <c r="E66" s="7" t="s">
        <v>43</v>
      </c>
      <c r="F66" s="6">
        <v>1</v>
      </c>
      <c r="G66" s="6">
        <v>3000</v>
      </c>
      <c r="H66" s="6">
        <v>3000</v>
      </c>
      <c r="I66" s="7" t="s">
        <v>49</v>
      </c>
      <c r="J66" s="7" t="s">
        <v>50</v>
      </c>
      <c r="K66" s="7" t="s">
        <v>33</v>
      </c>
      <c r="L66" s="6"/>
      <c r="M66" t="str">
        <f>_xlfn.XLOOKUP(D66,'03_상품Master'!$A$2:$A$11,'03_상품Master'!$C$2:$C$11,"확인필요")</f>
        <v>커피</v>
      </c>
      <c r="N66" t="str">
        <f t="shared" si="3"/>
        <v>정상</v>
      </c>
      <c r="O66" t="str">
        <f t="shared" si="4"/>
        <v>46154|S002|성남점|P001|아메리카노|1|3000|3000|현금|이서준|판매|</v>
      </c>
      <c r="P66" t="str">
        <f>IF(COUNTIF(O66:O355,O66)&gt;1,"중복", "")</f>
        <v/>
      </c>
      <c r="Q66">
        <f t="shared" ref="Q66:Q128" si="5">IFERROR(IF(ISNUMBER(A66), A66,DATEVALUE(SUBSTITUTE(A66,".","-")))," 확인필요")</f>
        <v>46154</v>
      </c>
    </row>
    <row r="67" spans="1:17">
      <c r="A67" s="5">
        <v>46163</v>
      </c>
      <c r="B67" s="6" t="s">
        <v>27</v>
      </c>
      <c r="C67" s="7" t="s">
        <v>28</v>
      </c>
      <c r="D67" s="6" t="s">
        <v>52</v>
      </c>
      <c r="E67" s="7" t="s">
        <v>53</v>
      </c>
      <c r="F67" s="6">
        <v>1</v>
      </c>
      <c r="G67" s="6">
        <v>3500</v>
      </c>
      <c r="H67" s="6">
        <v>3500</v>
      </c>
      <c r="I67" s="7" t="s">
        <v>31</v>
      </c>
      <c r="J67" s="7" t="s">
        <v>51</v>
      </c>
      <c r="K67" s="7" t="s">
        <v>33</v>
      </c>
      <c r="L67" s="6"/>
      <c r="M67" t="str">
        <f>_xlfn.XLOOKUP(D67,'03_상품Master'!$A$2:$A$11,'03_상품Master'!$C$2:$C$11,"확인필요")</f>
        <v>디저트</v>
      </c>
      <c r="N67" t="str">
        <f t="shared" si="3"/>
        <v>정상</v>
      </c>
      <c r="O67" t="str">
        <f t="shared" si="4"/>
        <v>46163|S001|신구점|P008|크루아상|1|3500|3500|카드|최지훈|판매|</v>
      </c>
      <c r="P67" t="str">
        <f>IF(COUNTIF(O67:O356,O67)&gt;1,"중복", "")</f>
        <v/>
      </c>
      <c r="Q67">
        <f t="shared" si="5"/>
        <v>46163</v>
      </c>
    </row>
    <row r="68" spans="1:17">
      <c r="A68" s="5">
        <v>46135</v>
      </c>
      <c r="B68" s="6" t="s">
        <v>34</v>
      </c>
      <c r="C68" s="7" t="s">
        <v>35</v>
      </c>
      <c r="D68" s="6" t="s">
        <v>42</v>
      </c>
      <c r="E68" s="7" t="s">
        <v>43</v>
      </c>
      <c r="F68" s="6">
        <v>1</v>
      </c>
      <c r="G68" s="6">
        <v>3000</v>
      </c>
      <c r="H68" s="6">
        <v>3000</v>
      </c>
      <c r="I68" s="7" t="s">
        <v>38</v>
      </c>
      <c r="J68" s="7" t="s">
        <v>41</v>
      </c>
      <c r="K68" s="7" t="s">
        <v>61</v>
      </c>
      <c r="L68" s="6"/>
      <c r="M68" t="str">
        <f>_xlfn.XLOOKUP(D68,'03_상품Master'!$A$2:$A$11,'03_상품Master'!$C$2:$C$11,"확인필요")</f>
        <v>커피</v>
      </c>
      <c r="N68" t="str">
        <f t="shared" si="3"/>
        <v>정상</v>
      </c>
      <c r="O68" t="str">
        <f t="shared" si="4"/>
        <v>46135|S002|성남점|P001|아메리카노|1|3000|3000|간편결제|정다은|취소|</v>
      </c>
      <c r="P68" t="str">
        <f>IF(COUNTIF(O68:O357,O68)&gt;1,"중복", "")</f>
        <v/>
      </c>
      <c r="Q68">
        <f t="shared" si="5"/>
        <v>46135</v>
      </c>
    </row>
    <row r="69" spans="1:17">
      <c r="A69" s="5">
        <v>46166</v>
      </c>
      <c r="B69" s="6" t="s">
        <v>47</v>
      </c>
      <c r="C69" s="6" t="s">
        <v>48</v>
      </c>
      <c r="D69" s="6" t="s">
        <v>39</v>
      </c>
      <c r="E69" s="7" t="s">
        <v>40</v>
      </c>
      <c r="F69" s="6">
        <v>1</v>
      </c>
      <c r="G69" s="6">
        <v>5000</v>
      </c>
      <c r="H69" s="6">
        <v>5000</v>
      </c>
      <c r="I69" s="7" t="s">
        <v>31</v>
      </c>
      <c r="J69" s="7" t="s">
        <v>55</v>
      </c>
      <c r="K69" s="7" t="s">
        <v>33</v>
      </c>
      <c r="L69" s="6"/>
      <c r="M69" t="str">
        <f>_xlfn.XLOOKUP(D69,'03_상품Master'!$A$2:$A$11,'03_상품Master'!$C$2:$C$11,"확인필요")</f>
        <v>디저트</v>
      </c>
      <c r="N69" t="str">
        <f t="shared" si="3"/>
        <v>정상</v>
      </c>
      <c r="O69" t="str">
        <f t="shared" si="4"/>
        <v>46166|S003|용인점|P007|치즈케이크|1|5000|5000|카드|김민지|판매|</v>
      </c>
      <c r="P69" t="str">
        <f>IF(COUNTIF(O69:O358,O69)&gt;1,"중복", "")</f>
        <v/>
      </c>
      <c r="Q69">
        <f t="shared" si="5"/>
        <v>46166</v>
      </c>
    </row>
    <row r="70" spans="1:17">
      <c r="A70" s="5">
        <v>46146</v>
      </c>
      <c r="B70" s="6" t="s">
        <v>27</v>
      </c>
      <c r="C70" s="7" t="s">
        <v>28</v>
      </c>
      <c r="D70" s="6" t="s">
        <v>36</v>
      </c>
      <c r="E70" s="7" t="s">
        <v>37</v>
      </c>
      <c r="F70" s="6">
        <v>3</v>
      </c>
      <c r="G70" s="6">
        <v>4000</v>
      </c>
      <c r="H70" s="6">
        <v>12000</v>
      </c>
      <c r="I70" s="7" t="s">
        <v>31</v>
      </c>
      <c r="J70" s="7" t="s">
        <v>50</v>
      </c>
      <c r="K70" s="7" t="s">
        <v>33</v>
      </c>
      <c r="L70" s="6"/>
      <c r="M70" t="str">
        <f>_xlfn.XLOOKUP(D70,'03_상품Master'!$A$2:$A$11,'03_상품Master'!$C$2:$C$11,"확인필요")</f>
        <v>커피</v>
      </c>
      <c r="N70" t="str">
        <f t="shared" si="3"/>
        <v>정상</v>
      </c>
      <c r="O70" t="str">
        <f t="shared" si="4"/>
        <v>46146|S001|신구점|P002|카페라떼|3|4000|12000|카드|이서준|판매|</v>
      </c>
      <c r="P70" t="str">
        <f>IF(COUNTIF(O70:O359,O70)&gt;1,"중복", "")</f>
        <v/>
      </c>
      <c r="Q70">
        <f t="shared" si="5"/>
        <v>46146</v>
      </c>
    </row>
    <row r="71" spans="1:17">
      <c r="A71" s="5">
        <v>46124</v>
      </c>
      <c r="B71" s="6" t="s">
        <v>34</v>
      </c>
      <c r="C71" s="7" t="s">
        <v>35</v>
      </c>
      <c r="D71" s="6" t="s">
        <v>56</v>
      </c>
      <c r="E71" s="7" t="s">
        <v>57</v>
      </c>
      <c r="F71" s="6">
        <v>1</v>
      </c>
      <c r="G71" s="6">
        <v>5500</v>
      </c>
      <c r="H71" s="6">
        <v>5500</v>
      </c>
      <c r="I71" s="7" t="s">
        <v>49</v>
      </c>
      <c r="J71" s="7" t="s">
        <v>51</v>
      </c>
      <c r="K71" s="7" t="s">
        <v>33</v>
      </c>
      <c r="L71" s="6"/>
      <c r="M71" t="str">
        <f>_xlfn.XLOOKUP(D71,'03_상품Master'!$A$2:$A$11,'03_상품Master'!$C$2:$C$11,"확인필요")</f>
        <v>푸드</v>
      </c>
      <c r="N71" t="str">
        <f t="shared" si="3"/>
        <v>정상</v>
      </c>
      <c r="O71" t="str">
        <f t="shared" si="4"/>
        <v>46124|S002|성남점|P009|샌드위치|1|5500|5500|현금|최지훈|판매|</v>
      </c>
      <c r="P71" t="str">
        <f>IF(COUNTIF(O71:O360,O71)&gt;1,"중복", "")</f>
        <v/>
      </c>
      <c r="Q71">
        <f t="shared" si="5"/>
        <v>46124</v>
      </c>
    </row>
    <row r="72" spans="1:17">
      <c r="A72" s="5">
        <v>46118</v>
      </c>
      <c r="B72" s="6" t="s">
        <v>27</v>
      </c>
      <c r="C72" s="7" t="s">
        <v>28</v>
      </c>
      <c r="D72" s="6" t="s">
        <v>39</v>
      </c>
      <c r="E72" s="7" t="s">
        <v>40</v>
      </c>
      <c r="F72" s="6">
        <v>3</v>
      </c>
      <c r="G72" s="6">
        <v>5000</v>
      </c>
      <c r="H72" s="6">
        <v>15000</v>
      </c>
      <c r="I72" s="7" t="s">
        <v>31</v>
      </c>
      <c r="J72" s="7" t="s">
        <v>55</v>
      </c>
      <c r="K72" s="7" t="s">
        <v>61</v>
      </c>
      <c r="L72" s="6"/>
      <c r="M72" t="str">
        <f>_xlfn.XLOOKUP(D72,'03_상품Master'!$A$2:$A$11,'03_상품Master'!$C$2:$C$11,"확인필요")</f>
        <v>디저트</v>
      </c>
      <c r="N72" t="str">
        <f t="shared" si="3"/>
        <v>정상</v>
      </c>
      <c r="O72" t="str">
        <f t="shared" si="4"/>
        <v>46118|S001|신구점|P007|치즈케이크|3|5000|15000|카드|김민지|취소|</v>
      </c>
      <c r="P72" t="str">
        <f>IF(COUNTIF(O72:O361,O72)&gt;1,"중복", "")</f>
        <v/>
      </c>
      <c r="Q72">
        <f t="shared" si="5"/>
        <v>46118</v>
      </c>
    </row>
    <row r="73" spans="1:17">
      <c r="A73" s="5">
        <v>46089</v>
      </c>
      <c r="B73" s="6" t="s">
        <v>27</v>
      </c>
      <c r="C73" s="7" t="s">
        <v>28</v>
      </c>
      <c r="D73" s="6" t="s">
        <v>42</v>
      </c>
      <c r="E73" s="7" t="s">
        <v>43</v>
      </c>
      <c r="F73" s="6">
        <v>1</v>
      </c>
      <c r="G73" s="6">
        <v>3000</v>
      </c>
      <c r="H73" s="6">
        <v>3000</v>
      </c>
      <c r="I73" s="7" t="s">
        <v>31</v>
      </c>
      <c r="J73" s="7" t="s">
        <v>51</v>
      </c>
      <c r="K73" s="7" t="s">
        <v>33</v>
      </c>
      <c r="L73" s="6"/>
      <c r="M73" t="str">
        <f>_xlfn.XLOOKUP(D73,'03_상품Master'!$A$2:$A$11,'03_상품Master'!$C$2:$C$11,"확인필요")</f>
        <v>커피</v>
      </c>
      <c r="N73" t="str">
        <f t="shared" si="3"/>
        <v>정상</v>
      </c>
      <c r="O73" t="str">
        <f t="shared" si="4"/>
        <v>46089|S001|신구점|P001|아메리카노|1|3000|3000|카드|최지훈|판매|</v>
      </c>
      <c r="P73" t="str">
        <f>IF(COUNTIF(O73:O362,O73)&gt;1,"중복", "")</f>
        <v/>
      </c>
      <c r="Q73">
        <f t="shared" si="5"/>
        <v>46089</v>
      </c>
    </row>
    <row r="74" spans="1:17">
      <c r="A74" s="5">
        <v>46165</v>
      </c>
      <c r="B74" s="6" t="s">
        <v>47</v>
      </c>
      <c r="C74" s="7" t="s">
        <v>48</v>
      </c>
      <c r="D74" s="6" t="s">
        <v>29</v>
      </c>
      <c r="E74" s="7" t="s">
        <v>30</v>
      </c>
      <c r="F74" s="6">
        <v>2</v>
      </c>
      <c r="G74" s="6">
        <v>4500</v>
      </c>
      <c r="H74" s="6">
        <v>9000</v>
      </c>
      <c r="I74" s="7" t="s">
        <v>38</v>
      </c>
      <c r="J74" s="7" t="s">
        <v>32</v>
      </c>
      <c r="K74" s="7" t="s">
        <v>33</v>
      </c>
      <c r="L74" s="6"/>
      <c r="M74" t="str">
        <f>_xlfn.XLOOKUP(D74,'03_상품Master'!$A$2:$A$11,'03_상품Master'!$C$2:$C$11,"확인필요")</f>
        <v>논커피</v>
      </c>
      <c r="N74" t="str">
        <f t="shared" si="3"/>
        <v>정상</v>
      </c>
      <c r="O74" t="str">
        <f t="shared" si="4"/>
        <v>46165|S003|용인점|P005|녹차라떼|2|4500|9000|간편결제|한지우|판매|</v>
      </c>
      <c r="P74" t="str">
        <f>IF(COUNTIF(O74:O363,O74)&gt;1,"중복", "")</f>
        <v/>
      </c>
      <c r="Q74">
        <f t="shared" si="5"/>
        <v>46165</v>
      </c>
    </row>
    <row r="75" spans="1:17">
      <c r="A75" s="5">
        <v>46102</v>
      </c>
      <c r="B75" s="6" t="s">
        <v>34</v>
      </c>
      <c r="C75" s="7" t="s">
        <v>35</v>
      </c>
      <c r="D75" s="6" t="s">
        <v>29</v>
      </c>
      <c r="E75" s="7" t="s">
        <v>30</v>
      </c>
      <c r="F75" s="6">
        <v>3</v>
      </c>
      <c r="G75" s="6">
        <v>4500</v>
      </c>
      <c r="H75" s="6">
        <v>13500</v>
      </c>
      <c r="I75" s="7" t="s">
        <v>38</v>
      </c>
      <c r="J75" s="7" t="s">
        <v>44</v>
      </c>
      <c r="K75" s="7" t="s">
        <v>33</v>
      </c>
      <c r="L75" s="6"/>
      <c r="M75" t="str">
        <f>_xlfn.XLOOKUP(D75,'03_상품Master'!$A$2:$A$11,'03_상품Master'!$C$2:$C$11,"확인필요")</f>
        <v>논커피</v>
      </c>
      <c r="N75" t="str">
        <f t="shared" si="3"/>
        <v>정상</v>
      </c>
      <c r="O75" t="str">
        <f t="shared" si="4"/>
        <v>46102|S002|성남점|P005|녹차라떼|3|4500|13500|간편결제|박서연|판매|</v>
      </c>
      <c r="P75" t="str">
        <f>IF(COUNTIF(O75:O364,O75)&gt;1,"중복", "")</f>
        <v/>
      </c>
      <c r="Q75">
        <f t="shared" si="5"/>
        <v>46102</v>
      </c>
    </row>
    <row r="76" spans="1:17">
      <c r="A76" s="5">
        <v>46086</v>
      </c>
      <c r="B76" s="6" t="s">
        <v>34</v>
      </c>
      <c r="C76" s="7" t="s">
        <v>35</v>
      </c>
      <c r="D76" s="6" t="s">
        <v>36</v>
      </c>
      <c r="E76" s="7" t="s">
        <v>37</v>
      </c>
      <c r="F76" s="6">
        <v>2</v>
      </c>
      <c r="G76" s="6">
        <v>4000</v>
      </c>
      <c r="H76" s="6">
        <v>8000</v>
      </c>
      <c r="I76" s="7" t="s">
        <v>31</v>
      </c>
      <c r="J76" s="7" t="s">
        <v>32</v>
      </c>
      <c r="K76" s="7" t="s">
        <v>33</v>
      </c>
      <c r="L76" s="6"/>
      <c r="M76" t="str">
        <f>_xlfn.XLOOKUP(D76,'03_상품Master'!$A$2:$A$11,'03_상품Master'!$C$2:$C$11,"확인필요")</f>
        <v>커피</v>
      </c>
      <c r="N76" t="str">
        <f t="shared" si="3"/>
        <v>정상</v>
      </c>
      <c r="O76" t="str">
        <f t="shared" si="4"/>
        <v>46086|S002|성남점|P002|카페라떼|2|4000|8000|카드|한지우|판매|</v>
      </c>
      <c r="P76" t="str">
        <f>IF(COUNTIF(O76:O365,O76)&gt;1,"중복", "")</f>
        <v/>
      </c>
      <c r="Q76">
        <f t="shared" si="5"/>
        <v>46086</v>
      </c>
    </row>
    <row r="77" spans="1:17">
      <c r="A77" s="5">
        <v>46095</v>
      </c>
      <c r="B77" s="6" t="s">
        <v>34</v>
      </c>
      <c r="C77" s="7" t="s">
        <v>35</v>
      </c>
      <c r="D77" s="6" t="s">
        <v>36</v>
      </c>
      <c r="E77" s="7" t="s">
        <v>37</v>
      </c>
      <c r="F77" s="6">
        <v>1</v>
      </c>
      <c r="G77" s="6">
        <v>4000</v>
      </c>
      <c r="H77" s="6">
        <v>4000</v>
      </c>
      <c r="I77" s="7" t="s">
        <v>38</v>
      </c>
      <c r="J77" s="7" t="s">
        <v>41</v>
      </c>
      <c r="K77" s="7" t="s">
        <v>33</v>
      </c>
      <c r="L77" s="6"/>
      <c r="M77" t="str">
        <f>_xlfn.XLOOKUP(D77,'03_상품Master'!$A$2:$A$11,'03_상품Master'!$C$2:$C$11,"확인필요")</f>
        <v>커피</v>
      </c>
      <c r="N77" t="str">
        <f t="shared" si="3"/>
        <v>정상</v>
      </c>
      <c r="O77" t="str">
        <f t="shared" si="4"/>
        <v>46095|S002|성남점|P002|카페라떼|1|4000|4000|간편결제|정다은|판매|</v>
      </c>
      <c r="P77" t="str">
        <f>IF(COUNTIF(O77:O366,O77)&gt;1,"중복", "")</f>
        <v/>
      </c>
      <c r="Q77">
        <f t="shared" si="5"/>
        <v>46095</v>
      </c>
    </row>
    <row r="78" spans="1:17">
      <c r="A78" s="5">
        <v>46135</v>
      </c>
      <c r="B78" s="6" t="s">
        <v>27</v>
      </c>
      <c r="C78" s="7" t="s">
        <v>28</v>
      </c>
      <c r="D78" s="6" t="s">
        <v>45</v>
      </c>
      <c r="E78" s="7" t="s">
        <v>46</v>
      </c>
      <c r="F78" s="6">
        <v>1</v>
      </c>
      <c r="G78" s="6">
        <v>4500</v>
      </c>
      <c r="H78" s="6">
        <v>4500</v>
      </c>
      <c r="I78" s="7" t="s">
        <v>38</v>
      </c>
      <c r="J78" s="7" t="s">
        <v>41</v>
      </c>
      <c r="K78" s="7" t="s">
        <v>61</v>
      </c>
      <c r="L78" s="6"/>
      <c r="M78" t="str">
        <f>_xlfn.XLOOKUP(D78,'03_상품Master'!$A$2:$A$11,'03_상품Master'!$C$2:$C$11,"확인필요")</f>
        <v>커피</v>
      </c>
      <c r="N78" t="str">
        <f t="shared" si="3"/>
        <v>정상</v>
      </c>
      <c r="O78" t="str">
        <f t="shared" si="4"/>
        <v>46135|S001|신구점|P003|바닐라라떼|1|4500|4500|간편결제|정다은|취소|</v>
      </c>
      <c r="P78" t="str">
        <f>IF(COUNTIF(O78:O367,O78)&gt;1,"중복", "")</f>
        <v/>
      </c>
      <c r="Q78">
        <f t="shared" si="5"/>
        <v>46135</v>
      </c>
    </row>
    <row r="79" spans="1:17">
      <c r="A79" s="5">
        <v>46162</v>
      </c>
      <c r="B79" s="6" t="s">
        <v>47</v>
      </c>
      <c r="C79" s="7" t="s">
        <v>48</v>
      </c>
      <c r="D79" s="6" t="s">
        <v>36</v>
      </c>
      <c r="E79" s="7" t="s">
        <v>37</v>
      </c>
      <c r="F79" s="6">
        <v>2</v>
      </c>
      <c r="G79" s="6">
        <v>4000</v>
      </c>
      <c r="H79" s="6">
        <v>8000</v>
      </c>
      <c r="I79" s="7" t="s">
        <v>49</v>
      </c>
      <c r="J79" s="7" t="s">
        <v>44</v>
      </c>
      <c r="K79" s="7" t="s">
        <v>33</v>
      </c>
      <c r="L79" s="6"/>
      <c r="M79" t="str">
        <f>_xlfn.XLOOKUP(D79,'03_상품Master'!$A$2:$A$11,'03_상품Master'!$C$2:$C$11,"확인필요")</f>
        <v>커피</v>
      </c>
      <c r="N79" t="str">
        <f t="shared" si="3"/>
        <v>정상</v>
      </c>
      <c r="O79" t="str">
        <f t="shared" si="4"/>
        <v>46162|S003|용인점|P002|카페라떼|2|4000|8000|현금|박서연|판매|</v>
      </c>
      <c r="P79" t="str">
        <f>IF(COUNTIF(O79:O368,O79)&gt;1,"중복", "")</f>
        <v/>
      </c>
      <c r="Q79">
        <f t="shared" si="5"/>
        <v>46162</v>
      </c>
    </row>
    <row r="80" spans="1:17">
      <c r="A80" s="5">
        <v>46112</v>
      </c>
      <c r="B80" s="6" t="s">
        <v>47</v>
      </c>
      <c r="C80" s="7" t="s">
        <v>48</v>
      </c>
      <c r="D80" s="6" t="s">
        <v>62</v>
      </c>
      <c r="E80" s="7" t="s">
        <v>63</v>
      </c>
      <c r="F80" s="6">
        <v>2</v>
      </c>
      <c r="G80" s="6">
        <v>4000</v>
      </c>
      <c r="H80" s="6">
        <v>8000</v>
      </c>
      <c r="I80" s="7" t="s">
        <v>38</v>
      </c>
      <c r="J80" s="7" t="s">
        <v>41</v>
      </c>
      <c r="K80" s="7" t="s">
        <v>33</v>
      </c>
      <c r="L80" s="6"/>
      <c r="M80" t="str">
        <f>_xlfn.XLOOKUP(D80,'03_상품Master'!$A$2:$A$11,'03_상품Master'!$C$2:$C$11,"확인필요")</f>
        <v>푸드</v>
      </c>
      <c r="N80" t="str">
        <f t="shared" si="3"/>
        <v>정상</v>
      </c>
      <c r="O80" t="str">
        <f t="shared" si="4"/>
        <v>46112|S003|용인점|P010|베이글|2|4000|8000|간편결제|정다은|판매|</v>
      </c>
      <c r="P80" t="str">
        <f>IF(COUNTIF(O80:O369,O80)&gt;1,"중복", "")</f>
        <v/>
      </c>
      <c r="Q80">
        <f t="shared" si="5"/>
        <v>46112</v>
      </c>
    </row>
    <row r="81" spans="1:17">
      <c r="A81" s="5">
        <v>46125</v>
      </c>
      <c r="B81" s="6" t="s">
        <v>34</v>
      </c>
      <c r="C81" s="7" t="s">
        <v>35</v>
      </c>
      <c r="D81" s="6" t="s">
        <v>56</v>
      </c>
      <c r="E81" s="7" t="s">
        <v>57</v>
      </c>
      <c r="F81" s="6">
        <v>2</v>
      </c>
      <c r="G81" s="6">
        <v>5500</v>
      </c>
      <c r="H81" s="6">
        <v>11000</v>
      </c>
      <c r="I81" s="7" t="s">
        <v>49</v>
      </c>
      <c r="J81" s="7" t="s">
        <v>55</v>
      </c>
      <c r="K81" s="7" t="s">
        <v>33</v>
      </c>
      <c r="L81" s="6"/>
      <c r="M81" t="str">
        <f>_xlfn.XLOOKUP(D81,'03_상품Master'!$A$2:$A$11,'03_상품Master'!$C$2:$C$11,"확인필요")</f>
        <v>푸드</v>
      </c>
      <c r="N81" t="str">
        <f t="shared" si="3"/>
        <v>정상</v>
      </c>
      <c r="O81" t="str">
        <f t="shared" si="4"/>
        <v>46125|S002|성남점|P009|샌드위치|2|5500|11000|현금|김민지|판매|</v>
      </c>
      <c r="P81" t="str">
        <f>IF(COUNTIF(O81:O370,O81)&gt;1,"중복", "")</f>
        <v/>
      </c>
      <c r="Q81">
        <f t="shared" si="5"/>
        <v>46125</v>
      </c>
    </row>
    <row r="82" spans="1:17">
      <c r="A82" s="5">
        <v>46096</v>
      </c>
      <c r="B82" s="6" t="s">
        <v>47</v>
      </c>
      <c r="C82" s="7" t="s">
        <v>48</v>
      </c>
      <c r="D82" s="6" t="s">
        <v>29</v>
      </c>
      <c r="E82" s="7" t="s">
        <v>30</v>
      </c>
      <c r="F82" s="6">
        <v>2</v>
      </c>
      <c r="G82" s="6">
        <v>4500</v>
      </c>
      <c r="H82" s="6">
        <v>9000</v>
      </c>
      <c r="I82" s="7" t="s">
        <v>49</v>
      </c>
      <c r="J82" s="7" t="s">
        <v>51</v>
      </c>
      <c r="K82" s="7" t="s">
        <v>33</v>
      </c>
      <c r="L82" s="6"/>
      <c r="M82" t="str">
        <f>_xlfn.XLOOKUP(D82,'03_상품Master'!$A$2:$A$11,'03_상품Master'!$C$2:$C$11,"확인필요")</f>
        <v>논커피</v>
      </c>
      <c r="N82" t="str">
        <f t="shared" si="3"/>
        <v>정상</v>
      </c>
      <c r="O82" t="str">
        <f t="shared" si="4"/>
        <v>46096|S003|용인점|P005|녹차라떼|2|4500|9000|현금|최지훈|판매|</v>
      </c>
      <c r="P82" t="str">
        <f>IF(COUNTIF(O82:O371,O82)&gt;1,"중복", "")</f>
        <v/>
      </c>
      <c r="Q82">
        <f t="shared" si="5"/>
        <v>46096</v>
      </c>
    </row>
    <row r="83" spans="1:17">
      <c r="A83" s="5">
        <v>46127</v>
      </c>
      <c r="B83" s="6" t="s">
        <v>34</v>
      </c>
      <c r="C83" s="7" t="s">
        <v>35</v>
      </c>
      <c r="D83" s="6" t="s">
        <v>45</v>
      </c>
      <c r="E83" s="7" t="s">
        <v>46</v>
      </c>
      <c r="F83" s="6">
        <v>1</v>
      </c>
      <c r="G83" s="6">
        <v>4500</v>
      </c>
      <c r="H83" s="6">
        <v>4500</v>
      </c>
      <c r="I83" s="7" t="s">
        <v>31</v>
      </c>
      <c r="J83" s="7" t="s">
        <v>51</v>
      </c>
      <c r="K83" s="7" t="s">
        <v>33</v>
      </c>
      <c r="L83" s="6"/>
      <c r="M83" t="str">
        <f>_xlfn.XLOOKUP(D83,'03_상품Master'!$A$2:$A$11,'03_상품Master'!$C$2:$C$11,"확인필요")</f>
        <v>커피</v>
      </c>
      <c r="N83" t="str">
        <f t="shared" si="3"/>
        <v>정상</v>
      </c>
      <c r="O83" t="str">
        <f t="shared" si="4"/>
        <v>46127|S002|성남점|P003|바닐라라떼|1|4500|4500|카드|최지훈|판매|</v>
      </c>
      <c r="P83" t="str">
        <f>IF(COUNTIF(O83:O372,O83)&gt;1,"중복", "")</f>
        <v/>
      </c>
      <c r="Q83">
        <f t="shared" si="5"/>
        <v>46127</v>
      </c>
    </row>
    <row r="84" spans="1:17">
      <c r="A84" s="5">
        <v>46126</v>
      </c>
      <c r="B84" s="6" t="s">
        <v>27</v>
      </c>
      <c r="C84" s="7" t="s">
        <v>28</v>
      </c>
      <c r="D84" s="6" t="s">
        <v>39</v>
      </c>
      <c r="E84" s="7" t="s">
        <v>40</v>
      </c>
      <c r="F84" s="6">
        <v>4</v>
      </c>
      <c r="G84" s="6">
        <v>5000</v>
      </c>
      <c r="H84" s="6">
        <v>20000</v>
      </c>
      <c r="I84" s="7" t="s">
        <v>31</v>
      </c>
      <c r="J84" s="7" t="s">
        <v>41</v>
      </c>
      <c r="K84" s="7" t="s">
        <v>33</v>
      </c>
      <c r="L84" s="6"/>
      <c r="M84" t="str">
        <f>_xlfn.XLOOKUP(D84,'03_상품Master'!$A$2:$A$11,'03_상품Master'!$C$2:$C$11,"확인필요")</f>
        <v>디저트</v>
      </c>
      <c r="N84" t="str">
        <f t="shared" si="3"/>
        <v>정상</v>
      </c>
      <c r="O84" t="str">
        <f t="shared" si="4"/>
        <v>46126|S001|신구점|P007|치즈케이크|4|5000|20000|카드|정다은|판매|</v>
      </c>
      <c r="P84" t="str">
        <f>IF(COUNTIF(O84:O373,O84)&gt;1,"중복", "")</f>
        <v/>
      </c>
      <c r="Q84">
        <f t="shared" si="5"/>
        <v>46126</v>
      </c>
    </row>
    <row r="85" spans="1:17">
      <c r="A85" s="5">
        <v>46152</v>
      </c>
      <c r="B85" s="6" t="s">
        <v>27</v>
      </c>
      <c r="C85" s="7" t="s">
        <v>28</v>
      </c>
      <c r="D85" s="6" t="s">
        <v>56</v>
      </c>
      <c r="E85" s="7" t="s">
        <v>57</v>
      </c>
      <c r="F85" s="6">
        <v>3</v>
      </c>
      <c r="G85" s="6">
        <v>5500</v>
      </c>
      <c r="H85" s="6">
        <v>16500</v>
      </c>
      <c r="I85" s="7" t="s">
        <v>38</v>
      </c>
      <c r="J85" s="7" t="s">
        <v>55</v>
      </c>
      <c r="K85" s="7" t="s">
        <v>33</v>
      </c>
      <c r="L85" s="6"/>
      <c r="M85" t="str">
        <f>_xlfn.XLOOKUP(D85,'03_상품Master'!$A$2:$A$11,'03_상품Master'!$C$2:$C$11,"확인필요")</f>
        <v>푸드</v>
      </c>
      <c r="N85" t="str">
        <f t="shared" si="3"/>
        <v>정상</v>
      </c>
      <c r="O85" t="str">
        <f t="shared" si="4"/>
        <v>46152|S001|신구점|P009|샌드위치|3|5500|16500|간편결제|김민지|판매|</v>
      </c>
      <c r="P85" t="str">
        <f>IF(COUNTIF(O85:O374,O85)&gt;1,"중복", "")</f>
        <v/>
      </c>
      <c r="Q85">
        <f t="shared" si="5"/>
        <v>46152</v>
      </c>
    </row>
    <row r="86" spans="1:17">
      <c r="A86" s="5">
        <v>46098</v>
      </c>
      <c r="B86" s="6" t="s">
        <v>27</v>
      </c>
      <c r="C86" s="7" t="s">
        <v>28</v>
      </c>
      <c r="D86" s="6" t="s">
        <v>56</v>
      </c>
      <c r="E86" s="7" t="s">
        <v>57</v>
      </c>
      <c r="F86" s="6">
        <v>2</v>
      </c>
      <c r="G86" s="6">
        <v>4500</v>
      </c>
      <c r="H86" s="6">
        <v>9000</v>
      </c>
      <c r="I86" s="7" t="s">
        <v>31</v>
      </c>
      <c r="J86" s="7" t="s">
        <v>55</v>
      </c>
      <c r="K86" s="7" t="s">
        <v>33</v>
      </c>
      <c r="L86" s="6"/>
      <c r="M86" t="str">
        <f>_xlfn.XLOOKUP(D86,'03_상품Master'!$A$2:$A$11,'03_상품Master'!$C$2:$C$11,"확인필요")</f>
        <v>푸드</v>
      </c>
      <c r="N86" t="str">
        <f t="shared" si="3"/>
        <v>정상</v>
      </c>
      <c r="O86" t="str">
        <f t="shared" si="4"/>
        <v>46098|S001|신구점|P009|샌드위치|2|4500|9000|카드|김민지|판매|</v>
      </c>
      <c r="P86" t="str">
        <f>IF(COUNTIF(O86:O375,O86)&gt;1,"중복", "")</f>
        <v/>
      </c>
      <c r="Q86">
        <f t="shared" si="5"/>
        <v>46098</v>
      </c>
    </row>
    <row r="87" spans="1:17">
      <c r="A87" s="5">
        <v>46099</v>
      </c>
      <c r="B87" s="6" t="s">
        <v>27</v>
      </c>
      <c r="C87" s="7" t="s">
        <v>28</v>
      </c>
      <c r="D87" s="6" t="s">
        <v>42</v>
      </c>
      <c r="E87" s="7" t="s">
        <v>43</v>
      </c>
      <c r="F87" s="6">
        <v>1</v>
      </c>
      <c r="G87" s="6">
        <v>3000</v>
      </c>
      <c r="H87" s="6">
        <v>3000</v>
      </c>
      <c r="I87" s="7" t="s">
        <v>31</v>
      </c>
      <c r="J87" s="7" t="s">
        <v>44</v>
      </c>
      <c r="K87" s="7" t="s">
        <v>33</v>
      </c>
      <c r="L87" s="6"/>
      <c r="M87" t="str">
        <f>_xlfn.XLOOKUP(D87,'03_상품Master'!$A$2:$A$11,'03_상품Master'!$C$2:$C$11,"확인필요")</f>
        <v>커피</v>
      </c>
      <c r="N87" t="str">
        <f t="shared" si="3"/>
        <v>정상</v>
      </c>
      <c r="O87" t="str">
        <f t="shared" si="4"/>
        <v>46099|S001|신구점|P001|아메리카노|1|3000|3000|카드|박서연|판매|</v>
      </c>
      <c r="P87" t="str">
        <f>IF(COUNTIF(O87:O376,O87)&gt;1,"중복", "")</f>
        <v/>
      </c>
      <c r="Q87">
        <f t="shared" si="5"/>
        <v>46099</v>
      </c>
    </row>
    <row r="88" spans="1:17">
      <c r="A88" s="5">
        <v>46082</v>
      </c>
      <c r="B88" s="6" t="s">
        <v>34</v>
      </c>
      <c r="C88" s="7" t="s">
        <v>35</v>
      </c>
      <c r="D88" s="6" t="s">
        <v>62</v>
      </c>
      <c r="E88" s="7" t="s">
        <v>63</v>
      </c>
      <c r="F88" s="6">
        <v>5</v>
      </c>
      <c r="G88" s="6">
        <v>4000</v>
      </c>
      <c r="H88" s="6">
        <v>20000</v>
      </c>
      <c r="I88" s="7" t="s">
        <v>38</v>
      </c>
      <c r="J88" s="7" t="s">
        <v>32</v>
      </c>
      <c r="K88" s="7" t="s">
        <v>33</v>
      </c>
      <c r="L88" s="6"/>
      <c r="M88" t="str">
        <f>_xlfn.XLOOKUP(D88,'03_상품Master'!$A$2:$A$11,'03_상품Master'!$C$2:$C$11,"확인필요")</f>
        <v>푸드</v>
      </c>
      <c r="N88" t="str">
        <f t="shared" si="3"/>
        <v>정상</v>
      </c>
      <c r="O88" t="str">
        <f t="shared" si="4"/>
        <v>46082|S002|성남점|P010|베이글|5|4000|20000|간편결제|한지우|판매|</v>
      </c>
      <c r="P88" t="str">
        <f>IF(COUNTIF(O88:O377,O88)&gt;1,"중복", "")</f>
        <v/>
      </c>
      <c r="Q88">
        <f t="shared" si="5"/>
        <v>46082</v>
      </c>
    </row>
    <row r="89" spans="1:17">
      <c r="A89" s="5">
        <v>46152</v>
      </c>
      <c r="B89" s="6" t="s">
        <v>47</v>
      </c>
      <c r="C89" s="7" t="s">
        <v>48</v>
      </c>
      <c r="D89" s="6" t="s">
        <v>42</v>
      </c>
      <c r="E89" s="7" t="s">
        <v>43</v>
      </c>
      <c r="F89" s="6">
        <v>1</v>
      </c>
      <c r="G89" s="6">
        <v>3000</v>
      </c>
      <c r="H89" s="6">
        <v>3000</v>
      </c>
      <c r="I89" s="7" t="s">
        <v>38</v>
      </c>
      <c r="J89" s="7" t="s">
        <v>50</v>
      </c>
      <c r="K89" s="7" t="s">
        <v>33</v>
      </c>
      <c r="L89" s="6"/>
      <c r="M89" t="str">
        <f>_xlfn.XLOOKUP(D89,'03_상품Master'!$A$2:$A$11,'03_상품Master'!$C$2:$C$11,"확인필요")</f>
        <v>커피</v>
      </c>
      <c r="N89" t="str">
        <f t="shared" si="3"/>
        <v>정상</v>
      </c>
      <c r="O89" t="str">
        <f t="shared" si="4"/>
        <v>46152|S003|용인점|P001|아메리카노|1|3000|3000|간편결제|이서준|판매|</v>
      </c>
      <c r="P89" t="str">
        <f>IF(COUNTIF(O89:O378,O89)&gt;1,"중복", "")</f>
        <v/>
      </c>
      <c r="Q89">
        <f t="shared" si="5"/>
        <v>46152</v>
      </c>
    </row>
    <row r="90" spans="1:17">
      <c r="A90" s="5">
        <v>46165</v>
      </c>
      <c r="B90" s="6" t="s">
        <v>34</v>
      </c>
      <c r="C90" s="7" t="s">
        <v>35</v>
      </c>
      <c r="D90" s="6" t="s">
        <v>39</v>
      </c>
      <c r="E90" s="7" t="s">
        <v>40</v>
      </c>
      <c r="F90" s="6">
        <v>2</v>
      </c>
      <c r="G90" s="6">
        <v>5000</v>
      </c>
      <c r="H90" s="6">
        <v>10000</v>
      </c>
      <c r="I90" s="7" t="s">
        <v>31</v>
      </c>
      <c r="J90" s="7" t="s">
        <v>32</v>
      </c>
      <c r="K90" s="7" t="s">
        <v>33</v>
      </c>
      <c r="L90" s="6"/>
      <c r="M90" t="str">
        <f>_xlfn.XLOOKUP(D90,'03_상품Master'!$A$2:$A$11,'03_상품Master'!$C$2:$C$11,"확인필요")</f>
        <v>디저트</v>
      </c>
      <c r="N90" t="str">
        <f t="shared" si="3"/>
        <v>정상</v>
      </c>
      <c r="O90" t="str">
        <f t="shared" si="4"/>
        <v>46165|S002|성남점|P007|치즈케이크|2|5000|10000|카드|한지우|판매|</v>
      </c>
      <c r="P90" t="str">
        <f>IF(COUNTIF(O90:O379,O90)&gt;1,"중복", "")</f>
        <v/>
      </c>
      <c r="Q90">
        <f t="shared" si="5"/>
        <v>46165</v>
      </c>
    </row>
    <row r="91" spans="1:17">
      <c r="A91" s="5">
        <v>46133</v>
      </c>
      <c r="B91" s="6" t="s">
        <v>27</v>
      </c>
      <c r="C91" s="7" t="s">
        <v>28</v>
      </c>
      <c r="D91" s="6" t="s">
        <v>45</v>
      </c>
      <c r="E91" s="7" t="s">
        <v>46</v>
      </c>
      <c r="F91" s="6">
        <v>1</v>
      </c>
      <c r="G91" s="6">
        <v>4500</v>
      </c>
      <c r="H91" s="6">
        <v>4500</v>
      </c>
      <c r="I91" s="7" t="s">
        <v>49</v>
      </c>
      <c r="J91" s="7" t="s">
        <v>50</v>
      </c>
      <c r="K91" s="7" t="s">
        <v>33</v>
      </c>
      <c r="L91" s="6"/>
      <c r="M91" t="str">
        <f>_xlfn.XLOOKUP(D91,'03_상품Master'!$A$2:$A$11,'03_상품Master'!$C$2:$C$11,"확인필요")</f>
        <v>커피</v>
      </c>
      <c r="N91" t="str">
        <f t="shared" si="3"/>
        <v>정상</v>
      </c>
      <c r="O91" t="str">
        <f t="shared" si="4"/>
        <v>46133|S001|신구점|P003|바닐라라떼|1|4500|4500|현금|이서준|판매|</v>
      </c>
      <c r="P91" t="str">
        <f>IF(COUNTIF(O91:O380,O91)&gt;1,"중복", "")</f>
        <v/>
      </c>
      <c r="Q91">
        <f t="shared" si="5"/>
        <v>46133</v>
      </c>
    </row>
    <row r="92" spans="1:17">
      <c r="A92" s="5">
        <v>46102</v>
      </c>
      <c r="B92" s="6" t="s">
        <v>34</v>
      </c>
      <c r="C92" s="7" t="s">
        <v>35</v>
      </c>
      <c r="D92" s="6" t="s">
        <v>36</v>
      </c>
      <c r="E92" s="7" t="s">
        <v>37</v>
      </c>
      <c r="F92" s="6">
        <v>2</v>
      </c>
      <c r="G92" s="6">
        <v>4000</v>
      </c>
      <c r="H92" s="6">
        <v>8000</v>
      </c>
      <c r="I92" s="7" t="s">
        <v>38</v>
      </c>
      <c r="J92" s="7" t="s">
        <v>41</v>
      </c>
      <c r="K92" s="7" t="s">
        <v>61</v>
      </c>
      <c r="L92" s="6"/>
      <c r="M92" t="str">
        <f>_xlfn.XLOOKUP(D92,'03_상품Master'!$A$2:$A$11,'03_상품Master'!$C$2:$C$11,"확인필요")</f>
        <v>커피</v>
      </c>
      <c r="N92" t="str">
        <f t="shared" si="3"/>
        <v>정상</v>
      </c>
      <c r="O92" t="str">
        <f t="shared" si="4"/>
        <v>46102|S002|성남점|P002|카페라떼|2|4000|8000|간편결제|정다은|취소|</v>
      </c>
      <c r="P92" t="str">
        <f>IF(COUNTIF(O92:O381,O92)&gt;1,"중복", "")</f>
        <v/>
      </c>
      <c r="Q92">
        <f t="shared" si="5"/>
        <v>46102</v>
      </c>
    </row>
    <row r="93" spans="1:17">
      <c r="A93" s="5">
        <v>46109</v>
      </c>
      <c r="B93" s="6" t="s">
        <v>47</v>
      </c>
      <c r="C93" s="7" t="s">
        <v>48</v>
      </c>
      <c r="D93" s="6" t="s">
        <v>45</v>
      </c>
      <c r="E93" s="7" t="s">
        <v>46</v>
      </c>
      <c r="F93" s="6">
        <v>1</v>
      </c>
      <c r="G93" s="6">
        <v>4500</v>
      </c>
      <c r="H93" s="6">
        <v>4500</v>
      </c>
      <c r="I93" s="7" t="s">
        <v>38</v>
      </c>
      <c r="J93" s="7" t="s">
        <v>55</v>
      </c>
      <c r="K93" s="7" t="s">
        <v>33</v>
      </c>
      <c r="L93" s="6"/>
      <c r="M93" t="str">
        <f>_xlfn.XLOOKUP(D93,'03_상품Master'!$A$2:$A$11,'03_상품Master'!$C$2:$C$11,"확인필요")</f>
        <v>커피</v>
      </c>
      <c r="N93" t="str">
        <f t="shared" si="3"/>
        <v>정상</v>
      </c>
      <c r="O93" t="str">
        <f t="shared" si="4"/>
        <v>46109|S003|용인점|P003|바닐라라떼|1|4500|4500|간편결제|김민지|판매|</v>
      </c>
      <c r="P93" t="str">
        <f>IF(COUNTIF(O93:O382,O93)&gt;1,"중복", "")</f>
        <v/>
      </c>
      <c r="Q93">
        <f t="shared" si="5"/>
        <v>46109</v>
      </c>
    </row>
    <row r="94" spans="1:17">
      <c r="A94" s="5">
        <v>46136</v>
      </c>
      <c r="B94" s="6" t="s">
        <v>27</v>
      </c>
      <c r="C94" s="7" t="s">
        <v>28</v>
      </c>
      <c r="D94" s="6" t="s">
        <v>56</v>
      </c>
      <c r="E94" s="7" t="s">
        <v>57</v>
      </c>
      <c r="F94" s="6">
        <v>1</v>
      </c>
      <c r="G94" s="6">
        <v>5500</v>
      </c>
      <c r="H94" s="6">
        <v>5500</v>
      </c>
      <c r="I94" s="7" t="s">
        <v>31</v>
      </c>
      <c r="J94" s="7" t="s">
        <v>55</v>
      </c>
      <c r="K94" s="7" t="s">
        <v>33</v>
      </c>
      <c r="L94" s="6"/>
      <c r="M94" t="str">
        <f>_xlfn.XLOOKUP(D94,'03_상품Master'!$A$2:$A$11,'03_상품Master'!$C$2:$C$11,"확인필요")</f>
        <v>푸드</v>
      </c>
      <c r="N94" t="str">
        <f t="shared" si="3"/>
        <v>정상</v>
      </c>
      <c r="O94" t="str">
        <f t="shared" si="4"/>
        <v>46136|S001|신구점|P009|샌드위치|1|5500|5500|카드|김민지|판매|</v>
      </c>
      <c r="P94" t="str">
        <f>IF(COUNTIF(O94:O383,O94)&gt;1,"중복", "")</f>
        <v/>
      </c>
      <c r="Q94">
        <f t="shared" si="5"/>
        <v>46136</v>
      </c>
    </row>
    <row r="95" spans="1:17">
      <c r="A95" s="5">
        <v>46091</v>
      </c>
      <c r="B95" s="6" t="s">
        <v>27</v>
      </c>
      <c r="C95" s="7" t="s">
        <v>28</v>
      </c>
      <c r="D95" s="6" t="s">
        <v>52</v>
      </c>
      <c r="E95" s="7" t="s">
        <v>53</v>
      </c>
      <c r="F95" s="6">
        <v>2</v>
      </c>
      <c r="G95" s="6">
        <v>3500</v>
      </c>
      <c r="H95" s="6">
        <v>7000</v>
      </c>
      <c r="I95" s="7" t="s">
        <v>31</v>
      </c>
      <c r="J95" s="7" t="s">
        <v>55</v>
      </c>
      <c r="K95" s="7" t="s">
        <v>33</v>
      </c>
      <c r="L95" s="6"/>
      <c r="M95" t="str">
        <f>_xlfn.XLOOKUP(D95,'03_상품Master'!$A$2:$A$11,'03_상품Master'!$C$2:$C$11,"확인필요")</f>
        <v>디저트</v>
      </c>
      <c r="N95" t="str">
        <f t="shared" si="3"/>
        <v>정상</v>
      </c>
      <c r="O95" t="str">
        <f t="shared" si="4"/>
        <v>46091|S001|신구점|P008|크루아상|2|3500|7000|카드|김민지|판매|</v>
      </c>
      <c r="P95" t="str">
        <f>IF(COUNTIF(O95:O384,O95)&gt;1,"중복", "")</f>
        <v/>
      </c>
      <c r="Q95">
        <f t="shared" si="5"/>
        <v>46091</v>
      </c>
    </row>
    <row r="96" spans="1:17">
      <c r="A96" s="5">
        <v>46136</v>
      </c>
      <c r="B96" s="6" t="s">
        <v>34</v>
      </c>
      <c r="C96" s="7" t="s">
        <v>35</v>
      </c>
      <c r="D96" s="6" t="s">
        <v>42</v>
      </c>
      <c r="E96" s="7" t="s">
        <v>43</v>
      </c>
      <c r="F96" s="6">
        <v>2</v>
      </c>
      <c r="G96" s="6">
        <v>3000</v>
      </c>
      <c r="H96" s="6">
        <v>6000</v>
      </c>
      <c r="I96" s="7" t="s">
        <v>31</v>
      </c>
      <c r="J96" s="7" t="s">
        <v>41</v>
      </c>
      <c r="K96" s="7" t="s">
        <v>33</v>
      </c>
      <c r="L96" s="6"/>
      <c r="M96" t="str">
        <f>_xlfn.XLOOKUP(D96,'03_상품Master'!$A$2:$A$11,'03_상품Master'!$C$2:$C$11,"확인필요")</f>
        <v>커피</v>
      </c>
      <c r="N96" t="str">
        <f t="shared" si="3"/>
        <v>정상</v>
      </c>
      <c r="O96" t="str">
        <f t="shared" si="4"/>
        <v>46136|S002|성남점|P001|아메리카노|2|3000|6000|카드|정다은|판매|</v>
      </c>
      <c r="P96" t="str">
        <f>IF(COUNTIF(O96:O385,O96)&gt;1,"중복", "")</f>
        <v/>
      </c>
      <c r="Q96">
        <f t="shared" si="5"/>
        <v>46136</v>
      </c>
    </row>
    <row r="97" spans="1:17">
      <c r="A97" s="5">
        <v>46115</v>
      </c>
      <c r="B97" s="6" t="s">
        <v>47</v>
      </c>
      <c r="C97" s="7" t="s">
        <v>48</v>
      </c>
      <c r="D97" s="6" t="s">
        <v>52</v>
      </c>
      <c r="E97" s="7" t="s">
        <v>53</v>
      </c>
      <c r="F97" s="6">
        <v>2</v>
      </c>
      <c r="G97" s="6">
        <v>3500</v>
      </c>
      <c r="H97" s="6">
        <v>7000</v>
      </c>
      <c r="I97" s="7" t="s">
        <v>38</v>
      </c>
      <c r="J97" s="7" t="s">
        <v>44</v>
      </c>
      <c r="K97" s="7" t="s">
        <v>33</v>
      </c>
      <c r="L97" s="6"/>
      <c r="M97" t="str">
        <f>_xlfn.XLOOKUP(D97,'03_상품Master'!$A$2:$A$11,'03_상품Master'!$C$2:$C$11,"확인필요")</f>
        <v>디저트</v>
      </c>
      <c r="N97" t="str">
        <f t="shared" si="3"/>
        <v>정상</v>
      </c>
      <c r="O97" t="str">
        <f t="shared" si="4"/>
        <v>46115|S003|용인점|P008|크루아상|2|3500|7000|간편결제|박서연|판매|</v>
      </c>
      <c r="P97" t="str">
        <f>IF(COUNTIF(O97:O386,O97)&gt;1,"중복", "")</f>
        <v/>
      </c>
      <c r="Q97">
        <f t="shared" si="5"/>
        <v>46115</v>
      </c>
    </row>
    <row r="98" spans="1:17">
      <c r="A98" s="5">
        <v>46139</v>
      </c>
      <c r="B98" s="6" t="s">
        <v>27</v>
      </c>
      <c r="C98" s="7" t="s">
        <v>28</v>
      </c>
      <c r="D98" s="6" t="s">
        <v>62</v>
      </c>
      <c r="E98" s="7" t="s">
        <v>63</v>
      </c>
      <c r="F98" s="6">
        <v>4</v>
      </c>
      <c r="G98" s="6">
        <v>4000</v>
      </c>
      <c r="H98" s="6">
        <v>16000</v>
      </c>
      <c r="I98" s="7" t="s">
        <v>31</v>
      </c>
      <c r="J98" s="7" t="s">
        <v>32</v>
      </c>
      <c r="K98" s="7" t="s">
        <v>33</v>
      </c>
      <c r="L98" s="6"/>
      <c r="M98" t="str">
        <f>_xlfn.XLOOKUP(D98,'03_상품Master'!$A$2:$A$11,'03_상품Master'!$C$2:$C$11,"확인필요")</f>
        <v>푸드</v>
      </c>
      <c r="N98" t="str">
        <f t="shared" si="3"/>
        <v>정상</v>
      </c>
      <c r="O98" t="str">
        <f t="shared" si="4"/>
        <v>46139|S001|신구점|P010|베이글|4|4000|16000|카드|한지우|판매|</v>
      </c>
      <c r="P98" t="str">
        <f>IF(COUNTIF(O98:O387,O98)&gt;1,"중복", "")</f>
        <v/>
      </c>
      <c r="Q98">
        <f t="shared" si="5"/>
        <v>46139</v>
      </c>
    </row>
    <row r="99" spans="1:17">
      <c r="A99" s="5">
        <v>46165</v>
      </c>
      <c r="B99" s="6" t="s">
        <v>27</v>
      </c>
      <c r="C99" s="7" t="s">
        <v>28</v>
      </c>
      <c r="D99" s="6" t="s">
        <v>42</v>
      </c>
      <c r="E99" s="7" t="s">
        <v>43</v>
      </c>
      <c r="F99" s="6">
        <v>2</v>
      </c>
      <c r="G99" s="6">
        <v>3000</v>
      </c>
      <c r="H99" s="6">
        <v>6000</v>
      </c>
      <c r="I99" s="7" t="s">
        <v>38</v>
      </c>
      <c r="J99" s="7" t="s">
        <v>51</v>
      </c>
      <c r="K99" s="7" t="s">
        <v>33</v>
      </c>
      <c r="L99" s="6"/>
      <c r="M99" t="str">
        <f>_xlfn.XLOOKUP(D99,'03_상품Master'!$A$2:$A$11,'03_상품Master'!$C$2:$C$11,"확인필요")</f>
        <v>커피</v>
      </c>
      <c r="N99" t="str">
        <f t="shared" si="3"/>
        <v>정상</v>
      </c>
      <c r="O99" t="str">
        <f t="shared" si="4"/>
        <v>46165|S001|신구점|P001|아메리카노|2|3000|6000|간편결제|최지훈|판매|</v>
      </c>
      <c r="P99" t="str">
        <f>IF(COUNTIF(O99:O388,O99)&gt;1,"중복", "")</f>
        <v/>
      </c>
      <c r="Q99">
        <f t="shared" si="5"/>
        <v>46165</v>
      </c>
    </row>
    <row r="100" spans="1:17">
      <c r="A100" s="5">
        <v>46094</v>
      </c>
      <c r="B100" s="6" t="s">
        <v>27</v>
      </c>
      <c r="C100" s="7" t="s">
        <v>28</v>
      </c>
      <c r="D100" s="6" t="s">
        <v>45</v>
      </c>
      <c r="E100" s="7" t="s">
        <v>46</v>
      </c>
      <c r="F100" s="6">
        <v>3</v>
      </c>
      <c r="G100" s="6">
        <v>4500</v>
      </c>
      <c r="H100" s="6">
        <v>13500</v>
      </c>
      <c r="I100" s="7" t="s">
        <v>31</v>
      </c>
      <c r="J100" s="7" t="s">
        <v>55</v>
      </c>
      <c r="K100" s="7" t="s">
        <v>33</v>
      </c>
      <c r="L100" s="6"/>
      <c r="M100" t="str">
        <f>_xlfn.XLOOKUP(D100,'03_상품Master'!$A$2:$A$11,'03_상품Master'!$C$2:$C$11,"확인필요")</f>
        <v>커피</v>
      </c>
      <c r="N100" t="str">
        <f t="shared" si="3"/>
        <v>정상</v>
      </c>
      <c r="O100" t="str">
        <f t="shared" si="4"/>
        <v>46094|S001|신구점|P003|바닐라라떼|3|4500|13500|카드|김민지|판매|</v>
      </c>
      <c r="P100" t="str">
        <f>IF(COUNTIF(O100:O389,O100)&gt;1,"중복", "")</f>
        <v/>
      </c>
      <c r="Q100">
        <f t="shared" si="5"/>
        <v>46094</v>
      </c>
    </row>
    <row r="101" spans="1:17">
      <c r="A101" s="5">
        <v>46165</v>
      </c>
      <c r="B101" s="6" t="s">
        <v>34</v>
      </c>
      <c r="C101" s="7" t="s">
        <v>35</v>
      </c>
      <c r="D101" s="6" t="s">
        <v>52</v>
      </c>
      <c r="E101" s="7" t="s">
        <v>53</v>
      </c>
      <c r="F101" s="6">
        <v>5</v>
      </c>
      <c r="G101" s="6">
        <v>3500</v>
      </c>
      <c r="H101" s="6">
        <v>17500</v>
      </c>
      <c r="I101" s="7" t="s">
        <v>49</v>
      </c>
      <c r="J101" s="7" t="s">
        <v>51</v>
      </c>
      <c r="K101" s="7" t="s">
        <v>33</v>
      </c>
      <c r="L101" s="6"/>
      <c r="M101" t="str">
        <f>_xlfn.XLOOKUP(D101,'03_상품Master'!$A$2:$A$11,'03_상품Master'!$C$2:$C$11,"확인필요")</f>
        <v>디저트</v>
      </c>
      <c r="N101" t="str">
        <f t="shared" si="3"/>
        <v>정상</v>
      </c>
      <c r="O101" t="str">
        <f t="shared" si="4"/>
        <v>46165|S002|성남점|P008|크루아상|5|3500|17500|현금|최지훈|판매|</v>
      </c>
      <c r="P101" t="str">
        <f>IF(COUNTIF(O101:O390,O101)&gt;1,"중복", "")</f>
        <v/>
      </c>
      <c r="Q101">
        <f t="shared" si="5"/>
        <v>46165</v>
      </c>
    </row>
    <row r="102" spans="1:17">
      <c r="A102" s="5">
        <v>46089</v>
      </c>
      <c r="B102" s="6" t="s">
        <v>34</v>
      </c>
      <c r="C102" s="7" t="s">
        <v>35</v>
      </c>
      <c r="D102" s="6" t="s">
        <v>67</v>
      </c>
      <c r="E102" s="7" t="s">
        <v>68</v>
      </c>
      <c r="F102" s="6">
        <v>2</v>
      </c>
      <c r="G102" s="6">
        <v>4500</v>
      </c>
      <c r="H102" s="6">
        <v>9000</v>
      </c>
      <c r="I102" s="7" t="s">
        <v>31</v>
      </c>
      <c r="J102" s="7" t="s">
        <v>44</v>
      </c>
      <c r="K102" s="7" t="s">
        <v>33</v>
      </c>
      <c r="L102" s="6"/>
      <c r="M102" t="str">
        <f>_xlfn.XLOOKUP(D102,'03_상품Master'!$A$2:$A$11,'03_상품Master'!$C$2:$C$11,"확인필요")</f>
        <v>논커피</v>
      </c>
      <c r="N102" t="str">
        <f t="shared" si="3"/>
        <v>정상</v>
      </c>
      <c r="O102" t="str">
        <f t="shared" si="4"/>
        <v>46089|S002|성남점|P006|초코라떼|2|4500|9000|카드|박서연|판매|</v>
      </c>
      <c r="P102" t="str">
        <f>IF(COUNTIF(O102:O391,O102)&gt;1,"중복", "")</f>
        <v/>
      </c>
      <c r="Q102">
        <f t="shared" si="5"/>
        <v>46089</v>
      </c>
    </row>
    <row r="103" spans="1:17">
      <c r="A103" s="5">
        <v>46091</v>
      </c>
      <c r="B103" s="6" t="s">
        <v>34</v>
      </c>
      <c r="C103" s="7" t="s">
        <v>35</v>
      </c>
      <c r="D103" s="6" t="s">
        <v>59</v>
      </c>
      <c r="E103" s="7" t="s">
        <v>60</v>
      </c>
      <c r="F103" s="6">
        <v>3</v>
      </c>
      <c r="G103" s="6">
        <v>4800</v>
      </c>
      <c r="H103" s="6">
        <v>14400</v>
      </c>
      <c r="I103" s="7" t="s">
        <v>31</v>
      </c>
      <c r="J103" s="7" t="s">
        <v>44</v>
      </c>
      <c r="K103" s="7" t="s">
        <v>33</v>
      </c>
      <c r="L103" s="6"/>
      <c r="M103" t="str">
        <f>_xlfn.XLOOKUP(D103,'03_상품Master'!$A$2:$A$11,'03_상품Master'!$C$2:$C$11,"확인필요")</f>
        <v>커피</v>
      </c>
      <c r="N103" t="str">
        <f t="shared" si="3"/>
        <v>정상</v>
      </c>
      <c r="O103" t="str">
        <f t="shared" si="4"/>
        <v>46091|S002|성남점|P004|카라멜마끼아또|3|4800|14400|카드|박서연|판매|</v>
      </c>
      <c r="P103" t="str">
        <f>IF(COUNTIF(O103:O392,O103)&gt;1,"중복", "")</f>
        <v/>
      </c>
      <c r="Q103">
        <f t="shared" si="5"/>
        <v>46091</v>
      </c>
    </row>
    <row r="104" spans="1:17">
      <c r="A104" s="5">
        <v>46140</v>
      </c>
      <c r="B104" s="6" t="s">
        <v>27</v>
      </c>
      <c r="C104" s="7" t="s">
        <v>28</v>
      </c>
      <c r="D104" s="6" t="s">
        <v>36</v>
      </c>
      <c r="E104" s="7" t="s">
        <v>37</v>
      </c>
      <c r="F104" s="6">
        <v>2</v>
      </c>
      <c r="G104" s="6">
        <v>4000</v>
      </c>
      <c r="H104" s="6">
        <v>8000</v>
      </c>
      <c r="I104" s="7" t="s">
        <v>31</v>
      </c>
      <c r="J104" s="7" t="s">
        <v>32</v>
      </c>
      <c r="K104" s="7" t="s">
        <v>33</v>
      </c>
      <c r="L104" s="6"/>
      <c r="M104" t="str">
        <f>_xlfn.XLOOKUP(D104,'03_상품Master'!$A$2:$A$11,'03_상품Master'!$C$2:$C$11,"확인필요")</f>
        <v>커피</v>
      </c>
      <c r="N104" t="str">
        <f t="shared" si="3"/>
        <v>정상</v>
      </c>
      <c r="O104" t="str">
        <f t="shared" si="4"/>
        <v>46140|S001|신구점|P002|카페라떼|2|4000|8000|카드|한지우|판매|</v>
      </c>
      <c r="P104" t="str">
        <f>IF(COUNTIF(O104:O393,O104)&gt;1,"중복", "")</f>
        <v/>
      </c>
      <c r="Q104">
        <f t="shared" si="5"/>
        <v>46140</v>
      </c>
    </row>
    <row r="105" spans="1:17">
      <c r="A105" s="5">
        <v>46148</v>
      </c>
      <c r="B105" s="6" t="s">
        <v>27</v>
      </c>
      <c r="C105" s="7" t="s">
        <v>28</v>
      </c>
      <c r="D105" s="6" t="s">
        <v>42</v>
      </c>
      <c r="E105" s="7" t="s">
        <v>43</v>
      </c>
      <c r="F105" s="6">
        <v>3</v>
      </c>
      <c r="G105" s="6">
        <v>3000</v>
      </c>
      <c r="H105" s="6">
        <v>9000</v>
      </c>
      <c r="I105" s="7" t="s">
        <v>49</v>
      </c>
      <c r="J105" s="7" t="s">
        <v>44</v>
      </c>
      <c r="K105" s="7" t="s">
        <v>33</v>
      </c>
      <c r="L105" s="6"/>
      <c r="M105" t="str">
        <f>_xlfn.XLOOKUP(D105,'03_상품Master'!$A$2:$A$11,'03_상품Master'!$C$2:$C$11,"확인필요")</f>
        <v>커피</v>
      </c>
      <c r="N105" t="str">
        <f t="shared" si="3"/>
        <v>정상</v>
      </c>
      <c r="O105" t="str">
        <f t="shared" si="4"/>
        <v>46148|S001|신구점|P001|아메리카노|3|3000|9000|현금|박서연|판매|</v>
      </c>
      <c r="P105" t="str">
        <f>IF(COUNTIF(O105:O394,O105)&gt;1,"중복", "")</f>
        <v/>
      </c>
      <c r="Q105">
        <f t="shared" si="5"/>
        <v>46148</v>
      </c>
    </row>
    <row r="106" spans="1:17">
      <c r="A106" s="5">
        <v>46115</v>
      </c>
      <c r="B106" s="6" t="s">
        <v>27</v>
      </c>
      <c r="C106" s="7" t="s">
        <v>28</v>
      </c>
      <c r="D106" s="6" t="s">
        <v>59</v>
      </c>
      <c r="E106" s="7" t="s">
        <v>60</v>
      </c>
      <c r="F106" s="6">
        <v>1</v>
      </c>
      <c r="G106" s="6">
        <v>4800</v>
      </c>
      <c r="H106" s="6">
        <v>4800</v>
      </c>
      <c r="I106" s="7" t="s">
        <v>31</v>
      </c>
      <c r="J106" s="7" t="s">
        <v>55</v>
      </c>
      <c r="K106" s="7" t="s">
        <v>33</v>
      </c>
      <c r="L106" s="6"/>
      <c r="M106" t="str">
        <f>_xlfn.XLOOKUP(D106,'03_상품Master'!$A$2:$A$11,'03_상품Master'!$C$2:$C$11,"확인필요")</f>
        <v>커피</v>
      </c>
      <c r="N106" t="str">
        <f t="shared" si="3"/>
        <v>정상</v>
      </c>
      <c r="O106" t="str">
        <f t="shared" si="4"/>
        <v>46115|S001|신구점|P004|카라멜마끼아또|1|4800|4800|카드|김민지|판매|</v>
      </c>
      <c r="P106" t="str">
        <f>IF(COUNTIF(O106:O395,O106)&gt;1,"중복", "")</f>
        <v/>
      </c>
      <c r="Q106">
        <f t="shared" si="5"/>
        <v>46115</v>
      </c>
    </row>
    <row r="107" spans="1:17">
      <c r="A107" s="5">
        <v>46083</v>
      </c>
      <c r="B107" s="6" t="s">
        <v>47</v>
      </c>
      <c r="C107" s="7" t="s">
        <v>48</v>
      </c>
      <c r="D107" s="6" t="s">
        <v>42</v>
      </c>
      <c r="E107" s="7" t="s">
        <v>43</v>
      </c>
      <c r="F107" s="6">
        <v>1</v>
      </c>
      <c r="G107" s="6">
        <v>3000</v>
      </c>
      <c r="H107" s="6">
        <v>3000</v>
      </c>
      <c r="I107" s="7" t="s">
        <v>38</v>
      </c>
      <c r="J107" s="7" t="s">
        <v>50</v>
      </c>
      <c r="K107" s="7" t="s">
        <v>33</v>
      </c>
      <c r="L107" s="6"/>
      <c r="M107" t="str">
        <f>_xlfn.XLOOKUP(D107,'03_상품Master'!$A$2:$A$11,'03_상품Master'!$C$2:$C$11,"확인필요")</f>
        <v>커피</v>
      </c>
      <c r="N107" t="str">
        <f t="shared" si="3"/>
        <v>정상</v>
      </c>
      <c r="O107" t="str">
        <f t="shared" si="4"/>
        <v>46083|S003|용인점|P001|아메리카노|1|3000|3000|간편결제|이서준|판매|</v>
      </c>
      <c r="P107" t="str">
        <f>IF(COUNTIF(O107:O396,O107)&gt;1,"중복", "")</f>
        <v/>
      </c>
      <c r="Q107">
        <f t="shared" si="5"/>
        <v>46083</v>
      </c>
    </row>
    <row r="108" spans="1:17">
      <c r="A108" s="5">
        <v>46090</v>
      </c>
      <c r="B108" s="6" t="s">
        <v>47</v>
      </c>
      <c r="C108" s="7" t="s">
        <v>48</v>
      </c>
      <c r="D108" s="6" t="s">
        <v>42</v>
      </c>
      <c r="E108" s="7" t="s">
        <v>43</v>
      </c>
      <c r="F108" s="6">
        <v>1</v>
      </c>
      <c r="G108" s="6">
        <v>3000</v>
      </c>
      <c r="H108" s="6">
        <v>3000</v>
      </c>
      <c r="I108" s="7" t="s">
        <v>49</v>
      </c>
      <c r="J108" s="7" t="s">
        <v>44</v>
      </c>
      <c r="K108" s="7" t="s">
        <v>33</v>
      </c>
      <c r="L108" s="6"/>
      <c r="M108" t="str">
        <f>_xlfn.XLOOKUP(D108,'03_상품Master'!$A$2:$A$11,'03_상품Master'!$C$2:$C$11,"확인필요")</f>
        <v>커피</v>
      </c>
      <c r="N108" t="str">
        <f t="shared" si="3"/>
        <v>정상</v>
      </c>
      <c r="O108" t="str">
        <f t="shared" si="4"/>
        <v>46090|S003|용인점|P001|아메리카노|1|3000|3000|현금|박서연|판매|</v>
      </c>
      <c r="P108" t="str">
        <f>IF(COUNTIF(O108:O397,O108)&gt;1,"중복", "")</f>
        <v/>
      </c>
      <c r="Q108">
        <f t="shared" si="5"/>
        <v>46090</v>
      </c>
    </row>
    <row r="109" spans="1:17">
      <c r="A109" s="5">
        <v>46108</v>
      </c>
      <c r="B109" s="6" t="s">
        <v>47</v>
      </c>
      <c r="C109" s="7" t="s">
        <v>48</v>
      </c>
      <c r="D109" s="6" t="s">
        <v>45</v>
      </c>
      <c r="E109" s="7" t="s">
        <v>46</v>
      </c>
      <c r="F109" s="6">
        <v>2</v>
      </c>
      <c r="G109" s="6">
        <v>4500</v>
      </c>
      <c r="H109" s="6">
        <v>9000</v>
      </c>
      <c r="I109" s="7" t="s">
        <v>38</v>
      </c>
      <c r="J109" s="7" t="s">
        <v>32</v>
      </c>
      <c r="K109" s="7" t="s">
        <v>33</v>
      </c>
      <c r="L109" s="6"/>
      <c r="M109" t="str">
        <f>_xlfn.XLOOKUP(D109,'03_상품Master'!$A$2:$A$11,'03_상품Master'!$C$2:$C$11,"확인필요")</f>
        <v>커피</v>
      </c>
      <c r="N109" t="str">
        <f t="shared" si="3"/>
        <v>정상</v>
      </c>
      <c r="O109" t="str">
        <f t="shared" si="4"/>
        <v>46108|S003|용인점|P003|바닐라라떼|2|4500|9000|간편결제|한지우|판매|</v>
      </c>
      <c r="P109" t="str">
        <f>IF(COUNTIF(O109:O398,O109)&gt;1,"중복", "")</f>
        <v/>
      </c>
      <c r="Q109">
        <f t="shared" si="5"/>
        <v>46108</v>
      </c>
    </row>
    <row r="110" spans="1:17">
      <c r="A110" s="5">
        <v>46133</v>
      </c>
      <c r="B110" s="6" t="s">
        <v>27</v>
      </c>
      <c r="C110" s="7" t="s">
        <v>28</v>
      </c>
      <c r="D110" s="6" t="s">
        <v>67</v>
      </c>
      <c r="E110" s="7" t="s">
        <v>68</v>
      </c>
      <c r="F110" s="6">
        <v>2</v>
      </c>
      <c r="G110" s="6">
        <v>4500</v>
      </c>
      <c r="H110" s="6">
        <v>9000</v>
      </c>
      <c r="I110" s="7" t="s">
        <v>38</v>
      </c>
      <c r="J110" s="7" t="s">
        <v>51</v>
      </c>
      <c r="K110" s="7" t="s">
        <v>33</v>
      </c>
      <c r="L110" s="6"/>
      <c r="M110" t="str">
        <f>_xlfn.XLOOKUP(D110,'03_상품Master'!$A$2:$A$11,'03_상품Master'!$C$2:$C$11,"확인필요")</f>
        <v>논커피</v>
      </c>
      <c r="N110" t="str">
        <f t="shared" si="3"/>
        <v>정상</v>
      </c>
      <c r="O110" t="str">
        <f t="shared" si="4"/>
        <v>46133|S001|신구점|P006|초코라떼|2|4500|9000|간편결제|최지훈|판매|</v>
      </c>
      <c r="P110" t="str">
        <f>IF(COUNTIF(O110:O399,O110)&gt;1,"중복", "")</f>
        <v/>
      </c>
      <c r="Q110">
        <f t="shared" si="5"/>
        <v>46133</v>
      </c>
    </row>
    <row r="111" spans="1:17">
      <c r="A111" s="5">
        <v>46082</v>
      </c>
      <c r="B111" s="6" t="s">
        <v>34</v>
      </c>
      <c r="C111" s="7" t="s">
        <v>35</v>
      </c>
      <c r="D111" s="6" t="s">
        <v>59</v>
      </c>
      <c r="E111" s="7" t="s">
        <v>60</v>
      </c>
      <c r="F111" s="6">
        <v>1</v>
      </c>
      <c r="G111" s="6">
        <v>4800</v>
      </c>
      <c r="H111" s="6">
        <v>4800</v>
      </c>
      <c r="I111" s="7" t="s">
        <v>38</v>
      </c>
      <c r="J111" s="7" t="s">
        <v>50</v>
      </c>
      <c r="K111" s="7" t="s">
        <v>33</v>
      </c>
      <c r="L111" s="6"/>
      <c r="M111" t="str">
        <f>_xlfn.XLOOKUP(D111,'03_상품Master'!$A$2:$A$11,'03_상품Master'!$C$2:$C$11,"확인필요")</f>
        <v>커피</v>
      </c>
      <c r="N111" t="str">
        <f t="shared" si="3"/>
        <v>정상</v>
      </c>
      <c r="O111" t="str">
        <f t="shared" si="4"/>
        <v>46082|S002|성남점|P004|카라멜마끼아또|1|4800|4800|간편결제|이서준|판매|</v>
      </c>
      <c r="P111" t="str">
        <f>IF(COUNTIF(O111:O400,O111)&gt;1,"중복", "")</f>
        <v/>
      </c>
      <c r="Q111">
        <f t="shared" si="5"/>
        <v>46082</v>
      </c>
    </row>
    <row r="112" spans="1:17">
      <c r="A112" s="5">
        <v>46158</v>
      </c>
      <c r="B112" s="6" t="s">
        <v>34</v>
      </c>
      <c r="C112" s="7" t="s">
        <v>35</v>
      </c>
      <c r="D112" s="6" t="s">
        <v>42</v>
      </c>
      <c r="E112" s="7" t="s">
        <v>43</v>
      </c>
      <c r="F112" s="6">
        <v>2</v>
      </c>
      <c r="G112" s="6">
        <v>3000</v>
      </c>
      <c r="H112" s="6">
        <v>6000</v>
      </c>
      <c r="I112" s="7" t="s">
        <v>31</v>
      </c>
      <c r="J112" s="7" t="s">
        <v>32</v>
      </c>
      <c r="K112" s="7" t="s">
        <v>33</v>
      </c>
      <c r="L112" s="6"/>
      <c r="M112" t="str">
        <f>_xlfn.XLOOKUP(D112,'03_상품Master'!$A$2:$A$11,'03_상품Master'!$C$2:$C$11,"확인필요")</f>
        <v>커피</v>
      </c>
      <c r="N112" t="str">
        <f t="shared" si="3"/>
        <v>정상</v>
      </c>
      <c r="O112" t="str">
        <f t="shared" si="4"/>
        <v>46158|S002|성남점|P001|아메리카노|2|3000|6000|카드|한지우|판매|</v>
      </c>
      <c r="P112" t="str">
        <f>IF(COUNTIF(O112:O401,O112)&gt;1,"중복", "")</f>
        <v/>
      </c>
      <c r="Q112">
        <f t="shared" si="5"/>
        <v>46158</v>
      </c>
    </row>
    <row r="113" spans="1:17">
      <c r="A113" s="5">
        <v>46166</v>
      </c>
      <c r="B113" s="6" t="s">
        <v>27</v>
      </c>
      <c r="C113" s="7" t="s">
        <v>28</v>
      </c>
      <c r="D113" s="6" t="s">
        <v>42</v>
      </c>
      <c r="E113" s="7" t="s">
        <v>43</v>
      </c>
      <c r="F113" s="6">
        <v>3</v>
      </c>
      <c r="G113" s="6">
        <v>3000</v>
      </c>
      <c r="H113" s="6">
        <v>9000</v>
      </c>
      <c r="I113" s="7" t="s">
        <v>49</v>
      </c>
      <c r="J113" s="7" t="s">
        <v>50</v>
      </c>
      <c r="K113" s="7" t="s">
        <v>33</v>
      </c>
      <c r="L113" s="6"/>
      <c r="M113" t="str">
        <f>_xlfn.XLOOKUP(D113,'03_상품Master'!$A$2:$A$11,'03_상품Master'!$C$2:$C$11,"확인필요")</f>
        <v>커피</v>
      </c>
      <c r="N113" t="str">
        <f t="shared" si="3"/>
        <v>정상</v>
      </c>
      <c r="O113" t="str">
        <f t="shared" si="4"/>
        <v>46166|S001|신구점|P001|아메리카노|3|3000|9000|현금|이서준|판매|</v>
      </c>
      <c r="P113" t="str">
        <f>IF(COUNTIF(O113:O402,O113)&gt;1,"중복", "")</f>
        <v/>
      </c>
      <c r="Q113">
        <f t="shared" si="5"/>
        <v>46166</v>
      </c>
    </row>
    <row r="114" spans="1:17">
      <c r="A114" s="5">
        <v>46162</v>
      </c>
      <c r="B114" s="6" t="s">
        <v>34</v>
      </c>
      <c r="C114" s="7" t="s">
        <v>35</v>
      </c>
      <c r="D114" s="6" t="s">
        <v>59</v>
      </c>
      <c r="E114" s="7" t="s">
        <v>60</v>
      </c>
      <c r="F114" s="6">
        <v>3</v>
      </c>
      <c r="G114" s="6">
        <v>4800</v>
      </c>
      <c r="H114" s="6">
        <v>14400</v>
      </c>
      <c r="I114" s="7" t="s">
        <v>49</v>
      </c>
      <c r="J114" s="7" t="s">
        <v>51</v>
      </c>
      <c r="K114" s="7" t="s">
        <v>33</v>
      </c>
      <c r="L114" s="6"/>
      <c r="M114" t="str">
        <f>_xlfn.XLOOKUP(D114,'03_상품Master'!$A$2:$A$11,'03_상품Master'!$C$2:$C$11,"확인필요")</f>
        <v>커피</v>
      </c>
      <c r="N114" t="str">
        <f t="shared" si="3"/>
        <v>정상</v>
      </c>
      <c r="O114" t="str">
        <f t="shared" si="4"/>
        <v>46162|S002|성남점|P004|카라멜마끼아또|3|4800|14400|현금|최지훈|판매|</v>
      </c>
      <c r="P114" t="str">
        <f>IF(COUNTIF(O114:O404,O114)&gt;1,"중복", "")</f>
        <v/>
      </c>
      <c r="Q114">
        <f t="shared" si="5"/>
        <v>46162</v>
      </c>
    </row>
    <row r="115" spans="1:17">
      <c r="A115" s="5">
        <v>46149</v>
      </c>
      <c r="B115" s="6" t="s">
        <v>27</v>
      </c>
      <c r="C115" s="7" t="s">
        <v>28</v>
      </c>
      <c r="D115" s="6" t="s">
        <v>42</v>
      </c>
      <c r="E115" s="7" t="s">
        <v>43</v>
      </c>
      <c r="F115" s="6">
        <v>2</v>
      </c>
      <c r="G115" s="6">
        <v>3000</v>
      </c>
      <c r="H115" s="6">
        <v>6000</v>
      </c>
      <c r="I115" s="7" t="s">
        <v>31</v>
      </c>
      <c r="J115" s="7" t="s">
        <v>41</v>
      </c>
      <c r="K115" s="7" t="s">
        <v>33</v>
      </c>
      <c r="L115" s="6"/>
      <c r="M115" t="str">
        <f>_xlfn.XLOOKUP(D115,'03_상품Master'!$A$2:$A$11,'03_상품Master'!$C$2:$C$11,"확인필요")</f>
        <v>커피</v>
      </c>
      <c r="N115" t="str">
        <f t="shared" si="3"/>
        <v>정상</v>
      </c>
      <c r="O115" t="str">
        <f t="shared" si="4"/>
        <v>46149|S001|신구점|P001|아메리카노|2|3000|6000|카드|정다은|판매|</v>
      </c>
      <c r="P115" t="str">
        <f>IF(COUNTIF(O115:O405,O115)&gt;1,"중복", "")</f>
        <v/>
      </c>
      <c r="Q115">
        <f t="shared" si="5"/>
        <v>46149</v>
      </c>
    </row>
    <row r="116" spans="1:17">
      <c r="A116" s="5">
        <v>46097</v>
      </c>
      <c r="B116" s="6" t="s">
        <v>27</v>
      </c>
      <c r="C116" s="7" t="s">
        <v>28</v>
      </c>
      <c r="D116" s="6" t="s">
        <v>36</v>
      </c>
      <c r="E116" s="7" t="s">
        <v>37</v>
      </c>
      <c r="F116" s="6">
        <v>5</v>
      </c>
      <c r="G116" s="6">
        <v>4000</v>
      </c>
      <c r="H116" s="6">
        <v>20000</v>
      </c>
      <c r="I116" s="7" t="s">
        <v>49</v>
      </c>
      <c r="J116" s="7" t="s">
        <v>41</v>
      </c>
      <c r="K116" s="7" t="s">
        <v>33</v>
      </c>
      <c r="L116" s="6"/>
      <c r="M116" t="str">
        <f>_xlfn.XLOOKUP(D116,'03_상품Master'!$A$2:$A$11,'03_상품Master'!$C$2:$C$11,"확인필요")</f>
        <v>커피</v>
      </c>
      <c r="N116" t="str">
        <f t="shared" si="3"/>
        <v>정상</v>
      </c>
      <c r="O116" t="str">
        <f t="shared" si="4"/>
        <v>46097|S001|신구점|P002|카페라떼|5|4000|20000|현금|정다은|판매|</v>
      </c>
      <c r="P116" t="str">
        <f>IF(COUNTIF(O116:O406,O116)&gt;1,"중복", "")</f>
        <v/>
      </c>
      <c r="Q116">
        <f t="shared" si="5"/>
        <v>46097</v>
      </c>
    </row>
    <row r="117" spans="1:17">
      <c r="A117" s="5">
        <v>46099</v>
      </c>
      <c r="B117" s="6" t="s">
        <v>27</v>
      </c>
      <c r="C117" s="7" t="s">
        <v>28</v>
      </c>
      <c r="D117" s="6" t="s">
        <v>52</v>
      </c>
      <c r="E117" s="7" t="s">
        <v>53</v>
      </c>
      <c r="F117" s="6">
        <v>4</v>
      </c>
      <c r="G117" s="6">
        <v>3500</v>
      </c>
      <c r="H117" s="6">
        <v>14000</v>
      </c>
      <c r="I117" s="7" t="s">
        <v>38</v>
      </c>
      <c r="J117" s="7" t="s">
        <v>51</v>
      </c>
      <c r="K117" s="7" t="s">
        <v>33</v>
      </c>
      <c r="L117" s="6"/>
      <c r="M117" t="str">
        <f>_xlfn.XLOOKUP(D117,'03_상품Master'!$A$2:$A$11,'03_상품Master'!$C$2:$C$11,"확인필요")</f>
        <v>디저트</v>
      </c>
      <c r="N117" t="str">
        <f t="shared" si="3"/>
        <v>정상</v>
      </c>
      <c r="O117" t="str">
        <f t="shared" si="4"/>
        <v>46099|S001|신구점|P008|크루아상|4|3500|14000|간편결제|최지훈|판매|</v>
      </c>
      <c r="P117" t="str">
        <f>IF(COUNTIF(O117:O407,O117)&gt;1,"중복", "")</f>
        <v/>
      </c>
      <c r="Q117">
        <f t="shared" si="5"/>
        <v>46099</v>
      </c>
    </row>
    <row r="118" spans="1:17">
      <c r="A118" s="5">
        <v>46145</v>
      </c>
      <c r="B118" s="6" t="s">
        <v>27</v>
      </c>
      <c r="C118" s="7" t="s">
        <v>28</v>
      </c>
      <c r="D118" s="6" t="s">
        <v>67</v>
      </c>
      <c r="E118" s="7" t="s">
        <v>68</v>
      </c>
      <c r="F118" s="6">
        <v>2</v>
      </c>
      <c r="G118" s="6">
        <v>4500</v>
      </c>
      <c r="H118" s="6">
        <v>9000</v>
      </c>
      <c r="I118" s="7" t="s">
        <v>31</v>
      </c>
      <c r="J118" s="7" t="s">
        <v>50</v>
      </c>
      <c r="K118" s="7" t="s">
        <v>33</v>
      </c>
      <c r="L118" s="6"/>
      <c r="M118" t="str">
        <f>_xlfn.XLOOKUP(D118,'03_상품Master'!$A$2:$A$11,'03_상품Master'!$C$2:$C$11,"확인필요")</f>
        <v>논커피</v>
      </c>
      <c r="N118" t="str">
        <f t="shared" si="3"/>
        <v>정상</v>
      </c>
      <c r="O118" t="str">
        <f t="shared" si="4"/>
        <v>46145|S001|신구점|P006|초코라떼|2|4500|9000|카드|이서준|판매|</v>
      </c>
      <c r="P118" t="str">
        <f>IF(COUNTIF(O118:O408,O118)&gt;1,"중복", "")</f>
        <v/>
      </c>
      <c r="Q118">
        <f t="shared" si="5"/>
        <v>46145</v>
      </c>
    </row>
    <row r="119" spans="1:17">
      <c r="A119" s="5">
        <v>46128</v>
      </c>
      <c r="B119" s="6" t="s">
        <v>34</v>
      </c>
      <c r="C119" s="7" t="s">
        <v>35</v>
      </c>
      <c r="D119" s="6" t="s">
        <v>59</v>
      </c>
      <c r="E119" s="7" t="s">
        <v>60</v>
      </c>
      <c r="F119" s="6">
        <v>2</v>
      </c>
      <c r="G119" s="6">
        <v>4800</v>
      </c>
      <c r="H119" s="6">
        <v>9600</v>
      </c>
      <c r="I119" s="7" t="s">
        <v>38</v>
      </c>
      <c r="J119" s="7" t="s">
        <v>41</v>
      </c>
      <c r="K119" s="7" t="s">
        <v>33</v>
      </c>
      <c r="L119" s="6"/>
      <c r="M119" t="str">
        <f>_xlfn.XLOOKUP(D119,'03_상품Master'!$A$2:$A$11,'03_상품Master'!$C$2:$C$11,"확인필요")</f>
        <v>커피</v>
      </c>
      <c r="N119" t="str">
        <f t="shared" si="3"/>
        <v>정상</v>
      </c>
      <c r="O119" t="str">
        <f t="shared" si="4"/>
        <v>46128|S002|성남점|P004|카라멜마끼아또|2|4800|9600|간편결제|정다은|판매|</v>
      </c>
      <c r="P119" t="str">
        <f>IF(COUNTIF(O119:O409,O119)&gt;1,"중복", "")</f>
        <v/>
      </c>
      <c r="Q119">
        <f t="shared" si="5"/>
        <v>46128</v>
      </c>
    </row>
    <row r="120" spans="1:17">
      <c r="A120" s="5">
        <v>46147</v>
      </c>
      <c r="B120" s="6" t="s">
        <v>47</v>
      </c>
      <c r="C120" s="7" t="s">
        <v>48</v>
      </c>
      <c r="D120" s="6" t="s">
        <v>36</v>
      </c>
      <c r="E120" s="7" t="s">
        <v>37</v>
      </c>
      <c r="F120" s="6">
        <v>3</v>
      </c>
      <c r="G120" s="6">
        <v>4000</v>
      </c>
      <c r="H120" s="6">
        <v>12000</v>
      </c>
      <c r="I120" s="7" t="s">
        <v>49</v>
      </c>
      <c r="J120" s="7" t="s">
        <v>55</v>
      </c>
      <c r="K120" s="7" t="s">
        <v>33</v>
      </c>
      <c r="L120" s="6"/>
      <c r="M120" t="str">
        <f>_xlfn.XLOOKUP(D120,'03_상품Master'!$A$2:$A$11,'03_상품Master'!$C$2:$C$11,"확인필요")</f>
        <v>커피</v>
      </c>
      <c r="N120" t="str">
        <f t="shared" si="3"/>
        <v>정상</v>
      </c>
      <c r="O120" t="str">
        <f t="shared" si="4"/>
        <v>46147|S003|용인점|P002|카페라떼|3|4000|12000|현금|김민지|판매|</v>
      </c>
      <c r="P120" t="str">
        <f>IF(COUNTIF(O120:O410,O120)&gt;1,"중복", "")</f>
        <v/>
      </c>
      <c r="Q120">
        <f t="shared" si="5"/>
        <v>46147</v>
      </c>
    </row>
    <row r="121" spans="1:17">
      <c r="A121" s="5">
        <v>46158</v>
      </c>
      <c r="B121" s="6" t="s">
        <v>27</v>
      </c>
      <c r="C121" s="7" t="s">
        <v>28</v>
      </c>
      <c r="D121" s="6" t="s">
        <v>36</v>
      </c>
      <c r="E121" s="7" t="s">
        <v>37</v>
      </c>
      <c r="F121" s="6">
        <v>3</v>
      </c>
      <c r="G121" s="6">
        <v>4500</v>
      </c>
      <c r="H121" s="6">
        <v>13500</v>
      </c>
      <c r="I121" s="7" t="s">
        <v>31</v>
      </c>
      <c r="J121" s="7" t="s">
        <v>50</v>
      </c>
      <c r="K121" s="7" t="s">
        <v>33</v>
      </c>
      <c r="L121" s="6"/>
      <c r="M121" t="str">
        <f>_xlfn.XLOOKUP(D121,'03_상품Master'!$A$2:$A$11,'03_상품Master'!$C$2:$C$11,"확인필요")</f>
        <v>커피</v>
      </c>
      <c r="N121" t="str">
        <f t="shared" si="3"/>
        <v>정상</v>
      </c>
      <c r="O121" t="str">
        <f t="shared" si="4"/>
        <v>46158|S001|신구점|P002|카페라떼|3|4500|13500|카드|이서준|판매|</v>
      </c>
      <c r="P121" t="str">
        <f>IF(COUNTIF(O121:O411,O121)&gt;1,"중복", "")</f>
        <v/>
      </c>
      <c r="Q121">
        <f t="shared" si="5"/>
        <v>46158</v>
      </c>
    </row>
    <row r="122" spans="1:17">
      <c r="A122" s="5">
        <v>46161</v>
      </c>
      <c r="B122" s="6" t="s">
        <v>27</v>
      </c>
      <c r="C122" s="7" t="s">
        <v>28</v>
      </c>
      <c r="D122" s="6" t="s">
        <v>36</v>
      </c>
      <c r="E122" s="7" t="s">
        <v>37</v>
      </c>
      <c r="F122" s="6">
        <v>3</v>
      </c>
      <c r="G122" s="6">
        <v>4000</v>
      </c>
      <c r="H122" s="6">
        <v>12000</v>
      </c>
      <c r="I122" s="7" t="s">
        <v>38</v>
      </c>
      <c r="J122" s="7" t="s">
        <v>50</v>
      </c>
      <c r="K122" s="7" t="s">
        <v>33</v>
      </c>
      <c r="L122" s="6"/>
      <c r="M122" t="str">
        <f>_xlfn.XLOOKUP(D122,'03_상품Master'!$A$2:$A$11,'03_상품Master'!$C$2:$C$11,"확인필요")</f>
        <v>커피</v>
      </c>
      <c r="N122" t="str">
        <f t="shared" si="3"/>
        <v>정상</v>
      </c>
      <c r="O122" t="str">
        <f t="shared" si="4"/>
        <v>46161|S001|신구점|P002|카페라떼|3|4000|12000|간편결제|이서준|판매|</v>
      </c>
      <c r="P122" t="str">
        <f>IF(COUNTIF(O122:O412,O122)&gt;1,"중복", "")</f>
        <v/>
      </c>
      <c r="Q122">
        <f t="shared" si="5"/>
        <v>46161</v>
      </c>
    </row>
    <row r="123" spans="1:17">
      <c r="A123" s="5">
        <v>46093</v>
      </c>
      <c r="B123" s="6" t="s">
        <v>34</v>
      </c>
      <c r="C123" s="7" t="s">
        <v>35</v>
      </c>
      <c r="D123" s="6" t="s">
        <v>36</v>
      </c>
      <c r="E123" s="7" t="s">
        <v>37</v>
      </c>
      <c r="F123" s="6">
        <v>2</v>
      </c>
      <c r="G123" s="6">
        <v>4000</v>
      </c>
      <c r="H123" s="6">
        <v>8000</v>
      </c>
      <c r="I123" s="7" t="s">
        <v>38</v>
      </c>
      <c r="J123" s="7" t="s">
        <v>41</v>
      </c>
      <c r="K123" s="7" t="s">
        <v>33</v>
      </c>
      <c r="L123" s="6"/>
      <c r="M123" t="str">
        <f>_xlfn.XLOOKUP(D123,'03_상품Master'!$A$2:$A$11,'03_상품Master'!$C$2:$C$11,"확인필요")</f>
        <v>커피</v>
      </c>
      <c r="N123" t="str">
        <f t="shared" si="3"/>
        <v>정상</v>
      </c>
      <c r="O123" t="str">
        <f t="shared" si="4"/>
        <v>46093|S002|성남점|P002|카페라떼|2|4000|8000|간편결제|정다은|판매|</v>
      </c>
      <c r="P123" t="str">
        <f>IF(COUNTIF(O123:O413,O123)&gt;1,"중복", "")</f>
        <v/>
      </c>
      <c r="Q123">
        <f t="shared" si="5"/>
        <v>46093</v>
      </c>
    </row>
    <row r="124" spans="1:17">
      <c r="A124" s="5">
        <v>46118</v>
      </c>
      <c r="B124" s="6" t="s">
        <v>47</v>
      </c>
      <c r="C124" s="7" t="s">
        <v>48</v>
      </c>
      <c r="D124" s="6" t="s">
        <v>36</v>
      </c>
      <c r="E124" s="7" t="s">
        <v>37</v>
      </c>
      <c r="F124" s="6">
        <v>2</v>
      </c>
      <c r="G124" s="6">
        <v>4000</v>
      </c>
      <c r="H124" s="6">
        <v>8000</v>
      </c>
      <c r="I124" s="7" t="s">
        <v>49</v>
      </c>
      <c r="J124" s="7" t="s">
        <v>32</v>
      </c>
      <c r="K124" s="7" t="s">
        <v>33</v>
      </c>
      <c r="L124" s="6"/>
      <c r="M124" t="str">
        <f>_xlfn.XLOOKUP(D124,'03_상품Master'!$A$2:$A$11,'03_상품Master'!$C$2:$C$11,"확인필요")</f>
        <v>커피</v>
      </c>
      <c r="N124" t="str">
        <f t="shared" si="3"/>
        <v>정상</v>
      </c>
      <c r="O124" t="str">
        <f t="shared" si="4"/>
        <v>46118|S003|용인점|P002|카페라떼|2|4000|8000|현금|한지우|판매|</v>
      </c>
      <c r="P124" t="str">
        <f>IF(COUNTIF(O124:O414,O124)&gt;1,"중복", "")</f>
        <v/>
      </c>
      <c r="Q124">
        <f t="shared" si="5"/>
        <v>46118</v>
      </c>
    </row>
    <row r="125" spans="1:17">
      <c r="A125" s="5">
        <v>46091</v>
      </c>
      <c r="B125" s="6" t="s">
        <v>34</v>
      </c>
      <c r="C125" s="7" t="s">
        <v>35</v>
      </c>
      <c r="D125" s="6" t="s">
        <v>45</v>
      </c>
      <c r="E125" s="7" t="s">
        <v>46</v>
      </c>
      <c r="F125" s="6">
        <v>1</v>
      </c>
      <c r="G125" s="6">
        <v>4500</v>
      </c>
      <c r="H125" s="6">
        <v>4500</v>
      </c>
      <c r="I125" s="7" t="s">
        <v>31</v>
      </c>
      <c r="J125" s="7" t="s">
        <v>32</v>
      </c>
      <c r="K125" s="7" t="s">
        <v>33</v>
      </c>
      <c r="L125" s="6"/>
      <c r="M125" t="str">
        <f>_xlfn.XLOOKUP(D125,'03_상품Master'!$A$2:$A$11,'03_상품Master'!$C$2:$C$11,"확인필요")</f>
        <v>커피</v>
      </c>
      <c r="N125" t="str">
        <f t="shared" si="3"/>
        <v>정상</v>
      </c>
      <c r="O125" t="str">
        <f t="shared" si="4"/>
        <v>46091|S002|성남점|P003|바닐라라떼|1|4500|4500|카드|한지우|판매|</v>
      </c>
      <c r="P125" t="str">
        <f>IF(COUNTIF(O125:O415,O125)&gt;1,"중복", "")</f>
        <v/>
      </c>
      <c r="Q125">
        <f t="shared" si="5"/>
        <v>46091</v>
      </c>
    </row>
    <row r="126" spans="1:17">
      <c r="A126" s="5">
        <v>46135</v>
      </c>
      <c r="B126" s="6" t="s">
        <v>34</v>
      </c>
      <c r="C126" s="7" t="s">
        <v>35</v>
      </c>
      <c r="D126" s="6" t="s">
        <v>36</v>
      </c>
      <c r="E126" s="7" t="s">
        <v>37</v>
      </c>
      <c r="F126" s="6">
        <v>1</v>
      </c>
      <c r="G126" s="6">
        <v>4000</v>
      </c>
      <c r="H126" s="6">
        <v>4000</v>
      </c>
      <c r="I126" s="7" t="s">
        <v>49</v>
      </c>
      <c r="J126" s="7" t="s">
        <v>44</v>
      </c>
      <c r="K126" s="7" t="s">
        <v>33</v>
      </c>
      <c r="L126" s="6"/>
      <c r="M126" t="str">
        <f>_xlfn.XLOOKUP(D126,'03_상품Master'!$A$2:$A$11,'03_상품Master'!$C$2:$C$11,"확인필요")</f>
        <v>커피</v>
      </c>
      <c r="N126" t="str">
        <f t="shared" si="3"/>
        <v>정상</v>
      </c>
      <c r="O126" t="str">
        <f t="shared" si="4"/>
        <v>46135|S002|성남점|P002|카페라떼|1|4000|4000|현금|박서연|판매|</v>
      </c>
      <c r="P126" t="str">
        <f>IF(COUNTIF(O126:O416,O126)&gt;1,"중복", "")</f>
        <v/>
      </c>
      <c r="Q126">
        <f t="shared" si="5"/>
        <v>46135</v>
      </c>
    </row>
    <row r="127" spans="1:17">
      <c r="A127" s="5">
        <v>46130</v>
      </c>
      <c r="B127" s="6" t="s">
        <v>27</v>
      </c>
      <c r="C127" s="7" t="s">
        <v>28</v>
      </c>
      <c r="D127" s="6" t="s">
        <v>56</v>
      </c>
      <c r="E127" s="7" t="s">
        <v>57</v>
      </c>
      <c r="F127" s="6">
        <v>3</v>
      </c>
      <c r="G127" s="6">
        <v>5500</v>
      </c>
      <c r="H127" s="6">
        <v>16500</v>
      </c>
      <c r="I127" s="7" t="s">
        <v>49</v>
      </c>
      <c r="J127" s="7" t="s">
        <v>32</v>
      </c>
      <c r="K127" s="7" t="s">
        <v>33</v>
      </c>
      <c r="L127" s="6"/>
      <c r="M127" t="str">
        <f>_xlfn.XLOOKUP(D127,'03_상품Master'!$A$2:$A$11,'03_상품Master'!$C$2:$C$11,"확인필요")</f>
        <v>푸드</v>
      </c>
      <c r="N127" t="str">
        <f t="shared" si="3"/>
        <v>정상</v>
      </c>
      <c r="O127" t="str">
        <f t="shared" si="4"/>
        <v>46130|S001|신구점|P009|샌드위치|3|5500|16500|현금|한지우|판매|</v>
      </c>
      <c r="P127" t="str">
        <f>IF(COUNTIF(O127:O417,O127)&gt;1,"중복", "")</f>
        <v/>
      </c>
      <c r="Q127">
        <f t="shared" si="5"/>
        <v>46130</v>
      </c>
    </row>
    <row r="128" spans="1:17">
      <c r="A128" s="5">
        <v>46136</v>
      </c>
      <c r="B128" s="6" t="s">
        <v>27</v>
      </c>
      <c r="C128" s="7" t="s">
        <v>28</v>
      </c>
      <c r="D128" s="6" t="s">
        <v>39</v>
      </c>
      <c r="E128" s="7" t="s">
        <v>40</v>
      </c>
      <c r="F128" s="6">
        <v>1</v>
      </c>
      <c r="G128" s="6">
        <v>5000</v>
      </c>
      <c r="H128" s="6">
        <v>5000</v>
      </c>
      <c r="I128" s="7" t="s">
        <v>38</v>
      </c>
      <c r="J128" s="7" t="s">
        <v>44</v>
      </c>
      <c r="K128" s="7" t="s">
        <v>33</v>
      </c>
      <c r="L128" s="6"/>
      <c r="M128" t="str">
        <f>_xlfn.XLOOKUP(D128,'03_상품Master'!$A$2:$A$11,'03_상품Master'!$C$2:$C$11,"확인필요")</f>
        <v>디저트</v>
      </c>
      <c r="N128" t="str">
        <f t="shared" ref="N128:N191" si="6">IF(COUNT(F128:H128)&lt;3, "값확인", IF(F128*G128=H128, "정상", "검토필요"))</f>
        <v>정상</v>
      </c>
      <c r="O128" t="str">
        <f t="shared" ref="O128:O191" si="7">_xlfn.TEXTJOIN("|",FALSE,A128:L128)</f>
        <v>46136|S001|신구점|P007|치즈케이크|1|5000|5000|간편결제|박서연|판매|</v>
      </c>
      <c r="P128" t="str">
        <f>IF(COUNTIF(O128:O418,O128)&gt;1,"중복", "")</f>
        <v/>
      </c>
      <c r="Q128">
        <f t="shared" si="5"/>
        <v>46136</v>
      </c>
    </row>
    <row r="129" spans="1:17">
      <c r="A129" s="5">
        <v>46156</v>
      </c>
      <c r="B129" s="6" t="s">
        <v>34</v>
      </c>
      <c r="C129" s="7" t="s">
        <v>35</v>
      </c>
      <c r="D129" s="6" t="s">
        <v>29</v>
      </c>
      <c r="E129" s="7" t="s">
        <v>30</v>
      </c>
      <c r="F129" s="6">
        <v>1</v>
      </c>
      <c r="G129" s="6">
        <v>4500</v>
      </c>
      <c r="H129" s="6">
        <v>4500</v>
      </c>
      <c r="I129" s="7" t="s">
        <v>49</v>
      </c>
      <c r="J129" s="7" t="s">
        <v>32</v>
      </c>
      <c r="K129" s="7" t="s">
        <v>33</v>
      </c>
      <c r="L129" s="6"/>
      <c r="M129" t="str">
        <f>_xlfn.XLOOKUP(D129,'03_상품Master'!$A$2:$A$11,'03_상품Master'!$C$2:$C$11,"확인필요")</f>
        <v>논커피</v>
      </c>
      <c r="N129" t="str">
        <f t="shared" si="6"/>
        <v>정상</v>
      </c>
      <c r="O129" t="str">
        <f t="shared" si="7"/>
        <v>46156|S002|성남점|P005|녹차라떼|1|4500|4500|현금|한지우|판매|</v>
      </c>
      <c r="P129" t="str">
        <f>IF(COUNTIF(O129:O419,O129)&gt;1,"중복", "")</f>
        <v/>
      </c>
      <c r="Q129">
        <f t="shared" ref="Q129:Q192" si="8">IFERROR(IF(ISNUMBER(A129), A129,DATEVALUE(SUBSTITUTE(A129,".","-")))," 확인필요")</f>
        <v>46156</v>
      </c>
    </row>
    <row r="130" spans="1:17">
      <c r="A130" s="5">
        <v>46113</v>
      </c>
      <c r="B130" s="6" t="s">
        <v>47</v>
      </c>
      <c r="C130" s="7" t="s">
        <v>48</v>
      </c>
      <c r="D130" s="6" t="s">
        <v>52</v>
      </c>
      <c r="E130" s="7" t="s">
        <v>53</v>
      </c>
      <c r="F130" s="6">
        <v>3</v>
      </c>
      <c r="G130" s="6">
        <v>3500</v>
      </c>
      <c r="H130" s="6">
        <v>10500</v>
      </c>
      <c r="I130" s="7" t="s">
        <v>38</v>
      </c>
      <c r="J130" s="7" t="s">
        <v>50</v>
      </c>
      <c r="K130" s="7" t="s">
        <v>33</v>
      </c>
      <c r="L130" s="6"/>
      <c r="M130" t="str">
        <f>_xlfn.XLOOKUP(D130,'03_상품Master'!$A$2:$A$11,'03_상품Master'!$C$2:$C$11,"확인필요")</f>
        <v>디저트</v>
      </c>
      <c r="N130" t="str">
        <f t="shared" si="6"/>
        <v>정상</v>
      </c>
      <c r="O130" t="str">
        <f t="shared" si="7"/>
        <v>46113|S003|용인점|P008|크루아상|3|3500|10500|간편결제|이서준|판매|</v>
      </c>
      <c r="P130" t="str">
        <f>IF(COUNTIF(O130:O420,O130)&gt;1,"중복", "")</f>
        <v/>
      </c>
      <c r="Q130">
        <f t="shared" si="8"/>
        <v>46113</v>
      </c>
    </row>
    <row r="131" spans="1:17">
      <c r="A131" s="5">
        <v>46085</v>
      </c>
      <c r="B131" s="6" t="s">
        <v>27</v>
      </c>
      <c r="C131" s="7" t="s">
        <v>28</v>
      </c>
      <c r="D131" s="6" t="s">
        <v>59</v>
      </c>
      <c r="E131" s="7" t="s">
        <v>60</v>
      </c>
      <c r="F131" s="6">
        <v>1</v>
      </c>
      <c r="G131" s="6">
        <v>4800</v>
      </c>
      <c r="H131" s="6">
        <v>4800</v>
      </c>
      <c r="I131" s="7" t="s">
        <v>31</v>
      </c>
      <c r="J131" s="7" t="s">
        <v>32</v>
      </c>
      <c r="K131" s="7" t="s">
        <v>33</v>
      </c>
      <c r="L131" s="6"/>
      <c r="M131" t="str">
        <f>_xlfn.XLOOKUP(D131,'03_상품Master'!$A$2:$A$11,'03_상품Master'!$C$2:$C$11,"확인필요")</f>
        <v>커피</v>
      </c>
      <c r="N131" t="str">
        <f t="shared" si="6"/>
        <v>정상</v>
      </c>
      <c r="O131" t="str">
        <f t="shared" si="7"/>
        <v>46085|S001|신구점|P004|카라멜마끼아또|1|4800|4800|카드|한지우|판매|</v>
      </c>
      <c r="P131" t="str">
        <f>IF(COUNTIF(O131:O421,O131)&gt;1,"중복", "")</f>
        <v/>
      </c>
      <c r="Q131">
        <f t="shared" si="8"/>
        <v>46085</v>
      </c>
    </row>
    <row r="132" spans="1:17">
      <c r="A132" s="5">
        <v>46145</v>
      </c>
      <c r="B132" s="6" t="s">
        <v>47</v>
      </c>
      <c r="C132" s="7" t="s">
        <v>48</v>
      </c>
      <c r="D132" s="6" t="s">
        <v>42</v>
      </c>
      <c r="E132" s="7" t="s">
        <v>43</v>
      </c>
      <c r="F132" s="6">
        <v>1</v>
      </c>
      <c r="G132" s="6">
        <v>3000</v>
      </c>
      <c r="H132" s="6">
        <v>3000</v>
      </c>
      <c r="I132" s="7" t="s">
        <v>31</v>
      </c>
      <c r="J132" s="7" t="s">
        <v>41</v>
      </c>
      <c r="K132" s="7" t="s">
        <v>33</v>
      </c>
      <c r="L132" s="6"/>
      <c r="M132" t="str">
        <f>_xlfn.XLOOKUP(D132,'03_상품Master'!$A$2:$A$11,'03_상품Master'!$C$2:$C$11,"확인필요")</f>
        <v>커피</v>
      </c>
      <c r="N132" t="str">
        <f t="shared" si="6"/>
        <v>정상</v>
      </c>
      <c r="O132" t="str">
        <f t="shared" si="7"/>
        <v>46145|S003|용인점|P001|아메리카노|1|3000|3000|카드|정다은|판매|</v>
      </c>
      <c r="P132" t="str">
        <f>IF(COUNTIF(O132:O422,O132)&gt;1,"중복", "")</f>
        <v/>
      </c>
      <c r="Q132">
        <f t="shared" si="8"/>
        <v>46145</v>
      </c>
    </row>
    <row r="133" spans="1:17">
      <c r="A133" s="5">
        <v>46106</v>
      </c>
      <c r="B133" s="6" t="s">
        <v>47</v>
      </c>
      <c r="C133" s="7" t="s">
        <v>48</v>
      </c>
      <c r="D133" s="6" t="s">
        <v>67</v>
      </c>
      <c r="E133" s="7" t="s">
        <v>68</v>
      </c>
      <c r="F133" s="6">
        <v>2</v>
      </c>
      <c r="G133" s="6">
        <v>4500</v>
      </c>
      <c r="H133" s="6">
        <v>9000</v>
      </c>
      <c r="I133" s="7" t="s">
        <v>38</v>
      </c>
      <c r="J133" s="7" t="s">
        <v>51</v>
      </c>
      <c r="K133" s="7" t="s">
        <v>33</v>
      </c>
      <c r="L133" s="6"/>
      <c r="M133" t="str">
        <f>_xlfn.XLOOKUP(D133,'03_상품Master'!$A$2:$A$11,'03_상품Master'!$C$2:$C$11,"확인필요")</f>
        <v>논커피</v>
      </c>
      <c r="N133" t="str">
        <f t="shared" si="6"/>
        <v>정상</v>
      </c>
      <c r="O133" t="str">
        <f t="shared" si="7"/>
        <v>46106|S003|용인점|P006|초코라떼|2|4500|9000|간편결제|최지훈|판매|</v>
      </c>
      <c r="P133" t="str">
        <f>IF(COUNTIF(O133:O423,O133)&gt;1,"중복", "")</f>
        <v/>
      </c>
      <c r="Q133">
        <f t="shared" si="8"/>
        <v>46106</v>
      </c>
    </row>
    <row r="134" spans="1:17">
      <c r="A134" s="5">
        <v>46141</v>
      </c>
      <c r="B134" s="6" t="s">
        <v>27</v>
      </c>
      <c r="C134" s="7" t="s">
        <v>28</v>
      </c>
      <c r="D134" s="6" t="s">
        <v>45</v>
      </c>
      <c r="E134" s="7" t="s">
        <v>46</v>
      </c>
      <c r="F134" s="6">
        <v>2</v>
      </c>
      <c r="G134" s="6">
        <v>4500</v>
      </c>
      <c r="H134" s="6">
        <v>9000</v>
      </c>
      <c r="I134" s="7" t="s">
        <v>38</v>
      </c>
      <c r="J134" s="7" t="s">
        <v>41</v>
      </c>
      <c r="K134" s="7" t="s">
        <v>33</v>
      </c>
      <c r="L134" s="6"/>
      <c r="M134" t="str">
        <f>_xlfn.XLOOKUP(D134,'03_상품Master'!$A$2:$A$11,'03_상품Master'!$C$2:$C$11,"확인필요")</f>
        <v>커피</v>
      </c>
      <c r="N134" t="str">
        <f t="shared" si="6"/>
        <v>정상</v>
      </c>
      <c r="O134" t="str">
        <f t="shared" si="7"/>
        <v>46141|S001|신구점|P003|바닐라라떼|2|4500|9000|간편결제|정다은|판매|</v>
      </c>
      <c r="P134" t="str">
        <f>IF(COUNTIF(O134:O424,O134)&gt;1,"중복", "")</f>
        <v/>
      </c>
      <c r="Q134">
        <f t="shared" si="8"/>
        <v>46141</v>
      </c>
    </row>
    <row r="135" spans="1:17">
      <c r="A135" s="5">
        <v>46105</v>
      </c>
      <c r="B135" s="6" t="s">
        <v>27</v>
      </c>
      <c r="C135" s="7" t="s">
        <v>28</v>
      </c>
      <c r="D135" s="6" t="s">
        <v>42</v>
      </c>
      <c r="E135" s="7" t="s">
        <v>43</v>
      </c>
      <c r="F135" s="6">
        <v>3</v>
      </c>
      <c r="G135" s="6">
        <v>3000</v>
      </c>
      <c r="H135" s="6">
        <v>9000</v>
      </c>
      <c r="I135" s="7" t="s">
        <v>38</v>
      </c>
      <c r="J135" s="7" t="s">
        <v>32</v>
      </c>
      <c r="K135" s="7" t="s">
        <v>33</v>
      </c>
      <c r="L135" s="6"/>
      <c r="M135" t="str">
        <f>_xlfn.XLOOKUP(D135,'03_상품Master'!$A$2:$A$11,'03_상품Master'!$C$2:$C$11,"확인필요")</f>
        <v>커피</v>
      </c>
      <c r="N135" t="str">
        <f t="shared" si="6"/>
        <v>정상</v>
      </c>
      <c r="O135" t="str">
        <f t="shared" si="7"/>
        <v>46105|S001|신구점|P001|아메리카노|3|3000|9000|간편결제|한지우|판매|</v>
      </c>
      <c r="P135" t="str">
        <f>IF(COUNTIF(O135:O425,O135)&gt;1,"중복", "")</f>
        <v/>
      </c>
      <c r="Q135">
        <f t="shared" si="8"/>
        <v>46105</v>
      </c>
    </row>
    <row r="136" spans="1:17">
      <c r="A136" s="5">
        <v>46127</v>
      </c>
      <c r="B136" s="6" t="s">
        <v>27</v>
      </c>
      <c r="C136" s="7" t="s">
        <v>28</v>
      </c>
      <c r="D136" s="6" t="s">
        <v>29</v>
      </c>
      <c r="E136" s="7" t="s">
        <v>30</v>
      </c>
      <c r="F136" s="6">
        <v>3</v>
      </c>
      <c r="G136" s="6">
        <v>4500</v>
      </c>
      <c r="H136" s="6">
        <v>13500</v>
      </c>
      <c r="I136" s="7" t="s">
        <v>38</v>
      </c>
      <c r="J136" s="7" t="s">
        <v>55</v>
      </c>
      <c r="K136" s="7" t="s">
        <v>33</v>
      </c>
      <c r="L136" s="6"/>
      <c r="M136" t="str">
        <f>_xlfn.XLOOKUP(D136,'03_상품Master'!$A$2:$A$11,'03_상품Master'!$C$2:$C$11,"확인필요")</f>
        <v>논커피</v>
      </c>
      <c r="N136" t="str">
        <f t="shared" si="6"/>
        <v>정상</v>
      </c>
      <c r="O136" t="str">
        <f t="shared" si="7"/>
        <v>46127|S001|신구점|P005|녹차라떼|3|4500|13500|간편결제|김민지|판매|</v>
      </c>
      <c r="P136" t="str">
        <f>IF(COUNTIF(O136:O426,O136)&gt;1,"중복", "")</f>
        <v/>
      </c>
      <c r="Q136">
        <f t="shared" si="8"/>
        <v>46127</v>
      </c>
    </row>
    <row r="137" spans="1:17">
      <c r="A137" s="5">
        <v>46102</v>
      </c>
      <c r="B137" s="6" t="s">
        <v>34</v>
      </c>
      <c r="C137" s="7" t="s">
        <v>35</v>
      </c>
      <c r="D137" s="6" t="s">
        <v>36</v>
      </c>
      <c r="E137" s="7" t="s">
        <v>37</v>
      </c>
      <c r="F137" s="6">
        <v>2</v>
      </c>
      <c r="G137" s="6">
        <v>4000</v>
      </c>
      <c r="H137" s="6">
        <v>8000</v>
      </c>
      <c r="I137" s="7" t="s">
        <v>31</v>
      </c>
      <c r="J137" s="7" t="s">
        <v>41</v>
      </c>
      <c r="K137" s="7" t="s">
        <v>33</v>
      </c>
      <c r="L137" s="6"/>
      <c r="M137" t="str">
        <f>_xlfn.XLOOKUP(D137,'03_상품Master'!$A$2:$A$11,'03_상품Master'!$C$2:$C$11,"확인필요")</f>
        <v>커피</v>
      </c>
      <c r="N137" t="str">
        <f t="shared" si="6"/>
        <v>정상</v>
      </c>
      <c r="O137" t="str">
        <f t="shared" si="7"/>
        <v>46102|S002|성남점|P002|카페라떼|2|4000|8000|카드|정다은|판매|</v>
      </c>
      <c r="P137" t="str">
        <f>IF(COUNTIF(O137:O427,O137)&gt;1,"중복", "")</f>
        <v/>
      </c>
      <c r="Q137">
        <f t="shared" si="8"/>
        <v>46102</v>
      </c>
    </row>
    <row r="138" spans="1:17">
      <c r="A138" s="5">
        <v>46132</v>
      </c>
      <c r="B138" s="6" t="s">
        <v>47</v>
      </c>
      <c r="C138" s="7" t="s">
        <v>48</v>
      </c>
      <c r="D138" s="6" t="s">
        <v>29</v>
      </c>
      <c r="E138" s="7" t="s">
        <v>30</v>
      </c>
      <c r="F138" s="6">
        <v>1</v>
      </c>
      <c r="G138" s="6">
        <v>4500</v>
      </c>
      <c r="H138" s="6">
        <v>4500</v>
      </c>
      <c r="I138" s="7" t="s">
        <v>38</v>
      </c>
      <c r="J138" s="7" t="s">
        <v>44</v>
      </c>
      <c r="K138" s="7" t="s">
        <v>33</v>
      </c>
      <c r="L138" s="6"/>
      <c r="M138" t="str">
        <f>_xlfn.XLOOKUP(D138,'03_상품Master'!$A$2:$A$11,'03_상품Master'!$C$2:$C$11,"확인필요")</f>
        <v>논커피</v>
      </c>
      <c r="N138" t="str">
        <f t="shared" si="6"/>
        <v>정상</v>
      </c>
      <c r="O138" t="str">
        <f t="shared" si="7"/>
        <v>46132|S003|용인점|P005|녹차라떼|1|4500|4500|간편결제|박서연|판매|</v>
      </c>
      <c r="P138" t="str">
        <f>IF(COUNTIF(O138:O428,O138)&gt;1,"중복", "")</f>
        <v/>
      </c>
      <c r="Q138">
        <f t="shared" si="8"/>
        <v>46132</v>
      </c>
    </row>
    <row r="139" spans="1:17">
      <c r="A139" s="5">
        <v>46098</v>
      </c>
      <c r="B139" s="6" t="s">
        <v>27</v>
      </c>
      <c r="C139" s="7" t="s">
        <v>28</v>
      </c>
      <c r="D139" s="6" t="s">
        <v>45</v>
      </c>
      <c r="E139" s="7" t="s">
        <v>46</v>
      </c>
      <c r="F139" s="6">
        <v>4</v>
      </c>
      <c r="G139" s="6">
        <v>4500</v>
      </c>
      <c r="H139" s="6">
        <v>18000</v>
      </c>
      <c r="I139" s="7" t="s">
        <v>31</v>
      </c>
      <c r="J139" s="7" t="s">
        <v>55</v>
      </c>
      <c r="K139" s="7" t="s">
        <v>33</v>
      </c>
      <c r="L139" s="6"/>
      <c r="M139" t="str">
        <f>_xlfn.XLOOKUP(D139,'03_상품Master'!$A$2:$A$11,'03_상품Master'!$C$2:$C$11,"확인필요")</f>
        <v>커피</v>
      </c>
      <c r="N139" t="str">
        <f t="shared" si="6"/>
        <v>정상</v>
      </c>
      <c r="O139" t="str">
        <f t="shared" si="7"/>
        <v>46098|S001|신구점|P003|바닐라라떼|4|4500|18000|카드|김민지|판매|</v>
      </c>
      <c r="P139" t="str">
        <f>IF(COUNTIF(O139:O429,O139)&gt;1,"중복", "")</f>
        <v/>
      </c>
      <c r="Q139">
        <f t="shared" si="8"/>
        <v>46098</v>
      </c>
    </row>
    <row r="140" spans="1:17">
      <c r="A140" s="5">
        <v>46133</v>
      </c>
      <c r="B140" s="6" t="s">
        <v>34</v>
      </c>
      <c r="C140" s="7" t="s">
        <v>35</v>
      </c>
      <c r="D140" s="6" t="s">
        <v>42</v>
      </c>
      <c r="E140" s="7" t="s">
        <v>43</v>
      </c>
      <c r="F140" s="6">
        <v>4</v>
      </c>
      <c r="G140" s="6">
        <v>3000</v>
      </c>
      <c r="H140" s="6">
        <v>12000</v>
      </c>
      <c r="I140" s="7" t="s">
        <v>49</v>
      </c>
      <c r="J140" s="7" t="s">
        <v>32</v>
      </c>
      <c r="K140" s="7" t="s">
        <v>33</v>
      </c>
      <c r="L140" s="6"/>
      <c r="M140" t="str">
        <f>_xlfn.XLOOKUP(D140,'03_상품Master'!$A$2:$A$11,'03_상품Master'!$C$2:$C$11,"확인필요")</f>
        <v>커피</v>
      </c>
      <c r="N140" t="str">
        <f t="shared" si="6"/>
        <v>정상</v>
      </c>
      <c r="O140" t="str">
        <f t="shared" si="7"/>
        <v>46133|S002|성남점|P001|아메리카노|4|3000|12000|현금|한지우|판매|</v>
      </c>
      <c r="P140" t="str">
        <f>IF(COUNTIF(O140:O430,O140)&gt;1,"중복", "")</f>
        <v/>
      </c>
      <c r="Q140">
        <f t="shared" si="8"/>
        <v>46133</v>
      </c>
    </row>
    <row r="141" spans="1:17">
      <c r="A141" s="5">
        <v>46158</v>
      </c>
      <c r="B141" s="6" t="s">
        <v>27</v>
      </c>
      <c r="C141" s="7" t="s">
        <v>28</v>
      </c>
      <c r="D141" s="6" t="s">
        <v>59</v>
      </c>
      <c r="E141" s="7" t="s">
        <v>60</v>
      </c>
      <c r="F141" s="6">
        <v>1</v>
      </c>
      <c r="G141" s="6">
        <v>4800</v>
      </c>
      <c r="H141" s="6">
        <v>4800</v>
      </c>
      <c r="I141" s="7" t="s">
        <v>38</v>
      </c>
      <c r="J141" s="7" t="s">
        <v>51</v>
      </c>
      <c r="K141" s="7" t="s">
        <v>33</v>
      </c>
      <c r="L141" s="6"/>
      <c r="M141" t="str">
        <f>_xlfn.XLOOKUP(D141,'03_상품Master'!$A$2:$A$11,'03_상품Master'!$C$2:$C$11,"확인필요")</f>
        <v>커피</v>
      </c>
      <c r="N141" t="str">
        <f t="shared" si="6"/>
        <v>정상</v>
      </c>
      <c r="O141" t="str">
        <f t="shared" si="7"/>
        <v>46158|S001|신구점|P004|카라멜마끼아또|1|4800|4800|간편결제|최지훈|판매|</v>
      </c>
      <c r="P141" t="str">
        <f>IF(COUNTIF(O141:O431,O141)&gt;1,"중복", "")</f>
        <v/>
      </c>
      <c r="Q141">
        <f t="shared" si="8"/>
        <v>46158</v>
      </c>
    </row>
    <row r="142" spans="1:17">
      <c r="A142" s="5">
        <v>46143</v>
      </c>
      <c r="B142" s="6" t="s">
        <v>47</v>
      </c>
      <c r="C142" s="7" t="s">
        <v>48</v>
      </c>
      <c r="D142" s="6" t="s">
        <v>42</v>
      </c>
      <c r="E142" s="7" t="s">
        <v>43</v>
      </c>
      <c r="F142" s="6">
        <v>1</v>
      </c>
      <c r="G142" s="6">
        <v>3000</v>
      </c>
      <c r="H142" s="6">
        <v>3000</v>
      </c>
      <c r="I142" s="7" t="s">
        <v>38</v>
      </c>
      <c r="J142" s="7" t="s">
        <v>44</v>
      </c>
      <c r="K142" s="7" t="s">
        <v>33</v>
      </c>
      <c r="L142" s="6"/>
      <c r="M142" t="str">
        <f>_xlfn.XLOOKUP(D142,'03_상품Master'!$A$2:$A$11,'03_상품Master'!$C$2:$C$11,"확인필요")</f>
        <v>커피</v>
      </c>
      <c r="N142" t="str">
        <f t="shared" si="6"/>
        <v>정상</v>
      </c>
      <c r="O142" t="str">
        <f t="shared" si="7"/>
        <v>46143|S003|용인점|P001|아메리카노|1|3000|3000|간편결제|박서연|판매|</v>
      </c>
      <c r="P142" t="str">
        <f>IF(COUNTIF(O142:O432,O142)&gt;1,"중복", "")</f>
        <v/>
      </c>
      <c r="Q142">
        <f t="shared" si="8"/>
        <v>46143</v>
      </c>
    </row>
    <row r="143" spans="1:17">
      <c r="A143" s="5">
        <v>46133</v>
      </c>
      <c r="B143" s="6" t="s">
        <v>27</v>
      </c>
      <c r="C143" s="7" t="s">
        <v>28</v>
      </c>
      <c r="D143" s="6" t="s">
        <v>36</v>
      </c>
      <c r="E143" s="7" t="s">
        <v>37</v>
      </c>
      <c r="F143" s="6">
        <v>5</v>
      </c>
      <c r="G143" s="6">
        <v>4000</v>
      </c>
      <c r="H143" s="6">
        <v>20000</v>
      </c>
      <c r="I143" s="7" t="s">
        <v>31</v>
      </c>
      <c r="J143" s="7" t="s">
        <v>50</v>
      </c>
      <c r="K143" s="7" t="s">
        <v>33</v>
      </c>
      <c r="L143" s="6"/>
      <c r="M143" t="str">
        <f>_xlfn.XLOOKUP(D143,'03_상품Master'!$A$2:$A$11,'03_상품Master'!$C$2:$C$11,"확인필요")</f>
        <v>커피</v>
      </c>
      <c r="N143" t="str">
        <f t="shared" si="6"/>
        <v>정상</v>
      </c>
      <c r="O143" t="str">
        <f t="shared" si="7"/>
        <v>46133|S001|신구점|P002|카페라떼|5|4000|20000|카드|이서준|판매|</v>
      </c>
      <c r="P143" t="str">
        <f>IF(COUNTIF(O143:O433,O143)&gt;1,"중복", "")</f>
        <v/>
      </c>
      <c r="Q143">
        <f t="shared" si="8"/>
        <v>46133</v>
      </c>
    </row>
    <row r="144" spans="1:17">
      <c r="A144" s="5">
        <v>46103</v>
      </c>
      <c r="B144" s="6" t="s">
        <v>47</v>
      </c>
      <c r="C144" s="7" t="s">
        <v>48</v>
      </c>
      <c r="D144" s="6" t="s">
        <v>42</v>
      </c>
      <c r="E144" s="7" t="s">
        <v>43</v>
      </c>
      <c r="F144" s="6">
        <v>2</v>
      </c>
      <c r="G144" s="6">
        <v>3000</v>
      </c>
      <c r="H144" s="6">
        <v>6000</v>
      </c>
      <c r="I144" s="7" t="s">
        <v>38</v>
      </c>
      <c r="J144" s="7" t="s">
        <v>50</v>
      </c>
      <c r="K144" s="7" t="s">
        <v>33</v>
      </c>
      <c r="L144" s="6"/>
      <c r="M144" t="str">
        <f>_xlfn.XLOOKUP(D144,'03_상품Master'!$A$2:$A$11,'03_상품Master'!$C$2:$C$11,"확인필요")</f>
        <v>커피</v>
      </c>
      <c r="N144" t="str">
        <f t="shared" si="6"/>
        <v>정상</v>
      </c>
      <c r="O144" t="str">
        <f t="shared" si="7"/>
        <v>46103|S003|용인점|P001|아메리카노|2|3000|6000|간편결제|이서준|판매|</v>
      </c>
      <c r="P144" t="str">
        <f>IF(COUNTIF(O144:O434,O144)&gt;1,"중복", "")</f>
        <v/>
      </c>
      <c r="Q144">
        <f t="shared" si="8"/>
        <v>46103</v>
      </c>
    </row>
    <row r="145" spans="1:17">
      <c r="A145" s="5">
        <v>46116</v>
      </c>
      <c r="B145" s="6" t="s">
        <v>47</v>
      </c>
      <c r="C145" s="7" t="s">
        <v>48</v>
      </c>
      <c r="D145" s="6" t="s">
        <v>67</v>
      </c>
      <c r="E145" s="7" t="s">
        <v>68</v>
      </c>
      <c r="F145" s="6">
        <v>4</v>
      </c>
      <c r="G145" s="6">
        <v>4500</v>
      </c>
      <c r="H145" s="6">
        <v>18000</v>
      </c>
      <c r="I145" s="7" t="s">
        <v>31</v>
      </c>
      <c r="J145" s="7" t="s">
        <v>44</v>
      </c>
      <c r="K145" s="7" t="s">
        <v>33</v>
      </c>
      <c r="L145" s="6"/>
      <c r="M145" t="str">
        <f>_xlfn.XLOOKUP(D145,'03_상품Master'!$A$2:$A$11,'03_상품Master'!$C$2:$C$11,"확인필요")</f>
        <v>논커피</v>
      </c>
      <c r="N145" t="str">
        <f t="shared" si="6"/>
        <v>정상</v>
      </c>
      <c r="O145" t="str">
        <f t="shared" si="7"/>
        <v>46116|S003|용인점|P006|초코라떼|4|4500|18000|카드|박서연|판매|</v>
      </c>
      <c r="P145" t="str">
        <f>IF(COUNTIF(O145:O435,O145)&gt;1,"중복", "")</f>
        <v/>
      </c>
      <c r="Q145">
        <f t="shared" si="8"/>
        <v>46116</v>
      </c>
    </row>
    <row r="146" spans="1:17">
      <c r="A146" s="5">
        <v>46124</v>
      </c>
      <c r="B146" s="6" t="s">
        <v>34</v>
      </c>
      <c r="C146" s="7" t="s">
        <v>35</v>
      </c>
      <c r="D146" s="6" t="s">
        <v>59</v>
      </c>
      <c r="E146" s="7" t="s">
        <v>60</v>
      </c>
      <c r="F146" s="6">
        <v>2</v>
      </c>
      <c r="G146" s="6">
        <v>4800</v>
      </c>
      <c r="H146" s="6">
        <v>9600</v>
      </c>
      <c r="I146" s="7" t="s">
        <v>38</v>
      </c>
      <c r="J146" s="7" t="s">
        <v>51</v>
      </c>
      <c r="K146" s="7" t="s">
        <v>33</v>
      </c>
      <c r="L146" s="6"/>
      <c r="M146" t="str">
        <f>_xlfn.XLOOKUP(D146,'03_상품Master'!$A$2:$A$11,'03_상품Master'!$C$2:$C$11,"확인필요")</f>
        <v>커피</v>
      </c>
      <c r="N146" t="str">
        <f t="shared" si="6"/>
        <v>정상</v>
      </c>
      <c r="O146" t="str">
        <f t="shared" si="7"/>
        <v>46124|S002|성남점|P004|카라멜마끼아또|2|4800|9600|간편결제|최지훈|판매|</v>
      </c>
      <c r="P146" t="str">
        <f>IF(COUNTIF(O146:O436,O146)&gt;1,"중복", "")</f>
        <v/>
      </c>
      <c r="Q146">
        <f t="shared" si="8"/>
        <v>46124</v>
      </c>
    </row>
    <row r="147" spans="1:17">
      <c r="A147" s="5">
        <v>46094</v>
      </c>
      <c r="B147" s="6" t="s">
        <v>47</v>
      </c>
      <c r="C147" s="7" t="s">
        <v>48</v>
      </c>
      <c r="D147" s="6" t="s">
        <v>42</v>
      </c>
      <c r="E147" s="7" t="s">
        <v>43</v>
      </c>
      <c r="F147" s="6">
        <v>1</v>
      </c>
      <c r="G147" s="6">
        <v>3000</v>
      </c>
      <c r="H147" s="6">
        <v>3000</v>
      </c>
      <c r="I147" s="7" t="s">
        <v>38</v>
      </c>
      <c r="J147" s="7" t="s">
        <v>50</v>
      </c>
      <c r="K147" s="7" t="s">
        <v>33</v>
      </c>
      <c r="L147" s="6"/>
      <c r="M147" t="str">
        <f>_xlfn.XLOOKUP(D147,'03_상품Master'!$A$2:$A$11,'03_상품Master'!$C$2:$C$11,"확인필요")</f>
        <v>커피</v>
      </c>
      <c r="N147" t="str">
        <f t="shared" si="6"/>
        <v>정상</v>
      </c>
      <c r="O147" t="str">
        <f t="shared" si="7"/>
        <v>46094|S003|용인점|P001|아메리카노|1|3000|3000|간편결제|이서준|판매|</v>
      </c>
      <c r="P147" t="str">
        <f>IF(COUNTIF(O147:O437,O147)&gt;1,"중복", "")</f>
        <v/>
      </c>
      <c r="Q147">
        <f t="shared" si="8"/>
        <v>46094</v>
      </c>
    </row>
    <row r="148" spans="1:17">
      <c r="A148" s="5">
        <v>46119</v>
      </c>
      <c r="B148" s="6" t="s">
        <v>47</v>
      </c>
      <c r="C148" s="7" t="s">
        <v>48</v>
      </c>
      <c r="D148" s="6" t="s">
        <v>42</v>
      </c>
      <c r="E148" s="7" t="s">
        <v>43</v>
      </c>
      <c r="F148" s="6">
        <v>1</v>
      </c>
      <c r="G148" s="6">
        <v>3000</v>
      </c>
      <c r="H148" s="6">
        <v>3000</v>
      </c>
      <c r="I148" s="7" t="s">
        <v>49</v>
      </c>
      <c r="J148" s="7" t="s">
        <v>51</v>
      </c>
      <c r="K148" s="7" t="s">
        <v>33</v>
      </c>
      <c r="L148" s="6"/>
      <c r="M148" t="str">
        <f>_xlfn.XLOOKUP(D148,'03_상품Master'!$A$2:$A$11,'03_상품Master'!$C$2:$C$11,"확인필요")</f>
        <v>커피</v>
      </c>
      <c r="N148" t="str">
        <f t="shared" si="6"/>
        <v>정상</v>
      </c>
      <c r="O148" t="str">
        <f t="shared" si="7"/>
        <v>46119|S003|용인점|P001|아메리카노|1|3000|3000|현금|최지훈|판매|</v>
      </c>
      <c r="P148" t="str">
        <f>IF(COUNTIF(O148:O438,O148)&gt;1,"중복", "")</f>
        <v/>
      </c>
      <c r="Q148">
        <f t="shared" si="8"/>
        <v>46119</v>
      </c>
    </row>
    <row r="149" spans="1:17">
      <c r="A149" s="5">
        <v>46083</v>
      </c>
      <c r="B149" s="6" t="s">
        <v>27</v>
      </c>
      <c r="C149" s="7" t="s">
        <v>28</v>
      </c>
      <c r="D149" s="6" t="s">
        <v>36</v>
      </c>
      <c r="E149" s="7" t="s">
        <v>37</v>
      </c>
      <c r="F149" s="6">
        <v>3</v>
      </c>
      <c r="G149" s="6">
        <v>4000</v>
      </c>
      <c r="H149" s="6">
        <v>12000</v>
      </c>
      <c r="I149" s="7" t="s">
        <v>38</v>
      </c>
      <c r="J149" s="7" t="s">
        <v>32</v>
      </c>
      <c r="K149" s="7" t="s">
        <v>33</v>
      </c>
      <c r="L149" s="6"/>
      <c r="M149" t="str">
        <f>_xlfn.XLOOKUP(D149,'03_상품Master'!$A$2:$A$11,'03_상품Master'!$C$2:$C$11,"확인필요")</f>
        <v>커피</v>
      </c>
      <c r="N149" t="str">
        <f t="shared" si="6"/>
        <v>정상</v>
      </c>
      <c r="O149" t="str">
        <f t="shared" si="7"/>
        <v>46083|S001|신구점|P002|카페라떼|3|4000|12000|간편결제|한지우|판매|</v>
      </c>
      <c r="P149" t="str">
        <f>IF(COUNTIF(O149:O439,O149)&gt;1,"중복", "")</f>
        <v/>
      </c>
      <c r="Q149">
        <f t="shared" si="8"/>
        <v>46083</v>
      </c>
    </row>
    <row r="150" spans="1:17">
      <c r="A150" s="5">
        <v>46097</v>
      </c>
      <c r="B150" s="6" t="s">
        <v>34</v>
      </c>
      <c r="C150" s="7" t="s">
        <v>35</v>
      </c>
      <c r="D150" s="6" t="s">
        <v>29</v>
      </c>
      <c r="E150" s="7" t="s">
        <v>30</v>
      </c>
      <c r="F150" s="6">
        <v>3</v>
      </c>
      <c r="G150" s="6">
        <v>4500</v>
      </c>
      <c r="H150" s="6">
        <v>13500</v>
      </c>
      <c r="I150" s="7" t="s">
        <v>49</v>
      </c>
      <c r="J150" s="7" t="s">
        <v>50</v>
      </c>
      <c r="K150" s="7" t="s">
        <v>61</v>
      </c>
      <c r="L150" s="6"/>
      <c r="M150" t="str">
        <f>_xlfn.XLOOKUP(D150,'03_상품Master'!$A$2:$A$11,'03_상품Master'!$C$2:$C$11,"확인필요")</f>
        <v>논커피</v>
      </c>
      <c r="N150" t="str">
        <f t="shared" si="6"/>
        <v>정상</v>
      </c>
      <c r="O150" t="str">
        <f t="shared" si="7"/>
        <v>46097|S002|성남점|P005|녹차라떼|3|4500|13500|현금|이서준|취소|</v>
      </c>
      <c r="P150" t="str">
        <f>IF(COUNTIF(O150:O440,O150)&gt;1,"중복", "")</f>
        <v/>
      </c>
      <c r="Q150">
        <f t="shared" si="8"/>
        <v>46097</v>
      </c>
    </row>
    <row r="151" spans="1:17">
      <c r="A151" s="5">
        <v>46170</v>
      </c>
      <c r="B151" s="6" t="s">
        <v>27</v>
      </c>
      <c r="C151" s="7" t="s">
        <v>28</v>
      </c>
      <c r="D151" s="6" t="s">
        <v>67</v>
      </c>
      <c r="E151" s="7" t="s">
        <v>68</v>
      </c>
      <c r="F151" s="6">
        <v>2</v>
      </c>
      <c r="G151" s="6">
        <v>4500</v>
      </c>
      <c r="H151" s="6">
        <v>9000</v>
      </c>
      <c r="I151" s="7" t="s">
        <v>38</v>
      </c>
      <c r="J151" s="7" t="s">
        <v>41</v>
      </c>
      <c r="K151" s="7" t="s">
        <v>33</v>
      </c>
      <c r="L151" s="6"/>
      <c r="M151" t="str">
        <f>_xlfn.XLOOKUP(D151,'03_상품Master'!$A$2:$A$11,'03_상품Master'!$C$2:$C$11,"확인필요")</f>
        <v>논커피</v>
      </c>
      <c r="N151" t="str">
        <f t="shared" si="6"/>
        <v>정상</v>
      </c>
      <c r="O151" t="str">
        <f t="shared" si="7"/>
        <v>46170|S001|신구점|P006|초코라떼|2|4500|9000|간편결제|정다은|판매|</v>
      </c>
      <c r="P151" t="str">
        <f>IF(COUNTIF(O151:O441,O151)&gt;1,"중복", "")</f>
        <v/>
      </c>
      <c r="Q151">
        <f t="shared" si="8"/>
        <v>46170</v>
      </c>
    </row>
    <row r="152" spans="1:17">
      <c r="A152" s="5">
        <v>46099</v>
      </c>
      <c r="B152" s="6" t="s">
        <v>27</v>
      </c>
      <c r="C152" s="7" t="s">
        <v>28</v>
      </c>
      <c r="D152" s="6" t="s">
        <v>39</v>
      </c>
      <c r="E152" s="7" t="s">
        <v>40</v>
      </c>
      <c r="F152" s="6">
        <v>1</v>
      </c>
      <c r="G152" s="6">
        <v>5000</v>
      </c>
      <c r="H152" s="6">
        <v>5000</v>
      </c>
      <c r="I152" s="7" t="s">
        <v>38</v>
      </c>
      <c r="J152" s="7" t="s">
        <v>50</v>
      </c>
      <c r="K152" s="7" t="s">
        <v>33</v>
      </c>
      <c r="L152" s="6"/>
      <c r="M152" t="str">
        <f>_xlfn.XLOOKUP(D152,'03_상품Master'!$A$2:$A$11,'03_상품Master'!$C$2:$C$11,"확인필요")</f>
        <v>디저트</v>
      </c>
      <c r="N152" t="str">
        <f t="shared" si="6"/>
        <v>정상</v>
      </c>
      <c r="O152" t="str">
        <f t="shared" si="7"/>
        <v>46099|S001|신구점|P007|치즈케이크|1|5000|5000|간편결제|이서준|판매|</v>
      </c>
      <c r="P152" t="str">
        <f>IF(COUNTIF(O152:O442,O152)&gt;1,"중복", "")</f>
        <v/>
      </c>
      <c r="Q152">
        <f t="shared" si="8"/>
        <v>46099</v>
      </c>
    </row>
    <row r="153" spans="1:17">
      <c r="A153" s="5">
        <v>46108</v>
      </c>
      <c r="B153" s="6" t="s">
        <v>47</v>
      </c>
      <c r="C153" s="7" t="s">
        <v>48</v>
      </c>
      <c r="D153" s="6" t="s">
        <v>62</v>
      </c>
      <c r="E153" s="7" t="s">
        <v>63</v>
      </c>
      <c r="F153" s="6">
        <v>1</v>
      </c>
      <c r="G153" s="6">
        <v>4000</v>
      </c>
      <c r="H153" s="6">
        <v>4000</v>
      </c>
      <c r="I153" s="7" t="s">
        <v>31</v>
      </c>
      <c r="J153" s="7" t="s">
        <v>32</v>
      </c>
      <c r="K153" s="7" t="s">
        <v>33</v>
      </c>
      <c r="L153" s="6"/>
      <c r="M153" t="str">
        <f>_xlfn.XLOOKUP(D153,'03_상품Master'!$A$2:$A$11,'03_상품Master'!$C$2:$C$11,"확인필요")</f>
        <v>푸드</v>
      </c>
      <c r="N153" t="str">
        <f t="shared" si="6"/>
        <v>정상</v>
      </c>
      <c r="O153" t="str">
        <f t="shared" si="7"/>
        <v>46108|S003|용인점|P010|베이글|1|4000|4000|카드|한지우|판매|</v>
      </c>
      <c r="P153" t="str">
        <f>IF(COUNTIF(O153:O443,O153)&gt;1,"중복", "")</f>
        <v/>
      </c>
      <c r="Q153">
        <f t="shared" si="8"/>
        <v>46108</v>
      </c>
    </row>
    <row r="154" spans="1:17">
      <c r="A154" s="5">
        <v>46140</v>
      </c>
      <c r="B154" s="6" t="s">
        <v>27</v>
      </c>
      <c r="C154" s="7" t="s">
        <v>28</v>
      </c>
      <c r="D154" s="6" t="s">
        <v>62</v>
      </c>
      <c r="E154" s="7" t="s">
        <v>63</v>
      </c>
      <c r="F154" s="6">
        <v>2</v>
      </c>
      <c r="G154" s="6">
        <v>4000</v>
      </c>
      <c r="H154" s="6">
        <v>8000</v>
      </c>
      <c r="I154" s="7" t="s">
        <v>49</v>
      </c>
      <c r="J154" s="7" t="s">
        <v>41</v>
      </c>
      <c r="K154" s="7" t="s">
        <v>33</v>
      </c>
      <c r="L154" s="6"/>
      <c r="M154" t="str">
        <f>_xlfn.XLOOKUP(D154,'03_상품Master'!$A$2:$A$11,'03_상품Master'!$C$2:$C$11,"확인필요")</f>
        <v>푸드</v>
      </c>
      <c r="N154" t="str">
        <f t="shared" si="6"/>
        <v>정상</v>
      </c>
      <c r="O154" t="str">
        <f t="shared" si="7"/>
        <v>46140|S001|신구점|P010|베이글|2|4000|8000|현금|정다은|판매|</v>
      </c>
      <c r="P154" t="str">
        <f>IF(COUNTIF(O154:O444,O154)&gt;1,"중복", "")</f>
        <v/>
      </c>
      <c r="Q154">
        <f t="shared" si="8"/>
        <v>46140</v>
      </c>
    </row>
    <row r="155" spans="1:17">
      <c r="A155" s="5">
        <v>46126</v>
      </c>
      <c r="B155" s="6" t="s">
        <v>34</v>
      </c>
      <c r="C155" s="7" t="s">
        <v>35</v>
      </c>
      <c r="D155" s="6" t="s">
        <v>45</v>
      </c>
      <c r="E155" s="7" t="s">
        <v>46</v>
      </c>
      <c r="F155" s="6">
        <v>5</v>
      </c>
      <c r="G155" s="6">
        <v>4500</v>
      </c>
      <c r="H155" s="6">
        <v>22500</v>
      </c>
      <c r="I155" s="7" t="s">
        <v>38</v>
      </c>
      <c r="J155" s="7" t="s">
        <v>50</v>
      </c>
      <c r="K155" s="7" t="s">
        <v>61</v>
      </c>
      <c r="L155" s="6"/>
      <c r="M155" t="str">
        <f>_xlfn.XLOOKUP(D155,'03_상품Master'!$A$2:$A$11,'03_상품Master'!$C$2:$C$11,"확인필요")</f>
        <v>커피</v>
      </c>
      <c r="N155" t="str">
        <f t="shared" si="6"/>
        <v>정상</v>
      </c>
      <c r="O155" t="str">
        <f t="shared" si="7"/>
        <v>46126|S002|성남점|P003|바닐라라떼|5|4500|22500|간편결제|이서준|취소|</v>
      </c>
      <c r="P155" t="str">
        <f>IF(COUNTIF(O155:O445,O155)&gt;1,"중복", "")</f>
        <v/>
      </c>
      <c r="Q155">
        <f t="shared" si="8"/>
        <v>46126</v>
      </c>
    </row>
    <row r="156" spans="1:17">
      <c r="A156" s="5">
        <v>46163</v>
      </c>
      <c r="B156" s="6" t="s">
        <v>34</v>
      </c>
      <c r="C156" s="7" t="s">
        <v>35</v>
      </c>
      <c r="D156" s="6" t="s">
        <v>42</v>
      </c>
      <c r="E156" s="7" t="s">
        <v>43</v>
      </c>
      <c r="F156" s="6">
        <v>1</v>
      </c>
      <c r="G156" s="6">
        <v>3000</v>
      </c>
      <c r="H156" s="6">
        <v>3000</v>
      </c>
      <c r="I156" s="7" t="s">
        <v>31</v>
      </c>
      <c r="J156" s="7" t="s">
        <v>41</v>
      </c>
      <c r="K156" s="7" t="s">
        <v>33</v>
      </c>
      <c r="L156" s="6"/>
      <c r="M156" t="str">
        <f>_xlfn.XLOOKUP(D156,'03_상품Master'!$A$2:$A$11,'03_상품Master'!$C$2:$C$11,"확인필요")</f>
        <v>커피</v>
      </c>
      <c r="N156" t="str">
        <f t="shared" si="6"/>
        <v>정상</v>
      </c>
      <c r="O156" t="str">
        <f t="shared" si="7"/>
        <v>46163|S002|성남점|P001|아메리카노|1|3000|3000|카드|정다은|판매|</v>
      </c>
      <c r="P156" t="str">
        <f>IF(COUNTIF(O156:O446,O156)&gt;1,"중복", "")</f>
        <v/>
      </c>
      <c r="Q156">
        <f t="shared" si="8"/>
        <v>46163</v>
      </c>
    </row>
    <row r="157" spans="1:17">
      <c r="A157" s="5">
        <v>46168</v>
      </c>
      <c r="B157" s="6" t="s">
        <v>47</v>
      </c>
      <c r="C157" s="7" t="s">
        <v>48</v>
      </c>
      <c r="D157" s="6" t="s">
        <v>36</v>
      </c>
      <c r="E157" s="7" t="s">
        <v>37</v>
      </c>
      <c r="F157" s="6">
        <v>2</v>
      </c>
      <c r="G157" s="6">
        <v>4000</v>
      </c>
      <c r="H157" s="6">
        <v>8000</v>
      </c>
      <c r="I157" s="7" t="s">
        <v>31</v>
      </c>
      <c r="J157" s="7" t="s">
        <v>44</v>
      </c>
      <c r="K157" s="7" t="s">
        <v>33</v>
      </c>
      <c r="L157" s="6"/>
      <c r="M157" t="str">
        <f>_xlfn.XLOOKUP(D157,'03_상품Master'!$A$2:$A$11,'03_상품Master'!$C$2:$C$11,"확인필요")</f>
        <v>커피</v>
      </c>
      <c r="N157" t="str">
        <f t="shared" si="6"/>
        <v>정상</v>
      </c>
      <c r="O157" t="str">
        <f t="shared" si="7"/>
        <v>46168|S003|용인점|P002|카페라떼|2|4000|8000|카드|박서연|판매|</v>
      </c>
      <c r="P157" t="str">
        <f>IF(COUNTIF(O157:O447,O157)&gt;1,"중복", "")</f>
        <v/>
      </c>
      <c r="Q157">
        <f t="shared" si="8"/>
        <v>46168</v>
      </c>
    </row>
    <row r="158" spans="1:17">
      <c r="A158" s="5">
        <v>46155</v>
      </c>
      <c r="B158" s="6" t="s">
        <v>47</v>
      </c>
      <c r="C158" s="7" t="s">
        <v>48</v>
      </c>
      <c r="D158" s="6" t="s">
        <v>67</v>
      </c>
      <c r="E158" s="7" t="s">
        <v>68</v>
      </c>
      <c r="F158" s="6">
        <v>1</v>
      </c>
      <c r="G158" s="6">
        <v>4500</v>
      </c>
      <c r="H158" s="6">
        <v>4500</v>
      </c>
      <c r="I158" s="7" t="s">
        <v>31</v>
      </c>
      <c r="J158" s="7" t="s">
        <v>32</v>
      </c>
      <c r="K158" s="7" t="s">
        <v>33</v>
      </c>
      <c r="L158" s="6"/>
      <c r="M158" t="str">
        <f>_xlfn.XLOOKUP(D158,'03_상품Master'!$A$2:$A$11,'03_상품Master'!$C$2:$C$11,"확인필요")</f>
        <v>논커피</v>
      </c>
      <c r="N158" t="str">
        <f t="shared" si="6"/>
        <v>정상</v>
      </c>
      <c r="O158" t="str">
        <f t="shared" si="7"/>
        <v>46155|S003|용인점|P006|초코라떼|1|4500|4500|카드|한지우|판매|</v>
      </c>
      <c r="P158" t="str">
        <f>IF(COUNTIF(O158:O448,O158)&gt;1,"중복", "")</f>
        <v/>
      </c>
      <c r="Q158">
        <f t="shared" si="8"/>
        <v>46155</v>
      </c>
    </row>
    <row r="159" spans="1:17">
      <c r="A159" s="5">
        <v>46164</v>
      </c>
      <c r="B159" s="6" t="s">
        <v>34</v>
      </c>
      <c r="C159" s="7" t="s">
        <v>35</v>
      </c>
      <c r="D159" s="6" t="s">
        <v>52</v>
      </c>
      <c r="E159" s="7" t="s">
        <v>53</v>
      </c>
      <c r="F159" s="6">
        <v>1</v>
      </c>
      <c r="G159" s="6">
        <v>3500</v>
      </c>
      <c r="H159" s="6">
        <v>3500</v>
      </c>
      <c r="I159" s="7" t="s">
        <v>49</v>
      </c>
      <c r="J159" s="7" t="s">
        <v>55</v>
      </c>
      <c r="K159" s="7" t="s">
        <v>33</v>
      </c>
      <c r="L159" s="6"/>
      <c r="M159" t="str">
        <f>_xlfn.XLOOKUP(D159,'03_상품Master'!$A$2:$A$11,'03_상품Master'!$C$2:$C$11,"확인필요")</f>
        <v>디저트</v>
      </c>
      <c r="N159" t="str">
        <f t="shared" si="6"/>
        <v>정상</v>
      </c>
      <c r="O159" t="str">
        <f t="shared" si="7"/>
        <v>46164|S002|성남점|P008|크루아상|1|3500|3500|현금|김민지|판매|</v>
      </c>
      <c r="P159" t="str">
        <f>IF(COUNTIF(O159:O449,O159)&gt;1,"중복", "")</f>
        <v/>
      </c>
      <c r="Q159">
        <f t="shared" si="8"/>
        <v>46164</v>
      </c>
    </row>
    <row r="160" spans="1:17">
      <c r="A160" s="5">
        <v>46082</v>
      </c>
      <c r="B160" s="6" t="s">
        <v>34</v>
      </c>
      <c r="C160" s="7" t="s">
        <v>35</v>
      </c>
      <c r="D160" s="6" t="s">
        <v>36</v>
      </c>
      <c r="E160" s="7" t="s">
        <v>37</v>
      </c>
      <c r="F160" s="6">
        <v>4</v>
      </c>
      <c r="G160" s="6">
        <v>4000</v>
      </c>
      <c r="H160" s="6">
        <v>16000</v>
      </c>
      <c r="I160" s="7" t="s">
        <v>31</v>
      </c>
      <c r="J160" s="7" t="s">
        <v>32</v>
      </c>
      <c r="K160" s="7" t="s">
        <v>33</v>
      </c>
      <c r="L160" s="6"/>
      <c r="M160" t="str">
        <f>_xlfn.XLOOKUP(D160,'03_상품Master'!$A$2:$A$11,'03_상품Master'!$C$2:$C$11,"확인필요")</f>
        <v>커피</v>
      </c>
      <c r="N160" t="str">
        <f t="shared" si="6"/>
        <v>정상</v>
      </c>
      <c r="O160" t="str">
        <f t="shared" si="7"/>
        <v>46082|S002|성남점|P002|카페라떼|4|4000|16000|카드|한지우|판매|</v>
      </c>
      <c r="P160" t="str">
        <f>IF(COUNTIF(O160:O450,O160)&gt;1,"중복", "")</f>
        <v/>
      </c>
      <c r="Q160">
        <f t="shared" si="8"/>
        <v>46082</v>
      </c>
    </row>
    <row r="161" spans="1:17">
      <c r="A161" s="5">
        <v>46155</v>
      </c>
      <c r="B161" s="6" t="s">
        <v>27</v>
      </c>
      <c r="C161" s="7" t="s">
        <v>28</v>
      </c>
      <c r="D161" s="6" t="s">
        <v>62</v>
      </c>
      <c r="E161" s="7" t="s">
        <v>63</v>
      </c>
      <c r="F161" s="6">
        <v>1</v>
      </c>
      <c r="G161" s="6">
        <v>4000</v>
      </c>
      <c r="H161" s="6">
        <v>4000</v>
      </c>
      <c r="I161" s="7" t="s">
        <v>49</v>
      </c>
      <c r="J161" s="7" t="s">
        <v>51</v>
      </c>
      <c r="K161" s="7" t="s">
        <v>33</v>
      </c>
      <c r="L161" s="6"/>
      <c r="M161" t="str">
        <f>_xlfn.XLOOKUP(D161,'03_상품Master'!$A$2:$A$11,'03_상품Master'!$C$2:$C$11,"확인필요")</f>
        <v>푸드</v>
      </c>
      <c r="N161" t="str">
        <f t="shared" si="6"/>
        <v>정상</v>
      </c>
      <c r="O161" t="str">
        <f t="shared" si="7"/>
        <v>46155|S001|신구점|P010|베이글|1|4000|4000|현금|최지훈|판매|</v>
      </c>
      <c r="P161" t="str">
        <f>IF(COUNTIF(O161:O451,O161)&gt;1,"중복", "")</f>
        <v/>
      </c>
      <c r="Q161">
        <f t="shared" si="8"/>
        <v>46155</v>
      </c>
    </row>
    <row r="162" spans="1:17">
      <c r="A162" s="5">
        <v>46136</v>
      </c>
      <c r="B162" s="6" t="s">
        <v>34</v>
      </c>
      <c r="C162" s="7" t="s">
        <v>35</v>
      </c>
      <c r="D162" s="6" t="s">
        <v>42</v>
      </c>
      <c r="E162" s="7" t="s">
        <v>43</v>
      </c>
      <c r="F162" s="6">
        <v>2</v>
      </c>
      <c r="G162" s="6">
        <v>3000</v>
      </c>
      <c r="H162" s="6">
        <v>6000</v>
      </c>
      <c r="I162" s="7" t="s">
        <v>49</v>
      </c>
      <c r="J162" s="7" t="s">
        <v>44</v>
      </c>
      <c r="K162" s="7" t="s">
        <v>33</v>
      </c>
      <c r="L162" s="6"/>
      <c r="M162" t="str">
        <f>_xlfn.XLOOKUP(D162,'03_상품Master'!$A$2:$A$11,'03_상품Master'!$C$2:$C$11,"확인필요")</f>
        <v>커피</v>
      </c>
      <c r="N162" t="str">
        <f t="shared" si="6"/>
        <v>정상</v>
      </c>
      <c r="O162" t="str">
        <f t="shared" si="7"/>
        <v>46136|S002|성남점|P001|아메리카노|2|3000|6000|현금|박서연|판매|</v>
      </c>
      <c r="P162" t="str">
        <f>IF(COUNTIF(O162:O452,O162)&gt;1,"중복", "")</f>
        <v/>
      </c>
      <c r="Q162">
        <f t="shared" si="8"/>
        <v>46136</v>
      </c>
    </row>
    <row r="163" spans="1:17">
      <c r="A163" s="5">
        <v>46082</v>
      </c>
      <c r="B163" s="6" t="s">
        <v>27</v>
      </c>
      <c r="C163" s="7" t="s">
        <v>28</v>
      </c>
      <c r="D163" s="6" t="s">
        <v>67</v>
      </c>
      <c r="E163" s="7" t="s">
        <v>68</v>
      </c>
      <c r="F163" s="6">
        <v>2</v>
      </c>
      <c r="G163" s="6">
        <v>4500</v>
      </c>
      <c r="H163" s="6">
        <v>9000</v>
      </c>
      <c r="I163" s="7" t="s">
        <v>31</v>
      </c>
      <c r="J163" s="7" t="s">
        <v>55</v>
      </c>
      <c r="K163" s="7" t="s">
        <v>33</v>
      </c>
      <c r="L163" s="6"/>
      <c r="M163" t="str">
        <f>_xlfn.XLOOKUP(D163,'03_상품Master'!$A$2:$A$11,'03_상품Master'!$C$2:$C$11,"확인필요")</f>
        <v>논커피</v>
      </c>
      <c r="N163" t="str">
        <f t="shared" si="6"/>
        <v>정상</v>
      </c>
      <c r="O163" t="str">
        <f t="shared" si="7"/>
        <v>46082|S001|신구점|P006|초코라떼|2|4500|9000|카드|김민지|판매|</v>
      </c>
      <c r="P163" t="str">
        <f>IF(COUNTIF(O163:O453,O163)&gt;1,"중복", "")</f>
        <v/>
      </c>
      <c r="Q163">
        <f t="shared" si="8"/>
        <v>46082</v>
      </c>
    </row>
    <row r="164" spans="1:17">
      <c r="A164" s="5">
        <v>46156</v>
      </c>
      <c r="B164" s="6" t="s">
        <v>27</v>
      </c>
      <c r="C164" s="7" t="s">
        <v>28</v>
      </c>
      <c r="D164" s="6" t="s">
        <v>39</v>
      </c>
      <c r="E164" s="7" t="s">
        <v>40</v>
      </c>
      <c r="F164" s="6">
        <v>2</v>
      </c>
      <c r="G164" s="6">
        <v>5000</v>
      </c>
      <c r="H164" s="6">
        <v>10000</v>
      </c>
      <c r="I164" s="7" t="s">
        <v>49</v>
      </c>
      <c r="J164" s="7" t="s">
        <v>32</v>
      </c>
      <c r="K164" s="7" t="s">
        <v>33</v>
      </c>
      <c r="L164" s="6"/>
      <c r="M164" t="str">
        <f>_xlfn.XLOOKUP(D164,'03_상품Master'!$A$2:$A$11,'03_상품Master'!$C$2:$C$11,"확인필요")</f>
        <v>디저트</v>
      </c>
      <c r="N164" t="str">
        <f t="shared" si="6"/>
        <v>정상</v>
      </c>
      <c r="O164" t="str">
        <f t="shared" si="7"/>
        <v>46156|S001|신구점|P007|치즈케이크|2|5000|10000|현금|한지우|판매|</v>
      </c>
      <c r="P164" t="str">
        <f>IF(COUNTIF(O164:O454,O164)&gt;1,"중복", "")</f>
        <v/>
      </c>
      <c r="Q164">
        <f t="shared" si="8"/>
        <v>46156</v>
      </c>
    </row>
    <row r="165" spans="1:17">
      <c r="A165" s="5">
        <v>46167</v>
      </c>
      <c r="B165" s="6" t="s">
        <v>34</v>
      </c>
      <c r="C165" s="7" t="s">
        <v>35</v>
      </c>
      <c r="D165" s="6" t="s">
        <v>59</v>
      </c>
      <c r="E165" s="7" t="s">
        <v>60</v>
      </c>
      <c r="F165" s="6">
        <v>2</v>
      </c>
      <c r="G165" s="6">
        <v>4800</v>
      </c>
      <c r="H165" s="6">
        <v>9600</v>
      </c>
      <c r="I165" s="7" t="s">
        <v>38</v>
      </c>
      <c r="J165" s="7" t="s">
        <v>51</v>
      </c>
      <c r="K165" s="7" t="s">
        <v>33</v>
      </c>
      <c r="L165" s="6"/>
      <c r="M165" t="str">
        <f>_xlfn.XLOOKUP(D165,'03_상품Master'!$A$2:$A$11,'03_상품Master'!$C$2:$C$11,"확인필요")</f>
        <v>커피</v>
      </c>
      <c r="N165" t="str">
        <f t="shared" si="6"/>
        <v>정상</v>
      </c>
      <c r="O165" t="str">
        <f t="shared" si="7"/>
        <v>46167|S002|성남점|P004|카라멜마끼아또|2|4800|9600|간편결제|최지훈|판매|</v>
      </c>
      <c r="P165" t="str">
        <f>IF(COUNTIF(O165:O455,O165)&gt;1,"중복", "")</f>
        <v/>
      </c>
      <c r="Q165">
        <f t="shared" si="8"/>
        <v>46167</v>
      </c>
    </row>
    <row r="166" spans="1:17">
      <c r="A166" s="5">
        <v>46172</v>
      </c>
      <c r="B166" s="6" t="s">
        <v>34</v>
      </c>
      <c r="C166" s="7" t="s">
        <v>35</v>
      </c>
      <c r="D166" s="6" t="s">
        <v>59</v>
      </c>
      <c r="E166" s="7" t="s">
        <v>60</v>
      </c>
      <c r="F166" s="6">
        <v>1</v>
      </c>
      <c r="G166" s="6">
        <v>4800</v>
      </c>
      <c r="H166" s="6">
        <v>4800</v>
      </c>
      <c r="I166" s="7" t="s">
        <v>38</v>
      </c>
      <c r="J166" s="7" t="s">
        <v>51</v>
      </c>
      <c r="K166" s="7" t="s">
        <v>61</v>
      </c>
      <c r="L166" s="6"/>
      <c r="M166" t="str">
        <f>_xlfn.XLOOKUP(D166,'03_상품Master'!$A$2:$A$11,'03_상품Master'!$C$2:$C$11,"확인필요")</f>
        <v>커피</v>
      </c>
      <c r="N166" t="str">
        <f t="shared" si="6"/>
        <v>정상</v>
      </c>
      <c r="O166" t="str">
        <f t="shared" si="7"/>
        <v>46172|S002|성남점|P004|카라멜마끼아또|1|4800|4800|간편결제|최지훈|취소|</v>
      </c>
      <c r="P166" t="str">
        <f>IF(COUNTIF(O166:O456,O166)&gt;1,"중복", "")</f>
        <v/>
      </c>
      <c r="Q166">
        <f t="shared" si="8"/>
        <v>46172</v>
      </c>
    </row>
    <row r="167" spans="1:17">
      <c r="A167" s="5">
        <v>46139</v>
      </c>
      <c r="B167" s="6" t="s">
        <v>27</v>
      </c>
      <c r="C167" s="7" t="s">
        <v>28</v>
      </c>
      <c r="D167" s="6" t="s">
        <v>62</v>
      </c>
      <c r="E167" s="7" t="s">
        <v>63</v>
      </c>
      <c r="F167" s="6">
        <v>4</v>
      </c>
      <c r="G167" s="6">
        <v>4000</v>
      </c>
      <c r="H167" s="6">
        <v>16000</v>
      </c>
      <c r="I167" s="7" t="s">
        <v>49</v>
      </c>
      <c r="J167" s="7" t="s">
        <v>44</v>
      </c>
      <c r="K167" s="7" t="s">
        <v>33</v>
      </c>
      <c r="L167" s="6"/>
      <c r="M167" t="str">
        <f>_xlfn.XLOOKUP(D167,'03_상품Master'!$A$2:$A$11,'03_상품Master'!$C$2:$C$11,"확인필요")</f>
        <v>푸드</v>
      </c>
      <c r="N167" t="str">
        <f t="shared" si="6"/>
        <v>정상</v>
      </c>
      <c r="O167" t="str">
        <f t="shared" si="7"/>
        <v>46139|S001|신구점|P010|베이글|4|4000|16000|현금|박서연|판매|</v>
      </c>
      <c r="P167" t="str">
        <f>IF(COUNTIF(O167:O457,O167)&gt;1,"중복", "")</f>
        <v/>
      </c>
      <c r="Q167">
        <f t="shared" si="8"/>
        <v>46139</v>
      </c>
    </row>
    <row r="168" spans="1:17">
      <c r="A168" s="5">
        <v>46110</v>
      </c>
      <c r="B168" s="6" t="s">
        <v>27</v>
      </c>
      <c r="C168" s="7" t="s">
        <v>28</v>
      </c>
      <c r="D168" s="6" t="s">
        <v>42</v>
      </c>
      <c r="E168" s="7" t="s">
        <v>43</v>
      </c>
      <c r="F168" s="6">
        <v>3</v>
      </c>
      <c r="G168" s="6">
        <v>3000</v>
      </c>
      <c r="H168" s="6">
        <v>9000</v>
      </c>
      <c r="I168" s="7" t="s">
        <v>49</v>
      </c>
      <c r="J168" s="7" t="s">
        <v>41</v>
      </c>
      <c r="K168" s="7" t="s">
        <v>33</v>
      </c>
      <c r="L168" s="6"/>
      <c r="M168" t="str">
        <f>_xlfn.XLOOKUP(D168,'03_상품Master'!$A$2:$A$11,'03_상품Master'!$C$2:$C$11,"확인필요")</f>
        <v>커피</v>
      </c>
      <c r="N168" t="str">
        <f t="shared" si="6"/>
        <v>정상</v>
      </c>
      <c r="O168" t="str">
        <f t="shared" si="7"/>
        <v>46110|S001|신구점|P001|아메리카노|3|3000|9000|현금|정다은|판매|</v>
      </c>
      <c r="P168" t="str">
        <f>IF(COUNTIF(O168:O458,O168)&gt;1,"중복", "")</f>
        <v/>
      </c>
      <c r="Q168">
        <f t="shared" si="8"/>
        <v>46110</v>
      </c>
    </row>
    <row r="169" spans="1:17">
      <c r="A169" s="5">
        <v>46120</v>
      </c>
      <c r="B169" s="6" t="s">
        <v>34</v>
      </c>
      <c r="C169" s="7" t="s">
        <v>35</v>
      </c>
      <c r="D169" s="6" t="s">
        <v>29</v>
      </c>
      <c r="E169" s="7" t="s">
        <v>30</v>
      </c>
      <c r="F169" s="6">
        <v>1</v>
      </c>
      <c r="G169" s="6">
        <v>4500</v>
      </c>
      <c r="H169" s="6">
        <v>4500</v>
      </c>
      <c r="I169" s="7" t="s">
        <v>38</v>
      </c>
      <c r="J169" s="7" t="s">
        <v>50</v>
      </c>
      <c r="K169" s="7" t="s">
        <v>33</v>
      </c>
      <c r="L169" s="6"/>
      <c r="M169" t="str">
        <f>_xlfn.XLOOKUP(D169,'03_상품Master'!$A$2:$A$11,'03_상품Master'!$C$2:$C$11,"확인필요")</f>
        <v>논커피</v>
      </c>
      <c r="N169" t="str">
        <f t="shared" si="6"/>
        <v>정상</v>
      </c>
      <c r="O169" t="str">
        <f t="shared" si="7"/>
        <v>46120|S002|성남점|P005|녹차라떼|1|4500|4500|간편결제|이서준|판매|</v>
      </c>
      <c r="P169" t="str">
        <f>IF(COUNTIF(O169:O459,O169)&gt;1,"중복", "")</f>
        <v/>
      </c>
      <c r="Q169">
        <f t="shared" si="8"/>
        <v>46120</v>
      </c>
    </row>
    <row r="170" spans="1:17">
      <c r="A170" s="5">
        <v>46130</v>
      </c>
      <c r="B170" s="6" t="s">
        <v>27</v>
      </c>
      <c r="C170" s="7" t="s">
        <v>28</v>
      </c>
      <c r="D170" s="6" t="s">
        <v>59</v>
      </c>
      <c r="E170" s="7" t="s">
        <v>60</v>
      </c>
      <c r="F170" s="6">
        <v>2</v>
      </c>
      <c r="G170" s="6">
        <v>4800</v>
      </c>
      <c r="H170" s="6">
        <v>9600</v>
      </c>
      <c r="I170" s="7" t="s">
        <v>38</v>
      </c>
      <c r="J170" s="7" t="s">
        <v>50</v>
      </c>
      <c r="K170" s="7" t="s">
        <v>33</v>
      </c>
      <c r="L170" s="6"/>
      <c r="M170" t="str">
        <f>_xlfn.XLOOKUP(D170,'03_상품Master'!$A$2:$A$11,'03_상품Master'!$C$2:$C$11,"확인필요")</f>
        <v>커피</v>
      </c>
      <c r="N170" t="str">
        <f t="shared" si="6"/>
        <v>정상</v>
      </c>
      <c r="O170" t="str">
        <f t="shared" si="7"/>
        <v>46130|S001|신구점|P004|카라멜마끼아또|2|4800|9600|간편결제|이서준|판매|</v>
      </c>
      <c r="P170" t="str">
        <f>IF(COUNTIF(O170:O460,O170)&gt;1,"중복", "")</f>
        <v/>
      </c>
      <c r="Q170">
        <f t="shared" si="8"/>
        <v>46130</v>
      </c>
    </row>
    <row r="171" spans="1:17">
      <c r="A171" s="5">
        <v>46159</v>
      </c>
      <c r="B171" s="6" t="s">
        <v>27</v>
      </c>
      <c r="C171" s="7" t="s">
        <v>28</v>
      </c>
      <c r="D171" s="6" t="s">
        <v>67</v>
      </c>
      <c r="E171" s="7" t="s">
        <v>68</v>
      </c>
      <c r="F171" s="6">
        <v>2</v>
      </c>
      <c r="G171" s="6">
        <v>4500</v>
      </c>
      <c r="H171" s="6">
        <v>9000</v>
      </c>
      <c r="I171" s="7" t="s">
        <v>31</v>
      </c>
      <c r="J171" s="7" t="s">
        <v>50</v>
      </c>
      <c r="K171" s="7" t="s">
        <v>33</v>
      </c>
      <c r="L171" s="6"/>
      <c r="M171" t="str">
        <f>_xlfn.XLOOKUP(D171,'03_상품Master'!$A$2:$A$11,'03_상품Master'!$C$2:$C$11,"확인필요")</f>
        <v>논커피</v>
      </c>
      <c r="N171" t="str">
        <f t="shared" si="6"/>
        <v>정상</v>
      </c>
      <c r="O171" t="str">
        <f t="shared" si="7"/>
        <v>46159|S001|신구점|P006|초코라떼|2|4500|9000|카드|이서준|판매|</v>
      </c>
      <c r="P171" t="str">
        <f>IF(COUNTIF(O171:O461,O171)&gt;1,"중복", "")</f>
        <v/>
      </c>
      <c r="Q171">
        <f t="shared" si="8"/>
        <v>46159</v>
      </c>
    </row>
    <row r="172" spans="1:17">
      <c r="A172" s="5">
        <v>46128</v>
      </c>
      <c r="B172" s="6" t="s">
        <v>47</v>
      </c>
      <c r="C172" s="7" t="s">
        <v>48</v>
      </c>
      <c r="D172" s="6" t="s">
        <v>42</v>
      </c>
      <c r="E172" s="7" t="s">
        <v>43</v>
      </c>
      <c r="F172" s="6">
        <v>2</v>
      </c>
      <c r="G172" s="6">
        <v>3000</v>
      </c>
      <c r="H172" s="6">
        <v>6000</v>
      </c>
      <c r="I172" s="7" t="s">
        <v>38</v>
      </c>
      <c r="J172" s="7" t="s">
        <v>41</v>
      </c>
      <c r="K172" s="7" t="s">
        <v>33</v>
      </c>
      <c r="L172" s="6"/>
      <c r="M172" t="str">
        <f>_xlfn.XLOOKUP(D172,'03_상품Master'!$A$2:$A$11,'03_상품Master'!$C$2:$C$11,"확인필요")</f>
        <v>커피</v>
      </c>
      <c r="N172" t="str">
        <f t="shared" si="6"/>
        <v>정상</v>
      </c>
      <c r="O172" t="str">
        <f t="shared" si="7"/>
        <v>46128|S003|용인점|P001|아메리카노|2|3000|6000|간편결제|정다은|판매|</v>
      </c>
      <c r="P172" t="str">
        <f>IF(COUNTIF(O172:O462,O172)&gt;1,"중복", "")</f>
        <v/>
      </c>
      <c r="Q172">
        <f t="shared" si="8"/>
        <v>46128</v>
      </c>
    </row>
    <row r="173" spans="1:17">
      <c r="A173" s="5">
        <v>46150</v>
      </c>
      <c r="B173" s="6" t="s">
        <v>47</v>
      </c>
      <c r="C173" s="7" t="s">
        <v>48</v>
      </c>
      <c r="D173" s="6" t="s">
        <v>45</v>
      </c>
      <c r="E173" s="7" t="s">
        <v>46</v>
      </c>
      <c r="F173" s="6">
        <v>1</v>
      </c>
      <c r="G173" s="6">
        <v>4500</v>
      </c>
      <c r="H173" s="6">
        <v>4500</v>
      </c>
      <c r="I173" s="7" t="s">
        <v>31</v>
      </c>
      <c r="J173" s="7" t="s">
        <v>44</v>
      </c>
      <c r="K173" s="7" t="s">
        <v>33</v>
      </c>
      <c r="L173" s="6"/>
      <c r="M173" t="str">
        <f>_xlfn.XLOOKUP(D173,'03_상품Master'!$A$2:$A$11,'03_상품Master'!$C$2:$C$11,"확인필요")</f>
        <v>커피</v>
      </c>
      <c r="N173" t="str">
        <f t="shared" si="6"/>
        <v>정상</v>
      </c>
      <c r="O173" t="str">
        <f t="shared" si="7"/>
        <v>46150|S003|용인점|P003|바닐라라떼|1|4500|4500|카드|박서연|판매|</v>
      </c>
      <c r="P173" t="str">
        <f>IF(COUNTIF(O173:O463,O173)&gt;1,"중복", "")</f>
        <v/>
      </c>
      <c r="Q173">
        <f t="shared" si="8"/>
        <v>46150</v>
      </c>
    </row>
    <row r="174" spans="1:17">
      <c r="A174" s="5">
        <v>46108</v>
      </c>
      <c r="B174" s="6" t="s">
        <v>27</v>
      </c>
      <c r="C174" s="7" t="s">
        <v>28</v>
      </c>
      <c r="D174" s="6" t="s">
        <v>45</v>
      </c>
      <c r="E174" s="7" t="s">
        <v>46</v>
      </c>
      <c r="F174" s="6">
        <v>2</v>
      </c>
      <c r="G174" s="6">
        <v>4500</v>
      </c>
      <c r="H174" s="6">
        <v>9000</v>
      </c>
      <c r="I174" s="7" t="s">
        <v>49</v>
      </c>
      <c r="J174" s="7" t="s">
        <v>50</v>
      </c>
      <c r="K174" s="7" t="s">
        <v>33</v>
      </c>
      <c r="L174" s="6"/>
      <c r="M174" t="str">
        <f>_xlfn.XLOOKUP(D174,'03_상품Master'!$A$2:$A$11,'03_상품Master'!$C$2:$C$11,"확인필요")</f>
        <v>커피</v>
      </c>
      <c r="N174" t="str">
        <f t="shared" si="6"/>
        <v>정상</v>
      </c>
      <c r="O174" t="str">
        <f t="shared" si="7"/>
        <v>46108|S001|신구점|P003|바닐라라떼|2|4500|9000|현금|이서준|판매|</v>
      </c>
      <c r="P174" t="str">
        <f>IF(COUNTIF(O174:O464,O174)&gt;1,"중복", "")</f>
        <v/>
      </c>
      <c r="Q174">
        <f t="shared" si="8"/>
        <v>46108</v>
      </c>
    </row>
    <row r="175" spans="1:17">
      <c r="A175" s="5">
        <v>46143</v>
      </c>
      <c r="B175" s="6" t="s">
        <v>27</v>
      </c>
      <c r="C175" s="7" t="s">
        <v>28</v>
      </c>
      <c r="D175" s="6" t="s">
        <v>42</v>
      </c>
      <c r="E175" s="7" t="s">
        <v>43</v>
      </c>
      <c r="F175" s="6">
        <v>1</v>
      </c>
      <c r="G175" s="6">
        <v>3000</v>
      </c>
      <c r="H175" s="6">
        <v>3000</v>
      </c>
      <c r="I175" s="7" t="s">
        <v>31</v>
      </c>
      <c r="J175" s="7" t="s">
        <v>41</v>
      </c>
      <c r="K175" s="7" t="s">
        <v>33</v>
      </c>
      <c r="L175" s="6"/>
      <c r="M175" t="str">
        <f>_xlfn.XLOOKUP(D175,'03_상품Master'!$A$2:$A$11,'03_상품Master'!$C$2:$C$11,"확인필요")</f>
        <v>커피</v>
      </c>
      <c r="N175" t="str">
        <f t="shared" si="6"/>
        <v>정상</v>
      </c>
      <c r="O175" t="str">
        <f t="shared" si="7"/>
        <v>46143|S001|신구점|P001|아메리카노|1|3000|3000|카드|정다은|판매|</v>
      </c>
      <c r="P175" t="str">
        <f>IF(COUNTIF(O175:O465,O175)&gt;1,"중복", "")</f>
        <v/>
      </c>
      <c r="Q175">
        <f t="shared" si="8"/>
        <v>46143</v>
      </c>
    </row>
    <row r="176" spans="1:17">
      <c r="A176" s="5">
        <v>46128</v>
      </c>
      <c r="B176" s="6" t="s">
        <v>27</v>
      </c>
      <c r="C176" s="7" t="s">
        <v>28</v>
      </c>
      <c r="D176" s="6" t="s">
        <v>59</v>
      </c>
      <c r="E176" s="7" t="s">
        <v>60</v>
      </c>
      <c r="F176" s="6">
        <v>2</v>
      </c>
      <c r="G176" s="6">
        <v>4800</v>
      </c>
      <c r="H176" s="6">
        <v>9600</v>
      </c>
      <c r="I176" s="7" t="s">
        <v>31</v>
      </c>
      <c r="J176" s="7" t="s">
        <v>44</v>
      </c>
      <c r="K176" s="7" t="s">
        <v>33</v>
      </c>
      <c r="L176" s="6"/>
      <c r="M176" t="str">
        <f>_xlfn.XLOOKUP(D176,'03_상품Master'!$A$2:$A$11,'03_상품Master'!$C$2:$C$11,"확인필요")</f>
        <v>커피</v>
      </c>
      <c r="N176" t="str">
        <f t="shared" si="6"/>
        <v>정상</v>
      </c>
      <c r="O176" t="str">
        <f t="shared" si="7"/>
        <v>46128|S001|신구점|P004|카라멜마끼아또|2|4800|9600|카드|박서연|판매|</v>
      </c>
      <c r="P176" t="str">
        <f>IF(COUNTIF(O176:O466,O176)&gt;1,"중복", "")</f>
        <v/>
      </c>
      <c r="Q176">
        <f t="shared" si="8"/>
        <v>46128</v>
      </c>
    </row>
    <row r="177" spans="1:17">
      <c r="A177" s="5">
        <v>46166</v>
      </c>
      <c r="B177" s="6" t="s">
        <v>27</v>
      </c>
      <c r="C177" s="7" t="s">
        <v>28</v>
      </c>
      <c r="D177" s="6" t="s">
        <v>52</v>
      </c>
      <c r="E177" s="7" t="s">
        <v>53</v>
      </c>
      <c r="F177" s="6">
        <v>2</v>
      </c>
      <c r="G177" s="6">
        <v>3500</v>
      </c>
      <c r="H177" s="6">
        <v>7000</v>
      </c>
      <c r="I177" s="7" t="s">
        <v>49</v>
      </c>
      <c r="J177" s="7" t="s">
        <v>51</v>
      </c>
      <c r="K177" s="7" t="s">
        <v>33</v>
      </c>
      <c r="L177" s="6"/>
      <c r="M177" t="str">
        <f>_xlfn.XLOOKUP(D177,'03_상품Master'!$A$2:$A$11,'03_상품Master'!$C$2:$C$11,"확인필요")</f>
        <v>디저트</v>
      </c>
      <c r="N177" t="str">
        <f t="shared" si="6"/>
        <v>정상</v>
      </c>
      <c r="O177" t="str">
        <f t="shared" si="7"/>
        <v>46166|S001|신구점|P008|크루아상|2|3500|7000|현금|최지훈|판매|</v>
      </c>
      <c r="P177" t="str">
        <f>IF(COUNTIF(O177:O467,O177)&gt;1,"중복", "")</f>
        <v/>
      </c>
      <c r="Q177">
        <f t="shared" si="8"/>
        <v>46166</v>
      </c>
    </row>
    <row r="178" spans="1:17">
      <c r="A178" s="5">
        <v>46115</v>
      </c>
      <c r="B178" s="6" t="s">
        <v>47</v>
      </c>
      <c r="C178" s="7" t="s">
        <v>48</v>
      </c>
      <c r="D178" s="6" t="s">
        <v>29</v>
      </c>
      <c r="E178" s="7" t="s">
        <v>30</v>
      </c>
      <c r="F178" s="6">
        <v>4</v>
      </c>
      <c r="G178" s="6">
        <v>4500</v>
      </c>
      <c r="H178" s="6">
        <v>18000</v>
      </c>
      <c r="I178" s="7" t="s">
        <v>49</v>
      </c>
      <c r="J178" s="7" t="s">
        <v>55</v>
      </c>
      <c r="K178" s="7" t="s">
        <v>33</v>
      </c>
      <c r="L178" s="6"/>
      <c r="M178" t="str">
        <f>_xlfn.XLOOKUP(D178,'03_상품Master'!$A$2:$A$11,'03_상품Master'!$C$2:$C$11,"확인필요")</f>
        <v>논커피</v>
      </c>
      <c r="N178" t="str">
        <f t="shared" si="6"/>
        <v>정상</v>
      </c>
      <c r="O178" t="str">
        <f t="shared" si="7"/>
        <v>46115|S003|용인점|P005|녹차라떼|4|4500|18000|현금|김민지|판매|</v>
      </c>
      <c r="P178" t="str">
        <f>IF(COUNTIF(O178:O468,O178)&gt;1,"중복", "")</f>
        <v/>
      </c>
      <c r="Q178">
        <f t="shared" si="8"/>
        <v>46115</v>
      </c>
    </row>
    <row r="179" spans="1:17">
      <c r="A179" s="5">
        <v>46116</v>
      </c>
      <c r="B179" s="6" t="s">
        <v>47</v>
      </c>
      <c r="C179" s="7" t="s">
        <v>48</v>
      </c>
      <c r="D179" s="6" t="s">
        <v>67</v>
      </c>
      <c r="E179" s="7" t="s">
        <v>68</v>
      </c>
      <c r="F179" s="6">
        <v>4</v>
      </c>
      <c r="G179" s="6">
        <v>4500</v>
      </c>
      <c r="H179" s="6">
        <v>18000</v>
      </c>
      <c r="I179" s="7" t="s">
        <v>31</v>
      </c>
      <c r="J179" s="7" t="s">
        <v>41</v>
      </c>
      <c r="K179" s="7" t="s">
        <v>33</v>
      </c>
      <c r="L179" s="6"/>
      <c r="M179" t="str">
        <f>_xlfn.XLOOKUP(D179,'03_상품Master'!$A$2:$A$11,'03_상품Master'!$C$2:$C$11,"확인필요")</f>
        <v>논커피</v>
      </c>
      <c r="N179" t="str">
        <f t="shared" si="6"/>
        <v>정상</v>
      </c>
      <c r="O179" t="str">
        <f t="shared" si="7"/>
        <v>46116|S003|용인점|P006|초코라떼|4|4500|18000|카드|정다은|판매|</v>
      </c>
      <c r="P179" t="str">
        <f>IF(COUNTIF(O179:O469,O179)&gt;1,"중복", "")</f>
        <v/>
      </c>
      <c r="Q179">
        <f t="shared" si="8"/>
        <v>46116</v>
      </c>
    </row>
    <row r="180" spans="1:17">
      <c r="A180" s="5">
        <v>46135</v>
      </c>
      <c r="B180" s="6" t="s">
        <v>34</v>
      </c>
      <c r="C180" s="7" t="s">
        <v>35</v>
      </c>
      <c r="D180" s="6" t="s">
        <v>67</v>
      </c>
      <c r="E180" s="7" t="s">
        <v>68</v>
      </c>
      <c r="F180" s="6">
        <v>5</v>
      </c>
      <c r="G180" s="6">
        <v>4500</v>
      </c>
      <c r="H180" s="6">
        <v>22500</v>
      </c>
      <c r="I180" s="7" t="s">
        <v>31</v>
      </c>
      <c r="J180" s="7" t="s">
        <v>32</v>
      </c>
      <c r="K180" s="7" t="s">
        <v>33</v>
      </c>
      <c r="L180" s="6"/>
      <c r="M180" t="str">
        <f>_xlfn.XLOOKUP(D180,'03_상품Master'!$A$2:$A$11,'03_상품Master'!$C$2:$C$11,"확인필요")</f>
        <v>논커피</v>
      </c>
      <c r="N180" t="str">
        <f t="shared" si="6"/>
        <v>정상</v>
      </c>
      <c r="O180" t="str">
        <f t="shared" si="7"/>
        <v>46135|S002|성남점|P006|초코라떼|5|4500|22500|카드|한지우|판매|</v>
      </c>
      <c r="P180" t="str">
        <f>IF(COUNTIF(O180:O470,O180)&gt;1,"중복", "")</f>
        <v/>
      </c>
      <c r="Q180">
        <f t="shared" si="8"/>
        <v>46135</v>
      </c>
    </row>
    <row r="181" spans="1:17">
      <c r="A181" s="5">
        <v>46154</v>
      </c>
      <c r="B181" s="6" t="s">
        <v>27</v>
      </c>
      <c r="C181" s="7" t="s">
        <v>28</v>
      </c>
      <c r="D181" s="6" t="s">
        <v>42</v>
      </c>
      <c r="E181" s="7" t="s">
        <v>43</v>
      </c>
      <c r="F181" s="6">
        <v>2</v>
      </c>
      <c r="G181" s="6">
        <v>3000</v>
      </c>
      <c r="H181" s="6">
        <v>6000</v>
      </c>
      <c r="I181" s="7" t="s">
        <v>49</v>
      </c>
      <c r="J181" s="7" t="s">
        <v>44</v>
      </c>
      <c r="K181" s="7" t="s">
        <v>33</v>
      </c>
      <c r="L181" s="6"/>
      <c r="M181" t="str">
        <f>_xlfn.XLOOKUP(D181,'03_상품Master'!$A$2:$A$11,'03_상품Master'!$C$2:$C$11,"확인필요")</f>
        <v>커피</v>
      </c>
      <c r="N181" t="str">
        <f t="shared" si="6"/>
        <v>정상</v>
      </c>
      <c r="O181" t="str">
        <f t="shared" si="7"/>
        <v>46154|S001|신구점|P001|아메리카노|2|3000|6000|현금|박서연|판매|</v>
      </c>
      <c r="P181" t="str">
        <f>IF(COUNTIF(O181:O471,O181)&gt;1,"중복", "")</f>
        <v/>
      </c>
      <c r="Q181">
        <f t="shared" si="8"/>
        <v>46154</v>
      </c>
    </row>
    <row r="182" spans="1:17">
      <c r="A182" s="5">
        <v>46092</v>
      </c>
      <c r="B182" s="6" t="s">
        <v>27</v>
      </c>
      <c r="C182" s="7" t="s">
        <v>28</v>
      </c>
      <c r="D182" s="6" t="s">
        <v>45</v>
      </c>
      <c r="E182" s="7" t="s">
        <v>46</v>
      </c>
      <c r="F182" s="6">
        <v>2</v>
      </c>
      <c r="G182" s="6">
        <v>4500</v>
      </c>
      <c r="H182" s="6">
        <v>9000</v>
      </c>
      <c r="I182" s="7" t="s">
        <v>49</v>
      </c>
      <c r="J182" s="7" t="s">
        <v>51</v>
      </c>
      <c r="K182" s="7" t="s">
        <v>33</v>
      </c>
      <c r="L182" s="6"/>
      <c r="M182" t="str">
        <f>_xlfn.XLOOKUP(D182,'03_상품Master'!$A$2:$A$11,'03_상품Master'!$C$2:$C$11,"확인필요")</f>
        <v>커피</v>
      </c>
      <c r="N182" t="str">
        <f t="shared" si="6"/>
        <v>정상</v>
      </c>
      <c r="O182" t="str">
        <f t="shared" si="7"/>
        <v>46092|S001|신구점|P003|바닐라라떼|2|4500|9000|현금|최지훈|판매|</v>
      </c>
      <c r="P182" t="str">
        <f>IF(COUNTIF(O182:O472,O182)&gt;1,"중복", "")</f>
        <v/>
      </c>
      <c r="Q182">
        <f t="shared" si="8"/>
        <v>46092</v>
      </c>
    </row>
    <row r="183" spans="1:17">
      <c r="A183" s="5">
        <v>46167</v>
      </c>
      <c r="B183" s="6" t="s">
        <v>27</v>
      </c>
      <c r="C183" s="7" t="s">
        <v>28</v>
      </c>
      <c r="D183" s="6" t="s">
        <v>39</v>
      </c>
      <c r="E183" s="7" t="s">
        <v>40</v>
      </c>
      <c r="F183" s="6">
        <v>3</v>
      </c>
      <c r="G183" s="6">
        <v>5000</v>
      </c>
      <c r="H183" s="6">
        <v>15000</v>
      </c>
      <c r="I183" s="7" t="s">
        <v>49</v>
      </c>
      <c r="J183" s="7" t="s">
        <v>41</v>
      </c>
      <c r="K183" s="7" t="s">
        <v>33</v>
      </c>
      <c r="L183" s="6"/>
      <c r="M183" t="str">
        <f>_xlfn.XLOOKUP(D183,'03_상품Master'!$A$2:$A$11,'03_상품Master'!$C$2:$C$11,"확인필요")</f>
        <v>디저트</v>
      </c>
      <c r="N183" t="str">
        <f t="shared" si="6"/>
        <v>정상</v>
      </c>
      <c r="O183" t="str">
        <f t="shared" si="7"/>
        <v>46167|S001|신구점|P007|치즈케이크|3|5000|15000|현금|정다은|판매|</v>
      </c>
      <c r="P183" t="str">
        <f>IF(COUNTIF(O183:O473,O183)&gt;1,"중복", "")</f>
        <v/>
      </c>
      <c r="Q183">
        <f t="shared" si="8"/>
        <v>46167</v>
      </c>
    </row>
    <row r="184" spans="1:17">
      <c r="A184" s="5">
        <v>46156</v>
      </c>
      <c r="B184" s="6" t="s">
        <v>27</v>
      </c>
      <c r="C184" s="7" t="s">
        <v>28</v>
      </c>
      <c r="D184" s="6" t="s">
        <v>39</v>
      </c>
      <c r="E184" s="7" t="s">
        <v>40</v>
      </c>
      <c r="F184" s="6">
        <v>1</v>
      </c>
      <c r="G184" s="6">
        <v>5000</v>
      </c>
      <c r="H184" s="6">
        <v>5000</v>
      </c>
      <c r="I184" s="7" t="s">
        <v>49</v>
      </c>
      <c r="J184" s="7" t="s">
        <v>41</v>
      </c>
      <c r="K184" s="7" t="s">
        <v>33</v>
      </c>
      <c r="L184" s="6"/>
      <c r="M184" t="str">
        <f>_xlfn.XLOOKUP(D184,'03_상품Master'!$A$2:$A$11,'03_상품Master'!$C$2:$C$11,"확인필요")</f>
        <v>디저트</v>
      </c>
      <c r="N184" t="str">
        <f t="shared" si="6"/>
        <v>정상</v>
      </c>
      <c r="O184" t="str">
        <f t="shared" si="7"/>
        <v>46156|S001|신구점|P007|치즈케이크|1|5000|5000|현금|정다은|판매|</v>
      </c>
      <c r="P184" t="str">
        <f>IF(COUNTIF(O184:O474,O184)&gt;1,"중복", "")</f>
        <v/>
      </c>
      <c r="Q184">
        <f t="shared" si="8"/>
        <v>46156</v>
      </c>
    </row>
    <row r="185" spans="1:17">
      <c r="A185" s="5">
        <v>46099</v>
      </c>
      <c r="B185" s="6" t="s">
        <v>47</v>
      </c>
      <c r="C185" s="7" t="s">
        <v>48</v>
      </c>
      <c r="D185" s="6" t="s">
        <v>36</v>
      </c>
      <c r="E185" s="7" t="s">
        <v>37</v>
      </c>
      <c r="F185" s="6">
        <v>5</v>
      </c>
      <c r="G185" s="6">
        <v>4000</v>
      </c>
      <c r="H185" s="6">
        <v>20000</v>
      </c>
      <c r="I185" s="7" t="s">
        <v>49</v>
      </c>
      <c r="J185" s="7" t="s">
        <v>41</v>
      </c>
      <c r="K185" s="7" t="s">
        <v>33</v>
      </c>
      <c r="L185" s="6"/>
      <c r="M185" t="str">
        <f>_xlfn.XLOOKUP(D185,'03_상품Master'!$A$2:$A$11,'03_상품Master'!$C$2:$C$11,"확인필요")</f>
        <v>커피</v>
      </c>
      <c r="N185" t="str">
        <f t="shared" si="6"/>
        <v>정상</v>
      </c>
      <c r="O185" t="str">
        <f t="shared" si="7"/>
        <v>46099|S003|용인점|P002|카페라떼|5|4000|20000|현금|정다은|판매|</v>
      </c>
      <c r="P185" t="str">
        <f>IF(COUNTIF(O185:O475,O185)&gt;1,"중복", "")</f>
        <v/>
      </c>
      <c r="Q185">
        <f t="shared" si="8"/>
        <v>46099</v>
      </c>
    </row>
    <row r="186" spans="1:17">
      <c r="A186" s="5">
        <v>46150</v>
      </c>
      <c r="B186" s="6" t="s">
        <v>27</v>
      </c>
      <c r="C186" s="7" t="s">
        <v>28</v>
      </c>
      <c r="D186" s="6" t="s">
        <v>29</v>
      </c>
      <c r="E186" s="7" t="s">
        <v>30</v>
      </c>
      <c r="F186" s="6">
        <v>3</v>
      </c>
      <c r="G186" s="6">
        <v>4500</v>
      </c>
      <c r="H186" s="6">
        <v>13500</v>
      </c>
      <c r="I186" s="7" t="s">
        <v>31</v>
      </c>
      <c r="J186" s="7" t="s">
        <v>55</v>
      </c>
      <c r="K186" s="7" t="s">
        <v>33</v>
      </c>
      <c r="L186" s="6"/>
      <c r="M186" t="str">
        <f>_xlfn.XLOOKUP(D186,'03_상품Master'!$A$2:$A$11,'03_상품Master'!$C$2:$C$11,"확인필요")</f>
        <v>논커피</v>
      </c>
      <c r="N186" t="str">
        <f t="shared" si="6"/>
        <v>정상</v>
      </c>
      <c r="O186" t="str">
        <f t="shared" si="7"/>
        <v>46150|S001|신구점|P005|녹차라떼|3|4500|13500|카드|김민지|판매|</v>
      </c>
      <c r="P186" t="str">
        <f>IF(COUNTIF(O186:O476,O186)&gt;1,"중복", "")</f>
        <v/>
      </c>
      <c r="Q186">
        <f t="shared" si="8"/>
        <v>46150</v>
      </c>
    </row>
    <row r="187" spans="1:17">
      <c r="A187" s="5">
        <v>46113</v>
      </c>
      <c r="B187" s="6" t="s">
        <v>27</v>
      </c>
      <c r="C187" s="7" t="s">
        <v>28</v>
      </c>
      <c r="D187" s="6" t="s">
        <v>42</v>
      </c>
      <c r="E187" s="7" t="s">
        <v>43</v>
      </c>
      <c r="F187" s="6">
        <v>1</v>
      </c>
      <c r="G187" s="6">
        <v>3000</v>
      </c>
      <c r="H187" s="6">
        <v>3000</v>
      </c>
      <c r="I187" s="7" t="s">
        <v>38</v>
      </c>
      <c r="J187" s="7" t="s">
        <v>41</v>
      </c>
      <c r="K187" s="7" t="s">
        <v>33</v>
      </c>
      <c r="L187" s="6"/>
      <c r="M187" t="str">
        <f>_xlfn.XLOOKUP(D187,'03_상품Master'!$A$2:$A$11,'03_상품Master'!$C$2:$C$11,"확인필요")</f>
        <v>커피</v>
      </c>
      <c r="N187" t="str">
        <f t="shared" si="6"/>
        <v>정상</v>
      </c>
      <c r="O187" t="str">
        <f t="shared" si="7"/>
        <v>46113|S001|신구점|P001|아메리카노|1|3000|3000|간편결제|정다은|판매|</v>
      </c>
      <c r="P187" t="str">
        <f>IF(COUNTIF(O187:O477,O187)&gt;1,"중복", "")</f>
        <v/>
      </c>
      <c r="Q187">
        <f t="shared" si="8"/>
        <v>46113</v>
      </c>
    </row>
    <row r="188" spans="1:17">
      <c r="A188" s="5">
        <v>46152</v>
      </c>
      <c r="B188" s="6" t="s">
        <v>34</v>
      </c>
      <c r="C188" s="7" t="s">
        <v>35</v>
      </c>
      <c r="D188" s="6" t="s">
        <v>42</v>
      </c>
      <c r="E188" s="7" t="s">
        <v>43</v>
      </c>
      <c r="F188" s="6">
        <v>1</v>
      </c>
      <c r="G188" s="6">
        <v>3000</v>
      </c>
      <c r="H188" s="6">
        <v>3000</v>
      </c>
      <c r="I188" s="7" t="s">
        <v>38</v>
      </c>
      <c r="J188" s="7" t="s">
        <v>41</v>
      </c>
      <c r="K188" s="7" t="s">
        <v>33</v>
      </c>
      <c r="L188" s="6"/>
      <c r="M188" t="str">
        <f>_xlfn.XLOOKUP(D188,'03_상품Master'!$A$2:$A$11,'03_상품Master'!$C$2:$C$11,"확인필요")</f>
        <v>커피</v>
      </c>
      <c r="N188" t="str">
        <f t="shared" si="6"/>
        <v>정상</v>
      </c>
      <c r="O188" t="str">
        <f t="shared" si="7"/>
        <v>46152|S002|성남점|P001|아메리카노|1|3000|3000|간편결제|정다은|판매|</v>
      </c>
      <c r="P188" t="str">
        <f>IF(COUNTIF(O188:O478,O188)&gt;1,"중복", "")</f>
        <v/>
      </c>
      <c r="Q188">
        <f t="shared" si="8"/>
        <v>46152</v>
      </c>
    </row>
    <row r="189" spans="1:17">
      <c r="A189" s="5">
        <v>46089</v>
      </c>
      <c r="B189" s="6" t="s">
        <v>34</v>
      </c>
      <c r="C189" s="7" t="s">
        <v>35</v>
      </c>
      <c r="D189" s="6" t="s">
        <v>39</v>
      </c>
      <c r="E189" s="7" t="s">
        <v>40</v>
      </c>
      <c r="F189" s="6">
        <v>1</v>
      </c>
      <c r="G189" s="6">
        <v>5000</v>
      </c>
      <c r="H189" s="6">
        <v>5000</v>
      </c>
      <c r="I189" s="7" t="s">
        <v>38</v>
      </c>
      <c r="J189" s="7" t="s">
        <v>50</v>
      </c>
      <c r="K189" s="7" t="s">
        <v>33</v>
      </c>
      <c r="L189" s="6"/>
      <c r="M189" t="str">
        <f>_xlfn.XLOOKUP(D189,'03_상품Master'!$A$2:$A$11,'03_상품Master'!$C$2:$C$11,"확인필요")</f>
        <v>디저트</v>
      </c>
      <c r="N189" t="str">
        <f t="shared" si="6"/>
        <v>정상</v>
      </c>
      <c r="O189" t="str">
        <f t="shared" si="7"/>
        <v>46089|S002|성남점|P007|치즈케이크|1|5000|5000|간편결제|이서준|판매|</v>
      </c>
      <c r="P189" t="str">
        <f>IF(COUNTIF(O189:O479,O189)&gt;1,"중복", "")</f>
        <v/>
      </c>
      <c r="Q189">
        <f t="shared" si="8"/>
        <v>46089</v>
      </c>
    </row>
    <row r="190" spans="1:17">
      <c r="A190" s="5">
        <v>46164</v>
      </c>
      <c r="B190" s="6" t="s">
        <v>27</v>
      </c>
      <c r="C190" s="7" t="s">
        <v>28</v>
      </c>
      <c r="D190" s="6" t="s">
        <v>52</v>
      </c>
      <c r="E190" s="7" t="s">
        <v>53</v>
      </c>
      <c r="F190" s="6">
        <v>2</v>
      </c>
      <c r="G190" s="6">
        <v>3500</v>
      </c>
      <c r="H190" s="6">
        <v>7000</v>
      </c>
      <c r="I190" s="7" t="s">
        <v>31</v>
      </c>
      <c r="J190" s="7" t="s">
        <v>41</v>
      </c>
      <c r="K190" s="7" t="s">
        <v>33</v>
      </c>
      <c r="L190" s="6"/>
      <c r="M190" t="str">
        <f>_xlfn.XLOOKUP(D190,'03_상품Master'!$A$2:$A$11,'03_상품Master'!$C$2:$C$11,"확인필요")</f>
        <v>디저트</v>
      </c>
      <c r="N190" t="str">
        <f t="shared" si="6"/>
        <v>정상</v>
      </c>
      <c r="O190" t="str">
        <f t="shared" si="7"/>
        <v>46164|S001|신구점|P008|크루아상|2|3500|7000|카드|정다은|판매|</v>
      </c>
      <c r="P190" t="str">
        <f>IF(COUNTIF(O190:O480,O190)&gt;1,"중복", "")</f>
        <v/>
      </c>
      <c r="Q190">
        <f t="shared" si="8"/>
        <v>46164</v>
      </c>
    </row>
    <row r="191" spans="1:17">
      <c r="A191" s="5">
        <v>46130</v>
      </c>
      <c r="B191" s="6" t="s">
        <v>27</v>
      </c>
      <c r="C191" s="7" t="s">
        <v>28</v>
      </c>
      <c r="D191" s="6" t="s">
        <v>42</v>
      </c>
      <c r="E191" s="7" t="s">
        <v>43</v>
      </c>
      <c r="F191" s="6">
        <v>1</v>
      </c>
      <c r="G191" s="6">
        <v>3000</v>
      </c>
      <c r="H191" s="6">
        <v>3000</v>
      </c>
      <c r="I191" s="7" t="s">
        <v>31</v>
      </c>
      <c r="J191" s="7" t="s">
        <v>44</v>
      </c>
      <c r="K191" s="7" t="s">
        <v>33</v>
      </c>
      <c r="L191" s="6"/>
      <c r="M191" t="str">
        <f>_xlfn.XLOOKUP(D191,'03_상품Master'!$A$2:$A$11,'03_상품Master'!$C$2:$C$11,"확인필요")</f>
        <v>커피</v>
      </c>
      <c r="N191" t="str">
        <f t="shared" si="6"/>
        <v>정상</v>
      </c>
      <c r="O191" t="str">
        <f t="shared" si="7"/>
        <v>46130|S001|신구점|P001|아메리카노|1|3000|3000|카드|박서연|판매|</v>
      </c>
      <c r="P191" t="str">
        <f>IF(COUNTIF(O191:O481,O191)&gt;1,"중복", "")</f>
        <v/>
      </c>
      <c r="Q191">
        <f t="shared" si="8"/>
        <v>46130</v>
      </c>
    </row>
    <row r="192" spans="1:17">
      <c r="A192" s="5">
        <v>46147</v>
      </c>
      <c r="B192" s="6" t="s">
        <v>34</v>
      </c>
      <c r="C192" s="7" t="s">
        <v>35</v>
      </c>
      <c r="D192" s="6" t="s">
        <v>36</v>
      </c>
      <c r="E192" s="7" t="s">
        <v>37</v>
      </c>
      <c r="F192" s="6">
        <v>2</v>
      </c>
      <c r="G192" s="6">
        <v>4000</v>
      </c>
      <c r="H192" s="6">
        <v>8000</v>
      </c>
      <c r="I192" s="7" t="s">
        <v>31</v>
      </c>
      <c r="J192" s="7" t="s">
        <v>50</v>
      </c>
      <c r="K192" s="7" t="s">
        <v>33</v>
      </c>
      <c r="L192" s="6"/>
      <c r="M192" t="str">
        <f>_xlfn.XLOOKUP(D192,'03_상품Master'!$A$2:$A$11,'03_상품Master'!$C$2:$C$11,"확인필요")</f>
        <v>커피</v>
      </c>
      <c r="N192" t="str">
        <f t="shared" ref="N192:N254" si="9">IF(COUNT(F192:H192)&lt;3, "값확인", IF(F192*G192=H192, "정상", "검토필요"))</f>
        <v>정상</v>
      </c>
      <c r="O192" t="str">
        <f t="shared" ref="O192:O254" si="10">_xlfn.TEXTJOIN("|",FALSE,A192:L192)</f>
        <v>46147|S002|성남점|P002|카페라떼|2|4000|8000|카드|이서준|판매|</v>
      </c>
      <c r="P192" t="str">
        <f>IF(COUNTIF(O192:O482,O192)&gt;1,"중복", "")</f>
        <v/>
      </c>
      <c r="Q192">
        <f t="shared" si="8"/>
        <v>46147</v>
      </c>
    </row>
    <row r="193" spans="1:17">
      <c r="A193" s="5">
        <v>46169</v>
      </c>
      <c r="B193" s="6" t="s">
        <v>34</v>
      </c>
      <c r="C193" s="7" t="s">
        <v>35</v>
      </c>
      <c r="D193" s="6" t="s">
        <v>36</v>
      </c>
      <c r="E193" s="7" t="s">
        <v>37</v>
      </c>
      <c r="F193" s="6">
        <v>2</v>
      </c>
      <c r="G193" s="6">
        <v>4000</v>
      </c>
      <c r="H193" s="6">
        <v>8000</v>
      </c>
      <c r="I193" s="7" t="s">
        <v>49</v>
      </c>
      <c r="J193" s="7" t="s">
        <v>41</v>
      </c>
      <c r="K193" s="7" t="s">
        <v>33</v>
      </c>
      <c r="L193" s="6"/>
      <c r="M193" t="str">
        <f>_xlfn.XLOOKUP(D193,'03_상품Master'!$A$2:$A$11,'03_상품Master'!$C$2:$C$11,"확인필요")</f>
        <v>커피</v>
      </c>
      <c r="N193" t="str">
        <f t="shared" si="9"/>
        <v>정상</v>
      </c>
      <c r="O193" t="str">
        <f t="shared" si="10"/>
        <v>46169|S002|성남점|P002|카페라떼|2|4000|8000|현금|정다은|판매|</v>
      </c>
      <c r="P193" t="str">
        <f>IF(COUNTIF(O193:O483,O193)&gt;1,"중복", "")</f>
        <v/>
      </c>
      <c r="Q193">
        <f t="shared" ref="Q193:Q255" si="11">IFERROR(IF(ISNUMBER(A193), A193,DATEVALUE(SUBSTITUTE(A193,".","-")))," 확인필요")</f>
        <v>46169</v>
      </c>
    </row>
    <row r="194" spans="1:17">
      <c r="A194" s="5">
        <v>46166</v>
      </c>
      <c r="B194" s="6" t="s">
        <v>34</v>
      </c>
      <c r="C194" s="7" t="s">
        <v>35</v>
      </c>
      <c r="D194" s="6" t="s">
        <v>59</v>
      </c>
      <c r="E194" s="7" t="s">
        <v>60</v>
      </c>
      <c r="F194" s="6">
        <v>3</v>
      </c>
      <c r="G194" s="6">
        <v>4800</v>
      </c>
      <c r="H194" s="6">
        <v>14400</v>
      </c>
      <c r="I194" s="7" t="s">
        <v>38</v>
      </c>
      <c r="J194" s="7" t="s">
        <v>55</v>
      </c>
      <c r="K194" s="7" t="s">
        <v>61</v>
      </c>
      <c r="L194" s="6"/>
      <c r="M194" t="str">
        <f>_xlfn.XLOOKUP(D194,'03_상품Master'!$A$2:$A$11,'03_상품Master'!$C$2:$C$11,"확인필요")</f>
        <v>커피</v>
      </c>
      <c r="N194" t="str">
        <f t="shared" si="9"/>
        <v>정상</v>
      </c>
      <c r="O194" t="str">
        <f t="shared" si="10"/>
        <v>46166|S002|성남점|P004|카라멜마끼아또|3|4800|14400|간편결제|김민지|취소|</v>
      </c>
      <c r="P194" t="str">
        <f>IF(COUNTIF(O194:O484,O194)&gt;1,"중복", "")</f>
        <v/>
      </c>
      <c r="Q194">
        <f t="shared" si="11"/>
        <v>46166</v>
      </c>
    </row>
    <row r="195" spans="1:17">
      <c r="A195" s="5">
        <v>46146</v>
      </c>
      <c r="B195" s="6" t="s">
        <v>47</v>
      </c>
      <c r="C195" s="7" t="s">
        <v>48</v>
      </c>
      <c r="D195" s="6" t="s">
        <v>59</v>
      </c>
      <c r="E195" s="7" t="s">
        <v>60</v>
      </c>
      <c r="F195" s="6">
        <v>1</v>
      </c>
      <c r="G195" s="6">
        <v>5500</v>
      </c>
      <c r="H195" s="6">
        <v>5500</v>
      </c>
      <c r="I195" s="7" t="s">
        <v>38</v>
      </c>
      <c r="J195" s="7" t="s">
        <v>51</v>
      </c>
      <c r="K195" s="7" t="s">
        <v>33</v>
      </c>
      <c r="L195" s="6"/>
      <c r="M195" t="str">
        <f>_xlfn.XLOOKUP(D195,'03_상품Master'!$A$2:$A$11,'03_상품Master'!$C$2:$C$11,"확인필요")</f>
        <v>커피</v>
      </c>
      <c r="N195" t="str">
        <f t="shared" si="9"/>
        <v>정상</v>
      </c>
      <c r="O195" t="str">
        <f t="shared" si="10"/>
        <v>46146|S003|용인점|P004|카라멜마끼아또|1|5500|5500|간편결제|최지훈|판매|</v>
      </c>
      <c r="P195" t="str">
        <f>IF(COUNTIF(O195:O485,O195)&gt;1,"중복", "")</f>
        <v/>
      </c>
      <c r="Q195">
        <f t="shared" si="11"/>
        <v>46146</v>
      </c>
    </row>
    <row r="196" spans="1:17">
      <c r="A196" s="5">
        <v>46171</v>
      </c>
      <c r="B196" s="6" t="s">
        <v>27</v>
      </c>
      <c r="C196" s="7" t="s">
        <v>28</v>
      </c>
      <c r="D196" s="6" t="s">
        <v>45</v>
      </c>
      <c r="E196" s="7" t="s">
        <v>46</v>
      </c>
      <c r="F196" s="6">
        <v>2</v>
      </c>
      <c r="G196" s="6">
        <v>4500</v>
      </c>
      <c r="H196" s="6">
        <v>9000</v>
      </c>
      <c r="I196" s="7" t="s">
        <v>38</v>
      </c>
      <c r="J196" s="7" t="s">
        <v>51</v>
      </c>
      <c r="K196" s="7" t="s">
        <v>33</v>
      </c>
      <c r="L196" s="6"/>
      <c r="M196" t="str">
        <f>_xlfn.XLOOKUP(D196,'03_상품Master'!$A$2:$A$11,'03_상품Master'!$C$2:$C$11,"확인필요")</f>
        <v>커피</v>
      </c>
      <c r="N196" t="str">
        <f t="shared" si="9"/>
        <v>정상</v>
      </c>
      <c r="O196" t="str">
        <f t="shared" si="10"/>
        <v>46171|S001|신구점|P003|바닐라라떼|2|4500|9000|간편결제|최지훈|판매|</v>
      </c>
      <c r="P196" t="str">
        <f>IF(COUNTIF(O196:O486,O196)&gt;1,"중복", "")</f>
        <v/>
      </c>
      <c r="Q196">
        <f t="shared" si="11"/>
        <v>46171</v>
      </c>
    </row>
    <row r="197" spans="1:17">
      <c r="A197" s="5">
        <v>46104</v>
      </c>
      <c r="B197" s="6" t="s">
        <v>34</v>
      </c>
      <c r="C197" s="7" t="s">
        <v>35</v>
      </c>
      <c r="D197" s="6" t="s">
        <v>39</v>
      </c>
      <c r="E197" s="7" t="s">
        <v>40</v>
      </c>
      <c r="F197" s="6">
        <v>3</v>
      </c>
      <c r="G197" s="6">
        <v>5000</v>
      </c>
      <c r="H197" s="6">
        <v>15000</v>
      </c>
      <c r="I197" s="7" t="s">
        <v>49</v>
      </c>
      <c r="J197" s="7" t="s">
        <v>55</v>
      </c>
      <c r="K197" s="7" t="s">
        <v>61</v>
      </c>
      <c r="L197" s="6"/>
      <c r="M197" t="str">
        <f>_xlfn.XLOOKUP(D197,'03_상품Master'!$A$2:$A$11,'03_상품Master'!$C$2:$C$11,"확인필요")</f>
        <v>디저트</v>
      </c>
      <c r="N197" t="str">
        <f t="shared" si="9"/>
        <v>정상</v>
      </c>
      <c r="O197" t="str">
        <f t="shared" si="10"/>
        <v>46104|S002|성남점|P007|치즈케이크|3|5000|15000|현금|김민지|취소|</v>
      </c>
      <c r="P197" t="str">
        <f>IF(COUNTIF(O197:O487,O197)&gt;1,"중복", "")</f>
        <v/>
      </c>
      <c r="Q197">
        <f t="shared" si="11"/>
        <v>46104</v>
      </c>
    </row>
    <row r="198" spans="1:17">
      <c r="A198" s="5">
        <v>46163</v>
      </c>
      <c r="B198" s="6" t="s">
        <v>27</v>
      </c>
      <c r="C198" s="7" t="s">
        <v>28</v>
      </c>
      <c r="D198" s="6" t="s">
        <v>42</v>
      </c>
      <c r="E198" s="7" t="s">
        <v>43</v>
      </c>
      <c r="F198" s="6">
        <v>1</v>
      </c>
      <c r="G198" s="6">
        <v>3000</v>
      </c>
      <c r="H198" s="6">
        <v>3000</v>
      </c>
      <c r="I198" s="7" t="s">
        <v>49</v>
      </c>
      <c r="J198" s="7" t="s">
        <v>55</v>
      </c>
      <c r="K198" s="7" t="s">
        <v>33</v>
      </c>
      <c r="L198" s="6"/>
      <c r="M198" t="str">
        <f>_xlfn.XLOOKUP(D198,'03_상품Master'!$A$2:$A$11,'03_상품Master'!$C$2:$C$11,"확인필요")</f>
        <v>커피</v>
      </c>
      <c r="N198" t="str">
        <f t="shared" si="9"/>
        <v>정상</v>
      </c>
      <c r="O198" t="str">
        <f t="shared" si="10"/>
        <v>46163|S001|신구점|P001|아메리카노|1|3000|3000|현금|김민지|판매|</v>
      </c>
      <c r="P198" t="str">
        <f>IF(COUNTIF(O198:O488,O198)&gt;1,"중복", "")</f>
        <v/>
      </c>
      <c r="Q198">
        <f t="shared" si="11"/>
        <v>46163</v>
      </c>
    </row>
    <row r="199" spans="1:17">
      <c r="A199" s="5">
        <v>46149</v>
      </c>
      <c r="B199" s="6" t="s">
        <v>47</v>
      </c>
      <c r="C199" s="7" t="s">
        <v>48</v>
      </c>
      <c r="D199" s="6" t="s">
        <v>36</v>
      </c>
      <c r="E199" s="7" t="s">
        <v>37</v>
      </c>
      <c r="F199" s="6">
        <v>2</v>
      </c>
      <c r="G199" s="6">
        <v>4000</v>
      </c>
      <c r="H199" s="6">
        <v>8000</v>
      </c>
      <c r="I199" s="7" t="s">
        <v>38</v>
      </c>
      <c r="J199" s="7" t="s">
        <v>32</v>
      </c>
      <c r="K199" s="7" t="s">
        <v>33</v>
      </c>
      <c r="L199" s="6"/>
      <c r="M199" t="str">
        <f>_xlfn.XLOOKUP(D199,'03_상품Master'!$A$2:$A$11,'03_상품Master'!$C$2:$C$11,"확인필요")</f>
        <v>커피</v>
      </c>
      <c r="N199" t="str">
        <f t="shared" si="9"/>
        <v>정상</v>
      </c>
      <c r="O199" t="str">
        <f t="shared" si="10"/>
        <v>46149|S003|용인점|P002|카페라떼|2|4000|8000|간편결제|한지우|판매|</v>
      </c>
      <c r="P199" t="str">
        <f>IF(COUNTIF(O199:O489,O199)&gt;1,"중복", "")</f>
        <v/>
      </c>
      <c r="Q199">
        <f t="shared" si="11"/>
        <v>46149</v>
      </c>
    </row>
    <row r="200" spans="1:17">
      <c r="A200" s="5">
        <v>46161</v>
      </c>
      <c r="B200" s="6" t="s">
        <v>27</v>
      </c>
      <c r="C200" s="7" t="s">
        <v>28</v>
      </c>
      <c r="D200" s="6" t="s">
        <v>62</v>
      </c>
      <c r="E200" s="7" t="s">
        <v>63</v>
      </c>
      <c r="F200" s="6">
        <v>2</v>
      </c>
      <c r="G200" s="6">
        <v>4000</v>
      </c>
      <c r="H200" s="6">
        <v>8000</v>
      </c>
      <c r="I200" s="7" t="s">
        <v>31</v>
      </c>
      <c r="J200" s="7" t="s">
        <v>55</v>
      </c>
      <c r="K200" s="7" t="s">
        <v>33</v>
      </c>
      <c r="L200" s="6"/>
      <c r="M200" t="str">
        <f>_xlfn.XLOOKUP(D200,'03_상품Master'!$A$2:$A$11,'03_상품Master'!$C$2:$C$11,"확인필요")</f>
        <v>푸드</v>
      </c>
      <c r="N200" t="str">
        <f t="shared" si="9"/>
        <v>정상</v>
      </c>
      <c r="O200" t="str">
        <f t="shared" si="10"/>
        <v>46161|S001|신구점|P010|베이글|2|4000|8000|카드|김민지|판매|</v>
      </c>
      <c r="P200" t="str">
        <f>IF(COUNTIF(O200:O490,O200)&gt;1,"중복", "")</f>
        <v/>
      </c>
      <c r="Q200">
        <f t="shared" si="11"/>
        <v>46161</v>
      </c>
    </row>
    <row r="201" spans="1:17">
      <c r="A201" s="5">
        <v>46085</v>
      </c>
      <c r="B201" s="6" t="s">
        <v>47</v>
      </c>
      <c r="C201" s="7" t="s">
        <v>48</v>
      </c>
      <c r="D201" s="6" t="s">
        <v>42</v>
      </c>
      <c r="E201" s="7" t="s">
        <v>43</v>
      </c>
      <c r="F201" s="6">
        <v>4</v>
      </c>
      <c r="G201" s="6">
        <v>3000</v>
      </c>
      <c r="H201" s="6">
        <v>12000</v>
      </c>
      <c r="I201" s="7" t="s">
        <v>31</v>
      </c>
      <c r="J201" s="7" t="s">
        <v>55</v>
      </c>
      <c r="K201" s="7" t="s">
        <v>33</v>
      </c>
      <c r="L201" s="6"/>
      <c r="M201" t="str">
        <f>_xlfn.XLOOKUP(D201,'03_상품Master'!$A$2:$A$11,'03_상품Master'!$C$2:$C$11,"확인필요")</f>
        <v>커피</v>
      </c>
      <c r="N201" t="str">
        <f t="shared" si="9"/>
        <v>정상</v>
      </c>
      <c r="O201" t="str">
        <f t="shared" si="10"/>
        <v>46085|S003|용인점|P001|아메리카노|4|3000|12000|카드|김민지|판매|</v>
      </c>
      <c r="P201" t="str">
        <f>IF(COUNTIF(O201:O491,O201)&gt;1,"중복", "")</f>
        <v/>
      </c>
      <c r="Q201">
        <f t="shared" si="11"/>
        <v>46085</v>
      </c>
    </row>
    <row r="202" spans="1:17">
      <c r="A202" s="5">
        <v>46163</v>
      </c>
      <c r="B202" s="6" t="s">
        <v>27</v>
      </c>
      <c r="C202" s="7" t="s">
        <v>28</v>
      </c>
      <c r="D202" s="6" t="s">
        <v>42</v>
      </c>
      <c r="E202" s="7" t="s">
        <v>43</v>
      </c>
      <c r="F202" s="6">
        <v>1</v>
      </c>
      <c r="G202" s="6">
        <v>3000</v>
      </c>
      <c r="H202" s="6">
        <v>3000</v>
      </c>
      <c r="I202" s="7" t="s">
        <v>31</v>
      </c>
      <c r="J202" s="7" t="s">
        <v>44</v>
      </c>
      <c r="K202" s="7" t="s">
        <v>33</v>
      </c>
      <c r="L202" s="6"/>
      <c r="M202" t="str">
        <f>_xlfn.XLOOKUP(D202,'03_상품Master'!$A$2:$A$11,'03_상품Master'!$C$2:$C$11,"확인필요")</f>
        <v>커피</v>
      </c>
      <c r="N202" t="str">
        <f t="shared" si="9"/>
        <v>정상</v>
      </c>
      <c r="O202" t="str">
        <f t="shared" si="10"/>
        <v>46163|S001|신구점|P001|아메리카노|1|3000|3000|카드|박서연|판매|</v>
      </c>
      <c r="P202" t="str">
        <f>IF(COUNTIF(O202:O492,O202)&gt;1,"중복", "")</f>
        <v/>
      </c>
      <c r="Q202">
        <f t="shared" si="11"/>
        <v>46163</v>
      </c>
    </row>
    <row r="203" spans="1:17">
      <c r="A203" s="5">
        <v>46148</v>
      </c>
      <c r="B203" s="6" t="s">
        <v>34</v>
      </c>
      <c r="C203" s="7" t="s">
        <v>35</v>
      </c>
      <c r="D203" s="6" t="s">
        <v>36</v>
      </c>
      <c r="E203" s="7" t="s">
        <v>37</v>
      </c>
      <c r="F203" s="6">
        <v>2</v>
      </c>
      <c r="G203" s="6">
        <v>4000</v>
      </c>
      <c r="H203" s="6">
        <v>8000</v>
      </c>
      <c r="I203" s="7" t="s">
        <v>31</v>
      </c>
      <c r="J203" s="7" t="s">
        <v>44</v>
      </c>
      <c r="K203" s="7" t="s">
        <v>33</v>
      </c>
      <c r="L203" s="6"/>
      <c r="M203" t="str">
        <f>_xlfn.XLOOKUP(D203,'03_상품Master'!$A$2:$A$11,'03_상품Master'!$C$2:$C$11,"확인필요")</f>
        <v>커피</v>
      </c>
      <c r="N203" t="str">
        <f t="shared" si="9"/>
        <v>정상</v>
      </c>
      <c r="O203" t="str">
        <f t="shared" si="10"/>
        <v>46148|S002|성남점|P002|카페라떼|2|4000|8000|카드|박서연|판매|</v>
      </c>
      <c r="P203" t="str">
        <f>IF(COUNTIF(O203:O493,O203)&gt;1,"중복", "")</f>
        <v/>
      </c>
      <c r="Q203">
        <f t="shared" si="11"/>
        <v>46148</v>
      </c>
    </row>
    <row r="204" spans="1:17">
      <c r="A204" s="5">
        <v>46115</v>
      </c>
      <c r="B204" s="6" t="s">
        <v>34</v>
      </c>
      <c r="C204" s="7" t="s">
        <v>35</v>
      </c>
      <c r="D204" s="6" t="s">
        <v>56</v>
      </c>
      <c r="E204" s="7" t="s">
        <v>57</v>
      </c>
      <c r="F204" s="6">
        <v>3</v>
      </c>
      <c r="G204" s="6">
        <v>5500</v>
      </c>
      <c r="H204" s="6">
        <v>16500</v>
      </c>
      <c r="I204" s="7" t="s">
        <v>49</v>
      </c>
      <c r="J204" s="7" t="s">
        <v>44</v>
      </c>
      <c r="K204" s="7" t="s">
        <v>33</v>
      </c>
      <c r="L204" s="6"/>
      <c r="M204" t="str">
        <f>_xlfn.XLOOKUP(D204,'03_상품Master'!$A$2:$A$11,'03_상품Master'!$C$2:$C$11,"확인필요")</f>
        <v>푸드</v>
      </c>
      <c r="N204" t="str">
        <f t="shared" si="9"/>
        <v>정상</v>
      </c>
      <c r="O204" t="str">
        <f t="shared" si="10"/>
        <v>46115|S002|성남점|P009|샌드위치|3|5500|16500|현금|박서연|판매|</v>
      </c>
      <c r="P204" t="str">
        <f>IF(COUNTIF(O204:O494,O204)&gt;1,"중복", "")</f>
        <v/>
      </c>
      <c r="Q204">
        <f t="shared" si="11"/>
        <v>46115</v>
      </c>
    </row>
    <row r="205" spans="1:17">
      <c r="A205" s="5">
        <v>46091</v>
      </c>
      <c r="B205" s="6" t="s">
        <v>47</v>
      </c>
      <c r="C205" s="7" t="s">
        <v>48</v>
      </c>
      <c r="D205" s="6" t="s">
        <v>42</v>
      </c>
      <c r="E205" s="7" t="s">
        <v>43</v>
      </c>
      <c r="F205" s="6">
        <v>2</v>
      </c>
      <c r="G205" s="6">
        <v>3000</v>
      </c>
      <c r="H205" s="6">
        <v>6000</v>
      </c>
      <c r="I205" s="7" t="s">
        <v>38</v>
      </c>
      <c r="J205" s="7" t="s">
        <v>41</v>
      </c>
      <c r="K205" s="7" t="s">
        <v>33</v>
      </c>
      <c r="L205" s="6"/>
      <c r="M205" t="str">
        <f>_xlfn.XLOOKUP(D205,'03_상품Master'!$A$2:$A$11,'03_상품Master'!$C$2:$C$11,"확인필요")</f>
        <v>커피</v>
      </c>
      <c r="N205" t="str">
        <f t="shared" si="9"/>
        <v>정상</v>
      </c>
      <c r="O205" t="str">
        <f t="shared" si="10"/>
        <v>46091|S003|용인점|P001|아메리카노|2|3000|6000|간편결제|정다은|판매|</v>
      </c>
      <c r="P205" t="str">
        <f>IF(COUNTIF(O205:O495,O205)&gt;1,"중복", "")</f>
        <v/>
      </c>
      <c r="Q205">
        <f t="shared" si="11"/>
        <v>46091</v>
      </c>
    </row>
    <row r="206" spans="1:17">
      <c r="A206" s="5">
        <v>46171</v>
      </c>
      <c r="B206" s="6" t="s">
        <v>34</v>
      </c>
      <c r="C206" s="7" t="s">
        <v>35</v>
      </c>
      <c r="D206" s="6" t="s">
        <v>67</v>
      </c>
      <c r="E206" s="7" t="s">
        <v>68</v>
      </c>
      <c r="F206" s="6">
        <v>1</v>
      </c>
      <c r="G206" s="6">
        <v>4500</v>
      </c>
      <c r="H206" s="6">
        <v>4500</v>
      </c>
      <c r="I206" s="7" t="s">
        <v>31</v>
      </c>
      <c r="J206" s="7" t="s">
        <v>32</v>
      </c>
      <c r="K206" s="7" t="s">
        <v>33</v>
      </c>
      <c r="L206" s="6"/>
      <c r="M206" t="str">
        <f>_xlfn.XLOOKUP(D206,'03_상품Master'!$A$2:$A$11,'03_상품Master'!$C$2:$C$11,"확인필요")</f>
        <v>논커피</v>
      </c>
      <c r="N206" t="str">
        <f t="shared" si="9"/>
        <v>정상</v>
      </c>
      <c r="O206" t="str">
        <f t="shared" si="10"/>
        <v>46171|S002|성남점|P006|초코라떼|1|4500|4500|카드|한지우|판매|</v>
      </c>
      <c r="P206" t="str">
        <f>IF(COUNTIF(O206:O496,O206)&gt;1,"중복", "")</f>
        <v/>
      </c>
      <c r="Q206">
        <f t="shared" si="11"/>
        <v>46171</v>
      </c>
    </row>
    <row r="207" spans="1:17">
      <c r="A207" s="5">
        <v>46103</v>
      </c>
      <c r="B207" s="6" t="s">
        <v>27</v>
      </c>
      <c r="C207" s="7" t="s">
        <v>28</v>
      </c>
      <c r="D207" s="6" t="s">
        <v>62</v>
      </c>
      <c r="E207" s="7" t="s">
        <v>63</v>
      </c>
      <c r="F207" s="6">
        <v>2</v>
      </c>
      <c r="G207" s="6">
        <v>4000</v>
      </c>
      <c r="H207" s="6">
        <v>8000</v>
      </c>
      <c r="I207" s="7" t="s">
        <v>49</v>
      </c>
      <c r="J207" s="7" t="s">
        <v>44</v>
      </c>
      <c r="K207" s="7" t="s">
        <v>33</v>
      </c>
      <c r="L207" s="6"/>
      <c r="M207" t="str">
        <f>_xlfn.XLOOKUP(D207,'03_상품Master'!$A$2:$A$11,'03_상품Master'!$C$2:$C$11,"확인필요")</f>
        <v>푸드</v>
      </c>
      <c r="N207" t="str">
        <f t="shared" si="9"/>
        <v>정상</v>
      </c>
      <c r="O207" t="str">
        <f t="shared" si="10"/>
        <v>46103|S001|신구점|P010|베이글|2|4000|8000|현금|박서연|판매|</v>
      </c>
      <c r="P207" t="str">
        <f>IF(COUNTIF(O207:O497,O207)&gt;1,"중복", "")</f>
        <v/>
      </c>
      <c r="Q207">
        <f t="shared" si="11"/>
        <v>46103</v>
      </c>
    </row>
    <row r="208" spans="1:17">
      <c r="A208" s="5">
        <v>46085</v>
      </c>
      <c r="B208" s="6" t="s">
        <v>34</v>
      </c>
      <c r="C208" s="7" t="s">
        <v>35</v>
      </c>
      <c r="D208" s="6" t="s">
        <v>67</v>
      </c>
      <c r="E208" s="7" t="s">
        <v>68</v>
      </c>
      <c r="F208" s="6">
        <v>4</v>
      </c>
      <c r="G208" s="6">
        <v>4500</v>
      </c>
      <c r="H208" s="6">
        <v>18000</v>
      </c>
      <c r="I208" s="7" t="s">
        <v>31</v>
      </c>
      <c r="J208" s="7" t="s">
        <v>51</v>
      </c>
      <c r="K208" s="7" t="s">
        <v>33</v>
      </c>
      <c r="L208" s="6"/>
      <c r="M208" t="str">
        <f>_xlfn.XLOOKUP(D208,'03_상품Master'!$A$2:$A$11,'03_상품Master'!$C$2:$C$11,"확인필요")</f>
        <v>논커피</v>
      </c>
      <c r="N208" t="str">
        <f t="shared" si="9"/>
        <v>정상</v>
      </c>
      <c r="O208" t="str">
        <f t="shared" si="10"/>
        <v>46085|S002|성남점|P006|초코라떼|4|4500|18000|카드|최지훈|판매|</v>
      </c>
      <c r="P208" t="str">
        <f>IF(COUNTIF(O208:O498,O208)&gt;1,"중복", "")</f>
        <v/>
      </c>
      <c r="Q208">
        <f t="shared" si="11"/>
        <v>46085</v>
      </c>
    </row>
    <row r="209" spans="1:17">
      <c r="A209" s="5">
        <v>46158</v>
      </c>
      <c r="B209" s="6" t="s">
        <v>34</v>
      </c>
      <c r="C209" s="7" t="s">
        <v>35</v>
      </c>
      <c r="D209" s="6" t="s">
        <v>42</v>
      </c>
      <c r="E209" s="7" t="s">
        <v>43</v>
      </c>
      <c r="F209" s="6">
        <v>3</v>
      </c>
      <c r="G209" s="6">
        <v>3000</v>
      </c>
      <c r="H209" s="6">
        <v>9000</v>
      </c>
      <c r="I209" s="7" t="s">
        <v>31</v>
      </c>
      <c r="J209" s="7" t="s">
        <v>44</v>
      </c>
      <c r="K209" s="7" t="s">
        <v>33</v>
      </c>
      <c r="L209" s="6"/>
      <c r="M209" t="str">
        <f>_xlfn.XLOOKUP(D209,'03_상품Master'!$A$2:$A$11,'03_상품Master'!$C$2:$C$11,"확인필요")</f>
        <v>커피</v>
      </c>
      <c r="N209" t="str">
        <f t="shared" si="9"/>
        <v>정상</v>
      </c>
      <c r="O209" t="str">
        <f t="shared" si="10"/>
        <v>46158|S002|성남점|P001|아메리카노|3|3000|9000|카드|박서연|판매|</v>
      </c>
      <c r="P209" t="str">
        <f>IF(COUNTIF(O209:O499,O209)&gt;1,"중복", "")</f>
        <v/>
      </c>
      <c r="Q209">
        <f t="shared" si="11"/>
        <v>46158</v>
      </c>
    </row>
    <row r="210" spans="1:17">
      <c r="A210" s="5">
        <v>46082</v>
      </c>
      <c r="B210" s="6" t="s">
        <v>34</v>
      </c>
      <c r="C210" s="7" t="s">
        <v>35</v>
      </c>
      <c r="D210" s="6" t="s">
        <v>42</v>
      </c>
      <c r="E210" s="7" t="s">
        <v>43</v>
      </c>
      <c r="F210" s="6">
        <v>4</v>
      </c>
      <c r="G210" s="6">
        <v>3000</v>
      </c>
      <c r="H210" s="6">
        <v>12000</v>
      </c>
      <c r="I210" s="7" t="s">
        <v>38</v>
      </c>
      <c r="J210" s="7" t="s">
        <v>55</v>
      </c>
      <c r="K210" s="7" t="s">
        <v>33</v>
      </c>
      <c r="L210" s="6"/>
      <c r="M210" t="str">
        <f>_xlfn.XLOOKUP(D210,'03_상품Master'!$A$2:$A$11,'03_상품Master'!$C$2:$C$11,"확인필요")</f>
        <v>커피</v>
      </c>
      <c r="N210" t="str">
        <f t="shared" si="9"/>
        <v>정상</v>
      </c>
      <c r="O210" t="str">
        <f t="shared" si="10"/>
        <v>46082|S002|성남점|P001|아메리카노|4|3000|12000|간편결제|김민지|판매|</v>
      </c>
      <c r="P210" t="str">
        <f>IF(COUNTIF(O210:O500,O210)&gt;1,"중복", "")</f>
        <v/>
      </c>
      <c r="Q210">
        <f t="shared" si="11"/>
        <v>46082</v>
      </c>
    </row>
    <row r="211" spans="1:17">
      <c r="A211" s="5">
        <v>46086</v>
      </c>
      <c r="B211" s="6" t="s">
        <v>27</v>
      </c>
      <c r="C211" s="7" t="s">
        <v>28</v>
      </c>
      <c r="D211" s="6" t="s">
        <v>39</v>
      </c>
      <c r="E211" s="7" t="s">
        <v>40</v>
      </c>
      <c r="F211" s="6">
        <v>1</v>
      </c>
      <c r="G211" s="6">
        <v>5000</v>
      </c>
      <c r="H211" s="6">
        <v>5000</v>
      </c>
      <c r="I211" s="7" t="s">
        <v>49</v>
      </c>
      <c r="J211" s="7" t="s">
        <v>55</v>
      </c>
      <c r="K211" s="7" t="s">
        <v>33</v>
      </c>
      <c r="L211" s="6"/>
      <c r="M211" t="str">
        <f>_xlfn.XLOOKUP(D211,'03_상품Master'!$A$2:$A$11,'03_상품Master'!$C$2:$C$11,"확인필요")</f>
        <v>디저트</v>
      </c>
      <c r="N211" t="str">
        <f t="shared" si="9"/>
        <v>정상</v>
      </c>
      <c r="O211" t="str">
        <f t="shared" si="10"/>
        <v>46086|S001|신구점|P007|치즈케이크|1|5000|5000|현금|김민지|판매|</v>
      </c>
      <c r="P211" t="str">
        <f>IF(COUNTIF(O211:O501,O211)&gt;1,"중복", "")</f>
        <v/>
      </c>
      <c r="Q211">
        <f t="shared" si="11"/>
        <v>46086</v>
      </c>
    </row>
    <row r="212" spans="1:17">
      <c r="A212" s="5">
        <v>46158</v>
      </c>
      <c r="B212" s="6" t="s">
        <v>27</v>
      </c>
      <c r="C212" s="7" t="s">
        <v>28</v>
      </c>
      <c r="D212" s="6" t="s">
        <v>45</v>
      </c>
      <c r="E212" s="7" t="s">
        <v>46</v>
      </c>
      <c r="F212" s="6">
        <v>1</v>
      </c>
      <c r="G212" s="6">
        <v>4500</v>
      </c>
      <c r="H212" s="6">
        <v>4500</v>
      </c>
      <c r="I212" s="7" t="s">
        <v>31</v>
      </c>
      <c r="J212" s="7" t="s">
        <v>51</v>
      </c>
      <c r="K212" s="7" t="s">
        <v>33</v>
      </c>
      <c r="L212" s="6"/>
      <c r="M212" t="str">
        <f>_xlfn.XLOOKUP(D212,'03_상품Master'!$A$2:$A$11,'03_상품Master'!$C$2:$C$11,"확인필요")</f>
        <v>커피</v>
      </c>
      <c r="N212" t="str">
        <f t="shared" si="9"/>
        <v>정상</v>
      </c>
      <c r="O212" t="str">
        <f t="shared" si="10"/>
        <v>46158|S001|신구점|P003|바닐라라떼|1|4500|4500|카드|최지훈|판매|</v>
      </c>
      <c r="P212" t="str">
        <f>IF(COUNTIF(O212:O502,O212)&gt;1,"중복", "")</f>
        <v/>
      </c>
      <c r="Q212">
        <f t="shared" si="11"/>
        <v>46158</v>
      </c>
    </row>
    <row r="213" spans="1:17">
      <c r="A213" s="5">
        <v>46132</v>
      </c>
      <c r="B213" s="6" t="s">
        <v>34</v>
      </c>
      <c r="C213" s="7" t="s">
        <v>35</v>
      </c>
      <c r="D213" s="6" t="s">
        <v>59</v>
      </c>
      <c r="E213" s="7" t="s">
        <v>60</v>
      </c>
      <c r="F213" s="6">
        <v>3</v>
      </c>
      <c r="G213" s="6">
        <v>4800</v>
      </c>
      <c r="H213" s="6">
        <v>14400</v>
      </c>
      <c r="I213" s="7" t="s">
        <v>49</v>
      </c>
      <c r="J213" s="7" t="s">
        <v>50</v>
      </c>
      <c r="K213" s="7" t="s">
        <v>33</v>
      </c>
      <c r="L213" s="6"/>
      <c r="M213" t="str">
        <f>_xlfn.XLOOKUP(D213,'03_상품Master'!$A$2:$A$11,'03_상품Master'!$C$2:$C$11,"확인필요")</f>
        <v>커피</v>
      </c>
      <c r="N213" t="str">
        <f t="shared" si="9"/>
        <v>정상</v>
      </c>
      <c r="O213" t="str">
        <f t="shared" si="10"/>
        <v>46132|S002|성남점|P004|카라멜마끼아또|3|4800|14400|현금|이서준|판매|</v>
      </c>
      <c r="P213" t="str">
        <f>IF(COUNTIF(O213:O503,O213)&gt;1,"중복", "")</f>
        <v/>
      </c>
      <c r="Q213">
        <f t="shared" si="11"/>
        <v>46132</v>
      </c>
    </row>
    <row r="214" spans="1:17">
      <c r="A214" s="5">
        <v>46163</v>
      </c>
      <c r="B214" s="6" t="s">
        <v>34</v>
      </c>
      <c r="C214" s="7" t="s">
        <v>35</v>
      </c>
      <c r="D214" s="6" t="s">
        <v>56</v>
      </c>
      <c r="E214" s="7" t="s">
        <v>57</v>
      </c>
      <c r="F214" s="6">
        <v>2</v>
      </c>
      <c r="G214" s="6">
        <v>5500</v>
      </c>
      <c r="H214" s="6">
        <v>11000</v>
      </c>
      <c r="I214" s="7" t="s">
        <v>31</v>
      </c>
      <c r="J214" s="7" t="s">
        <v>51</v>
      </c>
      <c r="K214" s="7" t="s">
        <v>61</v>
      </c>
      <c r="L214" s="6"/>
      <c r="M214" t="str">
        <f>_xlfn.XLOOKUP(D214,'03_상품Master'!$A$2:$A$11,'03_상품Master'!$C$2:$C$11,"확인필요")</f>
        <v>푸드</v>
      </c>
      <c r="N214" t="str">
        <f t="shared" si="9"/>
        <v>정상</v>
      </c>
      <c r="O214" t="str">
        <f t="shared" si="10"/>
        <v>46163|S002|성남점|P009|샌드위치|2|5500|11000|카드|최지훈|취소|</v>
      </c>
      <c r="P214" t="str">
        <f>IF(COUNTIF(O214:O504,O214)&gt;1,"중복", "")</f>
        <v/>
      </c>
      <c r="Q214">
        <f t="shared" si="11"/>
        <v>46163</v>
      </c>
    </row>
    <row r="215" spans="1:17">
      <c r="A215" s="5">
        <v>46086</v>
      </c>
      <c r="B215" s="6" t="s">
        <v>47</v>
      </c>
      <c r="C215" s="7" t="s">
        <v>48</v>
      </c>
      <c r="D215" s="6" t="s">
        <v>36</v>
      </c>
      <c r="E215" s="7" t="s">
        <v>37</v>
      </c>
      <c r="F215" s="6">
        <v>2</v>
      </c>
      <c r="G215" s="6">
        <v>4000</v>
      </c>
      <c r="H215" s="6">
        <v>8000</v>
      </c>
      <c r="I215" s="7" t="s">
        <v>31</v>
      </c>
      <c r="J215" s="7" t="s">
        <v>41</v>
      </c>
      <c r="K215" s="7" t="s">
        <v>33</v>
      </c>
      <c r="L215" s="6"/>
      <c r="M215" t="str">
        <f>_xlfn.XLOOKUP(D215,'03_상품Master'!$A$2:$A$11,'03_상품Master'!$C$2:$C$11,"확인필요")</f>
        <v>커피</v>
      </c>
      <c r="N215" t="str">
        <f t="shared" si="9"/>
        <v>정상</v>
      </c>
      <c r="O215" t="str">
        <f t="shared" si="10"/>
        <v>46086|S003|용인점|P002|카페라떼|2|4000|8000|카드|정다은|판매|</v>
      </c>
      <c r="P215" t="str">
        <f>IF(COUNTIF(O215:O505,O215)&gt;1,"중복", "")</f>
        <v/>
      </c>
      <c r="Q215">
        <f t="shared" si="11"/>
        <v>46086</v>
      </c>
    </row>
    <row r="216" spans="1:17">
      <c r="A216" s="5">
        <v>46120</v>
      </c>
      <c r="B216" s="6" t="s">
        <v>34</v>
      </c>
      <c r="C216" s="7" t="s">
        <v>35</v>
      </c>
      <c r="D216" s="6" t="s">
        <v>29</v>
      </c>
      <c r="E216" s="7" t="s">
        <v>30</v>
      </c>
      <c r="F216" s="6">
        <v>1</v>
      </c>
      <c r="G216" s="6">
        <v>4500</v>
      </c>
      <c r="H216" s="6">
        <v>4500</v>
      </c>
      <c r="I216" s="7" t="s">
        <v>38</v>
      </c>
      <c r="J216" s="7" t="s">
        <v>55</v>
      </c>
      <c r="K216" s="7" t="s">
        <v>33</v>
      </c>
      <c r="L216" s="6"/>
      <c r="M216" t="str">
        <f>_xlfn.XLOOKUP(D216,'03_상품Master'!$A$2:$A$11,'03_상품Master'!$C$2:$C$11,"확인필요")</f>
        <v>논커피</v>
      </c>
      <c r="N216" t="str">
        <f t="shared" si="9"/>
        <v>정상</v>
      </c>
      <c r="O216" t="str">
        <f t="shared" si="10"/>
        <v>46120|S002|성남점|P005|녹차라떼|1|4500|4500|간편결제|김민지|판매|</v>
      </c>
      <c r="P216" t="str">
        <f>IF(COUNTIF(O216:O506,O216)&gt;1,"중복", "")</f>
        <v/>
      </c>
      <c r="Q216">
        <f t="shared" si="11"/>
        <v>46120</v>
      </c>
    </row>
    <row r="217" spans="1:17">
      <c r="A217" s="5">
        <v>46157</v>
      </c>
      <c r="B217" s="6" t="s">
        <v>27</v>
      </c>
      <c r="C217" s="7" t="s">
        <v>28</v>
      </c>
      <c r="D217" s="6" t="s">
        <v>42</v>
      </c>
      <c r="E217" s="7" t="s">
        <v>43</v>
      </c>
      <c r="F217" s="6">
        <v>2</v>
      </c>
      <c r="G217" s="6">
        <v>3000</v>
      </c>
      <c r="H217" s="6">
        <v>6000</v>
      </c>
      <c r="I217" s="7" t="s">
        <v>31</v>
      </c>
      <c r="J217" s="7" t="s">
        <v>44</v>
      </c>
      <c r="K217" s="7" t="s">
        <v>33</v>
      </c>
      <c r="L217" s="6"/>
      <c r="M217" t="str">
        <f>_xlfn.XLOOKUP(D217,'03_상품Master'!$A$2:$A$11,'03_상품Master'!$C$2:$C$11,"확인필요")</f>
        <v>커피</v>
      </c>
      <c r="N217" t="str">
        <f t="shared" si="9"/>
        <v>정상</v>
      </c>
      <c r="O217" t="str">
        <f t="shared" si="10"/>
        <v>46157|S001|신구점|P001|아메리카노|2|3000|6000|카드|박서연|판매|</v>
      </c>
      <c r="P217" t="str">
        <f t="shared" ref="P217:P255" si="12">IF(COUNTIF(O217:O508,O217)&gt;1,"중복", "")</f>
        <v/>
      </c>
      <c r="Q217">
        <f t="shared" si="11"/>
        <v>46157</v>
      </c>
    </row>
    <row r="218" spans="1:17">
      <c r="A218" s="5">
        <v>46088</v>
      </c>
      <c r="B218" s="6" t="s">
        <v>47</v>
      </c>
      <c r="C218" s="7" t="s">
        <v>48</v>
      </c>
      <c r="D218" s="6" t="s">
        <v>42</v>
      </c>
      <c r="E218" s="7" t="s">
        <v>43</v>
      </c>
      <c r="F218" s="6">
        <v>2</v>
      </c>
      <c r="G218" s="6">
        <v>3000</v>
      </c>
      <c r="H218" s="6">
        <v>6000</v>
      </c>
      <c r="I218" s="7" t="s">
        <v>38</v>
      </c>
      <c r="J218" s="7" t="s">
        <v>41</v>
      </c>
      <c r="K218" s="7" t="s">
        <v>33</v>
      </c>
      <c r="L218" s="6"/>
      <c r="M218" t="str">
        <f>_xlfn.XLOOKUP(D218,'03_상품Master'!$A$2:$A$11,'03_상품Master'!$C$2:$C$11,"확인필요")</f>
        <v>커피</v>
      </c>
      <c r="N218" t="str">
        <f t="shared" si="9"/>
        <v>정상</v>
      </c>
      <c r="O218" t="str">
        <f t="shared" si="10"/>
        <v>46088|S003|용인점|P001|아메리카노|2|3000|6000|간편결제|정다은|판매|</v>
      </c>
      <c r="P218" t="str">
        <f t="shared" si="12"/>
        <v/>
      </c>
      <c r="Q218">
        <f t="shared" si="11"/>
        <v>46088</v>
      </c>
    </row>
    <row r="219" spans="1:17">
      <c r="A219" s="5">
        <v>46131</v>
      </c>
      <c r="B219" s="6" t="s">
        <v>34</v>
      </c>
      <c r="C219" s="7" t="s">
        <v>35</v>
      </c>
      <c r="D219" s="6" t="s">
        <v>42</v>
      </c>
      <c r="E219" s="7" t="s">
        <v>43</v>
      </c>
      <c r="F219" s="6">
        <v>4</v>
      </c>
      <c r="G219" s="6">
        <v>3000</v>
      </c>
      <c r="H219" s="6">
        <v>12000</v>
      </c>
      <c r="I219" s="7" t="s">
        <v>31</v>
      </c>
      <c r="J219" s="7" t="s">
        <v>44</v>
      </c>
      <c r="K219" s="7" t="s">
        <v>33</v>
      </c>
      <c r="L219" s="6"/>
      <c r="M219" t="str">
        <f>_xlfn.XLOOKUP(D219,'03_상품Master'!$A$2:$A$11,'03_상품Master'!$C$2:$C$11,"확인필요")</f>
        <v>커피</v>
      </c>
      <c r="N219" t="str">
        <f t="shared" si="9"/>
        <v>정상</v>
      </c>
      <c r="O219" t="str">
        <f t="shared" si="10"/>
        <v>46131|S002|성남점|P001|아메리카노|4|3000|12000|카드|박서연|판매|</v>
      </c>
      <c r="P219" t="str">
        <f t="shared" si="12"/>
        <v/>
      </c>
      <c r="Q219">
        <f t="shared" si="11"/>
        <v>46131</v>
      </c>
    </row>
    <row r="220" spans="1:17">
      <c r="A220" s="5">
        <v>46156</v>
      </c>
      <c r="B220" s="6" t="s">
        <v>27</v>
      </c>
      <c r="C220" s="7" t="s">
        <v>28</v>
      </c>
      <c r="D220" s="6" t="s">
        <v>59</v>
      </c>
      <c r="E220" s="7" t="s">
        <v>60</v>
      </c>
      <c r="F220" s="6">
        <v>1</v>
      </c>
      <c r="G220" s="6">
        <v>4800</v>
      </c>
      <c r="H220" s="6">
        <v>4800</v>
      </c>
      <c r="I220" s="7" t="s">
        <v>38</v>
      </c>
      <c r="J220" s="7" t="s">
        <v>44</v>
      </c>
      <c r="K220" s="7" t="s">
        <v>33</v>
      </c>
      <c r="L220" s="6"/>
      <c r="M220" t="str">
        <f>_xlfn.XLOOKUP(D220,'03_상품Master'!$A$2:$A$11,'03_상품Master'!$C$2:$C$11,"확인필요")</f>
        <v>커피</v>
      </c>
      <c r="N220" t="str">
        <f t="shared" si="9"/>
        <v>정상</v>
      </c>
      <c r="O220" t="str">
        <f t="shared" si="10"/>
        <v>46156|S001|신구점|P004|카라멜마끼아또|1|4800|4800|간편결제|박서연|판매|</v>
      </c>
      <c r="P220" t="str">
        <f t="shared" si="12"/>
        <v/>
      </c>
      <c r="Q220">
        <f t="shared" si="11"/>
        <v>46156</v>
      </c>
    </row>
    <row r="221" spans="1:17">
      <c r="A221" s="5">
        <v>46086</v>
      </c>
      <c r="B221" s="6" t="s">
        <v>27</v>
      </c>
      <c r="C221" s="7" t="s">
        <v>28</v>
      </c>
      <c r="D221" s="6" t="s">
        <v>39</v>
      </c>
      <c r="E221" s="7" t="s">
        <v>40</v>
      </c>
      <c r="F221" s="6">
        <v>1</v>
      </c>
      <c r="G221" s="6">
        <v>5000</v>
      </c>
      <c r="H221" s="6">
        <v>5000</v>
      </c>
      <c r="I221" s="7" t="s">
        <v>38</v>
      </c>
      <c r="J221" s="7" t="s">
        <v>51</v>
      </c>
      <c r="K221" s="7" t="s">
        <v>33</v>
      </c>
      <c r="L221" s="6"/>
      <c r="M221" t="str">
        <f>_xlfn.XLOOKUP(D221,'03_상품Master'!$A$2:$A$11,'03_상품Master'!$C$2:$C$11,"확인필요")</f>
        <v>디저트</v>
      </c>
      <c r="N221" t="str">
        <f t="shared" si="9"/>
        <v>정상</v>
      </c>
      <c r="O221" t="str">
        <f t="shared" si="10"/>
        <v>46086|S001|신구점|P007|치즈케이크|1|5000|5000|간편결제|최지훈|판매|</v>
      </c>
      <c r="P221" t="str">
        <f t="shared" si="12"/>
        <v/>
      </c>
      <c r="Q221">
        <f t="shared" si="11"/>
        <v>46086</v>
      </c>
    </row>
    <row r="222" spans="1:17">
      <c r="A222" s="5">
        <v>46121</v>
      </c>
      <c r="B222" s="6" t="s">
        <v>34</v>
      </c>
      <c r="C222" s="7" t="s">
        <v>35</v>
      </c>
      <c r="D222" s="6" t="s">
        <v>62</v>
      </c>
      <c r="E222" s="7" t="s">
        <v>63</v>
      </c>
      <c r="F222" s="6">
        <v>1</v>
      </c>
      <c r="G222" s="6">
        <v>4000</v>
      </c>
      <c r="H222" s="6">
        <v>4000</v>
      </c>
      <c r="I222" s="7" t="s">
        <v>38</v>
      </c>
      <c r="J222" s="7" t="s">
        <v>44</v>
      </c>
      <c r="K222" s="7" t="s">
        <v>33</v>
      </c>
      <c r="L222" s="6"/>
      <c r="M222" t="str">
        <f>_xlfn.XLOOKUP(D222,'03_상품Master'!$A$2:$A$11,'03_상품Master'!$C$2:$C$11,"확인필요")</f>
        <v>푸드</v>
      </c>
      <c r="N222" t="str">
        <f t="shared" si="9"/>
        <v>정상</v>
      </c>
      <c r="O222" t="str">
        <f t="shared" si="10"/>
        <v>46121|S002|성남점|P010|베이글|1|4000|4000|간편결제|박서연|판매|</v>
      </c>
      <c r="P222" t="str">
        <f t="shared" si="12"/>
        <v/>
      </c>
      <c r="Q222">
        <f t="shared" si="11"/>
        <v>46121</v>
      </c>
    </row>
    <row r="223" spans="1:17">
      <c r="A223" s="5">
        <v>46152</v>
      </c>
      <c r="B223" s="6" t="s">
        <v>34</v>
      </c>
      <c r="C223" s="7" t="s">
        <v>35</v>
      </c>
      <c r="D223" s="6" t="s">
        <v>52</v>
      </c>
      <c r="E223" s="7" t="s">
        <v>53</v>
      </c>
      <c r="F223" s="6">
        <v>3</v>
      </c>
      <c r="G223" s="6">
        <v>3500</v>
      </c>
      <c r="H223" s="6">
        <v>10500</v>
      </c>
      <c r="I223" s="7" t="s">
        <v>49</v>
      </c>
      <c r="J223" s="7" t="s">
        <v>51</v>
      </c>
      <c r="K223" s="7" t="s">
        <v>33</v>
      </c>
      <c r="L223" s="6"/>
      <c r="M223" t="str">
        <f>_xlfn.XLOOKUP(D223,'03_상품Master'!$A$2:$A$11,'03_상품Master'!$C$2:$C$11,"확인필요")</f>
        <v>디저트</v>
      </c>
      <c r="N223" t="str">
        <f t="shared" si="9"/>
        <v>정상</v>
      </c>
      <c r="O223" t="str">
        <f t="shared" si="10"/>
        <v>46152|S002|성남점|P008|크루아상|3|3500|10500|현금|최지훈|판매|</v>
      </c>
      <c r="P223" t="str">
        <f t="shared" si="12"/>
        <v/>
      </c>
      <c r="Q223">
        <f t="shared" si="11"/>
        <v>46152</v>
      </c>
    </row>
    <row r="224" spans="1:17">
      <c r="A224" s="5">
        <v>46130</v>
      </c>
      <c r="B224" s="6" t="s">
        <v>27</v>
      </c>
      <c r="C224" s="7" t="s">
        <v>28</v>
      </c>
      <c r="D224" s="6" t="s">
        <v>45</v>
      </c>
      <c r="E224" s="7" t="s">
        <v>46</v>
      </c>
      <c r="F224" s="6">
        <v>3</v>
      </c>
      <c r="G224" s="6">
        <v>4500</v>
      </c>
      <c r="H224" s="6">
        <v>13500</v>
      </c>
      <c r="I224" s="7" t="s">
        <v>49</v>
      </c>
      <c r="J224" s="7" t="s">
        <v>55</v>
      </c>
      <c r="K224" s="7" t="s">
        <v>33</v>
      </c>
      <c r="L224" s="6"/>
      <c r="M224" t="str">
        <f>_xlfn.XLOOKUP(D224,'03_상품Master'!$A$2:$A$11,'03_상품Master'!$C$2:$C$11,"확인필요")</f>
        <v>커피</v>
      </c>
      <c r="N224" t="str">
        <f t="shared" si="9"/>
        <v>정상</v>
      </c>
      <c r="O224" t="str">
        <f t="shared" si="10"/>
        <v>46130|S001|신구점|P003|바닐라라떼|3|4500|13500|현금|김민지|판매|</v>
      </c>
      <c r="P224" t="str">
        <f t="shared" si="12"/>
        <v/>
      </c>
      <c r="Q224">
        <f t="shared" si="11"/>
        <v>46130</v>
      </c>
    </row>
    <row r="225" spans="1:17">
      <c r="A225" s="5">
        <v>46162</v>
      </c>
      <c r="B225" s="6" t="s">
        <v>47</v>
      </c>
      <c r="C225" s="7" t="s">
        <v>48</v>
      </c>
      <c r="D225" s="6" t="s">
        <v>56</v>
      </c>
      <c r="E225" s="7" t="s">
        <v>57</v>
      </c>
      <c r="F225" s="6">
        <v>2</v>
      </c>
      <c r="G225" s="6">
        <v>5500</v>
      </c>
      <c r="H225" s="6">
        <v>11000</v>
      </c>
      <c r="I225" s="7" t="s">
        <v>31</v>
      </c>
      <c r="J225" s="7" t="s">
        <v>55</v>
      </c>
      <c r="K225" s="7" t="s">
        <v>33</v>
      </c>
      <c r="L225" s="6"/>
      <c r="M225" t="str">
        <f>_xlfn.XLOOKUP(D225,'03_상품Master'!$A$2:$A$11,'03_상품Master'!$C$2:$C$11,"확인필요")</f>
        <v>푸드</v>
      </c>
      <c r="N225" t="str">
        <f t="shared" si="9"/>
        <v>정상</v>
      </c>
      <c r="O225" t="str">
        <f t="shared" si="10"/>
        <v>46162|S003|용인점|P009|샌드위치|2|5500|11000|카드|김민지|판매|</v>
      </c>
      <c r="P225" t="str">
        <f t="shared" si="12"/>
        <v/>
      </c>
      <c r="Q225">
        <f t="shared" si="11"/>
        <v>46162</v>
      </c>
    </row>
    <row r="226" spans="1:17">
      <c r="A226" s="5">
        <v>46163</v>
      </c>
      <c r="B226" s="6" t="s">
        <v>34</v>
      </c>
      <c r="C226" s="7" t="s">
        <v>35</v>
      </c>
      <c r="D226" s="6" t="s">
        <v>67</v>
      </c>
      <c r="E226" s="7" t="s">
        <v>68</v>
      </c>
      <c r="F226" s="6">
        <v>2</v>
      </c>
      <c r="G226" s="6">
        <v>4500</v>
      </c>
      <c r="H226" s="6">
        <v>9000</v>
      </c>
      <c r="I226" s="7" t="s">
        <v>49</v>
      </c>
      <c r="J226" s="7" t="s">
        <v>55</v>
      </c>
      <c r="K226" s="7" t="s">
        <v>33</v>
      </c>
      <c r="L226" s="6"/>
      <c r="M226" t="str">
        <f>_xlfn.XLOOKUP(D226,'03_상품Master'!$A$2:$A$11,'03_상품Master'!$C$2:$C$11,"확인필요")</f>
        <v>논커피</v>
      </c>
      <c r="N226" t="str">
        <f t="shared" si="9"/>
        <v>정상</v>
      </c>
      <c r="O226" t="str">
        <f t="shared" si="10"/>
        <v>46163|S002|성남점|P006|초코라떼|2|4500|9000|현금|김민지|판매|</v>
      </c>
      <c r="P226" t="str">
        <f t="shared" si="12"/>
        <v/>
      </c>
      <c r="Q226">
        <f t="shared" si="11"/>
        <v>46163</v>
      </c>
    </row>
    <row r="227" spans="1:17">
      <c r="A227" s="5">
        <v>46132</v>
      </c>
      <c r="B227" s="6" t="s">
        <v>27</v>
      </c>
      <c r="C227" s="7" t="s">
        <v>28</v>
      </c>
      <c r="D227" s="6" t="s">
        <v>52</v>
      </c>
      <c r="E227" s="7" t="s">
        <v>53</v>
      </c>
      <c r="F227" s="6">
        <v>1</v>
      </c>
      <c r="G227" s="6">
        <v>3500</v>
      </c>
      <c r="H227" s="6">
        <v>3500</v>
      </c>
      <c r="I227" s="7" t="s">
        <v>49</v>
      </c>
      <c r="J227" s="7" t="s">
        <v>44</v>
      </c>
      <c r="K227" s="7" t="s">
        <v>33</v>
      </c>
      <c r="L227" s="6"/>
      <c r="M227" t="str">
        <f>_xlfn.XLOOKUP(D227,'03_상품Master'!$A$2:$A$11,'03_상품Master'!$C$2:$C$11,"확인필요")</f>
        <v>디저트</v>
      </c>
      <c r="N227" t="str">
        <f t="shared" si="9"/>
        <v>정상</v>
      </c>
      <c r="O227" t="str">
        <f t="shared" si="10"/>
        <v>46132|S001|신구점|P008|크루아상|1|3500|3500|현금|박서연|판매|</v>
      </c>
      <c r="P227" t="str">
        <f t="shared" si="12"/>
        <v/>
      </c>
      <c r="Q227">
        <f t="shared" si="11"/>
        <v>46132</v>
      </c>
    </row>
    <row r="228" spans="1:17">
      <c r="A228" s="5">
        <v>46094</v>
      </c>
      <c r="B228" s="6" t="s">
        <v>27</v>
      </c>
      <c r="C228" s="7" t="s">
        <v>28</v>
      </c>
      <c r="D228" s="6" t="s">
        <v>29</v>
      </c>
      <c r="E228" s="7" t="s">
        <v>30</v>
      </c>
      <c r="F228" s="6">
        <v>1</v>
      </c>
      <c r="G228" s="6">
        <v>4500</v>
      </c>
      <c r="H228" s="6">
        <v>4500</v>
      </c>
      <c r="I228" s="7" t="s">
        <v>49</v>
      </c>
      <c r="J228" s="7" t="s">
        <v>32</v>
      </c>
      <c r="K228" s="7" t="s">
        <v>33</v>
      </c>
      <c r="L228" s="6"/>
      <c r="M228" t="str">
        <f>_xlfn.XLOOKUP(D228,'03_상품Master'!$A$2:$A$11,'03_상품Master'!$C$2:$C$11,"확인필요")</f>
        <v>논커피</v>
      </c>
      <c r="N228" t="str">
        <f t="shared" si="9"/>
        <v>정상</v>
      </c>
      <c r="O228" t="str">
        <f t="shared" si="10"/>
        <v>46094|S001|신구점|P005|녹차라떼|1|4500|4500|현금|한지우|판매|</v>
      </c>
      <c r="P228" t="str">
        <f t="shared" si="12"/>
        <v/>
      </c>
      <c r="Q228">
        <f t="shared" si="11"/>
        <v>46094</v>
      </c>
    </row>
    <row r="229" spans="1:17">
      <c r="A229" s="5">
        <v>46115</v>
      </c>
      <c r="B229" s="6" t="s">
        <v>34</v>
      </c>
      <c r="C229" s="7" t="s">
        <v>35</v>
      </c>
      <c r="D229" s="6" t="s">
        <v>42</v>
      </c>
      <c r="E229" s="7" t="s">
        <v>43</v>
      </c>
      <c r="F229" s="6">
        <v>2</v>
      </c>
      <c r="G229" s="6">
        <v>3000</v>
      </c>
      <c r="H229" s="6">
        <v>6000</v>
      </c>
      <c r="I229" s="7" t="s">
        <v>38</v>
      </c>
      <c r="J229" s="7" t="s">
        <v>50</v>
      </c>
      <c r="K229" s="7" t="s">
        <v>33</v>
      </c>
      <c r="L229" s="6"/>
      <c r="M229" t="str">
        <f>_xlfn.XLOOKUP(D229,'03_상품Master'!$A$2:$A$11,'03_상품Master'!$C$2:$C$11,"확인필요")</f>
        <v>커피</v>
      </c>
      <c r="N229" t="str">
        <f t="shared" si="9"/>
        <v>정상</v>
      </c>
      <c r="O229" t="str">
        <f t="shared" si="10"/>
        <v>46115|S002|성남점|P001|아메리카노|2|3000|6000|간편결제|이서준|판매|</v>
      </c>
      <c r="P229" t="str">
        <f t="shared" si="12"/>
        <v/>
      </c>
      <c r="Q229">
        <f t="shared" si="11"/>
        <v>46115</v>
      </c>
    </row>
    <row r="230" spans="1:17">
      <c r="A230" s="5">
        <v>46116</v>
      </c>
      <c r="B230" s="6" t="s">
        <v>34</v>
      </c>
      <c r="C230" s="7" t="s">
        <v>35</v>
      </c>
      <c r="D230" s="6" t="s">
        <v>42</v>
      </c>
      <c r="E230" s="7" t="s">
        <v>43</v>
      </c>
      <c r="F230" s="6">
        <v>2</v>
      </c>
      <c r="G230" s="6">
        <v>3000</v>
      </c>
      <c r="H230" s="6">
        <v>6000</v>
      </c>
      <c r="I230" s="7" t="s">
        <v>38</v>
      </c>
      <c r="J230" s="7" t="s">
        <v>50</v>
      </c>
      <c r="K230" s="7" t="s">
        <v>33</v>
      </c>
      <c r="L230" s="6"/>
      <c r="M230" t="str">
        <f>_xlfn.XLOOKUP(D230,'03_상품Master'!$A$2:$A$11,'03_상품Master'!$C$2:$C$11,"확인필요")</f>
        <v>커피</v>
      </c>
      <c r="N230" t="str">
        <f t="shared" si="9"/>
        <v>정상</v>
      </c>
      <c r="O230" t="str">
        <f t="shared" si="10"/>
        <v>46116|S002|성남점|P001|아메리카노|2|3000|6000|간편결제|이서준|판매|</v>
      </c>
      <c r="P230" t="str">
        <f t="shared" si="12"/>
        <v/>
      </c>
      <c r="Q230">
        <f t="shared" si="11"/>
        <v>46116</v>
      </c>
    </row>
    <row r="231" spans="1:17">
      <c r="A231" s="5">
        <v>46117</v>
      </c>
      <c r="B231" s="6" t="s">
        <v>34</v>
      </c>
      <c r="C231" s="7" t="s">
        <v>35</v>
      </c>
      <c r="D231" s="6" t="s">
        <v>42</v>
      </c>
      <c r="E231" s="7" t="s">
        <v>43</v>
      </c>
      <c r="F231" s="6">
        <v>4</v>
      </c>
      <c r="G231" s="6">
        <v>3000</v>
      </c>
      <c r="H231" s="6">
        <v>12000</v>
      </c>
      <c r="I231" s="7" t="s">
        <v>49</v>
      </c>
      <c r="J231" s="7" t="s">
        <v>44</v>
      </c>
      <c r="K231" s="7" t="s">
        <v>33</v>
      </c>
      <c r="L231" s="6"/>
      <c r="M231" t="str">
        <f>_xlfn.XLOOKUP(D231,'03_상품Master'!$A$2:$A$11,'03_상품Master'!$C$2:$C$11,"확인필요")</f>
        <v>커피</v>
      </c>
      <c r="N231" t="str">
        <f t="shared" si="9"/>
        <v>정상</v>
      </c>
      <c r="O231" t="str">
        <f t="shared" si="10"/>
        <v>46117|S002|성남점|P001|아메리카노|4|3000|12000|현금|박서연|판매|</v>
      </c>
      <c r="P231" t="str">
        <f t="shared" si="12"/>
        <v/>
      </c>
      <c r="Q231">
        <f t="shared" si="11"/>
        <v>46117</v>
      </c>
    </row>
    <row r="232" spans="1:17">
      <c r="A232" s="5">
        <v>46157</v>
      </c>
      <c r="B232" s="6" t="s">
        <v>34</v>
      </c>
      <c r="C232" s="7" t="s">
        <v>35</v>
      </c>
      <c r="D232" s="6" t="s">
        <v>67</v>
      </c>
      <c r="E232" s="7" t="s">
        <v>68</v>
      </c>
      <c r="F232" s="6">
        <v>1</v>
      </c>
      <c r="G232" s="6">
        <v>4500</v>
      </c>
      <c r="H232" s="6">
        <v>4500</v>
      </c>
      <c r="I232" s="7" t="s">
        <v>38</v>
      </c>
      <c r="J232" s="7" t="s">
        <v>55</v>
      </c>
      <c r="K232" s="7" t="s">
        <v>61</v>
      </c>
      <c r="L232" s="6"/>
      <c r="M232" t="str">
        <f>_xlfn.XLOOKUP(D232,'03_상품Master'!$A$2:$A$11,'03_상품Master'!$C$2:$C$11,"확인필요")</f>
        <v>논커피</v>
      </c>
      <c r="N232" t="str">
        <f t="shared" si="9"/>
        <v>정상</v>
      </c>
      <c r="O232" t="str">
        <f t="shared" si="10"/>
        <v>46157|S002|성남점|P006|초코라떼|1|4500|4500|간편결제|김민지|취소|</v>
      </c>
      <c r="P232" t="str">
        <f t="shared" si="12"/>
        <v/>
      </c>
      <c r="Q232">
        <f t="shared" si="11"/>
        <v>46157</v>
      </c>
    </row>
    <row r="233" spans="1:17">
      <c r="A233" s="5">
        <v>46093</v>
      </c>
      <c r="B233" s="6" t="s">
        <v>47</v>
      </c>
      <c r="C233" s="7" t="s">
        <v>48</v>
      </c>
      <c r="D233" s="6" t="s">
        <v>42</v>
      </c>
      <c r="E233" s="7" t="s">
        <v>43</v>
      </c>
      <c r="F233" s="6">
        <v>3</v>
      </c>
      <c r="G233" s="6">
        <v>3000</v>
      </c>
      <c r="H233" s="6">
        <v>9000</v>
      </c>
      <c r="I233" s="7" t="s">
        <v>38</v>
      </c>
      <c r="J233" s="7" t="s">
        <v>50</v>
      </c>
      <c r="K233" s="7" t="s">
        <v>33</v>
      </c>
      <c r="L233" s="6"/>
      <c r="M233" t="str">
        <f>_xlfn.XLOOKUP(D233,'03_상품Master'!$A$2:$A$11,'03_상품Master'!$C$2:$C$11,"확인필요")</f>
        <v>커피</v>
      </c>
      <c r="N233" t="str">
        <f t="shared" si="9"/>
        <v>정상</v>
      </c>
      <c r="O233" t="str">
        <f t="shared" si="10"/>
        <v>46093|S003|용인점|P001|아메리카노|3|3000|9000|간편결제|이서준|판매|</v>
      </c>
      <c r="P233" t="str">
        <f t="shared" si="12"/>
        <v/>
      </c>
      <c r="Q233">
        <f t="shared" si="11"/>
        <v>46093</v>
      </c>
    </row>
    <row r="234" spans="1:17">
      <c r="A234" s="5">
        <v>46098</v>
      </c>
      <c r="B234" s="6" t="s">
        <v>47</v>
      </c>
      <c r="C234" s="7" t="s">
        <v>48</v>
      </c>
      <c r="D234" s="6" t="s">
        <v>52</v>
      </c>
      <c r="E234" s="7" t="s">
        <v>53</v>
      </c>
      <c r="F234" s="6">
        <v>1</v>
      </c>
      <c r="G234" s="6">
        <v>3500</v>
      </c>
      <c r="H234" s="6">
        <v>3500</v>
      </c>
      <c r="I234" s="7" t="s">
        <v>31</v>
      </c>
      <c r="J234" s="7" t="s">
        <v>55</v>
      </c>
      <c r="K234" s="7" t="s">
        <v>33</v>
      </c>
      <c r="L234" s="6"/>
      <c r="M234" t="str">
        <f>_xlfn.XLOOKUP(D234,'03_상품Master'!$A$2:$A$11,'03_상품Master'!$C$2:$C$11,"확인필요")</f>
        <v>디저트</v>
      </c>
      <c r="N234" t="str">
        <f t="shared" si="9"/>
        <v>정상</v>
      </c>
      <c r="O234" t="str">
        <f t="shared" si="10"/>
        <v>46098|S003|용인점|P008|크루아상|1|3500|3500|카드|김민지|판매|</v>
      </c>
      <c r="P234" t="str">
        <f t="shared" si="12"/>
        <v/>
      </c>
      <c r="Q234">
        <f t="shared" si="11"/>
        <v>46098</v>
      </c>
    </row>
    <row r="235" spans="1:17">
      <c r="A235" s="5">
        <v>46149</v>
      </c>
      <c r="B235" s="6" t="s">
        <v>27</v>
      </c>
      <c r="C235" s="7" t="s">
        <v>28</v>
      </c>
      <c r="D235" s="6" t="s">
        <v>62</v>
      </c>
      <c r="E235" s="7" t="s">
        <v>63</v>
      </c>
      <c r="F235" s="6">
        <v>1</v>
      </c>
      <c r="G235" s="6">
        <v>4000</v>
      </c>
      <c r="H235" s="6">
        <v>4000</v>
      </c>
      <c r="I235" s="7" t="s">
        <v>38</v>
      </c>
      <c r="J235" s="7" t="s">
        <v>50</v>
      </c>
      <c r="K235" s="7" t="s">
        <v>33</v>
      </c>
      <c r="L235" s="6"/>
      <c r="M235" t="str">
        <f>_xlfn.XLOOKUP(D235,'03_상품Master'!$A$2:$A$11,'03_상품Master'!$C$2:$C$11,"확인필요")</f>
        <v>푸드</v>
      </c>
      <c r="N235" t="str">
        <f t="shared" si="9"/>
        <v>정상</v>
      </c>
      <c r="O235" t="str">
        <f t="shared" si="10"/>
        <v>46149|S001|신구점|P010|베이글|1|4000|4000|간편결제|이서준|판매|</v>
      </c>
      <c r="P235" t="str">
        <f t="shared" si="12"/>
        <v/>
      </c>
      <c r="Q235">
        <f t="shared" si="11"/>
        <v>46149</v>
      </c>
    </row>
    <row r="236" spans="1:17">
      <c r="A236" s="5">
        <v>46154</v>
      </c>
      <c r="B236" s="6" t="s">
        <v>34</v>
      </c>
      <c r="C236" s="7" t="s">
        <v>35</v>
      </c>
      <c r="D236" s="6" t="s">
        <v>52</v>
      </c>
      <c r="E236" s="7" t="s">
        <v>53</v>
      </c>
      <c r="F236" s="6">
        <v>2</v>
      </c>
      <c r="G236" s="6">
        <v>3500</v>
      </c>
      <c r="H236" s="6">
        <v>7000</v>
      </c>
      <c r="I236" s="7" t="s">
        <v>31</v>
      </c>
      <c r="J236" s="7" t="s">
        <v>44</v>
      </c>
      <c r="K236" s="7" t="s">
        <v>33</v>
      </c>
      <c r="L236" s="6"/>
      <c r="M236" t="str">
        <f>_xlfn.XLOOKUP(D236,'03_상품Master'!$A$2:$A$11,'03_상품Master'!$C$2:$C$11,"확인필요")</f>
        <v>디저트</v>
      </c>
      <c r="N236" t="str">
        <f t="shared" si="9"/>
        <v>정상</v>
      </c>
      <c r="O236" t="str">
        <f t="shared" si="10"/>
        <v>46154|S002|성남점|P008|크루아상|2|3500|7000|카드|박서연|판매|</v>
      </c>
      <c r="P236" t="str">
        <f t="shared" si="12"/>
        <v/>
      </c>
      <c r="Q236">
        <f t="shared" si="11"/>
        <v>46154</v>
      </c>
    </row>
    <row r="237" spans="1:17">
      <c r="A237" s="5">
        <v>46102</v>
      </c>
      <c r="B237" s="6" t="s">
        <v>34</v>
      </c>
      <c r="C237" s="7" t="s">
        <v>35</v>
      </c>
      <c r="D237" s="6" t="s">
        <v>36</v>
      </c>
      <c r="E237" s="7" t="s">
        <v>37</v>
      </c>
      <c r="F237" s="6">
        <v>1</v>
      </c>
      <c r="G237" s="6">
        <v>4000</v>
      </c>
      <c r="H237" s="6">
        <v>4000</v>
      </c>
      <c r="I237" s="7" t="s">
        <v>38</v>
      </c>
      <c r="J237" s="7" t="s">
        <v>44</v>
      </c>
      <c r="K237" s="7" t="s">
        <v>33</v>
      </c>
      <c r="L237" s="6"/>
      <c r="M237" t="str">
        <f>_xlfn.XLOOKUP(D237,'03_상품Master'!$A$2:$A$11,'03_상품Master'!$C$2:$C$11,"확인필요")</f>
        <v>커피</v>
      </c>
      <c r="N237" t="str">
        <f t="shared" si="9"/>
        <v>정상</v>
      </c>
      <c r="O237" t="str">
        <f t="shared" si="10"/>
        <v>46102|S002|성남점|P002|카페라떼|1|4000|4000|간편결제|박서연|판매|</v>
      </c>
      <c r="P237" t="str">
        <f t="shared" si="12"/>
        <v/>
      </c>
      <c r="Q237">
        <f t="shared" si="11"/>
        <v>46102</v>
      </c>
    </row>
    <row r="238" spans="1:17">
      <c r="A238" s="5">
        <v>46133</v>
      </c>
      <c r="B238" s="6" t="s">
        <v>27</v>
      </c>
      <c r="C238" s="7" t="s">
        <v>28</v>
      </c>
      <c r="D238" s="6" t="s">
        <v>29</v>
      </c>
      <c r="E238" s="7" t="s">
        <v>30</v>
      </c>
      <c r="F238" s="6">
        <v>3</v>
      </c>
      <c r="G238" s="6">
        <v>4500</v>
      </c>
      <c r="H238" s="6">
        <v>13500</v>
      </c>
      <c r="I238" s="7" t="s">
        <v>38</v>
      </c>
      <c r="J238" s="7" t="s">
        <v>51</v>
      </c>
      <c r="K238" s="7" t="s">
        <v>33</v>
      </c>
      <c r="L238" s="6"/>
      <c r="M238" t="str">
        <f>_xlfn.XLOOKUP(D238,'03_상품Master'!$A$2:$A$11,'03_상품Master'!$C$2:$C$11,"확인필요")</f>
        <v>논커피</v>
      </c>
      <c r="N238" t="str">
        <f t="shared" si="9"/>
        <v>정상</v>
      </c>
      <c r="O238" t="str">
        <f t="shared" si="10"/>
        <v>46133|S001|신구점|P005|녹차라떼|3|4500|13500|간편결제|최지훈|판매|</v>
      </c>
      <c r="P238" t="str">
        <f t="shared" si="12"/>
        <v/>
      </c>
      <c r="Q238">
        <f t="shared" si="11"/>
        <v>46133</v>
      </c>
    </row>
    <row r="239" spans="1:17">
      <c r="A239" s="5">
        <v>46108</v>
      </c>
      <c r="B239" s="6" t="s">
        <v>34</v>
      </c>
      <c r="C239" s="7" t="s">
        <v>35</v>
      </c>
      <c r="D239" s="6" t="s">
        <v>29</v>
      </c>
      <c r="E239" s="7" t="s">
        <v>30</v>
      </c>
      <c r="F239" s="6">
        <v>4</v>
      </c>
      <c r="G239" s="6">
        <v>4500</v>
      </c>
      <c r="H239" s="6">
        <v>18000</v>
      </c>
      <c r="I239" s="7" t="s">
        <v>49</v>
      </c>
      <c r="J239" s="7" t="s">
        <v>44</v>
      </c>
      <c r="K239" s="7" t="s">
        <v>33</v>
      </c>
      <c r="L239" s="6"/>
      <c r="M239" t="str">
        <f>_xlfn.XLOOKUP(D239,'03_상품Master'!$A$2:$A$11,'03_상품Master'!$C$2:$C$11,"확인필요")</f>
        <v>논커피</v>
      </c>
      <c r="N239" t="str">
        <f t="shared" si="9"/>
        <v>정상</v>
      </c>
      <c r="O239" t="str">
        <f t="shared" si="10"/>
        <v>46108|S002|성남점|P005|녹차라떼|4|4500|18000|현금|박서연|판매|</v>
      </c>
      <c r="P239" t="str">
        <f t="shared" si="12"/>
        <v/>
      </c>
      <c r="Q239">
        <f t="shared" si="11"/>
        <v>46108</v>
      </c>
    </row>
    <row r="240" spans="1:17">
      <c r="A240" s="5">
        <v>46123</v>
      </c>
      <c r="B240" s="6" t="s">
        <v>27</v>
      </c>
      <c r="C240" s="7" t="s">
        <v>28</v>
      </c>
      <c r="D240" s="6" t="s">
        <v>62</v>
      </c>
      <c r="E240" s="7" t="s">
        <v>63</v>
      </c>
      <c r="F240" s="6">
        <v>4</v>
      </c>
      <c r="G240" s="6">
        <v>4000</v>
      </c>
      <c r="H240" s="6">
        <v>16000</v>
      </c>
      <c r="I240" s="7" t="s">
        <v>38</v>
      </c>
      <c r="J240" s="7" t="s">
        <v>50</v>
      </c>
      <c r="K240" s="7" t="s">
        <v>33</v>
      </c>
      <c r="L240" s="6"/>
      <c r="M240" t="str">
        <f>_xlfn.XLOOKUP(D240,'03_상품Master'!$A$2:$A$11,'03_상품Master'!$C$2:$C$11,"확인필요")</f>
        <v>푸드</v>
      </c>
      <c r="N240" t="str">
        <f t="shared" si="9"/>
        <v>정상</v>
      </c>
      <c r="O240" t="str">
        <f t="shared" si="10"/>
        <v>46123|S001|신구점|P010|베이글|4|4000|16000|간편결제|이서준|판매|</v>
      </c>
      <c r="P240" t="str">
        <f t="shared" si="12"/>
        <v/>
      </c>
      <c r="Q240">
        <f t="shared" si="11"/>
        <v>46123</v>
      </c>
    </row>
    <row r="241" spans="1:17">
      <c r="A241" s="5">
        <v>46117</v>
      </c>
      <c r="B241" s="6" t="s">
        <v>34</v>
      </c>
      <c r="C241" s="7" t="s">
        <v>35</v>
      </c>
      <c r="D241" s="6" t="s">
        <v>67</v>
      </c>
      <c r="E241" s="7" t="s">
        <v>68</v>
      </c>
      <c r="F241" s="6">
        <v>3</v>
      </c>
      <c r="G241" s="6">
        <v>4500</v>
      </c>
      <c r="H241" s="6">
        <v>13500</v>
      </c>
      <c r="I241" s="7" t="s">
        <v>31</v>
      </c>
      <c r="J241" s="7" t="s">
        <v>50</v>
      </c>
      <c r="K241" s="7" t="s">
        <v>33</v>
      </c>
      <c r="L241" s="6"/>
      <c r="M241" t="str">
        <f>_xlfn.XLOOKUP(D241,'03_상품Master'!$A$2:$A$11,'03_상품Master'!$C$2:$C$11,"확인필요")</f>
        <v>논커피</v>
      </c>
      <c r="N241" t="str">
        <f t="shared" si="9"/>
        <v>정상</v>
      </c>
      <c r="O241" t="str">
        <f t="shared" si="10"/>
        <v>46117|S002|성남점|P006|초코라떼|3|4500|13500|카드|이서준|판매|</v>
      </c>
      <c r="P241" t="str">
        <f t="shared" si="12"/>
        <v/>
      </c>
      <c r="Q241">
        <f t="shared" si="11"/>
        <v>46117</v>
      </c>
    </row>
    <row r="242" spans="1:17">
      <c r="A242" s="5">
        <v>46086</v>
      </c>
      <c r="B242" s="6" t="s">
        <v>47</v>
      </c>
      <c r="C242" s="7" t="s">
        <v>48</v>
      </c>
      <c r="D242" s="6" t="s">
        <v>45</v>
      </c>
      <c r="E242" s="7" t="s">
        <v>46</v>
      </c>
      <c r="F242" s="6">
        <v>5</v>
      </c>
      <c r="G242" s="6">
        <v>4500</v>
      </c>
      <c r="H242" s="6">
        <v>22500</v>
      </c>
      <c r="I242" s="7" t="s">
        <v>49</v>
      </c>
      <c r="J242" s="7" t="s">
        <v>44</v>
      </c>
      <c r="K242" s="7" t="s">
        <v>33</v>
      </c>
      <c r="L242" s="6"/>
      <c r="M242" t="str">
        <f>_xlfn.XLOOKUP(D242,'03_상품Master'!$A$2:$A$11,'03_상품Master'!$C$2:$C$11,"확인필요")</f>
        <v>커피</v>
      </c>
      <c r="N242" t="str">
        <f t="shared" si="9"/>
        <v>정상</v>
      </c>
      <c r="O242" t="str">
        <f t="shared" si="10"/>
        <v>46086|S003|용인점|P003|바닐라라떼|5|4500|22500|현금|박서연|판매|</v>
      </c>
      <c r="P242" t="str">
        <f t="shared" si="12"/>
        <v/>
      </c>
      <c r="Q242">
        <f t="shared" si="11"/>
        <v>46086</v>
      </c>
    </row>
    <row r="243" spans="1:17">
      <c r="A243" s="5">
        <v>46171</v>
      </c>
      <c r="B243" s="6" t="s">
        <v>47</v>
      </c>
      <c r="C243" s="7" t="s">
        <v>48</v>
      </c>
      <c r="D243" s="6" t="s">
        <v>42</v>
      </c>
      <c r="E243" s="7" t="s">
        <v>43</v>
      </c>
      <c r="F243" s="6">
        <v>1</v>
      </c>
      <c r="G243" s="6">
        <v>3000</v>
      </c>
      <c r="H243" s="6">
        <v>3000</v>
      </c>
      <c r="I243" s="7" t="s">
        <v>38</v>
      </c>
      <c r="J243" s="7" t="s">
        <v>51</v>
      </c>
      <c r="K243" s="7" t="s">
        <v>33</v>
      </c>
      <c r="L243" s="6"/>
      <c r="M243" t="str">
        <f>_xlfn.XLOOKUP(D243,'03_상품Master'!$A$2:$A$11,'03_상품Master'!$C$2:$C$11,"확인필요")</f>
        <v>커피</v>
      </c>
      <c r="N243" t="str">
        <f t="shared" si="9"/>
        <v>정상</v>
      </c>
      <c r="O243" t="str">
        <f t="shared" si="10"/>
        <v>46171|S003|용인점|P001|아메리카노|1|3000|3000|간편결제|최지훈|판매|</v>
      </c>
      <c r="P243" t="str">
        <f t="shared" si="12"/>
        <v/>
      </c>
      <c r="Q243">
        <f t="shared" si="11"/>
        <v>46171</v>
      </c>
    </row>
    <row r="244" spans="1:17">
      <c r="A244" s="5">
        <v>46154</v>
      </c>
      <c r="B244" s="6" t="s">
        <v>27</v>
      </c>
      <c r="C244" s="7" t="s">
        <v>28</v>
      </c>
      <c r="D244" s="6" t="s">
        <v>67</v>
      </c>
      <c r="E244" s="7" t="s">
        <v>68</v>
      </c>
      <c r="F244" s="6">
        <v>1</v>
      </c>
      <c r="G244" s="6">
        <v>4500</v>
      </c>
      <c r="H244" s="6">
        <v>4500</v>
      </c>
      <c r="I244" s="7" t="s">
        <v>31</v>
      </c>
      <c r="J244" s="7" t="s">
        <v>32</v>
      </c>
      <c r="K244" s="7" t="s">
        <v>33</v>
      </c>
      <c r="L244" s="6"/>
      <c r="M244" t="str">
        <f>_xlfn.XLOOKUP(D244,'03_상품Master'!$A$2:$A$11,'03_상품Master'!$C$2:$C$11,"확인필요")</f>
        <v>논커피</v>
      </c>
      <c r="N244" t="str">
        <f t="shared" si="9"/>
        <v>정상</v>
      </c>
      <c r="O244" t="str">
        <f t="shared" si="10"/>
        <v>46154|S001|신구점|P006|초코라떼|1|4500|4500|카드|한지우|판매|</v>
      </c>
      <c r="P244" t="str">
        <f t="shared" si="12"/>
        <v/>
      </c>
      <c r="Q244">
        <f t="shared" si="11"/>
        <v>46154</v>
      </c>
    </row>
    <row r="245" spans="1:17">
      <c r="A245" s="5">
        <v>46103</v>
      </c>
      <c r="B245" s="6" t="s">
        <v>47</v>
      </c>
      <c r="C245" s="7" t="s">
        <v>48</v>
      </c>
      <c r="D245" s="6" t="s">
        <v>62</v>
      </c>
      <c r="E245" s="7" t="s">
        <v>63</v>
      </c>
      <c r="F245" s="6">
        <v>2</v>
      </c>
      <c r="G245" s="6">
        <v>4000</v>
      </c>
      <c r="H245" s="6">
        <v>8000</v>
      </c>
      <c r="I245" s="7" t="s">
        <v>49</v>
      </c>
      <c r="J245" s="7" t="s">
        <v>32</v>
      </c>
      <c r="K245" s="7" t="s">
        <v>33</v>
      </c>
      <c r="L245" s="6"/>
      <c r="M245" t="str">
        <f>_xlfn.XLOOKUP(D245,'03_상품Master'!$A$2:$A$11,'03_상품Master'!$C$2:$C$11,"확인필요")</f>
        <v>푸드</v>
      </c>
      <c r="N245" t="str">
        <f t="shared" si="9"/>
        <v>정상</v>
      </c>
      <c r="O245" t="str">
        <f t="shared" si="10"/>
        <v>46103|S003|용인점|P010|베이글|2|4000|8000|현금|한지우|판매|</v>
      </c>
      <c r="P245" t="str">
        <f t="shared" si="12"/>
        <v/>
      </c>
      <c r="Q245">
        <f t="shared" si="11"/>
        <v>46103</v>
      </c>
    </row>
    <row r="246" spans="1:17">
      <c r="A246" s="5">
        <v>46093</v>
      </c>
      <c r="B246" s="6" t="s">
        <v>34</v>
      </c>
      <c r="C246" s="7" t="s">
        <v>35</v>
      </c>
      <c r="D246" s="6" t="s">
        <v>62</v>
      </c>
      <c r="E246" s="7" t="s">
        <v>63</v>
      </c>
      <c r="F246" s="6">
        <v>1</v>
      </c>
      <c r="G246" s="6">
        <v>3000</v>
      </c>
      <c r="H246" s="6">
        <v>3000</v>
      </c>
      <c r="I246" s="7" t="s">
        <v>49</v>
      </c>
      <c r="J246" s="7" t="s">
        <v>41</v>
      </c>
      <c r="K246" s="7" t="s">
        <v>33</v>
      </c>
      <c r="L246" s="6"/>
      <c r="M246" t="str">
        <f>_xlfn.XLOOKUP(D246,'03_상품Master'!$A$2:$A$11,'03_상품Master'!$C$2:$C$11,"확인필요")</f>
        <v>푸드</v>
      </c>
      <c r="N246" t="str">
        <f t="shared" si="9"/>
        <v>정상</v>
      </c>
      <c r="O246" t="str">
        <f t="shared" si="10"/>
        <v>46093|S002|성남점|P010|베이글|1|3000|3000|현금|정다은|판매|</v>
      </c>
      <c r="P246" t="str">
        <f t="shared" si="12"/>
        <v/>
      </c>
      <c r="Q246">
        <f t="shared" si="11"/>
        <v>46093</v>
      </c>
    </row>
    <row r="247" spans="1:17">
      <c r="A247" s="5">
        <v>46109</v>
      </c>
      <c r="B247" s="6" t="s">
        <v>27</v>
      </c>
      <c r="C247" s="7" t="s">
        <v>28</v>
      </c>
      <c r="D247" s="6" t="s">
        <v>67</v>
      </c>
      <c r="E247" s="7" t="s">
        <v>68</v>
      </c>
      <c r="F247" s="6">
        <v>1</v>
      </c>
      <c r="G247" s="6">
        <v>4500</v>
      </c>
      <c r="H247" s="6">
        <v>4500</v>
      </c>
      <c r="I247" s="7" t="s">
        <v>49</v>
      </c>
      <c r="J247" s="7" t="s">
        <v>50</v>
      </c>
      <c r="K247" s="7" t="s">
        <v>33</v>
      </c>
      <c r="L247" s="6"/>
      <c r="M247" t="str">
        <f>_xlfn.XLOOKUP(D247,'03_상품Master'!$A$2:$A$11,'03_상품Master'!$C$2:$C$11,"확인필요")</f>
        <v>논커피</v>
      </c>
      <c r="N247" t="str">
        <f t="shared" si="9"/>
        <v>정상</v>
      </c>
      <c r="O247" t="str">
        <f t="shared" si="10"/>
        <v>46109|S001|신구점|P006|초코라떼|1|4500|4500|현금|이서준|판매|</v>
      </c>
      <c r="P247" t="str">
        <f t="shared" si="12"/>
        <v/>
      </c>
      <c r="Q247">
        <f t="shared" si="11"/>
        <v>46109</v>
      </c>
    </row>
    <row r="248" spans="1:17">
      <c r="A248" s="5">
        <v>46166</v>
      </c>
      <c r="B248" s="6" t="s">
        <v>27</v>
      </c>
      <c r="C248" s="7" t="s">
        <v>28</v>
      </c>
      <c r="D248" s="6" t="s">
        <v>52</v>
      </c>
      <c r="E248" s="7" t="s">
        <v>53</v>
      </c>
      <c r="F248" s="6">
        <v>1</v>
      </c>
      <c r="G248" s="6">
        <v>3500</v>
      </c>
      <c r="H248" s="6">
        <v>3500</v>
      </c>
      <c r="I248" s="7" t="s">
        <v>38</v>
      </c>
      <c r="J248" s="7" t="s">
        <v>50</v>
      </c>
      <c r="K248" s="7" t="s">
        <v>33</v>
      </c>
      <c r="L248" s="6"/>
      <c r="M248" t="str">
        <f>_xlfn.XLOOKUP(D248,'03_상품Master'!$A$2:$A$11,'03_상품Master'!$C$2:$C$11,"확인필요")</f>
        <v>디저트</v>
      </c>
      <c r="N248" t="str">
        <f t="shared" si="9"/>
        <v>정상</v>
      </c>
      <c r="O248" t="str">
        <f t="shared" si="10"/>
        <v>46166|S001|신구점|P008|크루아상|1|3500|3500|간편결제|이서준|판매|</v>
      </c>
      <c r="P248" t="str">
        <f t="shared" si="12"/>
        <v/>
      </c>
      <c r="Q248">
        <f t="shared" si="11"/>
        <v>46166</v>
      </c>
    </row>
    <row r="249" spans="1:17">
      <c r="A249" s="5">
        <v>46137</v>
      </c>
      <c r="B249" s="6" t="s">
        <v>27</v>
      </c>
      <c r="C249" s="7" t="s">
        <v>28</v>
      </c>
      <c r="D249" s="6" t="s">
        <v>52</v>
      </c>
      <c r="E249" s="7" t="s">
        <v>53</v>
      </c>
      <c r="F249" s="6">
        <v>1</v>
      </c>
      <c r="G249" s="6">
        <v>3500</v>
      </c>
      <c r="H249" s="6">
        <v>3500</v>
      </c>
      <c r="I249" s="7" t="s">
        <v>38</v>
      </c>
      <c r="J249" s="7" t="s">
        <v>41</v>
      </c>
      <c r="K249" s="7" t="s">
        <v>33</v>
      </c>
      <c r="L249" s="6"/>
      <c r="M249" t="str">
        <f>_xlfn.XLOOKUP(D249,'03_상품Master'!$A$2:$A$11,'03_상품Master'!$C$2:$C$11,"확인필요")</f>
        <v>디저트</v>
      </c>
      <c r="N249" t="str">
        <f t="shared" si="9"/>
        <v>정상</v>
      </c>
      <c r="O249" t="str">
        <f t="shared" si="10"/>
        <v>46137|S001|신구점|P008|크루아상|1|3500|3500|간편결제|정다은|판매|</v>
      </c>
      <c r="P249" t="str">
        <f t="shared" si="12"/>
        <v/>
      </c>
      <c r="Q249">
        <f t="shared" si="11"/>
        <v>46137</v>
      </c>
    </row>
    <row r="250" spans="1:17">
      <c r="A250" s="5">
        <v>46101</v>
      </c>
      <c r="B250" s="6" t="s">
        <v>34</v>
      </c>
      <c r="C250" s="7" t="s">
        <v>35</v>
      </c>
      <c r="D250" s="6" t="s">
        <v>67</v>
      </c>
      <c r="E250" s="7" t="s">
        <v>68</v>
      </c>
      <c r="F250" s="6">
        <v>4</v>
      </c>
      <c r="G250" s="6">
        <v>4500</v>
      </c>
      <c r="H250" s="6">
        <v>18000</v>
      </c>
      <c r="I250" s="7" t="s">
        <v>38</v>
      </c>
      <c r="J250" s="7" t="s">
        <v>51</v>
      </c>
      <c r="K250" s="7" t="s">
        <v>61</v>
      </c>
      <c r="L250" s="6"/>
      <c r="M250" t="str">
        <f>_xlfn.XLOOKUP(D250,'03_상품Master'!$A$2:$A$11,'03_상품Master'!$C$2:$C$11,"확인필요")</f>
        <v>논커피</v>
      </c>
      <c r="N250" t="str">
        <f t="shared" si="9"/>
        <v>정상</v>
      </c>
      <c r="O250" t="str">
        <f t="shared" si="10"/>
        <v>46101|S002|성남점|P006|초코라떼|4|4500|18000|간편결제|최지훈|취소|</v>
      </c>
      <c r="P250" t="str">
        <f t="shared" si="12"/>
        <v/>
      </c>
      <c r="Q250">
        <f t="shared" si="11"/>
        <v>46101</v>
      </c>
    </row>
    <row r="251" spans="1:17">
      <c r="A251" s="5">
        <v>46132</v>
      </c>
      <c r="B251" s="6" t="s">
        <v>34</v>
      </c>
      <c r="C251" s="7" t="s">
        <v>35</v>
      </c>
      <c r="D251" s="6" t="s">
        <v>45</v>
      </c>
      <c r="E251" s="7" t="s">
        <v>46</v>
      </c>
      <c r="F251" s="6">
        <v>2</v>
      </c>
      <c r="G251" s="6">
        <v>4500</v>
      </c>
      <c r="H251" s="6">
        <v>9000</v>
      </c>
      <c r="I251" s="7" t="s">
        <v>31</v>
      </c>
      <c r="J251" s="7" t="s">
        <v>55</v>
      </c>
      <c r="K251" s="7" t="s">
        <v>33</v>
      </c>
      <c r="L251" s="6"/>
      <c r="M251" t="str">
        <f>_xlfn.XLOOKUP(D251,'03_상품Master'!$A$2:$A$11,'03_상품Master'!$C$2:$C$11,"확인필요")</f>
        <v>커피</v>
      </c>
      <c r="N251" t="str">
        <f t="shared" si="9"/>
        <v>정상</v>
      </c>
      <c r="O251" t="str">
        <f t="shared" si="10"/>
        <v>46132|S002|성남점|P003|바닐라라떼|2|4500|9000|카드|김민지|판매|</v>
      </c>
      <c r="P251" t="str">
        <f t="shared" si="12"/>
        <v/>
      </c>
      <c r="Q251">
        <f t="shared" si="11"/>
        <v>46132</v>
      </c>
    </row>
    <row r="252" spans="1:17">
      <c r="A252" s="5">
        <v>46156</v>
      </c>
      <c r="B252" s="6" t="s">
        <v>47</v>
      </c>
      <c r="C252" s="7" t="s">
        <v>48</v>
      </c>
      <c r="D252" s="6" t="s">
        <v>67</v>
      </c>
      <c r="E252" s="7" t="s">
        <v>68</v>
      </c>
      <c r="F252" s="6">
        <v>2</v>
      </c>
      <c r="G252" s="6">
        <v>4500</v>
      </c>
      <c r="H252" s="6">
        <v>9000</v>
      </c>
      <c r="I252" s="7" t="s">
        <v>49</v>
      </c>
      <c r="J252" s="7" t="s">
        <v>44</v>
      </c>
      <c r="K252" s="7" t="s">
        <v>33</v>
      </c>
      <c r="L252" s="6"/>
      <c r="M252" t="str">
        <f>_xlfn.XLOOKUP(D252,'03_상품Master'!$A$2:$A$11,'03_상품Master'!$C$2:$C$11,"확인필요")</f>
        <v>논커피</v>
      </c>
      <c r="N252" t="str">
        <f t="shared" si="9"/>
        <v>정상</v>
      </c>
      <c r="O252" t="str">
        <f t="shared" si="10"/>
        <v>46156|S003|용인점|P006|초코라떼|2|4500|9000|현금|박서연|판매|</v>
      </c>
      <c r="P252" t="str">
        <f t="shared" si="12"/>
        <v/>
      </c>
      <c r="Q252">
        <f t="shared" si="11"/>
        <v>46156</v>
      </c>
    </row>
    <row r="253" spans="1:17">
      <c r="A253" s="5">
        <v>46144</v>
      </c>
      <c r="B253" s="6" t="s">
        <v>47</v>
      </c>
      <c r="C253" s="7" t="s">
        <v>48</v>
      </c>
      <c r="D253" s="6" t="s">
        <v>45</v>
      </c>
      <c r="E253" s="7" t="s">
        <v>46</v>
      </c>
      <c r="F253" s="6">
        <v>2</v>
      </c>
      <c r="G253" s="6">
        <v>4500</v>
      </c>
      <c r="H253" s="6">
        <v>9000</v>
      </c>
      <c r="I253" s="7" t="s">
        <v>49</v>
      </c>
      <c r="J253" s="7" t="s">
        <v>44</v>
      </c>
      <c r="K253" s="7" t="s">
        <v>61</v>
      </c>
      <c r="L253" s="6"/>
      <c r="M253" t="str">
        <f>_xlfn.XLOOKUP(D253,'03_상품Master'!$A$2:$A$11,'03_상품Master'!$C$2:$C$11,"확인필요")</f>
        <v>커피</v>
      </c>
      <c r="N253" t="str">
        <f t="shared" si="9"/>
        <v>정상</v>
      </c>
      <c r="O253" t="str">
        <f t="shared" si="10"/>
        <v>46144|S003|용인점|P003|바닐라라떼|2|4500|9000|현금|박서연|취소|</v>
      </c>
      <c r="P253" t="str">
        <f t="shared" si="12"/>
        <v/>
      </c>
      <c r="Q253">
        <f t="shared" si="11"/>
        <v>46144</v>
      </c>
    </row>
    <row r="254" spans="1:17">
      <c r="A254" s="5">
        <v>46131</v>
      </c>
      <c r="B254" s="6" t="s">
        <v>27</v>
      </c>
      <c r="C254" s="7" t="s">
        <v>28</v>
      </c>
      <c r="D254" s="6" t="s">
        <v>36</v>
      </c>
      <c r="E254" s="7" t="s">
        <v>37</v>
      </c>
      <c r="F254" s="6">
        <v>4</v>
      </c>
      <c r="G254" s="6">
        <v>4000</v>
      </c>
      <c r="H254" s="6">
        <v>16000</v>
      </c>
      <c r="I254" s="7" t="s">
        <v>49</v>
      </c>
      <c r="J254" s="7" t="s">
        <v>32</v>
      </c>
      <c r="K254" s="7" t="s">
        <v>33</v>
      </c>
      <c r="L254" s="6"/>
      <c r="M254" t="str">
        <f>_xlfn.XLOOKUP(D254,'03_상품Master'!$A$2:$A$11,'03_상품Master'!$C$2:$C$11,"확인필요")</f>
        <v>커피</v>
      </c>
      <c r="N254" t="str">
        <f t="shared" si="9"/>
        <v>정상</v>
      </c>
      <c r="O254" t="str">
        <f t="shared" si="10"/>
        <v>46131|S001|신구점|P002|카페라떼|4|4000|16000|현금|한지우|판매|</v>
      </c>
      <c r="P254" t="str">
        <f t="shared" si="12"/>
        <v/>
      </c>
      <c r="Q254">
        <f t="shared" si="11"/>
        <v>46131</v>
      </c>
    </row>
    <row r="255" spans="1:17">
      <c r="A255" s="5">
        <v>46111</v>
      </c>
      <c r="B255" s="6" t="s">
        <v>34</v>
      </c>
      <c r="C255" s="7" t="s">
        <v>35</v>
      </c>
      <c r="D255" s="6" t="s">
        <v>42</v>
      </c>
      <c r="E255" s="7" t="s">
        <v>43</v>
      </c>
      <c r="F255" s="6">
        <v>2</v>
      </c>
      <c r="G255" s="6">
        <v>3000</v>
      </c>
      <c r="H255" s="6">
        <v>6000</v>
      </c>
      <c r="I255" s="7" t="s">
        <v>31</v>
      </c>
      <c r="J255" s="7" t="s">
        <v>32</v>
      </c>
      <c r="K255" s="7" t="s">
        <v>61</v>
      </c>
      <c r="L255" s="6"/>
      <c r="M255" t="str">
        <f>_xlfn.XLOOKUP(D255,'03_상품Master'!$A$2:$A$11,'03_상품Master'!$C$2:$C$11,"확인필요")</f>
        <v>커피</v>
      </c>
      <c r="N255" t="str">
        <f t="shared" ref="N255:N290" si="13">IF(COUNT(F255:H255)&lt;3, "값확인", IF(F255*G255=H255, "정상", "검토필요"))</f>
        <v>정상</v>
      </c>
      <c r="O255" t="str">
        <f t="shared" ref="O255:O290" si="14">_xlfn.TEXTJOIN("|",FALSE,A255:L255)</f>
        <v>46111|S002|성남점|P001|아메리카노|2|3000|6000|카드|한지우|취소|</v>
      </c>
      <c r="P255" t="str">
        <f t="shared" si="12"/>
        <v/>
      </c>
      <c r="Q255">
        <f t="shared" si="11"/>
        <v>46111</v>
      </c>
    </row>
    <row r="256" spans="1:17">
      <c r="A256" s="5">
        <v>46146</v>
      </c>
      <c r="B256" s="6" t="s">
        <v>47</v>
      </c>
      <c r="C256" s="7" t="s">
        <v>48</v>
      </c>
      <c r="D256" s="6" t="s">
        <v>29</v>
      </c>
      <c r="E256" s="7" t="s">
        <v>30</v>
      </c>
      <c r="F256" s="6">
        <v>2</v>
      </c>
      <c r="G256" s="6">
        <v>4500</v>
      </c>
      <c r="H256" s="6">
        <v>9000</v>
      </c>
      <c r="I256" s="7" t="s">
        <v>49</v>
      </c>
      <c r="J256" s="7" t="s">
        <v>51</v>
      </c>
      <c r="K256" s="7" t="s">
        <v>33</v>
      </c>
      <c r="L256" s="6"/>
      <c r="M256" t="str">
        <f>_xlfn.XLOOKUP(D256,'03_상품Master'!$A$2:$A$11,'03_상품Master'!$C$2:$C$11,"확인필요")</f>
        <v>논커피</v>
      </c>
      <c r="N256" t="str">
        <f t="shared" si="13"/>
        <v>정상</v>
      </c>
      <c r="O256" t="str">
        <f t="shared" si="14"/>
        <v>46146|S003|용인점|P005|녹차라떼|2|4500|9000|현금|최지훈|판매|</v>
      </c>
      <c r="P256" t="str">
        <f t="shared" ref="P256:P290" si="15">IF(COUNTIF(O256:O547,O256)&gt;1,"중복", "")</f>
        <v/>
      </c>
      <c r="Q256">
        <f t="shared" ref="Q256:Q290" si="16">IFERROR(IF(ISNUMBER(A256), A256,DATEVALUE(SUBSTITUTE(A256,".","-")))," 확인필요")</f>
        <v>46146</v>
      </c>
    </row>
    <row r="257" spans="1:17">
      <c r="A257" s="5">
        <v>46126</v>
      </c>
      <c r="B257" s="6" t="s">
        <v>47</v>
      </c>
      <c r="C257" s="7" t="s">
        <v>48</v>
      </c>
      <c r="D257" s="6" t="s">
        <v>42</v>
      </c>
      <c r="E257" s="7" t="s">
        <v>43</v>
      </c>
      <c r="F257" s="6">
        <v>4</v>
      </c>
      <c r="G257" s="6">
        <v>3000</v>
      </c>
      <c r="H257" s="6">
        <v>12000</v>
      </c>
      <c r="I257" s="7" t="s">
        <v>38</v>
      </c>
      <c r="J257" s="7" t="s">
        <v>51</v>
      </c>
      <c r="K257" s="7" t="s">
        <v>33</v>
      </c>
      <c r="L257" s="6"/>
      <c r="M257" t="str">
        <f>_xlfn.XLOOKUP(D257,'03_상품Master'!$A$2:$A$11,'03_상품Master'!$C$2:$C$11,"확인필요")</f>
        <v>커피</v>
      </c>
      <c r="N257" t="str">
        <f t="shared" si="13"/>
        <v>정상</v>
      </c>
      <c r="O257" t="str">
        <f t="shared" si="14"/>
        <v>46126|S003|용인점|P001|아메리카노|4|3000|12000|간편결제|최지훈|판매|</v>
      </c>
      <c r="P257" t="str">
        <f t="shared" si="15"/>
        <v/>
      </c>
      <c r="Q257">
        <f t="shared" si="16"/>
        <v>46126</v>
      </c>
    </row>
    <row r="258" spans="1:17">
      <c r="A258" s="5">
        <v>46136</v>
      </c>
      <c r="B258" s="6" t="s">
        <v>34</v>
      </c>
      <c r="C258" s="7" t="s">
        <v>35</v>
      </c>
      <c r="D258" s="6" t="s">
        <v>29</v>
      </c>
      <c r="E258" s="7" t="s">
        <v>30</v>
      </c>
      <c r="F258" s="6">
        <v>2</v>
      </c>
      <c r="G258" s="6">
        <v>4500</v>
      </c>
      <c r="H258" s="6">
        <v>9000</v>
      </c>
      <c r="I258" s="7" t="s">
        <v>49</v>
      </c>
      <c r="J258" s="7" t="s">
        <v>51</v>
      </c>
      <c r="K258" s="7" t="s">
        <v>33</v>
      </c>
      <c r="L258" s="6"/>
      <c r="M258" t="str">
        <f>_xlfn.XLOOKUP(D258,'03_상품Master'!$A$2:$A$11,'03_상품Master'!$C$2:$C$11,"확인필요")</f>
        <v>논커피</v>
      </c>
      <c r="N258" t="str">
        <f t="shared" si="13"/>
        <v>정상</v>
      </c>
      <c r="O258" t="str">
        <f t="shared" si="14"/>
        <v>46136|S002|성남점|P005|녹차라떼|2|4500|9000|현금|최지훈|판매|</v>
      </c>
      <c r="P258" t="str">
        <f t="shared" si="15"/>
        <v/>
      </c>
      <c r="Q258">
        <f t="shared" si="16"/>
        <v>46136</v>
      </c>
    </row>
    <row r="259" spans="1:17">
      <c r="A259" s="5">
        <v>46104</v>
      </c>
      <c r="B259" s="6" t="s">
        <v>47</v>
      </c>
      <c r="C259" s="7" t="s">
        <v>48</v>
      </c>
      <c r="D259" s="6" t="s">
        <v>52</v>
      </c>
      <c r="E259" s="7" t="s">
        <v>53</v>
      </c>
      <c r="F259" s="6">
        <v>1</v>
      </c>
      <c r="G259" s="6">
        <v>3500</v>
      </c>
      <c r="H259" s="6">
        <v>3500</v>
      </c>
      <c r="I259" s="7" t="s">
        <v>38</v>
      </c>
      <c r="J259" s="7" t="s">
        <v>32</v>
      </c>
      <c r="K259" s="7" t="s">
        <v>33</v>
      </c>
      <c r="L259" s="6"/>
      <c r="M259" t="str">
        <f>_xlfn.XLOOKUP(D259,'03_상품Master'!$A$2:$A$11,'03_상품Master'!$C$2:$C$11,"확인필요")</f>
        <v>디저트</v>
      </c>
      <c r="N259" t="str">
        <f t="shared" si="13"/>
        <v>정상</v>
      </c>
      <c r="O259" t="str">
        <f t="shared" si="14"/>
        <v>46104|S003|용인점|P008|크루아상|1|3500|3500|간편결제|한지우|판매|</v>
      </c>
      <c r="P259" t="str">
        <f t="shared" si="15"/>
        <v/>
      </c>
      <c r="Q259">
        <f t="shared" si="16"/>
        <v>46104</v>
      </c>
    </row>
    <row r="260" spans="1:17">
      <c r="A260" s="5">
        <v>46169</v>
      </c>
      <c r="B260" s="6" t="s">
        <v>27</v>
      </c>
      <c r="C260" s="7" t="s">
        <v>28</v>
      </c>
      <c r="D260" s="6" t="s">
        <v>45</v>
      </c>
      <c r="E260" s="7" t="s">
        <v>46</v>
      </c>
      <c r="F260" s="6">
        <v>2</v>
      </c>
      <c r="G260" s="6">
        <v>4500</v>
      </c>
      <c r="H260" s="6">
        <v>9000</v>
      </c>
      <c r="I260" s="7" t="s">
        <v>49</v>
      </c>
      <c r="J260" s="7" t="s">
        <v>50</v>
      </c>
      <c r="K260" s="7" t="s">
        <v>33</v>
      </c>
      <c r="L260" s="6"/>
      <c r="M260" t="str">
        <f>_xlfn.XLOOKUP(D260,'03_상품Master'!$A$2:$A$11,'03_상품Master'!$C$2:$C$11,"확인필요")</f>
        <v>커피</v>
      </c>
      <c r="N260" t="str">
        <f t="shared" si="13"/>
        <v>정상</v>
      </c>
      <c r="O260" t="str">
        <f t="shared" si="14"/>
        <v>46169|S001|신구점|P003|바닐라라떼|2|4500|9000|현금|이서준|판매|</v>
      </c>
      <c r="P260" t="str">
        <f t="shared" si="15"/>
        <v/>
      </c>
      <c r="Q260">
        <f t="shared" si="16"/>
        <v>46169</v>
      </c>
    </row>
    <row r="261" spans="1:17">
      <c r="A261" s="5">
        <v>46150</v>
      </c>
      <c r="B261" s="6" t="s">
        <v>27</v>
      </c>
      <c r="C261" s="7" t="s">
        <v>28</v>
      </c>
      <c r="D261" s="6" t="s">
        <v>45</v>
      </c>
      <c r="E261" s="7" t="s">
        <v>46</v>
      </c>
      <c r="F261" s="6">
        <v>4</v>
      </c>
      <c r="G261" s="6">
        <v>4500</v>
      </c>
      <c r="H261" s="6">
        <v>18000</v>
      </c>
      <c r="I261" s="7" t="s">
        <v>49</v>
      </c>
      <c r="J261" s="7" t="s">
        <v>50</v>
      </c>
      <c r="K261" s="7" t="s">
        <v>33</v>
      </c>
      <c r="L261" s="6"/>
      <c r="M261" t="str">
        <f>_xlfn.XLOOKUP(D261,'03_상품Master'!$A$2:$A$11,'03_상품Master'!$C$2:$C$11,"확인필요")</f>
        <v>커피</v>
      </c>
      <c r="N261" t="str">
        <f t="shared" si="13"/>
        <v>정상</v>
      </c>
      <c r="O261" t="str">
        <f t="shared" si="14"/>
        <v>46150|S001|신구점|P003|바닐라라떼|4|4500|18000|현금|이서준|판매|</v>
      </c>
      <c r="P261" t="str">
        <f t="shared" si="15"/>
        <v/>
      </c>
      <c r="Q261">
        <f t="shared" si="16"/>
        <v>46150</v>
      </c>
    </row>
    <row r="262" spans="1:17">
      <c r="A262" s="5">
        <v>46155</v>
      </c>
      <c r="B262" s="6" t="s">
        <v>27</v>
      </c>
      <c r="C262" s="7" t="s">
        <v>28</v>
      </c>
      <c r="D262" s="6" t="s">
        <v>29</v>
      </c>
      <c r="E262" s="7" t="s">
        <v>30</v>
      </c>
      <c r="F262" s="6">
        <v>1</v>
      </c>
      <c r="G262" s="6">
        <v>4500</v>
      </c>
      <c r="H262" s="6">
        <v>4500</v>
      </c>
      <c r="I262" s="7" t="s">
        <v>49</v>
      </c>
      <c r="J262" s="7" t="s">
        <v>50</v>
      </c>
      <c r="K262" s="7" t="s">
        <v>33</v>
      </c>
      <c r="L262" s="6"/>
      <c r="M262" t="str">
        <f>_xlfn.XLOOKUP(D262,'03_상품Master'!$A$2:$A$11,'03_상품Master'!$C$2:$C$11,"확인필요")</f>
        <v>논커피</v>
      </c>
      <c r="N262" t="str">
        <f t="shared" si="13"/>
        <v>정상</v>
      </c>
      <c r="O262" t="str">
        <f t="shared" si="14"/>
        <v>46155|S001|신구점|P005|녹차라떼|1|4500|4500|현금|이서준|판매|</v>
      </c>
      <c r="P262" t="str">
        <f t="shared" si="15"/>
        <v/>
      </c>
      <c r="Q262">
        <f t="shared" si="16"/>
        <v>46155</v>
      </c>
    </row>
    <row r="263" spans="1:17">
      <c r="A263" s="5">
        <v>46125</v>
      </c>
      <c r="B263" s="6" t="s">
        <v>34</v>
      </c>
      <c r="C263" s="7" t="s">
        <v>35</v>
      </c>
      <c r="D263" s="6" t="s">
        <v>45</v>
      </c>
      <c r="E263" s="7" t="s">
        <v>46</v>
      </c>
      <c r="F263" s="6">
        <v>1</v>
      </c>
      <c r="G263" s="6">
        <v>4500</v>
      </c>
      <c r="H263" s="6">
        <v>4500</v>
      </c>
      <c r="I263" s="7" t="s">
        <v>31</v>
      </c>
      <c r="J263" s="7" t="s">
        <v>50</v>
      </c>
      <c r="K263" s="7" t="s">
        <v>33</v>
      </c>
      <c r="L263" s="6"/>
      <c r="M263" t="str">
        <f>_xlfn.XLOOKUP(D263,'03_상품Master'!$A$2:$A$11,'03_상품Master'!$C$2:$C$11,"확인필요")</f>
        <v>커피</v>
      </c>
      <c r="N263" t="str">
        <f t="shared" si="13"/>
        <v>정상</v>
      </c>
      <c r="O263" t="str">
        <f t="shared" si="14"/>
        <v>46125|S002|성남점|P003|바닐라라떼|1|4500|4500|카드|이서준|판매|</v>
      </c>
      <c r="P263" t="str">
        <f t="shared" si="15"/>
        <v/>
      </c>
      <c r="Q263">
        <f t="shared" si="16"/>
        <v>46125</v>
      </c>
    </row>
    <row r="264" spans="1:17">
      <c r="A264" s="5">
        <v>46155</v>
      </c>
      <c r="B264" s="6" t="s">
        <v>47</v>
      </c>
      <c r="C264" s="7" t="s">
        <v>48</v>
      </c>
      <c r="D264" s="6" t="s">
        <v>52</v>
      </c>
      <c r="E264" s="7" t="s">
        <v>53</v>
      </c>
      <c r="F264" s="6">
        <v>1</v>
      </c>
      <c r="G264" s="6">
        <v>3500</v>
      </c>
      <c r="H264" s="6">
        <v>3500</v>
      </c>
      <c r="I264" s="7" t="s">
        <v>31</v>
      </c>
      <c r="J264" s="7" t="s">
        <v>32</v>
      </c>
      <c r="K264" s="7" t="s">
        <v>33</v>
      </c>
      <c r="L264" s="6"/>
      <c r="M264" t="str">
        <f>_xlfn.XLOOKUP(D264,'03_상품Master'!$A$2:$A$11,'03_상품Master'!$C$2:$C$11,"확인필요")</f>
        <v>디저트</v>
      </c>
      <c r="N264" t="str">
        <f t="shared" si="13"/>
        <v>정상</v>
      </c>
      <c r="O264" t="str">
        <f t="shared" si="14"/>
        <v>46155|S003|용인점|P008|크루아상|1|3500|3500|카드|한지우|판매|</v>
      </c>
      <c r="P264" t="str">
        <f t="shared" si="15"/>
        <v/>
      </c>
      <c r="Q264">
        <f t="shared" si="16"/>
        <v>46155</v>
      </c>
    </row>
    <row r="265" spans="1:17">
      <c r="A265" s="5">
        <v>46168</v>
      </c>
      <c r="B265" s="6" t="s">
        <v>27</v>
      </c>
      <c r="C265" s="7" t="s">
        <v>28</v>
      </c>
      <c r="D265" s="6" t="s">
        <v>67</v>
      </c>
      <c r="E265" s="7" t="s">
        <v>68</v>
      </c>
      <c r="F265" s="6">
        <v>2</v>
      </c>
      <c r="G265" s="6">
        <v>4500</v>
      </c>
      <c r="H265" s="6">
        <v>9000</v>
      </c>
      <c r="I265" s="7" t="s">
        <v>38</v>
      </c>
      <c r="J265" s="7" t="s">
        <v>44</v>
      </c>
      <c r="K265" s="7" t="s">
        <v>33</v>
      </c>
      <c r="L265" s="6"/>
      <c r="M265" t="str">
        <f>_xlfn.XLOOKUP(D265,'03_상품Master'!$A$2:$A$11,'03_상품Master'!$C$2:$C$11,"확인필요")</f>
        <v>논커피</v>
      </c>
      <c r="N265" t="str">
        <f t="shared" si="13"/>
        <v>정상</v>
      </c>
      <c r="O265" t="str">
        <f t="shared" si="14"/>
        <v>46168|S001|신구점|P006|초코라떼|2|4500|9000|간편결제|박서연|판매|</v>
      </c>
      <c r="P265" t="str">
        <f t="shared" si="15"/>
        <v/>
      </c>
      <c r="Q265">
        <f t="shared" si="16"/>
        <v>46168</v>
      </c>
    </row>
    <row r="266" spans="1:17">
      <c r="A266" s="5">
        <v>46156</v>
      </c>
      <c r="B266" s="6" t="s">
        <v>34</v>
      </c>
      <c r="C266" s="7" t="s">
        <v>35</v>
      </c>
      <c r="D266" s="6" t="s">
        <v>59</v>
      </c>
      <c r="E266" s="7" t="s">
        <v>60</v>
      </c>
      <c r="F266" s="6">
        <v>1</v>
      </c>
      <c r="G266" s="6">
        <v>4800</v>
      </c>
      <c r="H266" s="6">
        <v>4800</v>
      </c>
      <c r="I266" s="7" t="s">
        <v>49</v>
      </c>
      <c r="J266" s="7" t="s">
        <v>50</v>
      </c>
      <c r="K266" s="7" t="s">
        <v>33</v>
      </c>
      <c r="L266" s="6"/>
      <c r="M266" t="str">
        <f>_xlfn.XLOOKUP(D266,'03_상품Master'!$A$2:$A$11,'03_상품Master'!$C$2:$C$11,"확인필요")</f>
        <v>커피</v>
      </c>
      <c r="N266" t="str">
        <f t="shared" si="13"/>
        <v>정상</v>
      </c>
      <c r="O266" t="str">
        <f t="shared" si="14"/>
        <v>46156|S002|성남점|P004|카라멜마끼아또|1|4800|4800|현금|이서준|판매|</v>
      </c>
      <c r="P266" t="str">
        <f t="shared" si="15"/>
        <v/>
      </c>
      <c r="Q266">
        <f t="shared" si="16"/>
        <v>46156</v>
      </c>
    </row>
    <row r="267" spans="1:17">
      <c r="A267" s="5">
        <v>46133</v>
      </c>
      <c r="B267" s="6" t="s">
        <v>34</v>
      </c>
      <c r="C267" s="7" t="s">
        <v>35</v>
      </c>
      <c r="D267" s="6" t="s">
        <v>45</v>
      </c>
      <c r="E267" s="7" t="s">
        <v>46</v>
      </c>
      <c r="F267" s="6">
        <v>1</v>
      </c>
      <c r="G267" s="6">
        <v>4500</v>
      </c>
      <c r="H267" s="6">
        <v>4500</v>
      </c>
      <c r="I267" s="7" t="s">
        <v>49</v>
      </c>
      <c r="J267" s="7" t="s">
        <v>50</v>
      </c>
      <c r="K267" s="7" t="s">
        <v>33</v>
      </c>
      <c r="L267" s="6"/>
      <c r="M267" t="str">
        <f>_xlfn.XLOOKUP(D267,'03_상품Master'!$A$2:$A$11,'03_상품Master'!$C$2:$C$11,"확인필요")</f>
        <v>커피</v>
      </c>
      <c r="N267" t="str">
        <f t="shared" si="13"/>
        <v>정상</v>
      </c>
      <c r="O267" t="str">
        <f t="shared" si="14"/>
        <v>46133|S002|성남점|P003|바닐라라떼|1|4500|4500|현금|이서준|판매|</v>
      </c>
      <c r="P267" t="str">
        <f t="shared" si="15"/>
        <v/>
      </c>
      <c r="Q267">
        <f t="shared" si="16"/>
        <v>46133</v>
      </c>
    </row>
    <row r="268" spans="1:17">
      <c r="A268" s="5">
        <v>46140</v>
      </c>
      <c r="B268" s="6" t="s">
        <v>47</v>
      </c>
      <c r="C268" s="7" t="s">
        <v>48</v>
      </c>
      <c r="D268" s="6" t="s">
        <v>45</v>
      </c>
      <c r="E268" s="7" t="s">
        <v>46</v>
      </c>
      <c r="F268" s="6">
        <v>1</v>
      </c>
      <c r="G268" s="6">
        <v>4500</v>
      </c>
      <c r="H268" s="6">
        <v>4500</v>
      </c>
      <c r="I268" s="7" t="s">
        <v>49</v>
      </c>
      <c r="J268" s="7" t="s">
        <v>50</v>
      </c>
      <c r="K268" s="7" t="s">
        <v>33</v>
      </c>
      <c r="L268" s="6"/>
      <c r="M268" t="str">
        <f>_xlfn.XLOOKUP(D268,'03_상품Master'!$A$2:$A$11,'03_상품Master'!$C$2:$C$11,"확인필요")</f>
        <v>커피</v>
      </c>
      <c r="N268" t="str">
        <f t="shared" si="13"/>
        <v>정상</v>
      </c>
      <c r="O268" t="str">
        <f t="shared" si="14"/>
        <v>46140|S003|용인점|P003|바닐라라떼|1|4500|4500|현금|이서준|판매|</v>
      </c>
      <c r="P268" t="str">
        <f t="shared" si="15"/>
        <v/>
      </c>
      <c r="Q268">
        <f t="shared" si="16"/>
        <v>46140</v>
      </c>
    </row>
    <row r="269" spans="1:17">
      <c r="A269" s="5">
        <v>46106</v>
      </c>
      <c r="B269" s="6" t="s">
        <v>34</v>
      </c>
      <c r="C269" s="7" t="s">
        <v>35</v>
      </c>
      <c r="D269" s="6" t="s">
        <v>56</v>
      </c>
      <c r="E269" s="7" t="s">
        <v>57</v>
      </c>
      <c r="F269" s="6">
        <v>2</v>
      </c>
      <c r="G269" s="6">
        <v>5500</v>
      </c>
      <c r="H269" s="6">
        <v>11000</v>
      </c>
      <c r="I269" s="7" t="s">
        <v>49</v>
      </c>
      <c r="J269" s="7" t="s">
        <v>50</v>
      </c>
      <c r="K269" s="7" t="s">
        <v>33</v>
      </c>
      <c r="L269" s="6"/>
      <c r="M269" t="str">
        <f>_xlfn.XLOOKUP(D269,'03_상품Master'!$A$2:$A$11,'03_상품Master'!$C$2:$C$11,"확인필요")</f>
        <v>푸드</v>
      </c>
      <c r="N269" t="str">
        <f t="shared" si="13"/>
        <v>정상</v>
      </c>
      <c r="O269" t="str">
        <f t="shared" si="14"/>
        <v>46106|S002|성남점|P009|샌드위치|2|5500|11000|현금|이서준|판매|</v>
      </c>
      <c r="P269" t="str">
        <f t="shared" si="15"/>
        <v/>
      </c>
      <c r="Q269">
        <f t="shared" si="16"/>
        <v>46106</v>
      </c>
    </row>
    <row r="270" spans="1:17">
      <c r="A270" s="5">
        <v>46133</v>
      </c>
      <c r="B270" s="6" t="s">
        <v>34</v>
      </c>
      <c r="C270" s="7" t="s">
        <v>35</v>
      </c>
      <c r="D270" s="6" t="s">
        <v>42</v>
      </c>
      <c r="E270" s="7" t="s">
        <v>43</v>
      </c>
      <c r="F270" s="6">
        <v>1</v>
      </c>
      <c r="G270" s="6">
        <v>3000</v>
      </c>
      <c r="H270" s="6">
        <v>3000</v>
      </c>
      <c r="I270" s="7" t="s">
        <v>38</v>
      </c>
      <c r="J270" s="7" t="s">
        <v>44</v>
      </c>
      <c r="K270" s="7" t="s">
        <v>33</v>
      </c>
      <c r="L270" s="6"/>
      <c r="M270" t="str">
        <f>_xlfn.XLOOKUP(D270,'03_상품Master'!$A$2:$A$11,'03_상품Master'!$C$2:$C$11,"확인필요")</f>
        <v>커피</v>
      </c>
      <c r="N270" t="str">
        <f t="shared" si="13"/>
        <v>정상</v>
      </c>
      <c r="O270" t="str">
        <f t="shared" si="14"/>
        <v>46133|S002|성남점|P001|아메리카노|1|3000|3000|간편결제|박서연|판매|</v>
      </c>
      <c r="P270" t="str">
        <f t="shared" si="15"/>
        <v/>
      </c>
      <c r="Q270">
        <f t="shared" si="16"/>
        <v>46133</v>
      </c>
    </row>
    <row r="271" spans="1:17">
      <c r="A271" s="5">
        <v>46156</v>
      </c>
      <c r="B271" s="6" t="s">
        <v>34</v>
      </c>
      <c r="C271" s="7" t="s">
        <v>35</v>
      </c>
      <c r="D271" s="6" t="s">
        <v>42</v>
      </c>
      <c r="E271" s="7" t="s">
        <v>43</v>
      </c>
      <c r="F271" s="6">
        <v>2</v>
      </c>
      <c r="G271" s="6">
        <v>3000</v>
      </c>
      <c r="H271" s="6">
        <v>6000</v>
      </c>
      <c r="I271" s="7" t="s">
        <v>49</v>
      </c>
      <c r="J271" s="7" t="s">
        <v>32</v>
      </c>
      <c r="K271" s="7" t="s">
        <v>33</v>
      </c>
      <c r="L271" s="6"/>
      <c r="M271" t="str">
        <f>_xlfn.XLOOKUP(D271,'03_상품Master'!$A$2:$A$11,'03_상품Master'!$C$2:$C$11,"확인필요")</f>
        <v>커피</v>
      </c>
      <c r="N271" t="str">
        <f t="shared" si="13"/>
        <v>정상</v>
      </c>
      <c r="O271" t="str">
        <f t="shared" si="14"/>
        <v>46156|S002|성남점|P001|아메리카노|2|3000|6000|현금|한지우|판매|</v>
      </c>
      <c r="P271" t="str">
        <f t="shared" si="15"/>
        <v/>
      </c>
      <c r="Q271">
        <f t="shared" si="16"/>
        <v>46156</v>
      </c>
    </row>
    <row r="272" spans="1:17">
      <c r="A272" s="5">
        <v>46107</v>
      </c>
      <c r="B272" s="6" t="s">
        <v>47</v>
      </c>
      <c r="C272" s="7" t="s">
        <v>48</v>
      </c>
      <c r="D272" s="6" t="s">
        <v>59</v>
      </c>
      <c r="E272" s="7" t="s">
        <v>60</v>
      </c>
      <c r="F272" s="6">
        <v>3</v>
      </c>
      <c r="G272" s="6">
        <v>4800</v>
      </c>
      <c r="H272" s="6">
        <v>14400</v>
      </c>
      <c r="I272" s="7" t="s">
        <v>49</v>
      </c>
      <c r="J272" s="7" t="s">
        <v>44</v>
      </c>
      <c r="K272" s="7" t="s">
        <v>33</v>
      </c>
      <c r="L272" s="6"/>
      <c r="M272" t="str">
        <f>_xlfn.XLOOKUP(D272,'03_상품Master'!$A$2:$A$11,'03_상품Master'!$C$2:$C$11,"확인필요")</f>
        <v>커피</v>
      </c>
      <c r="N272" t="str">
        <f t="shared" si="13"/>
        <v>정상</v>
      </c>
      <c r="O272" t="str">
        <f t="shared" si="14"/>
        <v>46107|S003|용인점|P004|카라멜마끼아또|3|4800|14400|현금|박서연|판매|</v>
      </c>
      <c r="P272" t="str">
        <f t="shared" si="15"/>
        <v/>
      </c>
      <c r="Q272">
        <f t="shared" si="16"/>
        <v>46107</v>
      </c>
    </row>
    <row r="273" spans="1:17">
      <c r="A273" s="5">
        <v>46130</v>
      </c>
      <c r="B273" s="6" t="s">
        <v>27</v>
      </c>
      <c r="C273" s="7" t="s">
        <v>28</v>
      </c>
      <c r="D273" s="6" t="s">
        <v>29</v>
      </c>
      <c r="E273" s="7" t="s">
        <v>30</v>
      </c>
      <c r="F273" s="6">
        <v>2</v>
      </c>
      <c r="G273" s="6">
        <v>4500</v>
      </c>
      <c r="H273" s="6">
        <v>9000</v>
      </c>
      <c r="I273" s="7" t="s">
        <v>38</v>
      </c>
      <c r="J273" s="7" t="s">
        <v>44</v>
      </c>
      <c r="K273" s="7" t="s">
        <v>33</v>
      </c>
      <c r="L273" s="6"/>
      <c r="M273" t="str">
        <f>_xlfn.XLOOKUP(D273,'03_상품Master'!$A$2:$A$11,'03_상품Master'!$C$2:$C$11,"확인필요")</f>
        <v>논커피</v>
      </c>
      <c r="N273" t="str">
        <f t="shared" si="13"/>
        <v>정상</v>
      </c>
      <c r="O273" t="str">
        <f t="shared" si="14"/>
        <v>46130|S001|신구점|P005|녹차라떼|2|4500|9000|간편결제|박서연|판매|</v>
      </c>
      <c r="P273" t="str">
        <f t="shared" si="15"/>
        <v/>
      </c>
      <c r="Q273">
        <f t="shared" si="16"/>
        <v>46130</v>
      </c>
    </row>
    <row r="274" spans="1:17">
      <c r="A274" s="5">
        <v>46118</v>
      </c>
      <c r="B274" s="6" t="s">
        <v>34</v>
      </c>
      <c r="C274" s="7" t="s">
        <v>35</v>
      </c>
      <c r="D274" s="6" t="s">
        <v>45</v>
      </c>
      <c r="E274" s="7" t="s">
        <v>46</v>
      </c>
      <c r="F274" s="6">
        <v>2</v>
      </c>
      <c r="G274" s="6">
        <v>4500</v>
      </c>
      <c r="H274" s="6">
        <v>9000</v>
      </c>
      <c r="I274" s="7" t="s">
        <v>49</v>
      </c>
      <c r="J274" s="7" t="s">
        <v>44</v>
      </c>
      <c r="K274" s="7" t="s">
        <v>33</v>
      </c>
      <c r="L274" s="6"/>
      <c r="M274" t="str">
        <f>_xlfn.XLOOKUP(D274,'03_상품Master'!$A$2:$A$11,'03_상품Master'!$C$2:$C$11,"확인필요")</f>
        <v>커피</v>
      </c>
      <c r="N274" t="str">
        <f t="shared" si="13"/>
        <v>정상</v>
      </c>
      <c r="O274" t="str">
        <f t="shared" si="14"/>
        <v>46118|S002|성남점|P003|바닐라라떼|2|4500|9000|현금|박서연|판매|</v>
      </c>
      <c r="P274" t="str">
        <f t="shared" si="15"/>
        <v/>
      </c>
      <c r="Q274">
        <f t="shared" si="16"/>
        <v>46118</v>
      </c>
    </row>
    <row r="275" spans="1:17">
      <c r="A275" s="5">
        <v>46136</v>
      </c>
      <c r="B275" s="6" t="s">
        <v>27</v>
      </c>
      <c r="C275" s="7" t="s">
        <v>28</v>
      </c>
      <c r="D275" s="6" t="s">
        <v>67</v>
      </c>
      <c r="E275" s="7" t="s">
        <v>68</v>
      </c>
      <c r="F275" s="6">
        <v>1</v>
      </c>
      <c r="G275" s="6">
        <v>4500</v>
      </c>
      <c r="H275" s="6">
        <v>4500</v>
      </c>
      <c r="I275" s="7" t="s">
        <v>49</v>
      </c>
      <c r="J275" s="7" t="s">
        <v>55</v>
      </c>
      <c r="K275" s="7" t="s">
        <v>33</v>
      </c>
      <c r="L275" s="6"/>
      <c r="M275" t="str">
        <f>_xlfn.XLOOKUP(D275,'03_상품Master'!$A$2:$A$11,'03_상품Master'!$C$2:$C$11,"확인필요")</f>
        <v>논커피</v>
      </c>
      <c r="N275" t="str">
        <f t="shared" si="13"/>
        <v>정상</v>
      </c>
      <c r="O275" t="str">
        <f t="shared" si="14"/>
        <v>46136|S001|신구점|P006|초코라떼|1|4500|4500|현금|김민지|판매|</v>
      </c>
      <c r="P275" t="str">
        <f t="shared" si="15"/>
        <v/>
      </c>
      <c r="Q275">
        <f t="shared" si="16"/>
        <v>46136</v>
      </c>
    </row>
    <row r="276" spans="1:17">
      <c r="A276" s="5">
        <v>46165</v>
      </c>
      <c r="B276" s="6" t="s">
        <v>27</v>
      </c>
      <c r="C276" s="7" t="s">
        <v>28</v>
      </c>
      <c r="D276" s="6" t="s">
        <v>45</v>
      </c>
      <c r="E276" s="7" t="s">
        <v>46</v>
      </c>
      <c r="F276" s="6">
        <v>3</v>
      </c>
      <c r="G276" s="6">
        <v>4500</v>
      </c>
      <c r="H276" s="6">
        <v>13500</v>
      </c>
      <c r="I276" s="7" t="s">
        <v>38</v>
      </c>
      <c r="J276" s="7" t="s">
        <v>50</v>
      </c>
      <c r="K276" s="7" t="s">
        <v>33</v>
      </c>
      <c r="L276" s="6"/>
      <c r="M276" t="str">
        <f>_xlfn.XLOOKUP(D276,'03_상품Master'!$A$2:$A$11,'03_상품Master'!$C$2:$C$11,"확인필요")</f>
        <v>커피</v>
      </c>
      <c r="N276" t="str">
        <f t="shared" si="13"/>
        <v>정상</v>
      </c>
      <c r="O276" t="str">
        <f t="shared" si="14"/>
        <v>46165|S001|신구점|P003|바닐라라떼|3|4500|13500|간편결제|이서준|판매|</v>
      </c>
      <c r="P276" t="str">
        <f t="shared" si="15"/>
        <v/>
      </c>
      <c r="Q276">
        <f t="shared" si="16"/>
        <v>46165</v>
      </c>
    </row>
    <row r="277" spans="1:17">
      <c r="A277" s="5">
        <v>46163</v>
      </c>
      <c r="B277" s="6" t="s">
        <v>47</v>
      </c>
      <c r="C277" s="7" t="s">
        <v>48</v>
      </c>
      <c r="D277" s="6" t="s">
        <v>56</v>
      </c>
      <c r="E277" s="7" t="s">
        <v>57</v>
      </c>
      <c r="F277" s="6">
        <v>1</v>
      </c>
      <c r="G277" s="6">
        <v>5500</v>
      </c>
      <c r="H277" s="6">
        <v>5500</v>
      </c>
      <c r="I277" s="7" t="s">
        <v>49</v>
      </c>
      <c r="J277" s="7" t="s">
        <v>32</v>
      </c>
      <c r="K277" s="7" t="s">
        <v>33</v>
      </c>
      <c r="L277" s="6"/>
      <c r="M277" t="str">
        <f>_xlfn.XLOOKUP(D277,'03_상품Master'!$A$2:$A$11,'03_상품Master'!$C$2:$C$11,"확인필요")</f>
        <v>푸드</v>
      </c>
      <c r="N277" t="str">
        <f t="shared" si="13"/>
        <v>정상</v>
      </c>
      <c r="O277" t="str">
        <f t="shared" si="14"/>
        <v>46163|S003|용인점|P009|샌드위치|1|5500|5500|현금|한지우|판매|</v>
      </c>
      <c r="P277" t="str">
        <f t="shared" si="15"/>
        <v/>
      </c>
      <c r="Q277">
        <f t="shared" si="16"/>
        <v>46163</v>
      </c>
    </row>
    <row r="278" spans="1:17">
      <c r="A278" s="5">
        <v>46089</v>
      </c>
      <c r="B278" s="6" t="s">
        <v>47</v>
      </c>
      <c r="C278" s="7" t="s">
        <v>48</v>
      </c>
      <c r="D278" s="6" t="s">
        <v>42</v>
      </c>
      <c r="E278" s="7" t="s">
        <v>43</v>
      </c>
      <c r="F278" s="6">
        <v>3</v>
      </c>
      <c r="G278" s="6">
        <v>3000</v>
      </c>
      <c r="H278" s="6">
        <v>9000</v>
      </c>
      <c r="I278" s="7" t="s">
        <v>49</v>
      </c>
      <c r="J278" s="7" t="s">
        <v>51</v>
      </c>
      <c r="K278" s="7" t="s">
        <v>33</v>
      </c>
      <c r="L278" s="6"/>
      <c r="M278" t="str">
        <f>_xlfn.XLOOKUP(D278,'03_상품Master'!$A$2:$A$11,'03_상품Master'!$C$2:$C$11,"확인필요")</f>
        <v>커피</v>
      </c>
      <c r="N278" t="str">
        <f t="shared" si="13"/>
        <v>정상</v>
      </c>
      <c r="O278" t="str">
        <f t="shared" si="14"/>
        <v>46089|S003|용인점|P001|아메리카노|3|3000|9000|현금|최지훈|판매|</v>
      </c>
      <c r="P278" t="str">
        <f t="shared" si="15"/>
        <v/>
      </c>
      <c r="Q278">
        <f t="shared" si="16"/>
        <v>46089</v>
      </c>
    </row>
    <row r="279" spans="1:17">
      <c r="A279" s="5">
        <v>46128</v>
      </c>
      <c r="B279" s="6" t="s">
        <v>27</v>
      </c>
      <c r="C279" s="7" t="s">
        <v>28</v>
      </c>
      <c r="D279" s="6" t="s">
        <v>67</v>
      </c>
      <c r="E279" s="7" t="s">
        <v>68</v>
      </c>
      <c r="F279" s="6">
        <v>2</v>
      </c>
      <c r="G279" s="6">
        <v>4500</v>
      </c>
      <c r="H279" s="6">
        <v>9000</v>
      </c>
      <c r="I279" s="7" t="s">
        <v>31</v>
      </c>
      <c r="J279" s="7" t="s">
        <v>50</v>
      </c>
      <c r="K279" s="7" t="s">
        <v>33</v>
      </c>
      <c r="L279" s="6"/>
      <c r="M279" t="str">
        <f>_xlfn.XLOOKUP(D279,'03_상품Master'!$A$2:$A$11,'03_상품Master'!$C$2:$C$11,"확인필요")</f>
        <v>논커피</v>
      </c>
      <c r="N279" t="str">
        <f t="shared" si="13"/>
        <v>정상</v>
      </c>
      <c r="O279" t="str">
        <f t="shared" si="14"/>
        <v>46128|S001|신구점|P006|초코라떼|2|4500|9000|카드|이서준|판매|</v>
      </c>
      <c r="P279" t="str">
        <f t="shared" si="15"/>
        <v/>
      </c>
      <c r="Q279">
        <f t="shared" si="16"/>
        <v>46128</v>
      </c>
    </row>
    <row r="280" spans="1:17">
      <c r="A280" s="5">
        <v>46161</v>
      </c>
      <c r="B280" s="6" t="s">
        <v>47</v>
      </c>
      <c r="C280" s="7" t="s">
        <v>48</v>
      </c>
      <c r="D280" s="6" t="s">
        <v>59</v>
      </c>
      <c r="E280" s="7" t="s">
        <v>60</v>
      </c>
      <c r="F280" s="6">
        <v>4</v>
      </c>
      <c r="G280" s="6">
        <v>4800</v>
      </c>
      <c r="H280" s="6">
        <v>19200</v>
      </c>
      <c r="I280" s="7" t="s">
        <v>49</v>
      </c>
      <c r="J280" s="7" t="s">
        <v>44</v>
      </c>
      <c r="K280" s="7" t="s">
        <v>61</v>
      </c>
      <c r="L280" s="6"/>
      <c r="M280" t="str">
        <f>_xlfn.XLOOKUP(D280,'03_상품Master'!$A$2:$A$11,'03_상품Master'!$C$2:$C$11,"확인필요")</f>
        <v>커피</v>
      </c>
      <c r="N280" t="str">
        <f t="shared" si="13"/>
        <v>정상</v>
      </c>
      <c r="O280" t="str">
        <f t="shared" si="14"/>
        <v>46161|S003|용인점|P004|카라멜마끼아또|4|4800|19200|현금|박서연|취소|</v>
      </c>
      <c r="P280" t="str">
        <f t="shared" si="15"/>
        <v/>
      </c>
      <c r="Q280">
        <f t="shared" si="16"/>
        <v>46161</v>
      </c>
    </row>
    <row r="281" spans="1:17">
      <c r="A281" s="5">
        <v>46129</v>
      </c>
      <c r="B281" s="6" t="s">
        <v>27</v>
      </c>
      <c r="C281" s="7" t="s">
        <v>28</v>
      </c>
      <c r="D281" s="6" t="s">
        <v>36</v>
      </c>
      <c r="E281" s="7" t="s">
        <v>37</v>
      </c>
      <c r="F281" s="6">
        <v>4</v>
      </c>
      <c r="G281" s="6">
        <v>4000</v>
      </c>
      <c r="H281" s="6">
        <v>16000</v>
      </c>
      <c r="I281" s="7" t="s">
        <v>49</v>
      </c>
      <c r="J281" s="7" t="s">
        <v>51</v>
      </c>
      <c r="K281" s="7" t="s">
        <v>33</v>
      </c>
      <c r="L281" s="6"/>
      <c r="M281" t="str">
        <f>_xlfn.XLOOKUP(D281,'03_상품Master'!$A$2:$A$11,'03_상품Master'!$C$2:$C$11,"확인필요")</f>
        <v>커피</v>
      </c>
      <c r="N281" t="str">
        <f t="shared" si="13"/>
        <v>정상</v>
      </c>
      <c r="O281" t="str">
        <f t="shared" si="14"/>
        <v>46129|S001|신구점|P002|카페라떼|4|4000|16000|현금|최지훈|판매|</v>
      </c>
      <c r="P281" t="str">
        <f t="shared" si="15"/>
        <v/>
      </c>
      <c r="Q281">
        <f t="shared" si="16"/>
        <v>46129</v>
      </c>
    </row>
    <row r="282" spans="1:17">
      <c r="A282" s="5">
        <v>46098</v>
      </c>
      <c r="B282" s="6" t="s">
        <v>27</v>
      </c>
      <c r="C282" s="7" t="s">
        <v>28</v>
      </c>
      <c r="D282" s="6" t="s">
        <v>52</v>
      </c>
      <c r="E282" s="7" t="s">
        <v>53</v>
      </c>
      <c r="F282" s="6">
        <v>2</v>
      </c>
      <c r="G282" s="6">
        <v>3500</v>
      </c>
      <c r="H282" s="6">
        <v>7000</v>
      </c>
      <c r="I282" s="7" t="s">
        <v>38</v>
      </c>
      <c r="J282" s="7" t="s">
        <v>44</v>
      </c>
      <c r="K282" s="7" t="s">
        <v>33</v>
      </c>
      <c r="L282" s="6"/>
      <c r="M282" t="str">
        <f>_xlfn.XLOOKUP(D282,'03_상품Master'!$A$2:$A$11,'03_상품Master'!$C$2:$C$11,"확인필요")</f>
        <v>디저트</v>
      </c>
      <c r="N282" t="str">
        <f t="shared" si="13"/>
        <v>정상</v>
      </c>
      <c r="O282" t="str">
        <f t="shared" si="14"/>
        <v>46098|S001|신구점|P008|크루아상|2|3500|7000|간편결제|박서연|판매|</v>
      </c>
      <c r="P282" t="str">
        <f t="shared" si="15"/>
        <v/>
      </c>
      <c r="Q282">
        <f t="shared" si="16"/>
        <v>46098</v>
      </c>
    </row>
    <row r="283" spans="1:17">
      <c r="A283" s="5">
        <v>46089</v>
      </c>
      <c r="B283" s="6" t="s">
        <v>27</v>
      </c>
      <c r="C283" s="7" t="s">
        <v>28</v>
      </c>
      <c r="D283" s="6" t="s">
        <v>62</v>
      </c>
      <c r="E283" s="7" t="s">
        <v>63</v>
      </c>
      <c r="F283" s="6">
        <v>3</v>
      </c>
      <c r="G283" s="6">
        <v>4000</v>
      </c>
      <c r="H283" s="6">
        <v>12000</v>
      </c>
      <c r="I283" s="7" t="s">
        <v>49</v>
      </c>
      <c r="J283" s="7" t="s">
        <v>50</v>
      </c>
      <c r="K283" s="7" t="s">
        <v>33</v>
      </c>
      <c r="L283" s="6"/>
      <c r="M283" t="str">
        <f>_xlfn.XLOOKUP(D283,'03_상품Master'!$A$2:$A$11,'03_상품Master'!$C$2:$C$11,"확인필요")</f>
        <v>푸드</v>
      </c>
      <c r="N283" t="str">
        <f t="shared" si="13"/>
        <v>정상</v>
      </c>
      <c r="O283" t="str">
        <f t="shared" si="14"/>
        <v>46089|S001|신구점|P010|베이글|3|4000|12000|현금|이서준|판매|</v>
      </c>
      <c r="P283" t="str">
        <f t="shared" si="15"/>
        <v/>
      </c>
      <c r="Q283">
        <f t="shared" si="16"/>
        <v>46089</v>
      </c>
    </row>
    <row r="284" spans="1:17">
      <c r="A284" s="5">
        <v>46164</v>
      </c>
      <c r="B284" s="6" t="s">
        <v>27</v>
      </c>
      <c r="C284" s="7" t="s">
        <v>28</v>
      </c>
      <c r="D284" s="6" t="s">
        <v>36</v>
      </c>
      <c r="E284" s="7" t="s">
        <v>37</v>
      </c>
      <c r="F284" s="6">
        <v>3</v>
      </c>
      <c r="G284" s="6">
        <v>4000</v>
      </c>
      <c r="H284" s="6">
        <v>12000</v>
      </c>
      <c r="I284" s="7" t="s">
        <v>38</v>
      </c>
      <c r="J284" s="7" t="s">
        <v>44</v>
      </c>
      <c r="K284" s="7" t="s">
        <v>33</v>
      </c>
      <c r="L284" s="6"/>
      <c r="M284" t="str">
        <f>_xlfn.XLOOKUP(D284,'03_상품Master'!$A$2:$A$11,'03_상품Master'!$C$2:$C$11,"확인필요")</f>
        <v>커피</v>
      </c>
      <c r="N284" t="str">
        <f t="shared" si="13"/>
        <v>정상</v>
      </c>
      <c r="O284" t="str">
        <f t="shared" si="14"/>
        <v>46164|S001|신구점|P002|카페라떼|3|4000|12000|간편결제|박서연|판매|</v>
      </c>
      <c r="P284" t="str">
        <f t="shared" si="15"/>
        <v/>
      </c>
      <c r="Q284">
        <f t="shared" si="16"/>
        <v>46164</v>
      </c>
    </row>
    <row r="285" spans="1:17">
      <c r="A285" s="5">
        <v>46131</v>
      </c>
      <c r="B285" s="6" t="s">
        <v>27</v>
      </c>
      <c r="C285" s="7" t="s">
        <v>28</v>
      </c>
      <c r="D285" s="6" t="s">
        <v>56</v>
      </c>
      <c r="E285" s="7" t="s">
        <v>57</v>
      </c>
      <c r="F285" s="6">
        <v>3</v>
      </c>
      <c r="G285" s="6">
        <v>5500</v>
      </c>
      <c r="H285" s="6">
        <v>16500</v>
      </c>
      <c r="I285" s="7" t="s">
        <v>38</v>
      </c>
      <c r="J285" s="7" t="s">
        <v>32</v>
      </c>
      <c r="K285" s="7" t="s">
        <v>33</v>
      </c>
      <c r="L285" s="6"/>
      <c r="M285" t="str">
        <f>_xlfn.XLOOKUP(D285,'03_상품Master'!$A$2:$A$11,'03_상품Master'!$C$2:$C$11,"확인필요")</f>
        <v>푸드</v>
      </c>
      <c r="N285" t="str">
        <f t="shared" si="13"/>
        <v>정상</v>
      </c>
      <c r="O285" t="str">
        <f t="shared" si="14"/>
        <v>46131|S001|신구점|P009|샌드위치|3|5500|16500|간편결제|한지우|판매|</v>
      </c>
      <c r="P285" t="str">
        <f t="shared" si="15"/>
        <v/>
      </c>
      <c r="Q285">
        <f t="shared" si="16"/>
        <v>46131</v>
      </c>
    </row>
    <row r="286" spans="1:17">
      <c r="A286" s="5">
        <v>46135</v>
      </c>
      <c r="B286" s="6" t="s">
        <v>34</v>
      </c>
      <c r="C286" s="7" t="s">
        <v>35</v>
      </c>
      <c r="D286" s="6" t="s">
        <v>59</v>
      </c>
      <c r="E286" s="7" t="s">
        <v>60</v>
      </c>
      <c r="F286" s="6">
        <v>2</v>
      </c>
      <c r="G286" s="6">
        <v>4800</v>
      </c>
      <c r="H286" s="6">
        <v>9600</v>
      </c>
      <c r="I286" s="7" t="s">
        <v>49</v>
      </c>
      <c r="J286" s="7" t="s">
        <v>55</v>
      </c>
      <c r="K286" s="7" t="s">
        <v>33</v>
      </c>
      <c r="L286" s="6"/>
      <c r="M286" t="str">
        <f>_xlfn.XLOOKUP(D286,'03_상품Master'!$A$2:$A$11,'03_상품Master'!$C$2:$C$11,"확인필요")</f>
        <v>커피</v>
      </c>
      <c r="N286" t="str">
        <f t="shared" si="13"/>
        <v>정상</v>
      </c>
      <c r="O286" t="str">
        <f t="shared" si="14"/>
        <v>46135|S002|성남점|P004|카라멜마끼아또|2|4800|9600|현금|김민지|판매|</v>
      </c>
      <c r="P286" t="str">
        <f t="shared" si="15"/>
        <v/>
      </c>
      <c r="Q286">
        <f t="shared" si="16"/>
        <v>46135</v>
      </c>
    </row>
    <row r="287" spans="1:17">
      <c r="A287" s="5">
        <v>46140</v>
      </c>
      <c r="B287" s="6" t="s">
        <v>34</v>
      </c>
      <c r="C287" s="7" t="s">
        <v>35</v>
      </c>
      <c r="D287" s="6" t="s">
        <v>45</v>
      </c>
      <c r="E287" s="7" t="s">
        <v>46</v>
      </c>
      <c r="F287" s="6">
        <v>2</v>
      </c>
      <c r="G287" s="6">
        <v>4500</v>
      </c>
      <c r="H287" s="6">
        <v>9000</v>
      </c>
      <c r="I287" s="7" t="s">
        <v>31</v>
      </c>
      <c r="J287" s="7" t="s">
        <v>50</v>
      </c>
      <c r="K287" s="7" t="s">
        <v>33</v>
      </c>
      <c r="L287" s="6"/>
      <c r="M287" t="str">
        <f>_xlfn.XLOOKUP(D287,'03_상품Master'!$A$2:$A$11,'03_상품Master'!$C$2:$C$11,"확인필요")</f>
        <v>커피</v>
      </c>
      <c r="N287" t="str">
        <f t="shared" si="13"/>
        <v>정상</v>
      </c>
      <c r="O287" t="str">
        <f t="shared" si="14"/>
        <v>46140|S002|성남점|P003|바닐라라떼|2|4500|9000|카드|이서준|판매|</v>
      </c>
      <c r="P287" t="str">
        <f t="shared" si="15"/>
        <v/>
      </c>
      <c r="Q287">
        <f t="shared" si="16"/>
        <v>46140</v>
      </c>
    </row>
    <row r="288" spans="1:17">
      <c r="A288" s="5">
        <v>46160</v>
      </c>
      <c r="B288" s="6" t="s">
        <v>34</v>
      </c>
      <c r="C288" s="7" t="s">
        <v>35</v>
      </c>
      <c r="D288" s="6" t="s">
        <v>45</v>
      </c>
      <c r="E288" s="7" t="s">
        <v>46</v>
      </c>
      <c r="F288" s="6">
        <v>1</v>
      </c>
      <c r="G288" s="6">
        <v>4500</v>
      </c>
      <c r="H288" s="6">
        <v>4500</v>
      </c>
      <c r="I288" s="7" t="s">
        <v>49</v>
      </c>
      <c r="J288" s="7" t="s">
        <v>50</v>
      </c>
      <c r="K288" s="7" t="s">
        <v>33</v>
      </c>
      <c r="L288" s="6"/>
      <c r="M288" t="str">
        <f>_xlfn.XLOOKUP(D288,'03_상품Master'!$A$2:$A$11,'03_상품Master'!$C$2:$C$11,"확인필요")</f>
        <v>커피</v>
      </c>
      <c r="N288" t="str">
        <f t="shared" si="13"/>
        <v>정상</v>
      </c>
      <c r="O288" t="str">
        <f t="shared" si="14"/>
        <v>46160|S002|성남점|P003|바닐라라떼|1|4500|4500|현금|이서준|판매|</v>
      </c>
      <c r="P288" t="str">
        <f t="shared" si="15"/>
        <v/>
      </c>
      <c r="Q288">
        <f t="shared" si="16"/>
        <v>46160</v>
      </c>
    </row>
    <row r="289" spans="1:17">
      <c r="A289" s="5">
        <v>46101</v>
      </c>
      <c r="B289" s="6" t="s">
        <v>27</v>
      </c>
      <c r="C289" s="7" t="s">
        <v>28</v>
      </c>
      <c r="D289" s="6" t="s">
        <v>52</v>
      </c>
      <c r="E289" s="7" t="s">
        <v>53</v>
      </c>
      <c r="F289" s="6">
        <v>1</v>
      </c>
      <c r="G289" s="6">
        <v>3500</v>
      </c>
      <c r="H289" s="6">
        <v>3500</v>
      </c>
      <c r="I289" s="7" t="s">
        <v>49</v>
      </c>
      <c r="J289" s="7" t="s">
        <v>41</v>
      </c>
      <c r="K289" s="7" t="s">
        <v>33</v>
      </c>
      <c r="L289" s="6"/>
      <c r="M289" t="str">
        <f>_xlfn.XLOOKUP(D289,'03_상품Master'!$A$2:$A$11,'03_상품Master'!$C$2:$C$11,"확인필요")</f>
        <v>디저트</v>
      </c>
      <c r="N289" t="str">
        <f t="shared" si="13"/>
        <v>정상</v>
      </c>
      <c r="O289" t="str">
        <f t="shared" si="14"/>
        <v>46101|S001|신구점|P008|크루아상|1|3500|3500|현금|정다은|판매|</v>
      </c>
      <c r="P289" t="str">
        <f t="shared" si="15"/>
        <v/>
      </c>
      <c r="Q289">
        <f t="shared" si="16"/>
        <v>46101</v>
      </c>
    </row>
    <row r="290" spans="1:17">
      <c r="A290" s="5">
        <v>46165</v>
      </c>
      <c r="B290" s="6" t="s">
        <v>47</v>
      </c>
      <c r="C290" s="7" t="s">
        <v>48</v>
      </c>
      <c r="D290" s="6" t="s">
        <v>67</v>
      </c>
      <c r="E290" s="7" t="s">
        <v>68</v>
      </c>
      <c r="F290" s="6">
        <v>3</v>
      </c>
      <c r="G290" s="6">
        <v>4500</v>
      </c>
      <c r="H290" s="6">
        <v>13500</v>
      </c>
      <c r="I290" s="7" t="s">
        <v>31</v>
      </c>
      <c r="J290" s="7" t="s">
        <v>41</v>
      </c>
      <c r="K290" s="7" t="s">
        <v>33</v>
      </c>
      <c r="L290" s="6"/>
      <c r="M290" t="str">
        <f>_xlfn.XLOOKUP(D290,'03_상품Master'!$A$2:$A$11,'03_상품Master'!$C$2:$C$11,"확인필요")</f>
        <v>논커피</v>
      </c>
      <c r="N290" t="str">
        <f t="shared" si="13"/>
        <v>정상</v>
      </c>
      <c r="O290" t="str">
        <f t="shared" si="14"/>
        <v>46165|S003|용인점|P006|초코라떼|3|4500|13500|카드|정다은|판매|</v>
      </c>
      <c r="P290" t="str">
        <f t="shared" si="15"/>
        <v/>
      </c>
      <c r="Q290">
        <f t="shared" si="16"/>
        <v>46165</v>
      </c>
    </row>
  </sheetData>
  <phoneticPr fontId="10" type="noConversion"/>
  <conditionalFormatting sqref="A2:L290">
    <cfRule type="expression" dxfId="1" priority="1">
      <formula>OR($N2&lt;&gt;"정상",NOT(ISNUMBER($A2)),$K2="")</formula>
    </cfRule>
    <cfRule type="expression" priority="2">
      <formula>OR($N2&lt;&gt;"정상", NOT(ISNUMBER($A2)), $K2="")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Normal="100" workbookViewId="0">
      <selection activeCell="I22" sqref="I22"/>
    </sheetView>
  </sheetViews>
  <sheetFormatPr defaultColWidth="8.6640625" defaultRowHeight="14.4"/>
  <cols>
    <col min="1" max="1" width="13.33203125" bestFit="1" customWidth="1"/>
    <col min="2" max="2" width="12.21875" bestFit="1" customWidth="1"/>
    <col min="3" max="4" width="8.5546875" bestFit="1" customWidth="1"/>
    <col min="5" max="5" width="10.109375" bestFit="1" customWidth="1"/>
    <col min="6" max="85" width="12.21875" bestFit="1" customWidth="1"/>
    <col min="86" max="86" width="7.5546875" bestFit="1" customWidth="1"/>
    <col min="87" max="87" width="13.33203125" bestFit="1" customWidth="1"/>
    <col min="88" max="88" width="11" bestFit="1" customWidth="1"/>
    <col min="89" max="89" width="13.33203125" bestFit="1" customWidth="1"/>
    <col min="90" max="90" width="11" bestFit="1" customWidth="1"/>
    <col min="91" max="91" width="13.33203125" bestFit="1" customWidth="1"/>
    <col min="92" max="92" width="11" bestFit="1" customWidth="1"/>
    <col min="93" max="93" width="13.33203125" bestFit="1" customWidth="1"/>
    <col min="94" max="94" width="11" bestFit="1" customWidth="1"/>
    <col min="95" max="95" width="13.33203125" bestFit="1" customWidth="1"/>
    <col min="96" max="96" width="11" bestFit="1" customWidth="1"/>
    <col min="97" max="97" width="13.33203125" bestFit="1" customWidth="1"/>
    <col min="98" max="98" width="11" bestFit="1" customWidth="1"/>
    <col min="99" max="99" width="13.33203125" bestFit="1" customWidth="1"/>
    <col min="100" max="100" width="11" bestFit="1" customWidth="1"/>
    <col min="101" max="101" width="13.33203125" bestFit="1" customWidth="1"/>
    <col min="102" max="102" width="11" bestFit="1" customWidth="1"/>
    <col min="103" max="103" width="13.33203125" bestFit="1" customWidth="1"/>
    <col min="104" max="104" width="11" bestFit="1" customWidth="1"/>
    <col min="105" max="105" width="13.33203125" bestFit="1" customWidth="1"/>
    <col min="106" max="106" width="11" bestFit="1" customWidth="1"/>
    <col min="107" max="107" width="13.33203125" bestFit="1" customWidth="1"/>
    <col min="108" max="108" width="11" bestFit="1" customWidth="1"/>
    <col min="109" max="109" width="13.33203125" bestFit="1" customWidth="1"/>
    <col min="110" max="110" width="11" bestFit="1" customWidth="1"/>
    <col min="111" max="111" width="13.33203125" bestFit="1" customWidth="1"/>
    <col min="112" max="112" width="11" bestFit="1" customWidth="1"/>
    <col min="113" max="113" width="13.33203125" bestFit="1" customWidth="1"/>
    <col min="114" max="114" width="9" bestFit="1" customWidth="1"/>
    <col min="115" max="115" width="11" bestFit="1" customWidth="1"/>
    <col min="116" max="116" width="12.21875" bestFit="1" customWidth="1"/>
    <col min="117" max="117" width="11" bestFit="1" customWidth="1"/>
    <col min="118" max="118" width="12.21875" bestFit="1" customWidth="1"/>
    <col min="119" max="119" width="11" bestFit="1" customWidth="1"/>
    <col min="120" max="120" width="12.21875" bestFit="1" customWidth="1"/>
    <col min="121" max="121" width="11" bestFit="1" customWidth="1"/>
    <col min="122" max="122" width="12.21875" bestFit="1" customWidth="1"/>
    <col min="123" max="123" width="11" bestFit="1" customWidth="1"/>
    <col min="124" max="124" width="12.21875" bestFit="1" customWidth="1"/>
    <col min="125" max="125" width="11" bestFit="1" customWidth="1"/>
    <col min="126" max="126" width="12.21875" bestFit="1" customWidth="1"/>
    <col min="127" max="127" width="11" bestFit="1" customWidth="1"/>
    <col min="128" max="128" width="12.21875" bestFit="1" customWidth="1"/>
    <col min="129" max="129" width="11" bestFit="1" customWidth="1"/>
    <col min="130" max="130" width="12.21875" bestFit="1" customWidth="1"/>
    <col min="131" max="131" width="11" bestFit="1" customWidth="1"/>
    <col min="132" max="132" width="13.33203125" bestFit="1" customWidth="1"/>
    <col min="133" max="133" width="11" bestFit="1" customWidth="1"/>
    <col min="134" max="134" width="13.33203125" bestFit="1" customWidth="1"/>
    <col min="135" max="135" width="11" bestFit="1" customWidth="1"/>
    <col min="136" max="136" width="13.33203125" bestFit="1" customWidth="1"/>
    <col min="137" max="137" width="11" bestFit="1" customWidth="1"/>
    <col min="138" max="138" width="13.33203125" bestFit="1" customWidth="1"/>
    <col min="139" max="139" width="11" bestFit="1" customWidth="1"/>
    <col min="140" max="140" width="13.33203125" bestFit="1" customWidth="1"/>
    <col min="141" max="141" width="11" bestFit="1" customWidth="1"/>
    <col min="142" max="142" width="13.33203125" bestFit="1" customWidth="1"/>
    <col min="143" max="143" width="11" bestFit="1" customWidth="1"/>
    <col min="144" max="144" width="13.33203125" bestFit="1" customWidth="1"/>
    <col min="145" max="145" width="11" bestFit="1" customWidth="1"/>
    <col min="146" max="146" width="13.33203125" bestFit="1" customWidth="1"/>
    <col min="147" max="147" width="11" bestFit="1" customWidth="1"/>
    <col min="148" max="148" width="13.33203125" bestFit="1" customWidth="1"/>
    <col min="149" max="149" width="11" bestFit="1" customWidth="1"/>
    <col min="150" max="150" width="13.33203125" bestFit="1" customWidth="1"/>
    <col min="151" max="151" width="11" bestFit="1" customWidth="1"/>
    <col min="152" max="152" width="13.33203125" bestFit="1" customWidth="1"/>
    <col min="153" max="153" width="11" bestFit="1" customWidth="1"/>
    <col min="154" max="154" width="13.33203125" bestFit="1" customWidth="1"/>
    <col min="155" max="155" width="11" bestFit="1" customWidth="1"/>
    <col min="156" max="156" width="13.33203125" bestFit="1" customWidth="1"/>
    <col min="157" max="157" width="11" bestFit="1" customWidth="1"/>
    <col min="158" max="158" width="13.33203125" bestFit="1" customWidth="1"/>
    <col min="159" max="159" width="11" bestFit="1" customWidth="1"/>
    <col min="160" max="160" width="13.33203125" bestFit="1" customWidth="1"/>
    <col min="161" max="161" width="11" bestFit="1" customWidth="1"/>
    <col min="162" max="162" width="13.33203125" bestFit="1" customWidth="1"/>
    <col min="163" max="163" width="11" bestFit="1" customWidth="1"/>
    <col min="164" max="164" width="13.33203125" bestFit="1" customWidth="1"/>
    <col min="165" max="165" width="11" bestFit="1" customWidth="1"/>
    <col min="166" max="166" width="13.33203125" bestFit="1" customWidth="1"/>
    <col min="167" max="167" width="11" bestFit="1" customWidth="1"/>
    <col min="168" max="168" width="13.33203125" bestFit="1" customWidth="1"/>
    <col min="169" max="169" width="11" bestFit="1" customWidth="1"/>
    <col min="170" max="170" width="13.33203125" bestFit="1" customWidth="1"/>
    <col min="171" max="171" width="11" bestFit="1" customWidth="1"/>
    <col min="172" max="172" width="13.33203125" bestFit="1" customWidth="1"/>
    <col min="173" max="173" width="9" bestFit="1" customWidth="1"/>
    <col min="174" max="174" width="7.5546875" bestFit="1" customWidth="1"/>
  </cols>
  <sheetData>
    <row r="1" spans="1:5">
      <c r="A1" s="44" t="s">
        <v>25</v>
      </c>
      <c r="B1" t="s">
        <v>33</v>
      </c>
    </row>
    <row r="3" spans="1:5">
      <c r="A3" s="44" t="s">
        <v>187</v>
      </c>
      <c r="B3" s="44" t="s">
        <v>183</v>
      </c>
    </row>
    <row r="4" spans="1:5">
      <c r="A4" s="44" t="s">
        <v>181</v>
      </c>
      <c r="B4" t="s">
        <v>184</v>
      </c>
      <c r="C4" t="s">
        <v>185</v>
      </c>
      <c r="D4" t="s">
        <v>186</v>
      </c>
      <c r="E4" t="s">
        <v>182</v>
      </c>
    </row>
    <row r="5" spans="1:5">
      <c r="A5" s="45" t="s">
        <v>35</v>
      </c>
      <c r="B5" s="46">
        <v>204700</v>
      </c>
      <c r="C5" s="46">
        <v>321600</v>
      </c>
      <c r="D5" s="46">
        <v>219300</v>
      </c>
      <c r="E5" s="46">
        <v>745600</v>
      </c>
    </row>
    <row r="6" spans="1:5">
      <c r="A6" s="45" t="s">
        <v>28</v>
      </c>
      <c r="B6" s="46">
        <v>298300</v>
      </c>
      <c r="C6" s="46">
        <v>372200</v>
      </c>
      <c r="D6" s="46">
        <v>359200</v>
      </c>
      <c r="E6" s="46">
        <v>1029700</v>
      </c>
    </row>
    <row r="7" spans="1:5">
      <c r="A7" s="45" t="s">
        <v>48</v>
      </c>
      <c r="B7" s="46">
        <v>246500</v>
      </c>
      <c r="C7" s="46">
        <v>167500</v>
      </c>
      <c r="D7" s="46">
        <v>176500</v>
      </c>
      <c r="E7" s="46">
        <v>590500</v>
      </c>
    </row>
    <row r="8" spans="1:5">
      <c r="A8" s="45" t="s">
        <v>182</v>
      </c>
      <c r="B8" s="46">
        <v>749500</v>
      </c>
      <c r="C8" s="46">
        <v>861300</v>
      </c>
      <c r="D8" s="46">
        <v>755000</v>
      </c>
      <c r="E8" s="46">
        <v>2365800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>
      <selection activeCell="F12" sqref="F12"/>
    </sheetView>
  </sheetViews>
  <sheetFormatPr defaultColWidth="8.6640625" defaultRowHeight="14.4"/>
  <cols>
    <col min="1" max="1" width="100" customWidth="1"/>
  </cols>
  <sheetData>
    <row r="1" spans="1:1">
      <c r="A1" s="8" t="s">
        <v>108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6"/>
  <sheetViews>
    <sheetView tabSelected="1" topLeftCell="A4" zoomScaleNormal="100" workbookViewId="0">
      <selection activeCell="Q13" sqref="Q13"/>
    </sheetView>
  </sheetViews>
  <sheetFormatPr defaultColWidth="8.6640625" defaultRowHeight="14.4"/>
  <sheetData>
    <row r="2" spans="2:2">
      <c r="B2" s="47" t="s">
        <v>188</v>
      </c>
    </row>
    <row r="3" spans="2:2">
      <c r="B3" s="47" t="s">
        <v>189</v>
      </c>
    </row>
    <row r="4" spans="2:2">
      <c r="B4" s="47" t="s">
        <v>190</v>
      </c>
    </row>
    <row r="5" spans="2:2">
      <c r="B5" s="47" t="s">
        <v>191</v>
      </c>
    </row>
    <row r="6" spans="2:2">
      <c r="B6" s="47" t="s">
        <v>192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8"/>
  <sheetViews>
    <sheetView showGridLines="0" zoomScaleNormal="100" workbookViewId="0">
      <pane ySplit="4" topLeftCell="A26" activePane="bottomLeft" state="frozen"/>
      <selection pane="bottomLeft" activeCell="D34" sqref="D34"/>
    </sheetView>
  </sheetViews>
  <sheetFormatPr defaultColWidth="8.6640625" defaultRowHeight="14.4"/>
  <cols>
    <col min="1" max="1" width="16" customWidth="1"/>
    <col min="2" max="2" width="18" customWidth="1"/>
    <col min="3" max="3" width="14" customWidth="1"/>
    <col min="4" max="4" width="18" customWidth="1"/>
    <col min="5" max="6" width="16" customWidth="1"/>
    <col min="7" max="8" width="22" customWidth="1"/>
    <col min="9" max="9" width="30" customWidth="1"/>
    <col min="10" max="11" width="12" customWidth="1"/>
    <col min="12" max="12" width="11" customWidth="1"/>
    <col min="13" max="13" width="16" customWidth="1"/>
    <col min="14" max="14" width="12" customWidth="1"/>
    <col min="15" max="15" width="20" customWidth="1"/>
  </cols>
  <sheetData>
    <row r="1" spans="1:6" ht="21">
      <c r="A1" s="31" t="s">
        <v>109</v>
      </c>
      <c r="B1" s="31"/>
      <c r="C1" s="31"/>
      <c r="D1" s="31"/>
      <c r="E1" s="31"/>
      <c r="F1" s="31"/>
    </row>
    <row r="2" spans="1:6" ht="17.100000000000001" customHeight="1">
      <c r="A2" s="30" t="s">
        <v>110</v>
      </c>
      <c r="B2" s="30"/>
      <c r="C2" s="30"/>
      <c r="D2" s="30"/>
      <c r="E2" s="30"/>
      <c r="F2" s="30"/>
    </row>
    <row r="4" spans="1:6">
      <c r="A4" s="32" t="s">
        <v>111</v>
      </c>
      <c r="B4" s="32"/>
      <c r="C4" s="32"/>
      <c r="D4" s="32"/>
      <c r="E4" s="32"/>
      <c r="F4" s="32"/>
    </row>
    <row r="5" spans="1:6">
      <c r="A5" s="9" t="s">
        <v>20</v>
      </c>
      <c r="B5" s="9" t="s">
        <v>21</v>
      </c>
      <c r="C5" s="9" t="s">
        <v>22</v>
      </c>
      <c r="D5" s="9" t="s">
        <v>112</v>
      </c>
      <c r="E5" s="9" t="s">
        <v>113</v>
      </c>
      <c r="F5" s="9" t="s">
        <v>114</v>
      </c>
    </row>
    <row r="6" spans="1:6">
      <c r="A6" s="10">
        <v>2</v>
      </c>
      <c r="B6" s="11">
        <v>4000</v>
      </c>
      <c r="C6" s="11">
        <v>8000</v>
      </c>
      <c r="D6" s="10" t="str">
        <f>IF(A6*B6=C6,"정상","검토")</f>
        <v>정상</v>
      </c>
      <c r="E6" s="12" t="s">
        <v>115</v>
      </c>
      <c r="F6" s="12" t="s">
        <v>116</v>
      </c>
    </row>
    <row r="7" spans="1:6">
      <c r="A7" s="10">
        <v>3</v>
      </c>
      <c r="B7" s="11">
        <v>4500</v>
      </c>
      <c r="C7" s="11">
        <v>13000</v>
      </c>
      <c r="D7" s="10" t="str">
        <f t="shared" ref="D7:D15" si="0">IF(A7*B7=C7,"정상","검토")</f>
        <v>검토</v>
      </c>
      <c r="E7" s="12" t="s">
        <v>117</v>
      </c>
      <c r="F7" s="12" t="s">
        <v>116</v>
      </c>
    </row>
    <row r="8" spans="1:6">
      <c r="A8" s="10">
        <v>1</v>
      </c>
      <c r="B8" s="11">
        <v>3000</v>
      </c>
      <c r="C8" s="11">
        <v>3000</v>
      </c>
      <c r="D8" s="10" t="str">
        <f t="shared" si="0"/>
        <v>정상</v>
      </c>
      <c r="E8" s="12" t="s">
        <v>115</v>
      </c>
      <c r="F8" s="12" t="s">
        <v>116</v>
      </c>
    </row>
    <row r="9" spans="1:6">
      <c r="A9" s="10">
        <v>4</v>
      </c>
      <c r="B9" s="11">
        <v>4800</v>
      </c>
      <c r="C9" s="11">
        <v>19200</v>
      </c>
      <c r="D9" s="10" t="str">
        <f t="shared" si="0"/>
        <v>정상</v>
      </c>
      <c r="E9" s="12" t="s">
        <v>115</v>
      </c>
      <c r="F9" s="12" t="s">
        <v>116</v>
      </c>
    </row>
    <row r="10" spans="1:6">
      <c r="A10" s="10">
        <v>2</v>
      </c>
      <c r="B10" s="11">
        <v>3500</v>
      </c>
      <c r="C10" s="11">
        <v>6000</v>
      </c>
      <c r="D10" s="10" t="str">
        <f t="shared" si="0"/>
        <v>검토</v>
      </c>
      <c r="E10" s="12" t="s">
        <v>117</v>
      </c>
      <c r="F10" s="12" t="s">
        <v>116</v>
      </c>
    </row>
    <row r="11" spans="1:6">
      <c r="A11" s="10">
        <v>5</v>
      </c>
      <c r="B11" s="11">
        <v>4500</v>
      </c>
      <c r="C11" s="11">
        <v>22500</v>
      </c>
      <c r="D11" s="10" t="str">
        <f t="shared" si="0"/>
        <v>정상</v>
      </c>
      <c r="E11" s="12" t="s">
        <v>115</v>
      </c>
      <c r="F11" s="12" t="s">
        <v>116</v>
      </c>
    </row>
    <row r="12" spans="1:6">
      <c r="A12" s="10">
        <v>3</v>
      </c>
      <c r="B12" s="11">
        <v>5000</v>
      </c>
      <c r="C12" s="11">
        <v>15000</v>
      </c>
      <c r="D12" s="10" t="str">
        <f t="shared" si="0"/>
        <v>정상</v>
      </c>
      <c r="E12" s="12" t="s">
        <v>115</v>
      </c>
      <c r="F12" s="12" t="s">
        <v>116</v>
      </c>
    </row>
    <row r="13" spans="1:6">
      <c r="A13" s="10">
        <v>2</v>
      </c>
      <c r="B13" s="11">
        <v>5500</v>
      </c>
      <c r="C13" s="11">
        <v>11000</v>
      </c>
      <c r="D13" s="10" t="str">
        <f t="shared" si="0"/>
        <v>정상</v>
      </c>
      <c r="E13" s="12" t="s">
        <v>115</v>
      </c>
      <c r="F13" s="12" t="s">
        <v>116</v>
      </c>
    </row>
    <row r="14" spans="1:6">
      <c r="A14" s="10">
        <v>4</v>
      </c>
      <c r="B14" s="11">
        <v>4000</v>
      </c>
      <c r="C14" s="11">
        <v>15000</v>
      </c>
      <c r="D14" s="10" t="str">
        <f t="shared" si="0"/>
        <v>검토</v>
      </c>
      <c r="E14" s="12" t="s">
        <v>117</v>
      </c>
      <c r="F14" s="12" t="s">
        <v>116</v>
      </c>
    </row>
    <row r="15" spans="1:6">
      <c r="A15" s="10">
        <v>1</v>
      </c>
      <c r="B15" s="11">
        <v>4500</v>
      </c>
      <c r="C15" s="11">
        <v>4500</v>
      </c>
      <c r="D15" s="10" t="str">
        <f t="shared" si="0"/>
        <v>정상</v>
      </c>
      <c r="E15" s="12" t="s">
        <v>115</v>
      </c>
      <c r="F15" s="12" t="s">
        <v>116</v>
      </c>
    </row>
    <row r="18" spans="1:15">
      <c r="A18" s="27" t="s">
        <v>118</v>
      </c>
      <c r="B18" s="27"/>
      <c r="C18" s="27"/>
      <c r="D18" s="27"/>
      <c r="E18" s="27"/>
    </row>
    <row r="19" spans="1:15">
      <c r="A19" s="9" t="s">
        <v>18</v>
      </c>
      <c r="B19" s="9" t="s">
        <v>119</v>
      </c>
      <c r="C19" s="9" t="s">
        <v>113</v>
      </c>
      <c r="D19" s="9" t="s">
        <v>114</v>
      </c>
      <c r="E19" s="9" t="s">
        <v>120</v>
      </c>
    </row>
    <row r="20" spans="1:15">
      <c r="A20" s="10" t="s">
        <v>42</v>
      </c>
      <c r="B20" s="10" t="str">
        <f>_xlfn.XLOOKUP(A20,'03_상품Master'!$A$2:$A$11,'03_상품Master'!$C$2:$C$11,"확인필요")</f>
        <v>커피</v>
      </c>
      <c r="C20" s="12" t="s">
        <v>101</v>
      </c>
      <c r="D20" s="12" t="s">
        <v>116</v>
      </c>
      <c r="E20" s="12" t="s">
        <v>121</v>
      </c>
    </row>
    <row r="21" spans="1:15">
      <c r="A21" s="10" t="s">
        <v>36</v>
      </c>
      <c r="B21" s="10" t="str">
        <f>_xlfn.XLOOKUP(A21,'03_상품Master'!$A$2:$A$11,'03_상품Master'!$C$2:$C$11,"확인필요")</f>
        <v>커피</v>
      </c>
      <c r="C21" s="12" t="s">
        <v>101</v>
      </c>
      <c r="D21" s="12" t="s">
        <v>116</v>
      </c>
      <c r="E21" s="12" t="s">
        <v>121</v>
      </c>
    </row>
    <row r="22" spans="1:15">
      <c r="A22" s="10" t="s">
        <v>29</v>
      </c>
      <c r="B22" s="10" t="str">
        <f>_xlfn.XLOOKUP(A22,'03_상품Master'!$A$2:$A$11,'03_상품Master'!$C$2:$C$11,"확인필요")</f>
        <v>논커피</v>
      </c>
      <c r="C22" s="12" t="s">
        <v>102</v>
      </c>
      <c r="D22" s="12" t="s">
        <v>116</v>
      </c>
      <c r="E22" s="12" t="s">
        <v>121</v>
      </c>
      <c r="G22" t="str">
        <f>TRIM("카페 라떼")</f>
        <v>카페 라떼</v>
      </c>
    </row>
    <row r="23" spans="1:15">
      <c r="A23" s="10" t="s">
        <v>39</v>
      </c>
      <c r="B23" s="10" t="str">
        <f>_xlfn.XLOOKUP(A23,'03_상품Master'!$A$2:$A$11,'03_상품Master'!$C$2:$C$11,"확인필요")</f>
        <v>디저트</v>
      </c>
      <c r="C23" s="12" t="s">
        <v>103</v>
      </c>
      <c r="D23" s="12" t="s">
        <v>116</v>
      </c>
      <c r="E23" s="12" t="s">
        <v>121</v>
      </c>
      <c r="G23" t="str">
        <f>SUBSTITUTE("카페 라떼", " ","")</f>
        <v>카페라떼</v>
      </c>
    </row>
    <row r="24" spans="1:15">
      <c r="A24" s="10" t="s">
        <v>56</v>
      </c>
      <c r="B24" s="10" t="str">
        <f>_xlfn.XLOOKUP(A24,'03_상품Master'!$A$2:$A$11,'03_상품Master'!$C$2:$C$11,"확인필요")</f>
        <v>푸드</v>
      </c>
      <c r="C24" s="12" t="s">
        <v>104</v>
      </c>
      <c r="D24" s="12" t="s">
        <v>116</v>
      </c>
      <c r="E24" s="12" t="s">
        <v>121</v>
      </c>
    </row>
    <row r="25" spans="1:15">
      <c r="A25" s="10" t="s">
        <v>62</v>
      </c>
      <c r="B25" s="10" t="str">
        <f>_xlfn.XLOOKUP(A25,'03_상품Master'!$A$2:$A$11,'03_상품Master'!$C$2:$C$11,"확인필요")</f>
        <v>푸드</v>
      </c>
      <c r="C25" s="12" t="s">
        <v>104</v>
      </c>
      <c r="D25" s="12" t="s">
        <v>116</v>
      </c>
      <c r="E25" s="12" t="s">
        <v>121</v>
      </c>
    </row>
    <row r="26" spans="1:15">
      <c r="A26" s="10" t="s">
        <v>82</v>
      </c>
      <c r="B26" s="10" t="str">
        <f>_xlfn.XLOOKUP(A26,'03_상품Master'!$A$2:$A$11,'03_상품Master'!$C$2:$C$11,"확인필요")</f>
        <v>확인필요</v>
      </c>
      <c r="C26" s="12" t="s">
        <v>122</v>
      </c>
      <c r="D26" s="12" t="s">
        <v>116</v>
      </c>
      <c r="E26" s="10" t="s">
        <v>123</v>
      </c>
    </row>
    <row r="27" spans="1:15">
      <c r="A27" s="10" t="s">
        <v>45</v>
      </c>
      <c r="B27" s="10" t="str">
        <f>_xlfn.XLOOKUP(A27,'03_상품Master'!$A$2:$A$11,'03_상품Master'!$C$2:$C$11,"확인필요")</f>
        <v>커피</v>
      </c>
      <c r="C27" s="12" t="s">
        <v>101</v>
      </c>
      <c r="D27" s="12" t="s">
        <v>116</v>
      </c>
      <c r="E27" s="12" t="s">
        <v>121</v>
      </c>
    </row>
    <row r="28" spans="1:15">
      <c r="A28" s="10" t="s">
        <v>52</v>
      </c>
      <c r="B28" s="10" t="str">
        <f>_xlfn.XLOOKUP(A28,'03_상품Master'!$A$2:$A$11,'03_상품Master'!$C$2:$C$11,"확인필요")</f>
        <v>디저트</v>
      </c>
      <c r="C28" s="12" t="s">
        <v>103</v>
      </c>
      <c r="D28" s="12" t="s">
        <v>116</v>
      </c>
      <c r="E28" s="12" t="s">
        <v>121</v>
      </c>
    </row>
    <row r="29" spans="1:15">
      <c r="A29" s="10" t="s">
        <v>124</v>
      </c>
      <c r="B29" s="10" t="str">
        <f>_xlfn.XLOOKUP(A29,'03_상품Master'!$A$2:$A$11,'03_상품Master'!$C$2:$C$11,"확인필요")</f>
        <v>확인필요</v>
      </c>
      <c r="C29" s="12" t="s">
        <v>122</v>
      </c>
      <c r="D29" s="12" t="s">
        <v>116</v>
      </c>
      <c r="E29" s="10" t="s">
        <v>123</v>
      </c>
    </row>
    <row r="31" spans="1:15">
      <c r="A31" s="32" t="s">
        <v>125</v>
      </c>
      <c r="B31" s="32"/>
      <c r="C31" s="32"/>
      <c r="D31" s="32"/>
      <c r="E31" s="32"/>
      <c r="F31" s="32"/>
      <c r="G31" s="32"/>
      <c r="I31" s="27" t="s">
        <v>126</v>
      </c>
      <c r="J31" s="27"/>
      <c r="K31" s="27"/>
      <c r="L31" s="27"/>
      <c r="M31" s="27"/>
      <c r="N31" s="27"/>
      <c r="O31" s="27"/>
    </row>
    <row r="32" spans="1:15" ht="31.5" customHeight="1">
      <c r="A32" s="9" t="s">
        <v>127</v>
      </c>
      <c r="B32" s="9" t="s">
        <v>17</v>
      </c>
      <c r="C32" s="9" t="s">
        <v>25</v>
      </c>
      <c r="D32" s="9" t="s">
        <v>22</v>
      </c>
      <c r="E32" s="13"/>
      <c r="F32" s="13"/>
      <c r="G32" s="13"/>
      <c r="I32" s="14" t="s">
        <v>128</v>
      </c>
      <c r="J32" s="14" t="s">
        <v>127</v>
      </c>
      <c r="K32" s="14" t="s">
        <v>17</v>
      </c>
      <c r="L32" s="14" t="s">
        <v>25</v>
      </c>
      <c r="M32" s="15" t="s">
        <v>129</v>
      </c>
      <c r="N32" s="14" t="s">
        <v>113</v>
      </c>
      <c r="O32" s="14" t="s">
        <v>130</v>
      </c>
    </row>
    <row r="33" spans="1:15">
      <c r="A33" s="10" t="s">
        <v>131</v>
      </c>
      <c r="B33" s="12" t="s">
        <v>28</v>
      </c>
      <c r="C33" s="12" t="s">
        <v>33</v>
      </c>
      <c r="D33" s="11">
        <v>8000</v>
      </c>
      <c r="I33" s="16" t="s">
        <v>132</v>
      </c>
      <c r="J33" s="16" t="s">
        <v>131</v>
      </c>
      <c r="K33" s="17" t="s">
        <v>28</v>
      </c>
      <c r="L33" s="17" t="s">
        <v>33</v>
      </c>
      <c r="M33" s="16">
        <f>SUMIFS($D$33:$D$42,$A$33:$A$42,J33,$B$33:$B$42,K33,$C$33:$C$42,L33)</f>
        <v>14000</v>
      </c>
      <c r="N33" s="18">
        <v>14000</v>
      </c>
      <c r="O33" s="16">
        <v>21000</v>
      </c>
    </row>
    <row r="34" spans="1:15">
      <c r="A34" s="10" t="s">
        <v>131</v>
      </c>
      <c r="B34" s="12" t="s">
        <v>28</v>
      </c>
      <c r="C34" s="12" t="s">
        <v>33</v>
      </c>
      <c r="D34" s="11">
        <v>6000</v>
      </c>
      <c r="I34" s="16" t="s">
        <v>133</v>
      </c>
      <c r="J34" s="16" t="s">
        <v>134</v>
      </c>
      <c r="K34" s="17" t="s">
        <v>35</v>
      </c>
      <c r="L34" s="17" t="s">
        <v>33</v>
      </c>
      <c r="M34" s="16">
        <f t="shared" ref="M34:M36" si="1">SUMIFS($D$33:$D$42,$A$33:$A$42,J34,$B$33:$B$42,K34,$C$33:$C$42,L34)</f>
        <v>9000</v>
      </c>
      <c r="N34" s="18">
        <v>9000</v>
      </c>
      <c r="O34" s="16">
        <v>9000</v>
      </c>
    </row>
    <row r="35" spans="1:15">
      <c r="A35" s="10" t="s">
        <v>131</v>
      </c>
      <c r="B35" s="12" t="s">
        <v>35</v>
      </c>
      <c r="C35" s="12" t="s">
        <v>33</v>
      </c>
      <c r="D35" s="11">
        <v>5000</v>
      </c>
      <c r="I35" s="16" t="s">
        <v>135</v>
      </c>
      <c r="J35" s="16" t="s">
        <v>136</v>
      </c>
      <c r="K35" s="17" t="s">
        <v>48</v>
      </c>
      <c r="L35" s="17" t="s">
        <v>33</v>
      </c>
      <c r="M35" s="16">
        <f t="shared" si="1"/>
        <v>12000</v>
      </c>
      <c r="N35" s="18">
        <v>12000</v>
      </c>
      <c r="O35" s="16">
        <v>17000</v>
      </c>
    </row>
    <row r="36" spans="1:15" ht="28.8">
      <c r="A36" s="10" t="s">
        <v>131</v>
      </c>
      <c r="B36" s="12" t="s">
        <v>78</v>
      </c>
      <c r="C36" s="12" t="s">
        <v>33</v>
      </c>
      <c r="D36" s="11">
        <v>7000</v>
      </c>
      <c r="I36" s="16" t="s">
        <v>137</v>
      </c>
      <c r="J36" s="16" t="s">
        <v>138</v>
      </c>
      <c r="K36" s="17" t="s">
        <v>28</v>
      </c>
      <c r="L36" s="17" t="s">
        <v>33</v>
      </c>
      <c r="M36" s="16">
        <f t="shared" si="1"/>
        <v>0</v>
      </c>
      <c r="N36" s="18">
        <v>14000</v>
      </c>
      <c r="O36" s="16">
        <v>29000</v>
      </c>
    </row>
    <row r="37" spans="1:15">
      <c r="A37" s="10" t="s">
        <v>134</v>
      </c>
      <c r="B37" s="12" t="s">
        <v>35</v>
      </c>
      <c r="C37" s="12" t="s">
        <v>33</v>
      </c>
      <c r="D37" s="11">
        <v>9000</v>
      </c>
    </row>
    <row r="38" spans="1:15" ht="17.100000000000001" customHeight="1">
      <c r="A38" s="10" t="s">
        <v>134</v>
      </c>
      <c r="B38" s="12" t="s">
        <v>35</v>
      </c>
      <c r="C38" s="12" t="s">
        <v>61</v>
      </c>
      <c r="D38" s="11">
        <v>3000</v>
      </c>
      <c r="I38" s="28" t="s">
        <v>162</v>
      </c>
      <c r="J38" s="29"/>
      <c r="K38" s="29"/>
      <c r="L38" s="29"/>
      <c r="M38" s="29"/>
      <c r="N38" s="29"/>
      <c r="O38" s="29"/>
    </row>
    <row r="39" spans="1:15">
      <c r="A39" s="10" t="s">
        <v>134</v>
      </c>
      <c r="B39" s="12" t="s">
        <v>48</v>
      </c>
      <c r="C39" s="12" t="s">
        <v>33</v>
      </c>
      <c r="D39" s="11">
        <v>10000</v>
      </c>
      <c r="I39" s="29"/>
      <c r="J39" s="29"/>
      <c r="K39" s="29"/>
      <c r="L39" s="29"/>
      <c r="M39" s="29"/>
      <c r="N39" s="29"/>
      <c r="O39" s="29"/>
    </row>
    <row r="40" spans="1:15">
      <c r="A40" s="10" t="s">
        <v>136</v>
      </c>
      <c r="B40" s="12" t="s">
        <v>48</v>
      </c>
      <c r="C40" s="12" t="s">
        <v>33</v>
      </c>
      <c r="D40" s="11">
        <v>12000</v>
      </c>
    </row>
    <row r="41" spans="1:15">
      <c r="A41" s="10" t="s">
        <v>136</v>
      </c>
      <c r="B41" s="12" t="s">
        <v>70</v>
      </c>
      <c r="C41" s="12" t="s">
        <v>33</v>
      </c>
      <c r="D41" s="11">
        <v>5000</v>
      </c>
    </row>
    <row r="42" spans="1:15">
      <c r="A42" s="10" t="s">
        <v>136</v>
      </c>
      <c r="B42" s="12" t="s">
        <v>28</v>
      </c>
      <c r="C42" s="12" t="s">
        <v>33</v>
      </c>
      <c r="D42" s="11" t="s">
        <v>139</v>
      </c>
    </row>
    <row r="44" spans="1:15">
      <c r="A44" s="27" t="s">
        <v>140</v>
      </c>
      <c r="B44" s="27"/>
      <c r="C44" s="27"/>
      <c r="D44" s="27"/>
      <c r="E44" s="27"/>
      <c r="F44" s="27"/>
      <c r="G44" s="27"/>
      <c r="H44" s="27"/>
    </row>
    <row r="45" spans="1:15">
      <c r="A45" s="19" t="s">
        <v>15</v>
      </c>
      <c r="B45" s="19" t="s">
        <v>17</v>
      </c>
      <c r="C45" s="19" t="s">
        <v>18</v>
      </c>
      <c r="D45" s="19" t="s">
        <v>20</v>
      </c>
      <c r="E45" s="19" t="s">
        <v>21</v>
      </c>
      <c r="F45" s="19" t="s">
        <v>22</v>
      </c>
      <c r="G45" s="19" t="s">
        <v>141</v>
      </c>
      <c r="H45" s="19" t="s">
        <v>142</v>
      </c>
    </row>
    <row r="46" spans="1:15">
      <c r="A46" s="10" t="s">
        <v>143</v>
      </c>
      <c r="B46" s="12" t="s">
        <v>28</v>
      </c>
      <c r="C46" s="10" t="s">
        <v>42</v>
      </c>
      <c r="D46" s="10">
        <v>2</v>
      </c>
      <c r="E46" s="10">
        <v>3000</v>
      </c>
      <c r="F46" s="10">
        <v>6000</v>
      </c>
      <c r="G46" s="10"/>
      <c r="H46" s="10"/>
      <c r="I46" s="23"/>
    </row>
    <row r="47" spans="1:15">
      <c r="A47" s="10" t="s">
        <v>144</v>
      </c>
      <c r="B47" s="12" t="s">
        <v>78</v>
      </c>
      <c r="C47" s="10" t="s">
        <v>36</v>
      </c>
      <c r="D47" s="10">
        <v>1</v>
      </c>
      <c r="E47" s="10">
        <v>4000</v>
      </c>
      <c r="F47" s="10">
        <v>4000</v>
      </c>
      <c r="G47" s="10"/>
      <c r="H47" s="10"/>
      <c r="I47" s="23"/>
    </row>
    <row r="48" spans="1:15">
      <c r="A48" s="10" t="s">
        <v>145</v>
      </c>
      <c r="B48" s="12" t="s">
        <v>35</v>
      </c>
      <c r="C48" s="10" t="s">
        <v>45</v>
      </c>
      <c r="D48" s="10">
        <v>2</v>
      </c>
      <c r="E48" s="10" t="s">
        <v>146</v>
      </c>
      <c r="F48" s="10">
        <v>9000</v>
      </c>
      <c r="G48" s="10"/>
      <c r="H48" s="10"/>
      <c r="I48" s="20"/>
    </row>
    <row r="49" spans="1:9">
      <c r="A49" s="10" t="s">
        <v>147</v>
      </c>
      <c r="B49" s="12" t="s">
        <v>65</v>
      </c>
      <c r="C49" s="10" t="s">
        <v>59</v>
      </c>
      <c r="D49" s="10">
        <v>1</v>
      </c>
      <c r="E49" s="10">
        <v>4800</v>
      </c>
      <c r="F49" s="10">
        <v>4800</v>
      </c>
      <c r="G49" s="10"/>
      <c r="H49" s="10"/>
      <c r="I49" s="20"/>
    </row>
    <row r="50" spans="1:9">
      <c r="A50" s="10" t="s">
        <v>148</v>
      </c>
      <c r="B50" s="12" t="s">
        <v>70</v>
      </c>
      <c r="C50" s="10" t="s">
        <v>29</v>
      </c>
      <c r="D50" s="10" t="s">
        <v>66</v>
      </c>
      <c r="E50" s="10">
        <v>4500</v>
      </c>
      <c r="F50" s="10">
        <v>9000</v>
      </c>
      <c r="G50" s="10"/>
      <c r="H50" s="10"/>
      <c r="I50" s="20"/>
    </row>
    <row r="51" spans="1:9">
      <c r="A51" s="10" t="s">
        <v>149</v>
      </c>
      <c r="B51" s="12" t="s">
        <v>48</v>
      </c>
      <c r="C51" s="10" t="s">
        <v>67</v>
      </c>
      <c r="D51" s="10">
        <v>1</v>
      </c>
      <c r="E51" s="10">
        <v>4500</v>
      </c>
      <c r="F51" s="10" t="s">
        <v>150</v>
      </c>
      <c r="G51" s="10"/>
      <c r="H51" s="10"/>
    </row>
    <row r="52" spans="1:9">
      <c r="A52" s="10" t="s">
        <v>151</v>
      </c>
      <c r="B52" s="12" t="s">
        <v>28</v>
      </c>
      <c r="C52" s="10" t="s">
        <v>39</v>
      </c>
      <c r="D52" s="10">
        <v>2</v>
      </c>
      <c r="E52" s="10">
        <v>5000</v>
      </c>
      <c r="F52" s="10">
        <v>10000</v>
      </c>
      <c r="G52" s="10"/>
      <c r="H52" s="10"/>
    </row>
    <row r="53" spans="1:9">
      <c r="A53" s="10" t="s">
        <v>152</v>
      </c>
      <c r="B53" s="12" t="s">
        <v>35</v>
      </c>
      <c r="C53" s="10" t="s">
        <v>52</v>
      </c>
      <c r="D53" s="10">
        <v>3</v>
      </c>
      <c r="E53" s="10" t="s">
        <v>153</v>
      </c>
      <c r="F53" s="10">
        <v>10500</v>
      </c>
      <c r="G53" s="10"/>
      <c r="H53" s="10"/>
    </row>
    <row r="54" spans="1:9">
      <c r="A54" s="10" t="s">
        <v>154</v>
      </c>
      <c r="B54" s="12" t="s">
        <v>54</v>
      </c>
      <c r="C54" s="10" t="s">
        <v>56</v>
      </c>
      <c r="D54" s="10">
        <v>1</v>
      </c>
      <c r="E54" s="10">
        <v>5500</v>
      </c>
      <c r="F54" s="10">
        <v>5500</v>
      </c>
      <c r="G54" s="10"/>
      <c r="H54" s="10"/>
    </row>
    <row r="55" spans="1:9">
      <c r="A55" s="10" t="s">
        <v>155</v>
      </c>
      <c r="B55" s="12" t="s">
        <v>48</v>
      </c>
      <c r="C55" s="10" t="s">
        <v>62</v>
      </c>
      <c r="D55" s="10">
        <v>2</v>
      </c>
      <c r="E55" s="10">
        <v>4000</v>
      </c>
      <c r="F55" s="10">
        <v>8000</v>
      </c>
      <c r="G55" s="10"/>
      <c r="H55" s="10"/>
    </row>
    <row r="57" spans="1:9" ht="17.100000000000001" customHeight="1">
      <c r="A57" s="30" t="s">
        <v>156</v>
      </c>
      <c r="B57" s="30"/>
      <c r="C57" s="30"/>
      <c r="D57" s="30"/>
      <c r="E57" s="30"/>
      <c r="F57" s="30"/>
      <c r="G57" s="30"/>
      <c r="H57" s="30"/>
    </row>
    <row r="58" spans="1:9">
      <c r="B58" s="20"/>
    </row>
  </sheetData>
  <mergeCells count="9">
    <mergeCell ref="I31:O31"/>
    <mergeCell ref="I38:O39"/>
    <mergeCell ref="A44:H44"/>
    <mergeCell ref="A57:H57"/>
    <mergeCell ref="A1:F1"/>
    <mergeCell ref="A2:F2"/>
    <mergeCell ref="A4:F4"/>
    <mergeCell ref="A18:E18"/>
    <mergeCell ref="A31:G31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6201-D8D7-45CA-9CEB-96C63067BA7B}">
  <dimension ref="A1:N14"/>
  <sheetViews>
    <sheetView workbookViewId="0">
      <pane ySplit="4" topLeftCell="A5" activePane="bottomLeft" state="frozen"/>
      <selection pane="bottomLeft" activeCell="A12" sqref="A12:N12"/>
    </sheetView>
  </sheetViews>
  <sheetFormatPr defaultRowHeight="14.4"/>
  <cols>
    <col min="1" max="1" width="14" customWidth="1"/>
    <col min="2" max="2" width="11" customWidth="1"/>
    <col min="3" max="3" width="14" customWidth="1"/>
    <col min="4" max="4" width="11" customWidth="1"/>
    <col min="5" max="5" width="20" customWidth="1"/>
    <col min="6" max="6" width="9" customWidth="1"/>
    <col min="7" max="11" width="12" customWidth="1"/>
    <col min="12" max="12" width="18" customWidth="1"/>
    <col min="13" max="13" width="20" customWidth="1"/>
    <col min="14" max="14" width="24" customWidth="1"/>
  </cols>
  <sheetData>
    <row r="1" spans="1:14" ht="28.05" customHeight="1">
      <c r="A1" s="42" t="s">
        <v>173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36" customHeight="1">
      <c r="A2" s="41" t="s">
        <v>172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>
      <c r="A3" s="40" t="s">
        <v>171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>
      <c r="A4" s="39" t="s">
        <v>15</v>
      </c>
      <c r="B4" s="39" t="s">
        <v>16</v>
      </c>
      <c r="C4" s="39" t="s">
        <v>17</v>
      </c>
      <c r="D4" s="39" t="s">
        <v>18</v>
      </c>
      <c r="E4" s="39" t="s">
        <v>19</v>
      </c>
      <c r="F4" s="39" t="s">
        <v>20</v>
      </c>
      <c r="G4" s="39" t="s">
        <v>21</v>
      </c>
      <c r="H4" s="39" t="s">
        <v>22</v>
      </c>
      <c r="I4" s="39" t="s">
        <v>23</v>
      </c>
      <c r="J4" s="39" t="s">
        <v>24</v>
      </c>
      <c r="K4" s="39" t="s">
        <v>25</v>
      </c>
      <c r="L4" s="39" t="s">
        <v>26</v>
      </c>
      <c r="M4" s="38" t="s">
        <v>170</v>
      </c>
      <c r="N4" s="38" t="s">
        <v>169</v>
      </c>
    </row>
    <row r="5" spans="1:14" ht="17.399999999999999">
      <c r="A5" s="5">
        <v>46104</v>
      </c>
      <c r="B5" s="6" t="s">
        <v>34</v>
      </c>
      <c r="C5" s="7" t="s">
        <v>35</v>
      </c>
      <c r="D5" s="6" t="s">
        <v>42</v>
      </c>
      <c r="E5" s="7" t="s">
        <v>43</v>
      </c>
      <c r="F5" s="6"/>
      <c r="G5" s="6">
        <v>3000</v>
      </c>
      <c r="H5" s="6">
        <v>3000</v>
      </c>
      <c r="I5" s="7" t="s">
        <v>31</v>
      </c>
      <c r="J5" s="7" t="s">
        <v>50</v>
      </c>
      <c r="K5" s="7" t="s">
        <v>33</v>
      </c>
      <c r="L5" s="6"/>
      <c r="M5" s="43" t="s">
        <v>176</v>
      </c>
      <c r="N5" s="35"/>
    </row>
    <row r="6" spans="1:14">
      <c r="A6" s="5" t="s">
        <v>165</v>
      </c>
      <c r="B6" s="6" t="s">
        <v>27</v>
      </c>
      <c r="C6" s="7" t="s">
        <v>28</v>
      </c>
      <c r="D6" s="6" t="s">
        <v>42</v>
      </c>
      <c r="E6" s="7" t="s">
        <v>43</v>
      </c>
      <c r="F6" s="6">
        <v>1</v>
      </c>
      <c r="G6" s="6">
        <v>3000</v>
      </c>
      <c r="H6" s="6">
        <v>3000</v>
      </c>
      <c r="I6" s="7" t="s">
        <v>49</v>
      </c>
      <c r="J6" s="7" t="s">
        <v>50</v>
      </c>
      <c r="K6" s="7" t="s">
        <v>33</v>
      </c>
      <c r="L6" s="6"/>
      <c r="M6" s="35" t="s">
        <v>174</v>
      </c>
      <c r="N6" s="35"/>
    </row>
    <row r="7" spans="1:14">
      <c r="A7" s="5">
        <v>46165</v>
      </c>
      <c r="B7" s="6" t="s">
        <v>34</v>
      </c>
      <c r="C7" s="7" t="s">
        <v>35</v>
      </c>
      <c r="D7" s="6" t="s">
        <v>45</v>
      </c>
      <c r="E7" s="7" t="s">
        <v>46</v>
      </c>
      <c r="F7" s="6">
        <v>2</v>
      </c>
      <c r="G7" s="6">
        <v>4500</v>
      </c>
      <c r="H7" s="6">
        <v>9000</v>
      </c>
      <c r="I7" s="7" t="s">
        <v>38</v>
      </c>
      <c r="J7" s="7" t="s">
        <v>51</v>
      </c>
      <c r="K7" s="6"/>
      <c r="L7" s="6"/>
      <c r="M7" s="35" t="s">
        <v>175</v>
      </c>
      <c r="N7" s="35"/>
    </row>
    <row r="8" spans="1:14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5"/>
      <c r="N8" s="35"/>
    </row>
    <row r="9" spans="1:14">
      <c r="A9" s="37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5"/>
      <c r="N9" s="35"/>
    </row>
    <row r="11" spans="1:14">
      <c r="A11" s="32" t="s">
        <v>120</v>
      </c>
      <c r="B11" s="33"/>
      <c r="C11" s="33"/>
      <c r="D11" s="33"/>
      <c r="E11" s="33"/>
      <c r="F11" s="33"/>
    </row>
    <row r="12" spans="1:14">
      <c r="A12" s="34" t="s">
        <v>168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1:14">
      <c r="A13" s="34" t="s">
        <v>167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>
      <c r="A14" s="34" t="s">
        <v>166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</sheetData>
  <mergeCells count="7">
    <mergeCell ref="A14:N14"/>
    <mergeCell ref="A1:N1"/>
    <mergeCell ref="A11:F11"/>
    <mergeCell ref="A3:N3"/>
    <mergeCell ref="A12:N12"/>
    <mergeCell ref="A2:N2"/>
    <mergeCell ref="A13:N13"/>
  </mergeCells>
  <phoneticPr fontId="10" type="noConversion"/>
  <conditionalFormatting sqref="A5:L7">
    <cfRule type="expression" dxfId="0" priority="1">
      <formula>OR($N5&lt;&gt;"정상",NOT(ISNUMBER($A5)),$K5="")</formula>
    </cfRule>
    <cfRule type="expression" priority="2">
      <formula>OR($N5&lt;&gt;"정상", NOT(ISNUMBER($A5)), $K5="")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01_실습안내</vt:lpstr>
      <vt:lpstr>02_매출원본</vt:lpstr>
      <vt:lpstr>03_상품Master</vt:lpstr>
      <vt:lpstr>04_지점Master</vt:lpstr>
      <vt:lpstr>05_정제데이터</vt:lpstr>
      <vt:lpstr>06_피벗분석</vt:lpstr>
      <vt:lpstr>07_대시보드</vt:lpstr>
      <vt:lpstr>08_AI보고서</vt:lpstr>
      <vt:lpstr>09_함수테스트</vt:lpstr>
      <vt:lpstr>10_확인필요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지호 홍</cp:lastModifiedBy>
  <cp:revision>0</cp:revision>
  <dcterms:created xsi:type="dcterms:W3CDTF">2026-09-26T06:14:52Z</dcterms:created>
  <dcterms:modified xsi:type="dcterms:W3CDTF">2026-10-05T03:10:46Z</dcterms:modified>
  <dc:language>en-US</dc:language>
</cp:coreProperties>
</file>