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MISTURA\OneDrive\"/>
    </mc:Choice>
  </mc:AlternateContent>
  <bookViews>
    <workbookView xWindow="0" yWindow="0" windowWidth="19368" windowHeight="8508" tabRatio="587" activeTab="9"/>
  </bookViews>
  <sheets>
    <sheet name="Sheet1" sheetId="1" r:id="rId1"/>
    <sheet name="2022" sheetId="7" r:id="rId2"/>
    <sheet name="5year" sheetId="6" r:id="rId3"/>
    <sheet name="trans" sheetId="11" r:id="rId4"/>
    <sheet name="Mobileunifi" sheetId="3" r:id="rId5"/>
    <sheet name="Sheet9" sheetId="17" r:id="rId6"/>
    <sheet name="Sheet4" sheetId="2" state="hidden" r:id="rId7"/>
    <sheet name="high level r.c.v. " sheetId="5" state="hidden" r:id="rId8"/>
    <sheet name="challenges " sheetId="8" state="hidden" r:id="rId9"/>
    <sheet name="Dashboard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" i="11" l="1"/>
  <c r="AE6" i="11" s="1"/>
  <c r="AD5" i="11"/>
  <c r="AD6" i="11" s="1"/>
  <c r="AC5" i="11"/>
  <c r="AC6" i="11" s="1"/>
  <c r="AB5" i="11"/>
  <c r="AB6" i="11" s="1"/>
  <c r="AA5" i="11"/>
  <c r="AA6" i="11" s="1"/>
  <c r="Z5" i="11"/>
  <c r="Z6" i="11" s="1"/>
  <c r="Y5" i="11"/>
  <c r="Y6" i="11" s="1"/>
  <c r="Y7" i="11" s="1"/>
  <c r="Y8" i="11" s="1"/>
  <c r="X5" i="11"/>
  <c r="X6" i="11" s="1"/>
  <c r="W5" i="11"/>
  <c r="W6" i="11" s="1"/>
  <c r="V5" i="11"/>
  <c r="V6" i="11" s="1"/>
  <c r="U5" i="11"/>
  <c r="U6" i="11" s="1"/>
  <c r="T5" i="11"/>
  <c r="T6" i="11" s="1"/>
  <c r="S5" i="11"/>
  <c r="S6" i="11" s="1"/>
  <c r="R5" i="11"/>
  <c r="R6" i="11" s="1"/>
  <c r="Q5" i="11"/>
  <c r="Q6" i="11" s="1"/>
  <c r="P5" i="11"/>
  <c r="P6" i="11" s="1"/>
  <c r="O5" i="11"/>
  <c r="O6" i="11" s="1"/>
  <c r="N5" i="11"/>
  <c r="N6" i="11" s="1"/>
  <c r="M5" i="11"/>
  <c r="M6" i="11" s="1"/>
  <c r="L5" i="11"/>
  <c r="L6" i="11" s="1"/>
  <c r="K5" i="11"/>
  <c r="K6" i="11" s="1"/>
  <c r="J5" i="11"/>
  <c r="J6" i="11" s="1"/>
  <c r="I5" i="11"/>
  <c r="I6" i="11" s="1"/>
  <c r="H5" i="11"/>
  <c r="H6" i="11" s="1"/>
  <c r="G5" i="11"/>
  <c r="G6" i="11" s="1"/>
  <c r="F5" i="11"/>
  <c r="F6" i="11" s="1"/>
  <c r="E5" i="11"/>
  <c r="E6" i="11" s="1"/>
  <c r="D5" i="11"/>
  <c r="D6" i="11" s="1"/>
  <c r="C5" i="11"/>
  <c r="C6" i="11" s="1"/>
  <c r="C7" i="11" s="1"/>
  <c r="B5" i="11"/>
  <c r="B6" i="11" s="1"/>
  <c r="B7" i="11" s="1"/>
  <c r="AF4" i="11"/>
  <c r="AF3" i="11"/>
  <c r="AF2" i="11"/>
  <c r="AE7" i="11" l="1"/>
  <c r="AE8" i="11" s="1"/>
  <c r="C8" i="11"/>
  <c r="D7" i="11"/>
  <c r="D8" i="11" s="1"/>
  <c r="E7" i="11"/>
  <c r="E8" i="11" s="1"/>
  <c r="AF6" i="11"/>
  <c r="W7" i="11"/>
  <c r="W8" i="11" s="1"/>
  <c r="Z7" i="11"/>
  <c r="Z8" i="11" s="1"/>
  <c r="X7" i="11"/>
  <c r="X8" i="11" s="1"/>
  <c r="AF5" i="11"/>
  <c r="N31" i="6"/>
  <c r="N30" i="6"/>
  <c r="N29" i="6"/>
  <c r="N28" i="6"/>
  <c r="N27" i="6"/>
  <c r="N26" i="6"/>
  <c r="N25" i="6"/>
  <c r="N24" i="6"/>
  <c r="F2" i="6" l="1"/>
  <c r="G2" i="6" s="1"/>
  <c r="H2" i="6" s="1"/>
  <c r="F3" i="6"/>
  <c r="G3" i="6" s="1"/>
  <c r="H3" i="6" s="1"/>
  <c r="F4" i="6"/>
  <c r="G4" i="6" s="1"/>
  <c r="F5" i="6"/>
  <c r="G5" i="6" s="1"/>
  <c r="H5" i="6" s="1"/>
  <c r="F6" i="6"/>
  <c r="H6" i="6"/>
  <c r="F7" i="6"/>
  <c r="G7" i="6" s="1"/>
  <c r="F8" i="6"/>
  <c r="G8" i="6" s="1"/>
  <c r="F9" i="6"/>
  <c r="G9" i="6"/>
  <c r="F10" i="6"/>
  <c r="H10" i="6"/>
  <c r="F11" i="6"/>
  <c r="G11" i="6" s="1"/>
  <c r="F12" i="6"/>
  <c r="G12" i="6" s="1"/>
  <c r="F13" i="6"/>
  <c r="G13" i="6" s="1"/>
  <c r="F14" i="6"/>
  <c r="H14" i="6"/>
  <c r="F15" i="6"/>
  <c r="G15" i="6" s="1"/>
  <c r="F16" i="6"/>
  <c r="G16" i="6" s="1"/>
  <c r="F17" i="6"/>
  <c r="G17" i="6" s="1"/>
  <c r="F18" i="6"/>
  <c r="H18" i="6"/>
  <c r="F19" i="6"/>
  <c r="G19" i="6" s="1"/>
  <c r="F20" i="6"/>
  <c r="G20" i="6" s="1"/>
  <c r="F21" i="6"/>
  <c r="G21" i="6" s="1"/>
  <c r="F22" i="6"/>
  <c r="G22" i="6" s="1"/>
  <c r="F23" i="6"/>
  <c r="H23" i="6"/>
  <c r="F24" i="6"/>
  <c r="G24" i="6" s="1"/>
  <c r="F25" i="6"/>
  <c r="G25" i="6" s="1"/>
  <c r="F26" i="6"/>
  <c r="G26" i="6" s="1"/>
  <c r="F27" i="6"/>
  <c r="G27" i="6" s="1"/>
  <c r="F28" i="6"/>
  <c r="H28" i="6"/>
  <c r="F29" i="6"/>
  <c r="G29" i="6" s="1"/>
  <c r="H29" i="6" s="1"/>
  <c r="F30" i="6"/>
  <c r="G30" i="6"/>
  <c r="H30" i="6" s="1"/>
  <c r="F31" i="6"/>
  <c r="G31" i="6" s="1"/>
  <c r="F32" i="6"/>
  <c r="G32" i="6" s="1"/>
  <c r="F33" i="6"/>
  <c r="H33" i="6"/>
  <c r="F34" i="6"/>
  <c r="G34" i="6" s="1"/>
  <c r="F35" i="6"/>
  <c r="G35" i="6"/>
  <c r="F36" i="6"/>
  <c r="G36" i="6"/>
  <c r="F37" i="6"/>
  <c r="H37" i="6"/>
  <c r="F38" i="6"/>
  <c r="G38" i="6" s="1"/>
  <c r="F39" i="6"/>
  <c r="G39" i="6" s="1"/>
  <c r="N42" i="6"/>
  <c r="E41" i="6"/>
  <c r="F42" i="6" s="1"/>
  <c r="D41" i="6"/>
  <c r="C41" i="6"/>
  <c r="J15" i="3"/>
  <c r="I15" i="3"/>
  <c r="H15" i="3"/>
  <c r="G15" i="3"/>
  <c r="F15" i="3"/>
  <c r="E15" i="3"/>
  <c r="D15" i="3"/>
  <c r="C15" i="3"/>
  <c r="B15" i="3"/>
  <c r="H32" i="6" l="1"/>
  <c r="I32" i="6" s="1"/>
  <c r="I29" i="6"/>
  <c r="J29" i="6" s="1"/>
  <c r="J42" i="6"/>
  <c r="I5" i="6"/>
  <c r="F41" i="6"/>
  <c r="H39" i="6"/>
  <c r="I39" i="6" s="1"/>
  <c r="H31" i="6"/>
  <c r="I31" i="6" s="1"/>
  <c r="H4" i="6"/>
  <c r="I4" i="6" s="1"/>
  <c r="G41" i="6"/>
  <c r="I3" i="6"/>
  <c r="I30" i="6"/>
  <c r="F30" i="1"/>
  <c r="F14" i="1"/>
  <c r="H38" i="1"/>
  <c r="H34" i="1"/>
  <c r="H29" i="1"/>
  <c r="H24" i="1"/>
  <c r="H19" i="1"/>
  <c r="H15" i="1"/>
  <c r="H11" i="1"/>
  <c r="H7" i="1"/>
  <c r="K7" i="1" l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5" i="1"/>
  <c r="K26" i="1"/>
  <c r="K27" i="1"/>
  <c r="K28" i="1"/>
  <c r="K29" i="1"/>
  <c r="K31" i="1"/>
  <c r="K33" i="1"/>
  <c r="K34" i="1"/>
  <c r="K35" i="1"/>
  <c r="K36" i="1"/>
  <c r="K37" i="1"/>
  <c r="K38" i="1"/>
  <c r="K39" i="1"/>
  <c r="K40" i="1"/>
  <c r="K4" i="1"/>
  <c r="O43" i="1"/>
  <c r="O44" i="1" s="1"/>
  <c r="O34" i="1"/>
  <c r="O33" i="1"/>
  <c r="O32" i="1"/>
  <c r="O31" i="1"/>
  <c r="O30" i="1"/>
  <c r="O29" i="1"/>
  <c r="O28" i="1"/>
  <c r="O27" i="1"/>
  <c r="K3" i="1"/>
  <c r="G3" i="1"/>
  <c r="H3" i="1" s="1"/>
  <c r="K5" i="1"/>
  <c r="K8" i="1"/>
  <c r="K16" i="1"/>
  <c r="K24" i="1"/>
  <c r="K32" i="1"/>
  <c r="F3" i="1"/>
  <c r="F40" i="1"/>
  <c r="G40" i="1" s="1"/>
  <c r="H40" i="1" s="1"/>
  <c r="I40" i="1" s="1"/>
  <c r="F39" i="1"/>
  <c r="G39" i="1" s="1"/>
  <c r="E42" i="1"/>
  <c r="F45" i="1" s="1"/>
  <c r="F5" i="1"/>
  <c r="G5" i="1" s="1"/>
  <c r="H5" i="1" s="1"/>
  <c r="I5" i="1" s="1"/>
  <c r="F6" i="1"/>
  <c r="G6" i="1" s="1"/>
  <c r="H6" i="1" s="1"/>
  <c r="F7" i="1"/>
  <c r="F8" i="1"/>
  <c r="G8" i="1" s="1"/>
  <c r="F9" i="1"/>
  <c r="G9" i="1" s="1"/>
  <c r="F10" i="1"/>
  <c r="G10" i="1" s="1"/>
  <c r="F11" i="1"/>
  <c r="F12" i="1"/>
  <c r="G12" i="1" s="1"/>
  <c r="F13" i="1"/>
  <c r="G13" i="1" s="1"/>
  <c r="F15" i="1"/>
  <c r="F16" i="1"/>
  <c r="G16" i="1" s="1"/>
  <c r="F17" i="1"/>
  <c r="G17" i="1" s="1"/>
  <c r="F18" i="1"/>
  <c r="G18" i="1" s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G26" i="1" s="1"/>
  <c r="F27" i="1"/>
  <c r="G27" i="1" s="1"/>
  <c r="F28" i="1"/>
  <c r="G28" i="1" s="1"/>
  <c r="F29" i="1"/>
  <c r="G30" i="1"/>
  <c r="F31" i="1"/>
  <c r="G31" i="1" s="1"/>
  <c r="H31" i="1" s="1"/>
  <c r="I31" i="1" s="1"/>
  <c r="F32" i="1"/>
  <c r="G32" i="1" s="1"/>
  <c r="H32" i="1" s="1"/>
  <c r="I32" i="1" s="1"/>
  <c r="F33" i="1"/>
  <c r="G33" i="1" s="1"/>
  <c r="F34" i="1"/>
  <c r="F35" i="1"/>
  <c r="G35" i="1" s="1"/>
  <c r="F36" i="1"/>
  <c r="G36" i="1" s="1"/>
  <c r="F37" i="1"/>
  <c r="G37" i="1" s="1"/>
  <c r="F38" i="1"/>
  <c r="G14" i="1"/>
  <c r="G22" i="1"/>
  <c r="F4" i="1"/>
  <c r="G4" i="1" s="1"/>
  <c r="H4" i="1" s="1"/>
  <c r="I4" i="1" s="1"/>
  <c r="H33" i="1" l="1"/>
  <c r="I33" i="1" s="1"/>
  <c r="J43" i="1"/>
  <c r="F43" i="1"/>
  <c r="H30" i="1"/>
  <c r="I30" i="1" s="1"/>
  <c r="J30" i="1" s="1"/>
  <c r="K30" i="1" s="1"/>
  <c r="F44" i="1"/>
  <c r="I6" i="1"/>
  <c r="G42" i="1"/>
  <c r="F42" i="1"/>
  <c r="D42" i="1"/>
  <c r="C42" i="1" l="1"/>
  <c r="K6" i="1" l="1"/>
  <c r="K42" i="1"/>
  <c r="R8" i="11" l="1"/>
  <c r="I25" i="1"/>
  <c r="I35" i="1"/>
  <c r="N8" i="11"/>
  <c r="I8" i="1"/>
  <c r="H41" i="6"/>
  <c r="G8" i="11"/>
  <c r="I13" i="1"/>
  <c r="S8" i="11"/>
  <c r="I17" i="1"/>
  <c r="I11" i="6"/>
  <c r="I38" i="6"/>
  <c r="H38" i="6"/>
  <c r="H39" i="1"/>
  <c r="I39" i="1"/>
  <c r="I23" i="1"/>
  <c r="I19" i="6"/>
  <c r="I27" i="6"/>
  <c r="H37" i="1"/>
  <c r="I37" i="1"/>
  <c r="T7" i="11"/>
  <c r="T8" i="11"/>
  <c r="I15" i="6"/>
  <c r="I34" i="6"/>
  <c r="I14" i="1"/>
  <c r="H14" i="1"/>
  <c r="H13" i="1"/>
  <c r="I12" i="1"/>
  <c r="H12" i="1"/>
  <c r="I8" i="11"/>
  <c r="N7" i="11"/>
  <c r="L8" i="11"/>
  <c r="I9" i="6"/>
  <c r="I41" i="6"/>
  <c r="H12" i="6"/>
  <c r="I12" i="6"/>
  <c r="H27" i="6"/>
  <c r="I24" i="6"/>
  <c r="AF7" i="11"/>
  <c r="AB8" i="11"/>
  <c r="I16" i="1"/>
  <c r="H17" i="1"/>
  <c r="H25" i="6"/>
  <c r="I25" i="6"/>
  <c r="G7" i="11"/>
  <c r="F8" i="11"/>
  <c r="H23" i="1"/>
  <c r="I20" i="1"/>
  <c r="H28" i="1"/>
  <c r="I28" i="1"/>
  <c r="H35" i="6"/>
  <c r="I35" i="6"/>
  <c r="O8" i="11"/>
  <c r="R7" i="11"/>
  <c r="H22" i="6"/>
  <c r="I22" i="6"/>
  <c r="H24" i="6"/>
  <c r="H26" i="6"/>
  <c r="I26" i="6"/>
  <c r="H21" i="6"/>
  <c r="I21" i="6"/>
  <c r="I42" i="1"/>
  <c r="AA8" i="11"/>
  <c r="AB7" i="11"/>
  <c r="H17" i="6"/>
  <c r="I17" i="6"/>
  <c r="I10" i="1"/>
  <c r="H10" i="1"/>
  <c r="H42" i="1"/>
  <c r="H22" i="1"/>
  <c r="I22" i="1"/>
  <c r="V7" i="11"/>
  <c r="V8" i="11"/>
  <c r="H26" i="1"/>
  <c r="I26" i="1"/>
  <c r="H35" i="1"/>
  <c r="H36" i="1"/>
  <c r="I36" i="1"/>
  <c r="H8" i="1"/>
  <c r="H9" i="1"/>
  <c r="I9" i="1"/>
  <c r="S7" i="11"/>
  <c r="U7" i="11"/>
  <c r="U8" i="11"/>
  <c r="H15" i="6"/>
  <c r="H16" i="6"/>
  <c r="I16" i="6"/>
  <c r="H34" i="6"/>
  <c r="H36" i="6"/>
  <c r="I36" i="6"/>
  <c r="H11" i="6"/>
  <c r="H13" i="6"/>
  <c r="I13" i="6"/>
  <c r="I8" i="6"/>
  <c r="AD7" i="11"/>
  <c r="AD8" i="11"/>
  <c r="H20" i="1"/>
  <c r="H21" i="1"/>
  <c r="I21" i="1"/>
  <c r="I7" i="6"/>
  <c r="H8" i="6"/>
  <c r="H7" i="6"/>
  <c r="H9" i="6"/>
  <c r="F7" i="11"/>
  <c r="H7" i="11"/>
  <c r="H8" i="11"/>
  <c r="AF8" i="11"/>
  <c r="H19" i="6"/>
  <c r="H20" i="6"/>
  <c r="I20" i="6"/>
  <c r="L7" i="11"/>
  <c r="M7" i="11"/>
  <c r="M8" i="11"/>
  <c r="H16" i="1"/>
  <c r="H18" i="1"/>
  <c r="I18" i="1"/>
  <c r="H25" i="1"/>
  <c r="H27" i="1"/>
  <c r="I27" i="1"/>
  <c r="K7" i="11"/>
  <c r="K8" i="11"/>
  <c r="AA7" i="11"/>
  <c r="AC7" i="11"/>
  <c r="AC8" i="11"/>
  <c r="P7" i="11"/>
  <c r="P8" i="11"/>
  <c r="O7" i="11"/>
  <c r="Q7" i="11"/>
  <c r="Q8" i="11"/>
  <c r="I7" i="11"/>
  <c r="J7" i="11"/>
  <c r="J8" i="11"/>
</calcChain>
</file>

<file path=xl/sharedStrings.xml><?xml version="1.0" encoding="utf-8"?>
<sst xmlns="http://schemas.openxmlformats.org/spreadsheetml/2006/main" count="1068" uniqueCount="435">
  <si>
    <t>PRODUCT</t>
  </si>
  <si>
    <t>ATM</t>
  </si>
  <si>
    <t>No of ATM</t>
  </si>
  <si>
    <t>Value</t>
  </si>
  <si>
    <t>Volume</t>
  </si>
  <si>
    <t>Income</t>
  </si>
  <si>
    <t>Cards</t>
  </si>
  <si>
    <t>Issued</t>
  </si>
  <si>
    <t>Active</t>
  </si>
  <si>
    <t>E-Collections</t>
  </si>
  <si>
    <t xml:space="preserve">Volume </t>
  </si>
  <si>
    <t>E-Payment</t>
  </si>
  <si>
    <t>MOBILE</t>
  </si>
  <si>
    <t>Enrolment</t>
  </si>
  <si>
    <t>USSD</t>
  </si>
  <si>
    <t>USSD Volume</t>
  </si>
  <si>
    <t>USSD Value</t>
  </si>
  <si>
    <t>POS</t>
  </si>
  <si>
    <t>No of POS</t>
  </si>
  <si>
    <t>Remittance</t>
  </si>
  <si>
    <t>Transaction Alert</t>
  </si>
  <si>
    <t>TOTAL REVENUE</t>
  </si>
  <si>
    <t>Products</t>
  </si>
  <si>
    <t>Category</t>
  </si>
  <si>
    <t xml:space="preserve">FY 2021 Actual   </t>
  </si>
  <si>
    <t>FY 2022 projection @30% growth</t>
  </si>
  <si>
    <t>Comment</t>
  </si>
  <si>
    <t>CARDS</t>
  </si>
  <si>
    <t>Issued Cards</t>
  </si>
  <si>
    <t xml:space="preserve">*86% of 540,000  acquisition numbers               </t>
  </si>
  <si>
    <t>Cards Revenue</t>
  </si>
  <si>
    <t>*Credit Card incentive                                       * In branch issuance</t>
  </si>
  <si>
    <t>No of Terminals</t>
  </si>
  <si>
    <t xml:space="preserve"> *131 required                                </t>
  </si>
  <si>
    <t>ATM Fee Revenue</t>
  </si>
  <si>
    <t>No of Terminals (Active)</t>
  </si>
  <si>
    <t>* Service recovery  because of CIB</t>
  </si>
  <si>
    <t>POS Volume</t>
  </si>
  <si>
    <t>* 10,000 new terminals budgeted</t>
  </si>
  <si>
    <t>POS Revenue</t>
  </si>
  <si>
    <t>Mobile Enrolment</t>
  </si>
  <si>
    <t xml:space="preserve">*  Projection for percentage of acquisition                       </t>
  </si>
  <si>
    <t>Mobile Revenue</t>
  </si>
  <si>
    <t>USSD Enrollment</t>
  </si>
  <si>
    <t xml:space="preserve">  ** Review onboarding process</t>
  </si>
  <si>
    <t>USSD Revenue</t>
  </si>
  <si>
    <t>35% growth</t>
  </si>
  <si>
    <t>E COLLECTIONS</t>
  </si>
  <si>
    <t>E-Collections Volume</t>
  </si>
  <si>
    <t>E-Collections Revenue</t>
  </si>
  <si>
    <t>E-PAYMENTS</t>
  </si>
  <si>
    <t>E-Payments Volume</t>
  </si>
  <si>
    <t>*Comeback from  CIB attrition challenge</t>
  </si>
  <si>
    <t>E-Payments Revenue</t>
  </si>
  <si>
    <t>*Massive recovery campaign with incentives</t>
  </si>
  <si>
    <t>REMITTANCE</t>
  </si>
  <si>
    <t>Remittance Volume</t>
  </si>
  <si>
    <t>* Gateway for Small &amp; Medium IMTO</t>
  </si>
  <si>
    <t>Remittance Revenue</t>
  </si>
  <si>
    <t>TRANSACTION ALERT</t>
  </si>
  <si>
    <t>SMS Revenue</t>
  </si>
  <si>
    <t>40% growth</t>
  </si>
  <si>
    <t xml:space="preserve">                                        -   </t>
  </si>
  <si>
    <t>2022 budget pr0jection</t>
  </si>
  <si>
    <t>2022 budget % inc</t>
  </si>
  <si>
    <t>2022 FY Budget</t>
  </si>
  <si>
    <t>Active Cards</t>
  </si>
  <si>
    <t>ATM Value</t>
  </si>
  <si>
    <t>ATM Volume</t>
  </si>
  <si>
    <t>POS Value</t>
  </si>
  <si>
    <t>Mobile Value</t>
  </si>
  <si>
    <t>Mobile Volume</t>
  </si>
  <si>
    <t>E-Collections Value</t>
  </si>
  <si>
    <t>CIB Enrolment</t>
  </si>
  <si>
    <t>Corporate Value</t>
  </si>
  <si>
    <t>Corporate Volume</t>
  </si>
  <si>
    <t>Corporate Revenue</t>
  </si>
  <si>
    <t>RIB Enrolment</t>
  </si>
  <si>
    <t>Retail Value</t>
  </si>
  <si>
    <t>Retail Volume</t>
  </si>
  <si>
    <t>Retail Revenue</t>
  </si>
  <si>
    <t>E-Payments Value</t>
  </si>
  <si>
    <t>Remittance Value</t>
  </si>
  <si>
    <t>SMS Volume</t>
  </si>
  <si>
    <t>2022 budget pr0jection Ammen ded</t>
  </si>
  <si>
    <t>Mobile (Unifi &amp; UnityMobile)</t>
  </si>
  <si>
    <t>*7799#</t>
  </si>
  <si>
    <t>E-Payments (CIB &amp; RIB)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</si>
  <si>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</si>
  <si>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</si>
  <si>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</si>
  <si>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</si>
  <si>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</si>
  <si>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</si>
  <si>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</si>
  <si>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</si>
  <si>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</si>
  <si>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</si>
  <si>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</si>
  <si>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</si>
  <si>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</si>
  <si>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YEAR</t>
  </si>
  <si>
    <t>Mobile</t>
  </si>
  <si>
    <t xml:space="preserve">        55,661,328 </t>
  </si>
  <si>
    <t xml:space="preserve">        58,969,284 </t>
  </si>
  <si>
    <t xml:space="preserve">         62,285,410 </t>
  </si>
  <si>
    <t xml:space="preserve">       50,595,870 </t>
  </si>
  <si>
    <t xml:space="preserve">     373,409,824 </t>
  </si>
  <si>
    <t xml:space="preserve">     206,627,315 </t>
  </si>
  <si>
    <t xml:space="preserve">       127,495,022 </t>
  </si>
  <si>
    <t xml:space="preserve">       80,103,849 </t>
  </si>
  <si>
    <t xml:space="preserve">      830,159,352 </t>
  </si>
  <si>
    <t xml:space="preserve">     466,983,137 </t>
  </si>
  <si>
    <t xml:space="preserve">       543,675,770 </t>
  </si>
  <si>
    <t xml:space="preserve">    323,240,007 </t>
  </si>
  <si>
    <t xml:space="preserve">      127,310,364 </t>
  </si>
  <si>
    <t xml:space="preserve">        84,703,547 </t>
  </si>
  <si>
    <t xml:space="preserve">        131,386,112 </t>
  </si>
  <si>
    <t xml:space="preserve">       83,385,533 </t>
  </si>
  <si>
    <t xml:space="preserve">  1,370,501,073 </t>
  </si>
  <si>
    <t xml:space="preserve">     676,068,875 </t>
  </si>
  <si>
    <t xml:space="preserve">   1,081,092,289 </t>
  </si>
  <si>
    <t xml:space="preserve">    578,480,826 </t>
  </si>
  <si>
    <t>e-Collections</t>
  </si>
  <si>
    <t xml:space="preserve">        88,326,739 </t>
  </si>
  <si>
    <t xml:space="preserve">        83,798,799 </t>
  </si>
  <si>
    <t xml:space="preserve">         64,468,821 </t>
  </si>
  <si>
    <t xml:space="preserve">       69,946,227 </t>
  </si>
  <si>
    <t>e-Payments</t>
  </si>
  <si>
    <t xml:space="preserve">        63,098,079 </t>
  </si>
  <si>
    <t xml:space="preserve">        41,370,567 </t>
  </si>
  <si>
    <t xml:space="preserve">          41,723,731 </t>
  </si>
  <si>
    <t xml:space="preserve">       25,869,077 </t>
  </si>
  <si>
    <t xml:space="preserve">         19,468,311 </t>
  </si>
  <si>
    <t xml:space="preserve">        15,598,290 </t>
  </si>
  <si>
    <t xml:space="preserve">          11,423,108 </t>
  </si>
  <si>
    <t xml:space="preserve">         8,063,378 </t>
  </si>
  <si>
    <t>SMS Alert</t>
  </si>
  <si>
    <t xml:space="preserve">        81,387,274 </t>
  </si>
  <si>
    <t xml:space="preserve">      120,382,721 </t>
  </si>
  <si>
    <t xml:space="preserve">         73,982,205 </t>
  </si>
  <si>
    <t xml:space="preserve">       83,826,705 </t>
  </si>
  <si>
    <t>Total Revenue</t>
  </si>
  <si>
    <t xml:space="preserve">  3,009,322,343 </t>
  </si>
  <si>
    <t xml:space="preserve">  1,754,502,536 </t>
  </si>
  <si>
    <t xml:space="preserve">   2,137,532,469 </t>
  </si>
  <si>
    <t xml:space="preserve">  1,303,511,471 </t>
  </si>
  <si>
    <t xml:space="preserve">Q1, 2022 Actual   </t>
  </si>
  <si>
    <t>Q1, 2022 Budget</t>
  </si>
  <si>
    <t>% Achieved</t>
  </si>
  <si>
    <t xml:space="preserve">Q2, 2022 Actual </t>
  </si>
  <si>
    <t xml:space="preserve">Q2, 2022 Budget </t>
  </si>
  <si>
    <t xml:space="preserve">Q3, 2022 Actual </t>
  </si>
  <si>
    <t xml:space="preserve">Q3, 2022 Budget </t>
  </si>
  <si>
    <t xml:space="preserve">Q4, 2022 Actual </t>
  </si>
  <si>
    <t xml:space="preserve">Q4, 2022 Budget </t>
  </si>
  <si>
    <t>Total</t>
  </si>
  <si>
    <t>Activated Cards</t>
  </si>
  <si>
    <t>ATM Revenue</t>
  </si>
  <si>
    <t>MOBILE (UNIFI)</t>
  </si>
  <si>
    <t>USSD (*7799#)</t>
  </si>
  <si>
    <t>E-COLLECTIONS</t>
  </si>
  <si>
    <t>2022 Challenges</t>
  </si>
  <si>
    <t>2023 Prospects</t>
  </si>
  <si>
    <t>Mobile (Unifi &amp; *7799#)</t>
  </si>
  <si>
    <t>1. Regular system downtime</t>
  </si>
  <si>
    <t>2. Non-functional features on the Unifi &amp; *7799# (e.g. bills payment, account opening, NQR etc.)</t>
  </si>
  <si>
    <t xml:space="preserve">3. SP service timeout for MTN users </t>
  </si>
  <si>
    <t> 1. Activation of some of the non-functional features on the channels</t>
  </si>
  <si>
    <t xml:space="preserve">2. USSD optimization to enhance more reliability and adoption by users </t>
  </si>
  <si>
    <t xml:space="preserve">Prolonged downtime on the Card Portal </t>
  </si>
  <si>
    <t> 1.Regulatingagement of branches.</t>
  </si>
  <si>
    <t xml:space="preserve">Partnership with government parastatals and agencies for the issuance of co-branded cards </t>
  </si>
  <si>
    <t>1. API Scoring resulted in churn of merchants and superagents.</t>
  </si>
  <si>
    <t xml:space="preserve">2. Late settlement of merchants' funds by the e-Settlement team. </t>
  </si>
  <si>
    <t>1. Frequent technology and power-related issues across many branch locations.</t>
  </si>
  <si>
    <t>2. Insufficient cash supply to branch locations.</t>
  </si>
  <si>
    <t xml:space="preserve"> Acquisition of more transactions through integration of additional value-added services (betting &amp; third-party ads) </t>
  </si>
  <si>
    <t xml:space="preserve">1. Incessant downtime (and sometimes, outright shutdown) on CIB and UIT </t>
  </si>
  <si>
    <t xml:space="preserve"> Integration of value-added services on CIB &amp; RIB </t>
  </si>
  <si>
    <t>1. Non-availability of dollar</t>
  </si>
  <si>
    <t xml:space="preserve">2. Weak network connectivity making it difficult to access the IMTOs' websites. </t>
  </si>
  <si>
    <t> Continuous reactivation of branch access to the IMTOs portals</t>
  </si>
  <si>
    <t xml:space="preserve">Partnership with more IMTOs </t>
  </si>
  <si>
    <t>BRA.  CODE</t>
  </si>
  <si>
    <t xml:space="preserve"> Branch Name</t>
  </si>
  <si>
    <t>Region</t>
  </si>
  <si>
    <t>Zone</t>
  </si>
  <si>
    <t>Bosso Road Branch</t>
  </si>
  <si>
    <t>Minna &amp; Kogi Region</t>
  </si>
  <si>
    <t>Abuja &amp; North Central</t>
  </si>
  <si>
    <t>Yaba Comm Avenue Branch</t>
  </si>
  <si>
    <t>Ikeja Region</t>
  </si>
  <si>
    <t>Lagos &amp; South West</t>
  </si>
  <si>
    <t>Suleja Branch</t>
  </si>
  <si>
    <t>Ibrahim Taiwo Road Branch</t>
  </si>
  <si>
    <t>Kano-North Region</t>
  </si>
  <si>
    <t>North West</t>
  </si>
  <si>
    <t>Evarist House Branch</t>
  </si>
  <si>
    <t>Abuja Central Region</t>
  </si>
  <si>
    <t>Bungudu Branch</t>
  </si>
  <si>
    <t>Sokoto Region</t>
  </si>
  <si>
    <t>Sokoto Road Zaria,Branch</t>
  </si>
  <si>
    <t>Kaduna I Region</t>
  </si>
  <si>
    <t>Kirkasama Road Branch</t>
  </si>
  <si>
    <t>Maiduguri Region</t>
  </si>
  <si>
    <t>North East</t>
  </si>
  <si>
    <t>Jabi Branch</t>
  </si>
  <si>
    <t>Garki Region</t>
  </si>
  <si>
    <t>Kipdeco Building Branch</t>
  </si>
  <si>
    <t>Katsina Region</t>
  </si>
  <si>
    <t>Ikara Branch</t>
  </si>
  <si>
    <t>Murtala Mohd Way Branch</t>
  </si>
  <si>
    <t>Bauchi Region</t>
  </si>
  <si>
    <t>Abubakar Gumi Market 1 Branch</t>
  </si>
  <si>
    <t>Kaduna II Region</t>
  </si>
  <si>
    <t>NASS Branch</t>
  </si>
  <si>
    <t>Biu Road Branch</t>
  </si>
  <si>
    <t>Jega Branch</t>
  </si>
  <si>
    <t>Garki Area 3 Branch</t>
  </si>
  <si>
    <t>CBD Branch</t>
  </si>
  <si>
    <t>Hafsat Plaza Branch</t>
  </si>
  <si>
    <t>Bama Road Branch</t>
  </si>
  <si>
    <t>Lake Chad Road Branch</t>
  </si>
  <si>
    <t>Yakubu Gowon Way Branch</t>
  </si>
  <si>
    <t>Kachia Road Branch</t>
  </si>
  <si>
    <t>Kano City Branch</t>
  </si>
  <si>
    <t>Nassarawa Branch</t>
  </si>
  <si>
    <t>Sani Abacha Way Branch</t>
  </si>
  <si>
    <t>Kano-South Region</t>
  </si>
  <si>
    <t>Sharada Branch</t>
  </si>
  <si>
    <t>Creek Road Branch</t>
  </si>
  <si>
    <t>Apapa Region</t>
  </si>
  <si>
    <t>Allen Branch</t>
  </si>
  <si>
    <t>Broad Street Branch</t>
  </si>
  <si>
    <t>VI/Lagos island Region</t>
  </si>
  <si>
    <t>Tiamiyu Savage Branch</t>
  </si>
  <si>
    <t>Azikiwe Road Branch</t>
  </si>
  <si>
    <t>Phc Region</t>
  </si>
  <si>
    <t>South South/South East</t>
  </si>
  <si>
    <t>Factory Road Branch</t>
  </si>
  <si>
    <t>Enugu Region</t>
  </si>
  <si>
    <t>Gwagwalada Branch</t>
  </si>
  <si>
    <t>Yola Branch</t>
  </si>
  <si>
    <t>Adamawa Region</t>
  </si>
  <si>
    <t>Commercial Road Branch</t>
  </si>
  <si>
    <t>Gombe Commercial Area Branch</t>
  </si>
  <si>
    <t>New Road Dutse Branch</t>
  </si>
  <si>
    <t>Dutse Region</t>
  </si>
  <si>
    <t>Katsina Branch</t>
  </si>
  <si>
    <t>Funtua Branch</t>
  </si>
  <si>
    <t>Birnin Kebbi Branch</t>
  </si>
  <si>
    <t>Ajaokuta Branch</t>
  </si>
  <si>
    <t>Lokoja Branch</t>
  </si>
  <si>
    <t>Okene Branch</t>
  </si>
  <si>
    <t>Murtala Mohammed Way Branch, Ilorin</t>
  </si>
  <si>
    <t>South West 1 Region</t>
  </si>
  <si>
    <t>Offa Branch</t>
  </si>
  <si>
    <t>Lafia  Branch</t>
  </si>
  <si>
    <t>Lafia/Makurdi Region</t>
  </si>
  <si>
    <t>Keffi Branch</t>
  </si>
  <si>
    <t>Oba Adesida Branch</t>
  </si>
  <si>
    <t>Odutola Road Branch</t>
  </si>
  <si>
    <t>South West 2 Region</t>
  </si>
  <si>
    <t>Ahmadu Bello Way Branch</t>
  </si>
  <si>
    <t>Sokoto Main Branch</t>
  </si>
  <si>
    <t>Jalingo Branch</t>
  </si>
  <si>
    <t>Damaturu Branch</t>
  </si>
  <si>
    <t xml:space="preserve">Gusau Branch </t>
  </si>
  <si>
    <t>Kwali Branch</t>
  </si>
  <si>
    <t>Mubi Branch</t>
  </si>
  <si>
    <t>Numan Branch</t>
  </si>
  <si>
    <t>Ikot Ekpene Branch</t>
  </si>
  <si>
    <t>Uyo Region</t>
  </si>
  <si>
    <t>Niger House Branch</t>
  </si>
  <si>
    <t>Alkaleri Branch</t>
  </si>
  <si>
    <t>Azare Branch</t>
  </si>
  <si>
    <t>Gboko Branch</t>
  </si>
  <si>
    <t>Otukpo Branch</t>
  </si>
  <si>
    <t>Ugbokolo Branch</t>
  </si>
  <si>
    <t xml:space="preserve">Zaki Biam Branch </t>
  </si>
  <si>
    <t>Monday Mkt Branch</t>
  </si>
  <si>
    <t>Billiri Branch</t>
  </si>
  <si>
    <t>Abubakar Maje Road Branch</t>
  </si>
  <si>
    <t>Kafanchan Branch</t>
  </si>
  <si>
    <t>Main Street Zaria Branch</t>
  </si>
  <si>
    <t>Chiromawa Toll Gate Branch</t>
  </si>
  <si>
    <t>Daura Branch</t>
  </si>
  <si>
    <t>Dutsin-Ma Branch</t>
  </si>
  <si>
    <t>Wasagu Branch</t>
  </si>
  <si>
    <t>Ankpa Branch</t>
  </si>
  <si>
    <t>Kabba Branch</t>
  </si>
  <si>
    <t>Paiko Road Branch</t>
  </si>
  <si>
    <t>Ilorin Market Branch</t>
  </si>
  <si>
    <t>Akwanga Branch</t>
  </si>
  <si>
    <t>Dawaki Road Branch</t>
  </si>
  <si>
    <t>Bida Branch</t>
  </si>
  <si>
    <t>Zungeru Branch</t>
  </si>
  <si>
    <t>Wase Branch</t>
  </si>
  <si>
    <t>Pankshin Branch</t>
  </si>
  <si>
    <t>Gada Branch</t>
  </si>
  <si>
    <t>Gwadabawa Branch</t>
  </si>
  <si>
    <t>Sabon Birni Branch</t>
  </si>
  <si>
    <t>Market Branch</t>
  </si>
  <si>
    <t>Yabo Branch</t>
  </si>
  <si>
    <t>Wukari Branch</t>
  </si>
  <si>
    <t>Nguru Yobe Branch</t>
  </si>
  <si>
    <t>Potiskum  Branch</t>
  </si>
  <si>
    <t>Talatan Mafara Branch</t>
  </si>
  <si>
    <t>SGBN Building Branch</t>
  </si>
  <si>
    <t>Old Aba Road Branch</t>
  </si>
  <si>
    <t>Maitama Branch</t>
  </si>
  <si>
    <t>Opebi Branch</t>
  </si>
  <si>
    <t>Marina Branch</t>
  </si>
  <si>
    <t>Commercial Zone Branch</t>
  </si>
  <si>
    <t>Lebanon Road Branch</t>
  </si>
  <si>
    <t>Omoku Branch</t>
  </si>
  <si>
    <t>Aba Road 1 Branch</t>
  </si>
  <si>
    <t>Faulks Road Branch</t>
  </si>
  <si>
    <t>Wuse Zone 5 Branch</t>
  </si>
  <si>
    <t>New Market Road Branch</t>
  </si>
  <si>
    <t>Bank Road, Makurdi Branch</t>
  </si>
  <si>
    <t>Abraka Branch</t>
  </si>
  <si>
    <t>Edo &amp; Delta Region</t>
  </si>
  <si>
    <t>Agbor Branch</t>
  </si>
  <si>
    <t>Asaba Branch</t>
  </si>
  <si>
    <t>Effurun Branch</t>
  </si>
  <si>
    <t>Kwale Branch</t>
  </si>
  <si>
    <t>Oleh Branch</t>
  </si>
  <si>
    <t>Sapele Branch</t>
  </si>
  <si>
    <t>Ughelli Branch</t>
  </si>
  <si>
    <t>Warri Branch</t>
  </si>
  <si>
    <t>Afuze Branch</t>
  </si>
  <si>
    <t>Auchi Branch</t>
  </si>
  <si>
    <t>Mission Road Branch</t>
  </si>
  <si>
    <t>New Benin Branch</t>
  </si>
  <si>
    <t>Ring Road Branch</t>
  </si>
  <si>
    <t>Uromi Branch</t>
  </si>
  <si>
    <t>Kofar Ruwa Market Branch</t>
  </si>
  <si>
    <t>Burma Road Branch</t>
  </si>
  <si>
    <t>Head Office Annex Branch</t>
  </si>
  <si>
    <t>Oba Akran Branch</t>
  </si>
  <si>
    <t>Idi Oro Branch</t>
  </si>
  <si>
    <t>Farin Gada Branch</t>
  </si>
  <si>
    <t>Wuse II Branch</t>
  </si>
  <si>
    <t>Aka Road Branch</t>
  </si>
  <si>
    <t>Ado Ekiti Branch</t>
  </si>
  <si>
    <t>Otun Ekiti Branch</t>
  </si>
  <si>
    <t>Eldorado Branch</t>
  </si>
  <si>
    <t>Takai Branch</t>
  </si>
  <si>
    <t xml:space="preserve">Abule Egba Branch </t>
  </si>
  <si>
    <t>Ebute Ero Branch</t>
  </si>
  <si>
    <t>Mile 12 Branch</t>
  </si>
  <si>
    <t>Oregun Road Branch</t>
  </si>
  <si>
    <t>Tincan Port, Branch</t>
  </si>
  <si>
    <t>Mararaba Branch</t>
  </si>
  <si>
    <t>Oyemekun Road Branch</t>
  </si>
  <si>
    <t>Igbokoda Branch</t>
  </si>
  <si>
    <t>Oshogbo Branch</t>
  </si>
  <si>
    <t>Trans Amadi Branch</t>
  </si>
  <si>
    <t>Wuse Zone 3 Branch</t>
  </si>
  <si>
    <t>Olu Obasanjo Branch</t>
  </si>
  <si>
    <t>Baga Road Branch</t>
  </si>
  <si>
    <t>Birninkudu Town Branch</t>
  </si>
  <si>
    <t>Kiyawa Road Branch</t>
  </si>
  <si>
    <t>Kazaure Branch</t>
  </si>
  <si>
    <t>Maigatari Branch</t>
  </si>
  <si>
    <t>Bakori House Branch</t>
  </si>
  <si>
    <t>Zoo Road Branch</t>
  </si>
  <si>
    <t>Bello Road Branch</t>
  </si>
  <si>
    <t>Danbatta Branch</t>
  </si>
  <si>
    <t>Dawakin Kudu Branch</t>
  </si>
  <si>
    <t>IBB Way Branch</t>
  </si>
  <si>
    <t>Bompai Branch</t>
  </si>
  <si>
    <t>Wudi Branch</t>
  </si>
  <si>
    <t>Adeola Odeku Branch</t>
  </si>
  <si>
    <t>Aba Road 2 Branch</t>
  </si>
  <si>
    <t>Banex Plaza Branch</t>
  </si>
  <si>
    <t>Birnin Gwari Branch</t>
  </si>
  <si>
    <t>Mushin Branch</t>
  </si>
  <si>
    <t>Alaba Int'L Branch</t>
  </si>
  <si>
    <t>Awolowo Road Branch</t>
  </si>
  <si>
    <t>Bwari Branch</t>
  </si>
  <si>
    <t>Abeokuta Branch</t>
  </si>
  <si>
    <t>Kubwa Branch</t>
  </si>
  <si>
    <t>Igarra Branch</t>
  </si>
  <si>
    <t>Uniben Branch</t>
  </si>
  <si>
    <t>Ozorro Branch</t>
  </si>
  <si>
    <t>Dawanua Grain Market Branch</t>
  </si>
  <si>
    <t>Tudun Hatsi Branch</t>
  </si>
  <si>
    <t>Independence Way Branch</t>
  </si>
  <si>
    <t>Katsina Central Market Branch</t>
  </si>
  <si>
    <t>Apa Branch</t>
  </si>
  <si>
    <t>Yenegoa Branch</t>
  </si>
  <si>
    <t>Yauri Branch</t>
  </si>
  <si>
    <t>Junction Road, Kaduna Branch</t>
  </si>
  <si>
    <t>Tal'Udu Branch</t>
  </si>
  <si>
    <t>Iddo Branch</t>
  </si>
  <si>
    <t>Surulere Branch</t>
  </si>
  <si>
    <t>Bodija Branch</t>
  </si>
  <si>
    <t>Iwo Road Branch</t>
  </si>
  <si>
    <t>Ede Branch</t>
  </si>
  <si>
    <t>Aspamda Branch</t>
  </si>
  <si>
    <t>Ikorodu Branch</t>
  </si>
  <si>
    <t>Lekki Express Way Branch</t>
  </si>
  <si>
    <t>Gwarzo Branch</t>
  </si>
  <si>
    <t>Ringim Branch</t>
  </si>
  <si>
    <t>Jahun Branch</t>
  </si>
  <si>
    <t>Hong Branch</t>
  </si>
  <si>
    <t>Ganye Branch</t>
  </si>
  <si>
    <t>Gumel Branch</t>
  </si>
  <si>
    <t>Kaduna Refinery Branch</t>
  </si>
  <si>
    <t>Pambegua Branch</t>
  </si>
  <si>
    <t>Hotoro Branch</t>
  </si>
  <si>
    <t>Umuahia Branch</t>
  </si>
  <si>
    <t>Awka Branch</t>
  </si>
  <si>
    <t>Abakaliki Branch</t>
  </si>
  <si>
    <t>Enugu Branch</t>
  </si>
  <si>
    <t>Owerri Branch</t>
  </si>
  <si>
    <t>Festac Branch</t>
  </si>
  <si>
    <t>Calabar Branch</t>
  </si>
  <si>
    <t>Kafin Hausa Branch</t>
  </si>
  <si>
    <t>Gwarimpa Branch</t>
  </si>
  <si>
    <t>Musawa Branch</t>
  </si>
  <si>
    <t>Tudunwada Branch</t>
  </si>
  <si>
    <t>Onne Branch</t>
  </si>
  <si>
    <t>Woji Branch</t>
  </si>
  <si>
    <t>Kontagora Branch</t>
  </si>
  <si>
    <t>Karu Branch</t>
  </si>
  <si>
    <t>Kirfi Branch</t>
  </si>
  <si>
    <t>Mowe Branch</t>
  </si>
  <si>
    <t>Head Office Branch</t>
  </si>
  <si>
    <t>Central</t>
  </si>
  <si>
    <t>Value Remittance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</si>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</sst>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#,##0_ ;\-#,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Georgia"/>
      <family val="1"/>
    </font>
    <font>
      <b/>
      <sz val="11"/>
      <color rgb="FF000000"/>
      <name val="Georgia"/>
      <family val="1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sz val="10"/>
      <color rgb="FF000000"/>
      <name val="Georgia"/>
      <family val="1"/>
    </font>
    <font>
      <sz val="10"/>
      <color rgb="FF000000"/>
      <name val="Georgia"/>
      <family val="1"/>
    </font>
    <font>
      <sz val="11"/>
      <color theme="1"/>
      <name val="Georgia"/>
      <family val="1"/>
    </font>
    <font>
      <b/>
      <sz val="14"/>
      <color rgb="FF000000"/>
      <name val="Georgia"/>
      <family val="1"/>
    </font>
    <font>
      <sz val="14"/>
      <color theme="1"/>
      <name val="Georgia"/>
      <family val="1"/>
    </font>
    <font>
      <sz val="14"/>
      <color rgb="FF000000"/>
      <name val="Georgia"/>
      <family val="1"/>
    </font>
    <font>
      <b/>
      <sz val="14"/>
      <color theme="1"/>
      <name val="Georgia"/>
      <family val="1"/>
    </font>
    <font>
      <sz val="18"/>
      <name val="Georgia"/>
      <family val="1"/>
    </font>
    <font>
      <b/>
      <sz val="15"/>
      <color rgb="FF000000"/>
      <name val="Georgia"/>
      <family val="1"/>
    </font>
    <font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Georgia"/>
      <family val="1"/>
    </font>
    <font>
      <b/>
      <sz val="12"/>
      <color theme="1"/>
      <name val="Georgia"/>
      <family val="1"/>
    </font>
    <font>
      <b/>
      <sz val="12"/>
      <color rgb="FFFFFFFF"/>
      <name val="Georgia"/>
      <family val="1"/>
    </font>
    <font>
      <sz val="12"/>
      <color theme="1"/>
      <name val="Georgia"/>
      <family val="2"/>
    </font>
    <font>
      <b/>
      <sz val="9"/>
      <color rgb="FF000000"/>
      <name val="Georgia"/>
      <family val="1"/>
    </font>
    <font>
      <sz val="9"/>
      <color rgb="FF000000"/>
      <name val="Georgia"/>
      <family val="1"/>
    </font>
    <font>
      <sz val="9"/>
      <color rgb="FF000000"/>
      <name val="Arial"/>
      <family val="2"/>
    </font>
    <font>
      <sz val="9"/>
      <color theme="1"/>
      <name val="Georgia"/>
      <family val="1"/>
    </font>
    <font>
      <b/>
      <sz val="9"/>
      <color theme="0"/>
      <name val="Georgia"/>
      <family val="1"/>
    </font>
    <font>
      <b/>
      <sz val="9"/>
      <color theme="1"/>
      <name val="Georgia"/>
      <family val="1"/>
    </font>
    <font>
      <b/>
      <sz val="9"/>
      <color rgb="FF000000"/>
      <name val="Arial"/>
      <family val="2"/>
    </font>
    <font>
      <b/>
      <sz val="12"/>
      <color theme="1"/>
      <name val="Georgia"/>
      <family val="2"/>
    </font>
    <font>
      <b/>
      <sz val="9"/>
      <color rgb="FFFF0000"/>
      <name val="Georgia"/>
      <family val="1"/>
    </font>
    <font>
      <b/>
      <sz val="10"/>
      <color theme="0"/>
      <name val="Georgia"/>
      <family val="1"/>
    </font>
    <font>
      <sz val="10"/>
      <color theme="1"/>
      <name val="Georgia"/>
      <family val="1"/>
    </font>
  </fonts>
  <fills count="32">
    <fill>
      <patternFill patternType="none"/>
    </fill>
    <fill>
      <patternFill patternType="gray125"/>
    </fill>
    <fill>
      <patternFill patternType="solid">
        <fgColor theme="1" tint="0.499984740745262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/>
  </cellStyleXfs>
  <cellXfs count="26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/>
    <xf numFmtId="0" fontId="2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 wrapText="1" readingOrder="1"/>
    </xf>
    <xf numFmtId="0" fontId="2" fillId="14" borderId="5" xfId="0" applyFont="1" applyFill="1" applyBorder="1" applyAlignment="1">
      <alignment horizontal="center" vertical="center" wrapText="1" readingOrder="1"/>
    </xf>
    <xf numFmtId="0" fontId="2" fillId="15" borderId="5" xfId="0" applyFont="1" applyFill="1" applyBorder="1" applyAlignment="1">
      <alignment horizontal="center" vertical="center" wrapText="1" readingOrder="1"/>
    </xf>
    <xf numFmtId="0" fontId="2" fillId="16" borderId="5" xfId="0" applyFont="1" applyFill="1" applyBorder="1" applyAlignment="1">
      <alignment horizontal="center" wrapText="1" readingOrder="1"/>
    </xf>
    <xf numFmtId="0" fontId="2" fillId="15" borderId="5" xfId="0" applyFont="1" applyFill="1" applyBorder="1" applyAlignment="1">
      <alignment horizontal="center" wrapText="1" readingOrder="1"/>
    </xf>
    <xf numFmtId="0" fontId="6" fillId="14" borderId="8" xfId="0" applyFont="1" applyFill="1" applyBorder="1" applyAlignment="1">
      <alignment horizontal="center" vertical="center" wrapText="1" readingOrder="1"/>
    </xf>
    <xf numFmtId="3" fontId="6" fillId="15" borderId="8" xfId="0" applyNumberFormat="1" applyFont="1" applyFill="1" applyBorder="1" applyAlignment="1">
      <alignment horizontal="center" vertical="center" wrapText="1" readingOrder="1"/>
    </xf>
    <xf numFmtId="3" fontId="6" fillId="16" borderId="8" xfId="0" applyNumberFormat="1" applyFont="1" applyFill="1" applyBorder="1" applyAlignment="1">
      <alignment horizontal="center" wrapText="1" readingOrder="1"/>
    </xf>
    <xf numFmtId="0" fontId="6" fillId="15" borderId="6" xfId="0" applyFont="1" applyFill="1" applyBorder="1" applyAlignment="1">
      <alignment horizontal="left" vertical="center" wrapText="1" readingOrder="1"/>
    </xf>
    <xf numFmtId="0" fontId="6" fillId="14" borderId="9" xfId="0" applyFont="1" applyFill="1" applyBorder="1" applyAlignment="1">
      <alignment horizontal="center" vertical="center" wrapText="1" readingOrder="1"/>
    </xf>
    <xf numFmtId="3" fontId="6" fillId="15" borderId="9" xfId="0" applyNumberFormat="1" applyFont="1" applyFill="1" applyBorder="1" applyAlignment="1">
      <alignment horizontal="center" vertical="center" wrapText="1" readingOrder="1"/>
    </xf>
    <xf numFmtId="3" fontId="6" fillId="16" borderId="9" xfId="0" applyNumberFormat="1" applyFont="1" applyFill="1" applyBorder="1" applyAlignment="1">
      <alignment horizontal="center" wrapText="1" readingOrder="1"/>
    </xf>
    <xf numFmtId="0" fontId="6" fillId="15" borderId="7" xfId="0" applyFont="1" applyFill="1" applyBorder="1" applyAlignment="1">
      <alignment horizontal="left" vertical="center" wrapText="1" readingOrder="1"/>
    </xf>
    <xf numFmtId="0" fontId="6" fillId="15" borderId="8" xfId="0" applyFont="1" applyFill="1" applyBorder="1" applyAlignment="1">
      <alignment horizontal="center" vertical="center" wrapText="1" readingOrder="1"/>
    </xf>
    <xf numFmtId="0" fontId="6" fillId="16" borderId="8" xfId="0" applyFont="1" applyFill="1" applyBorder="1" applyAlignment="1">
      <alignment horizontal="center" wrapText="1" readingOrder="1"/>
    </xf>
    <xf numFmtId="0" fontId="6" fillId="15" borderId="6" xfId="0" applyFont="1" applyFill="1" applyBorder="1" applyAlignment="1">
      <alignment horizontal="left" wrapText="1" readingOrder="1"/>
    </xf>
    <xf numFmtId="0" fontId="6" fillId="14" borderId="11" xfId="0" applyFont="1" applyFill="1" applyBorder="1" applyAlignment="1">
      <alignment horizontal="center" vertical="center" wrapText="1" readingOrder="1"/>
    </xf>
    <xf numFmtId="3" fontId="6" fillId="15" borderId="11" xfId="0" applyNumberFormat="1" applyFont="1" applyFill="1" applyBorder="1" applyAlignment="1">
      <alignment horizontal="center" vertical="center" wrapText="1" readingOrder="1"/>
    </xf>
    <xf numFmtId="3" fontId="6" fillId="16" borderId="11" xfId="0" applyNumberFormat="1" applyFont="1" applyFill="1" applyBorder="1" applyAlignment="1">
      <alignment horizontal="center" wrapText="1" readingOrder="1"/>
    </xf>
    <xf numFmtId="0" fontId="6" fillId="15" borderId="10" xfId="0" applyFont="1" applyFill="1" applyBorder="1" applyAlignment="1">
      <alignment horizontal="left" wrapText="1" readingOrder="1"/>
    </xf>
    <xf numFmtId="0" fontId="6" fillId="15" borderId="7" xfId="0" applyFont="1" applyFill="1" applyBorder="1" applyAlignment="1">
      <alignment horizontal="left" wrapText="1" readingOrder="1"/>
    </xf>
    <xf numFmtId="0" fontId="6" fillId="15" borderId="10" xfId="0" applyFont="1" applyFill="1" applyBorder="1" applyAlignment="1">
      <alignment horizontal="left" vertical="center" wrapText="1" readingOrder="1"/>
    </xf>
    <xf numFmtId="3" fontId="6" fillId="15" borderId="12" xfId="0" applyNumberFormat="1" applyFont="1" applyFill="1" applyBorder="1" applyAlignment="1">
      <alignment horizontal="center" vertical="center" wrapText="1" readingOrder="1"/>
    </xf>
    <xf numFmtId="3" fontId="6" fillId="16" borderId="13" xfId="0" applyNumberFormat="1" applyFont="1" applyFill="1" applyBorder="1" applyAlignment="1">
      <alignment horizontal="center" wrapText="1" readingOrder="1"/>
    </xf>
    <xf numFmtId="0" fontId="6" fillId="15" borderId="14" xfId="0" applyFont="1" applyFill="1" applyBorder="1" applyAlignment="1">
      <alignment horizontal="left" wrapText="1" readingOrder="1"/>
    </xf>
    <xf numFmtId="0" fontId="6" fillId="15" borderId="15" xfId="0" applyFont="1" applyFill="1" applyBorder="1" applyAlignment="1">
      <alignment horizontal="left" wrapText="1" readingOrder="1"/>
    </xf>
    <xf numFmtId="0" fontId="6" fillId="19" borderId="5" xfId="0" applyFont="1" applyFill="1" applyBorder="1" applyAlignment="1">
      <alignment horizontal="center" vertical="center" wrapText="1" readingOrder="1"/>
    </xf>
    <xf numFmtId="0" fontId="6" fillId="15" borderId="5" xfId="0" applyFont="1" applyFill="1" applyBorder="1" applyAlignment="1">
      <alignment horizontal="left" wrapText="1" readingOrder="1"/>
    </xf>
    <xf numFmtId="0" fontId="7" fillId="0" borderId="16" xfId="0" applyFont="1" applyBorder="1" applyAlignment="1">
      <alignment horizontal="center" wrapText="1" readingOrder="1"/>
    </xf>
    <xf numFmtId="0" fontId="7" fillId="0" borderId="17" xfId="0" applyFont="1" applyBorder="1" applyAlignment="1">
      <alignment horizontal="center" wrapText="1" readingOrder="1"/>
    </xf>
    <xf numFmtId="0" fontId="7" fillId="0" borderId="18" xfId="0" applyFont="1" applyBorder="1" applyAlignment="1">
      <alignment horizontal="center" wrapText="1" readingOrder="1"/>
    </xf>
    <xf numFmtId="0" fontId="5" fillId="0" borderId="17" xfId="0" applyFont="1" applyBorder="1" applyAlignment="1">
      <alignment horizontal="center" wrapText="1"/>
    </xf>
    <xf numFmtId="0" fontId="7" fillId="14" borderId="5" xfId="0" applyFont="1" applyFill="1" applyBorder="1" applyAlignment="1">
      <alignment horizontal="center" vertical="center" wrapText="1" readingOrder="1"/>
    </xf>
    <xf numFmtId="3" fontId="6" fillId="15" borderId="5" xfId="0" applyNumberFormat="1" applyFont="1" applyFill="1" applyBorder="1" applyAlignment="1">
      <alignment horizontal="center" vertical="center" wrapText="1" readingOrder="1"/>
    </xf>
    <xf numFmtId="3" fontId="6" fillId="0" borderId="5" xfId="0" applyNumberFormat="1" applyFont="1" applyBorder="1" applyAlignment="1">
      <alignment horizontal="center" wrapText="1" readingOrder="1"/>
    </xf>
    <xf numFmtId="0" fontId="7" fillId="0" borderId="5" xfId="0" applyFont="1" applyBorder="1" applyAlignment="1">
      <alignment horizontal="center" wrapText="1" readingOrder="1"/>
    </xf>
    <xf numFmtId="43" fontId="0" fillId="0" borderId="0" xfId="1" applyFont="1"/>
    <xf numFmtId="0" fontId="9" fillId="2" borderId="1" xfId="0" applyFont="1" applyFill="1" applyBorder="1" applyAlignment="1">
      <alignment horizontal="left"/>
    </xf>
    <xf numFmtId="164" fontId="11" fillId="11" borderId="1" xfId="1" applyNumberFormat="1" applyFont="1" applyFill="1" applyBorder="1" applyAlignment="1">
      <alignment horizontal="right"/>
    </xf>
    <xf numFmtId="0" fontId="11" fillId="12" borderId="1" xfId="0" applyFont="1" applyFill="1" applyBorder="1" applyAlignment="1">
      <alignment horizontal="right"/>
    </xf>
    <xf numFmtId="3" fontId="11" fillId="12" borderId="1" xfId="0" applyNumberFormat="1" applyFont="1" applyFill="1" applyBorder="1" applyAlignment="1">
      <alignment horizontal="right"/>
    </xf>
    <xf numFmtId="164" fontId="9" fillId="11" borderId="1" xfId="1" applyNumberFormat="1" applyFont="1" applyFill="1" applyBorder="1" applyAlignment="1">
      <alignment horizontal="right"/>
    </xf>
    <xf numFmtId="3" fontId="9" fillId="12" borderId="1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12" borderId="1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4" fontId="11" fillId="12" borderId="1" xfId="0" applyNumberFormat="1" applyFont="1" applyFill="1" applyBorder="1" applyAlignment="1">
      <alignment horizontal="right"/>
    </xf>
    <xf numFmtId="4" fontId="9" fillId="12" borderId="1" xfId="0" applyNumberFormat="1" applyFont="1" applyFill="1" applyBorder="1" applyAlignment="1">
      <alignment horizontal="right"/>
    </xf>
    <xf numFmtId="0" fontId="9" fillId="5" borderId="1" xfId="0" applyFont="1" applyFill="1" applyBorder="1" applyAlignment="1">
      <alignment horizontal="left"/>
    </xf>
    <xf numFmtId="164" fontId="9" fillId="12" borderId="1" xfId="1" applyNumberFormat="1" applyFont="1" applyFill="1" applyBorder="1" applyAlignment="1">
      <alignment horizontal="right"/>
    </xf>
    <xf numFmtId="164" fontId="9" fillId="13" borderId="1" xfId="1" applyNumberFormat="1" applyFont="1" applyFill="1" applyBorder="1" applyAlignment="1">
      <alignment horizontal="right"/>
    </xf>
    <xf numFmtId="0" fontId="9" fillId="6" borderId="1" xfId="0" applyFont="1" applyFill="1" applyBorder="1" applyAlignment="1">
      <alignment horizontal="left"/>
    </xf>
    <xf numFmtId="164" fontId="11" fillId="12" borderId="1" xfId="1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/>
    </xf>
    <xf numFmtId="164" fontId="10" fillId="11" borderId="1" xfId="1" applyNumberFormat="1" applyFont="1" applyFill="1" applyBorder="1" applyAlignment="1">
      <alignment horizontal="right"/>
    </xf>
    <xf numFmtId="164" fontId="10" fillId="12" borderId="1" xfId="1" applyNumberFormat="1" applyFont="1" applyFill="1" applyBorder="1" applyAlignment="1">
      <alignment horizontal="right"/>
    </xf>
    <xf numFmtId="164" fontId="12" fillId="11" borderId="1" xfId="1" applyNumberFormat="1" applyFont="1" applyFill="1" applyBorder="1" applyAlignment="1">
      <alignment horizontal="right"/>
    </xf>
    <xf numFmtId="164" fontId="12" fillId="12" borderId="1" xfId="1" applyNumberFormat="1" applyFont="1" applyFill="1" applyBorder="1" applyAlignment="1">
      <alignment horizontal="right"/>
    </xf>
    <xf numFmtId="0" fontId="9" fillId="8" borderId="1" xfId="0" applyFont="1" applyFill="1" applyBorder="1" applyAlignment="1">
      <alignment horizontal="left"/>
    </xf>
    <xf numFmtId="164" fontId="11" fillId="12" borderId="1" xfId="1" applyNumberFormat="1" applyFont="1" applyFill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11" borderId="0" xfId="0" applyFont="1" applyFill="1"/>
    <xf numFmtId="0" fontId="11" fillId="12" borderId="0" xfId="0" applyFont="1" applyFill="1"/>
    <xf numFmtId="0" fontId="11" fillId="13" borderId="0" xfId="0" applyFont="1" applyFill="1"/>
    <xf numFmtId="0" fontId="12" fillId="11" borderId="0" xfId="0" applyFont="1" applyFill="1"/>
    <xf numFmtId="0" fontId="2" fillId="13" borderId="19" xfId="0" applyFont="1" applyFill="1" applyBorder="1" applyAlignment="1">
      <alignment horizontal="center"/>
    </xf>
    <xf numFmtId="0" fontId="2" fillId="13" borderId="19" xfId="0" applyFont="1" applyFill="1" applyBorder="1" applyAlignment="1">
      <alignment vertical="center"/>
    </xf>
    <xf numFmtId="0" fontId="11" fillId="13" borderId="19" xfId="0" applyFont="1" applyFill="1" applyBorder="1" applyAlignment="1">
      <alignment horizontal="right"/>
    </xf>
    <xf numFmtId="3" fontId="11" fillId="13" borderId="19" xfId="0" applyNumberFormat="1" applyFont="1" applyFill="1" applyBorder="1" applyAlignment="1">
      <alignment horizontal="right"/>
    </xf>
    <xf numFmtId="3" fontId="9" fillId="13" borderId="19" xfId="0" applyNumberFormat="1" applyFont="1" applyFill="1" applyBorder="1" applyAlignment="1">
      <alignment horizontal="right"/>
    </xf>
    <xf numFmtId="0" fontId="9" fillId="13" borderId="19" xfId="0" applyFont="1" applyFill="1" applyBorder="1" applyAlignment="1">
      <alignment horizontal="right"/>
    </xf>
    <xf numFmtId="4" fontId="11" fillId="13" borderId="19" xfId="0" applyNumberFormat="1" applyFont="1" applyFill="1" applyBorder="1" applyAlignment="1">
      <alignment horizontal="right"/>
    </xf>
    <xf numFmtId="4" fontId="9" fillId="13" borderId="19" xfId="0" applyNumberFormat="1" applyFont="1" applyFill="1" applyBorder="1" applyAlignment="1">
      <alignment horizontal="right"/>
    </xf>
    <xf numFmtId="164" fontId="9" fillId="13" borderId="19" xfId="1" applyNumberFormat="1" applyFont="1" applyFill="1" applyBorder="1" applyAlignment="1">
      <alignment horizontal="right"/>
    </xf>
    <xf numFmtId="164" fontId="11" fillId="13" borderId="19" xfId="1" applyNumberFormat="1" applyFont="1" applyFill="1" applyBorder="1" applyAlignment="1">
      <alignment horizontal="right"/>
    </xf>
    <xf numFmtId="164" fontId="10" fillId="13" borderId="19" xfId="1" applyNumberFormat="1" applyFont="1" applyFill="1" applyBorder="1" applyAlignment="1">
      <alignment horizontal="right"/>
    </xf>
    <xf numFmtId="164" fontId="12" fillId="13" borderId="19" xfId="1" applyNumberFormat="1" applyFont="1" applyFill="1" applyBorder="1" applyAlignment="1">
      <alignment horizontal="right"/>
    </xf>
    <xf numFmtId="164" fontId="11" fillId="13" borderId="19" xfId="1" applyNumberFormat="1" applyFont="1" applyFill="1" applyBorder="1" applyAlignment="1">
      <alignment horizontal="center"/>
    </xf>
    <xf numFmtId="164" fontId="10" fillId="0" borderId="1" xfId="1" applyNumberFormat="1" applyFont="1" applyBorder="1"/>
    <xf numFmtId="164" fontId="9" fillId="20" borderId="1" xfId="1" applyNumberFormat="1" applyFont="1" applyFill="1" applyBorder="1" applyAlignment="1">
      <alignment horizontal="center"/>
    </xf>
    <xf numFmtId="164" fontId="10" fillId="20" borderId="1" xfId="1" applyNumberFormat="1" applyFont="1" applyFill="1" applyBorder="1"/>
    <xf numFmtId="164" fontId="9" fillId="20" borderId="1" xfId="1" applyNumberFormat="1" applyFont="1" applyFill="1" applyBorder="1" applyAlignment="1">
      <alignment horizontal="right"/>
    </xf>
    <xf numFmtId="164" fontId="0" fillId="0" borderId="0" xfId="1" applyNumberFormat="1" applyFont="1"/>
    <xf numFmtId="164" fontId="9" fillId="13" borderId="1" xfId="1" applyNumberFormat="1" applyFont="1" applyFill="1" applyBorder="1" applyAlignment="1">
      <alignment horizontal="center"/>
    </xf>
    <xf numFmtId="164" fontId="0" fillId="0" borderId="0" xfId="0" applyNumberFormat="1"/>
    <xf numFmtId="43" fontId="0" fillId="0" borderId="0" xfId="0" applyNumberFormat="1"/>
    <xf numFmtId="0" fontId="6" fillId="14" borderId="1" xfId="0" applyFont="1" applyFill="1" applyBorder="1" applyAlignment="1">
      <alignment horizontal="center" vertical="center" wrapText="1" readingOrder="1"/>
    </xf>
    <xf numFmtId="0" fontId="6" fillId="15" borderId="1" xfId="0" applyFont="1" applyFill="1" applyBorder="1" applyAlignment="1">
      <alignment horizontal="center" vertical="center" wrapText="1" readingOrder="1"/>
    </xf>
    <xf numFmtId="0" fontId="7" fillId="14" borderId="1" xfId="0" applyFont="1" applyFill="1" applyBorder="1" applyAlignment="1">
      <alignment horizontal="left" vertical="center" wrapText="1" readingOrder="1"/>
    </xf>
    <xf numFmtId="37" fontId="7" fillId="15" borderId="1" xfId="0" applyNumberFormat="1" applyFont="1" applyFill="1" applyBorder="1" applyAlignment="1">
      <alignment horizontal="right" vertical="center" wrapText="1" readingOrder="1"/>
    </xf>
    <xf numFmtId="0" fontId="6" fillId="14" borderId="1" xfId="0" applyFont="1" applyFill="1" applyBorder="1" applyAlignment="1">
      <alignment horizontal="left" vertical="center" wrapText="1" readingOrder="1"/>
    </xf>
    <xf numFmtId="37" fontId="6" fillId="15" borderId="1" xfId="0" applyNumberFormat="1" applyFont="1" applyFill="1" applyBorder="1" applyAlignment="1">
      <alignment horizontal="right" vertical="center" wrapText="1" readingOrder="1"/>
    </xf>
    <xf numFmtId="0" fontId="13" fillId="0" borderId="20" xfId="0" applyFont="1" applyBorder="1" applyAlignment="1">
      <alignment vertical="center" wrapText="1"/>
    </xf>
    <xf numFmtId="37" fontId="13" fillId="0" borderId="20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37" fontId="6" fillId="18" borderId="8" xfId="0" applyNumberFormat="1" applyFont="1" applyFill="1" applyBorder="1" applyAlignment="1">
      <alignment horizontal="right" vertical="center" wrapText="1" readingOrder="1"/>
    </xf>
    <xf numFmtId="9" fontId="0" fillId="0" borderId="0" xfId="2" applyFont="1"/>
    <xf numFmtId="9" fontId="0" fillId="0" borderId="0" xfId="0" applyNumberFormat="1"/>
    <xf numFmtId="0" fontId="15" fillId="0" borderId="0" xfId="0" applyFont="1"/>
    <xf numFmtId="164" fontId="12" fillId="0" borderId="1" xfId="1" applyNumberFormat="1" applyFont="1" applyBorder="1"/>
    <xf numFmtId="164" fontId="12" fillId="20" borderId="1" xfId="1" applyNumberFormat="1" applyFont="1" applyFill="1" applyBorder="1"/>
    <xf numFmtId="164" fontId="14" fillId="21" borderId="1" xfId="1" applyNumberFormat="1" applyFont="1" applyFill="1" applyBorder="1" applyAlignment="1">
      <alignment horizontal="center"/>
    </xf>
    <xf numFmtId="9" fontId="16" fillId="11" borderId="0" xfId="0" applyNumberFormat="1" applyFont="1" applyFill="1"/>
    <xf numFmtId="9" fontId="0" fillId="11" borderId="0" xfId="2" applyFont="1" applyFill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22" borderId="26" xfId="0" applyFont="1" applyFill="1" applyBorder="1" applyAlignment="1">
      <alignment horizontal="center" vertical="center"/>
    </xf>
    <xf numFmtId="0" fontId="18" fillId="22" borderId="27" xfId="0" applyFont="1" applyFill="1" applyBorder="1" applyAlignment="1">
      <alignment horizontal="center" vertical="center"/>
    </xf>
    <xf numFmtId="0" fontId="18" fillId="22" borderId="28" xfId="0" applyFont="1" applyFill="1" applyBorder="1" applyAlignment="1">
      <alignment horizontal="center" vertical="center"/>
    </xf>
    <xf numFmtId="0" fontId="18" fillId="23" borderId="26" xfId="0" applyFont="1" applyFill="1" applyBorder="1" applyAlignment="1">
      <alignment horizontal="center" vertical="center"/>
    </xf>
    <xf numFmtId="0" fontId="18" fillId="23" borderId="27" xfId="0" applyFont="1" applyFill="1" applyBorder="1" applyAlignment="1">
      <alignment horizontal="center" vertical="center"/>
    </xf>
    <xf numFmtId="0" fontId="18" fillId="23" borderId="28" xfId="0" applyFont="1" applyFill="1" applyBorder="1" applyAlignment="1">
      <alignment horizontal="center" vertical="center"/>
    </xf>
    <xf numFmtId="0" fontId="18" fillId="24" borderId="26" xfId="0" applyFont="1" applyFill="1" applyBorder="1" applyAlignment="1">
      <alignment horizontal="center" vertical="center"/>
    </xf>
    <xf numFmtId="0" fontId="18" fillId="24" borderId="27" xfId="0" applyFont="1" applyFill="1" applyBorder="1" applyAlignment="1">
      <alignment horizontal="center" vertical="center"/>
    </xf>
    <xf numFmtId="0" fontId="18" fillId="24" borderId="28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25" xfId="0" applyFont="1" applyBorder="1" applyAlignment="1">
      <alignment vertical="center"/>
    </xf>
    <xf numFmtId="165" fontId="17" fillId="0" borderId="29" xfId="1" applyNumberFormat="1" applyFont="1" applyBorder="1" applyAlignment="1">
      <alignment vertical="center"/>
    </xf>
    <xf numFmtId="165" fontId="17" fillId="0" borderId="4" xfId="1" applyNumberFormat="1" applyFont="1" applyBorder="1" applyAlignment="1">
      <alignment vertical="center"/>
    </xf>
    <xf numFmtId="165" fontId="17" fillId="0" borderId="30" xfId="1" applyNumberFormat="1" applyFont="1" applyBorder="1" applyAlignment="1">
      <alignment vertical="center"/>
    </xf>
    <xf numFmtId="165" fontId="17" fillId="0" borderId="31" xfId="1" applyNumberFormat="1" applyFont="1" applyBorder="1" applyAlignment="1">
      <alignment vertical="center"/>
    </xf>
    <xf numFmtId="165" fontId="17" fillId="0" borderId="1" xfId="1" applyNumberFormat="1" applyFont="1" applyBorder="1" applyAlignment="1">
      <alignment vertical="center"/>
    </xf>
    <xf numFmtId="165" fontId="17" fillId="0" borderId="32" xfId="1" applyNumberFormat="1" applyFont="1" applyBorder="1" applyAlignment="1">
      <alignment vertical="center"/>
    </xf>
    <xf numFmtId="165" fontId="17" fillId="0" borderId="0" xfId="0" applyNumberFormat="1" applyFont="1" applyAlignment="1">
      <alignment vertical="center"/>
    </xf>
    <xf numFmtId="0" fontId="17" fillId="0" borderId="33" xfId="0" applyFont="1" applyBorder="1" applyAlignment="1">
      <alignment vertical="center"/>
    </xf>
    <xf numFmtId="165" fontId="17" fillId="0" borderId="34" xfId="1" applyNumberFormat="1" applyFont="1" applyBorder="1" applyAlignment="1">
      <alignment vertical="center"/>
    </xf>
    <xf numFmtId="165" fontId="17" fillId="0" borderId="2" xfId="1" applyNumberFormat="1" applyFont="1" applyBorder="1" applyAlignment="1">
      <alignment vertical="center"/>
    </xf>
    <xf numFmtId="165" fontId="17" fillId="0" borderId="35" xfId="1" applyNumberFormat="1" applyFont="1" applyBorder="1" applyAlignment="1">
      <alignment vertical="center"/>
    </xf>
    <xf numFmtId="0" fontId="18" fillId="0" borderId="36" xfId="0" applyFont="1" applyBorder="1" applyAlignment="1">
      <alignment vertical="center"/>
    </xf>
    <xf numFmtId="165" fontId="18" fillId="0" borderId="37" xfId="1" applyNumberFormat="1" applyFont="1" applyBorder="1" applyAlignment="1">
      <alignment vertical="center"/>
    </xf>
    <xf numFmtId="165" fontId="18" fillId="0" borderId="38" xfId="1" applyNumberFormat="1" applyFont="1" applyBorder="1" applyAlignment="1">
      <alignment vertical="center"/>
    </xf>
    <xf numFmtId="165" fontId="18" fillId="0" borderId="39" xfId="1" applyNumberFormat="1" applyFont="1" applyBorder="1" applyAlignment="1">
      <alignment vertical="center"/>
    </xf>
    <xf numFmtId="0" fontId="20" fillId="0" borderId="0" xfId="3"/>
    <xf numFmtId="0" fontId="21" fillId="0" borderId="5" xfId="3" applyFont="1" applyBorder="1" applyAlignment="1">
      <alignment horizontal="center" vertical="center" wrapText="1" readingOrder="1"/>
    </xf>
    <xf numFmtId="0" fontId="22" fillId="14" borderId="5" xfId="3" applyFont="1" applyFill="1" applyBorder="1" applyAlignment="1">
      <alignment horizontal="left" vertical="center" wrapText="1" readingOrder="1"/>
    </xf>
    <xf numFmtId="3" fontId="20" fillId="0" borderId="0" xfId="3" applyNumberFormat="1"/>
    <xf numFmtId="0" fontId="21" fillId="14" borderId="5" xfId="3" applyFont="1" applyFill="1" applyBorder="1" applyAlignment="1">
      <alignment horizontal="left" vertical="center" wrapText="1" readingOrder="1"/>
    </xf>
    <xf numFmtId="0" fontId="23" fillId="0" borderId="5" xfId="3" applyFont="1" applyBorder="1" applyAlignment="1">
      <alignment horizontal="left" vertical="center" wrapText="1" readingOrder="1"/>
    </xf>
    <xf numFmtId="0" fontId="23" fillId="0" borderId="5" xfId="3" applyFont="1" applyBorder="1" applyAlignment="1">
      <alignment horizontal="right" vertical="center" wrapText="1" readingOrder="1"/>
    </xf>
    <xf numFmtId="0" fontId="23" fillId="0" borderId="5" xfId="3" applyFont="1" applyBorder="1" applyAlignment="1">
      <alignment horizontal="center" vertical="center" wrapText="1" readingOrder="1"/>
    </xf>
    <xf numFmtId="0" fontId="21" fillId="18" borderId="16" xfId="3" applyFont="1" applyFill="1" applyBorder="1" applyAlignment="1">
      <alignment horizontal="center" vertical="center" wrapText="1" readingOrder="1"/>
    </xf>
    <xf numFmtId="0" fontId="21" fillId="18" borderId="18" xfId="3" applyFont="1" applyFill="1" applyBorder="1" applyAlignment="1">
      <alignment horizontal="center" vertical="center" wrapText="1" readingOrder="1"/>
    </xf>
    <xf numFmtId="3" fontId="21" fillId="18" borderId="5" xfId="3" applyNumberFormat="1" applyFont="1" applyFill="1" applyBorder="1" applyAlignment="1">
      <alignment horizontal="right" vertical="center" wrapText="1" readingOrder="1"/>
    </xf>
    <xf numFmtId="37" fontId="23" fillId="0" borderId="5" xfId="3" applyNumberFormat="1" applyFont="1" applyBorder="1" applyAlignment="1">
      <alignment horizontal="right" vertical="center" wrapText="1" readingOrder="1"/>
    </xf>
    <xf numFmtId="37" fontId="21" fillId="18" borderId="5" xfId="3" applyNumberFormat="1" applyFont="1" applyFill="1" applyBorder="1" applyAlignment="1">
      <alignment horizontal="right" vertical="center" wrapText="1" readingOrder="1"/>
    </xf>
    <xf numFmtId="37" fontId="22" fillId="0" borderId="5" xfId="3" applyNumberFormat="1" applyFont="1" applyBorder="1" applyAlignment="1">
      <alignment horizontal="right" vertical="center" wrapText="1" readingOrder="1"/>
    </xf>
    <xf numFmtId="0" fontId="21" fillId="14" borderId="5" xfId="3" applyFont="1" applyFill="1" applyBorder="1" applyAlignment="1">
      <alignment horizontal="center" vertical="center" wrapText="1" readingOrder="1"/>
    </xf>
    <xf numFmtId="164" fontId="22" fillId="14" borderId="5" xfId="4" applyNumberFormat="1" applyFont="1" applyFill="1" applyBorder="1" applyAlignment="1">
      <alignment horizontal="right" vertical="center" wrapText="1" readingOrder="1"/>
    </xf>
    <xf numFmtId="164" fontId="21" fillId="14" borderId="5" xfId="4" applyNumberFormat="1" applyFont="1" applyFill="1" applyBorder="1" applyAlignment="1">
      <alignment horizontal="right" vertical="center" wrapText="1" readingOrder="1"/>
    </xf>
    <xf numFmtId="164" fontId="22" fillId="14" borderId="5" xfId="4" applyNumberFormat="1" applyFont="1" applyFill="1" applyBorder="1" applyAlignment="1">
      <alignment horizontal="left" vertical="center" wrapText="1" readingOrder="1"/>
    </xf>
    <xf numFmtId="164" fontId="21" fillId="14" borderId="5" xfId="4" applyNumberFormat="1" applyFont="1" applyFill="1" applyBorder="1" applyAlignment="1">
      <alignment horizontal="left" vertical="center" wrapText="1" readingOrder="1"/>
    </xf>
    <xf numFmtId="3" fontId="22" fillId="0" borderId="5" xfId="3" applyNumberFormat="1" applyFont="1" applyBorder="1" applyAlignment="1">
      <alignment horizontal="right" vertical="center" wrapText="1" readingOrder="1"/>
    </xf>
    <xf numFmtId="3" fontId="21" fillId="0" borderId="5" xfId="3" applyNumberFormat="1" applyFont="1" applyBorder="1" applyAlignment="1">
      <alignment horizontal="right" vertical="center" wrapText="1" readingOrder="1"/>
    </xf>
    <xf numFmtId="37" fontId="21" fillId="0" borderId="5" xfId="3" applyNumberFormat="1" applyFont="1" applyBorder="1" applyAlignment="1">
      <alignment horizontal="right" vertical="center" wrapText="1" readingOrder="1"/>
    </xf>
    <xf numFmtId="0" fontId="22" fillId="0" borderId="5" xfId="3" applyFont="1" applyBorder="1" applyAlignment="1">
      <alignment horizontal="right" vertical="center" wrapText="1" readingOrder="1"/>
    </xf>
    <xf numFmtId="164" fontId="22" fillId="0" borderId="5" xfId="4" applyNumberFormat="1" applyFont="1" applyFill="1" applyBorder="1" applyAlignment="1">
      <alignment horizontal="right" vertical="center" wrapText="1" readingOrder="1"/>
    </xf>
    <xf numFmtId="164" fontId="21" fillId="0" borderId="5" xfId="4" applyNumberFormat="1" applyFont="1" applyFill="1" applyBorder="1" applyAlignment="1">
      <alignment horizontal="right" vertical="center" wrapText="1" readingOrder="1"/>
    </xf>
    <xf numFmtId="164" fontId="24" fillId="0" borderId="5" xfId="4" applyNumberFormat="1" applyFont="1" applyFill="1" applyBorder="1" applyAlignment="1">
      <alignment horizontal="right" vertical="center" wrapText="1" readingOrder="1"/>
    </xf>
    <xf numFmtId="164" fontId="21" fillId="18" borderId="18" xfId="3" applyNumberFormat="1" applyFont="1" applyFill="1" applyBorder="1" applyAlignment="1">
      <alignment horizontal="center" vertical="center" wrapText="1" readingOrder="1"/>
    </xf>
    <xf numFmtId="164" fontId="21" fillId="18" borderId="18" xfId="4" applyNumberFormat="1" applyFont="1" applyFill="1" applyBorder="1" applyAlignment="1">
      <alignment horizontal="center" vertical="center" wrapText="1" readingOrder="1"/>
    </xf>
    <xf numFmtId="9" fontId="22" fillId="0" borderId="5" xfId="5" applyFont="1" applyFill="1" applyBorder="1" applyAlignment="1">
      <alignment horizontal="center" vertical="center" wrapText="1" readingOrder="1"/>
    </xf>
    <xf numFmtId="9" fontId="21" fillId="0" borderId="5" xfId="5" applyFont="1" applyFill="1" applyBorder="1" applyAlignment="1">
      <alignment horizontal="center" vertical="center" wrapText="1" readingOrder="1"/>
    </xf>
    <xf numFmtId="9" fontId="24" fillId="0" borderId="5" xfId="5" applyFont="1" applyFill="1" applyBorder="1" applyAlignment="1">
      <alignment horizontal="center" vertical="center" wrapText="1" readingOrder="1"/>
    </xf>
    <xf numFmtId="9" fontId="21" fillId="18" borderId="5" xfId="5" applyFont="1" applyFill="1" applyBorder="1" applyAlignment="1">
      <alignment horizontal="center" vertical="center" wrapText="1" readingOrder="1"/>
    </xf>
    <xf numFmtId="0" fontId="17" fillId="0" borderId="0" xfId="3" applyFont="1"/>
    <xf numFmtId="9" fontId="23" fillId="0" borderId="5" xfId="5" applyFont="1" applyBorder="1" applyAlignment="1">
      <alignment horizontal="center" vertical="center" wrapText="1" readingOrder="1"/>
    </xf>
    <xf numFmtId="0" fontId="25" fillId="25" borderId="18" xfId="3" applyFont="1" applyFill="1" applyBorder="1" applyAlignment="1">
      <alignment horizontal="center" vertical="center" wrapText="1" readingOrder="1"/>
    </xf>
    <xf numFmtId="0" fontId="25" fillId="25" borderId="5" xfId="3" applyFont="1" applyFill="1" applyBorder="1" applyAlignment="1">
      <alignment horizontal="center" vertical="center" wrapText="1" readingOrder="1"/>
    </xf>
    <xf numFmtId="0" fontId="25" fillId="26" borderId="18" xfId="3" applyFont="1" applyFill="1" applyBorder="1" applyAlignment="1">
      <alignment horizontal="center" vertical="center" wrapText="1" readingOrder="1"/>
    </xf>
    <xf numFmtId="0" fontId="25" fillId="26" borderId="5" xfId="3" applyFont="1" applyFill="1" applyBorder="1" applyAlignment="1">
      <alignment horizontal="center" vertical="center" wrapText="1" readingOrder="1"/>
    </xf>
    <xf numFmtId="0" fontId="25" fillId="27" borderId="5" xfId="3" applyFont="1" applyFill="1" applyBorder="1" applyAlignment="1">
      <alignment horizontal="center" vertical="center" wrapText="1" readingOrder="1"/>
    </xf>
    <xf numFmtId="0" fontId="25" fillId="27" borderId="18" xfId="3" applyFont="1" applyFill="1" applyBorder="1" applyAlignment="1">
      <alignment horizontal="center" vertical="center" wrapText="1" readingOrder="1"/>
    </xf>
    <xf numFmtId="0" fontId="25" fillId="28" borderId="18" xfId="3" applyFont="1" applyFill="1" applyBorder="1" applyAlignment="1">
      <alignment horizontal="center" vertical="center" wrapText="1" readingOrder="1"/>
    </xf>
    <xf numFmtId="0" fontId="25" fillId="28" borderId="5" xfId="3" applyFont="1" applyFill="1" applyBorder="1" applyAlignment="1">
      <alignment horizontal="center" vertical="center" wrapText="1" readingOrder="1"/>
    </xf>
    <xf numFmtId="166" fontId="22" fillId="0" borderId="5" xfId="5" applyNumberFormat="1" applyFont="1" applyFill="1" applyBorder="1" applyAlignment="1">
      <alignment horizontal="right" vertical="center" wrapText="1" readingOrder="1"/>
    </xf>
    <xf numFmtId="166" fontId="21" fillId="0" borderId="5" xfId="5" applyNumberFormat="1" applyFont="1" applyFill="1" applyBorder="1" applyAlignment="1">
      <alignment horizontal="right" vertical="center" wrapText="1" readingOrder="1"/>
    </xf>
    <xf numFmtId="166" fontId="24" fillId="0" borderId="5" xfId="5" applyNumberFormat="1" applyFont="1" applyFill="1" applyBorder="1" applyAlignment="1">
      <alignment horizontal="right" vertical="center" wrapText="1" readingOrder="1"/>
    </xf>
    <xf numFmtId="166" fontId="23" fillId="0" borderId="5" xfId="5" applyNumberFormat="1" applyFont="1" applyBorder="1" applyAlignment="1">
      <alignment horizontal="right" vertical="center" wrapText="1" readingOrder="1"/>
    </xf>
    <xf numFmtId="166" fontId="21" fillId="18" borderId="5" xfId="5" applyNumberFormat="1" applyFont="1" applyFill="1" applyBorder="1" applyAlignment="1">
      <alignment horizontal="right" vertical="center" wrapText="1" readingOrder="1"/>
    </xf>
    <xf numFmtId="166" fontId="26" fillId="0" borderId="5" xfId="5" applyNumberFormat="1" applyFont="1" applyFill="1" applyBorder="1" applyAlignment="1">
      <alignment horizontal="right" vertical="center" wrapText="1" readingOrder="1"/>
    </xf>
    <xf numFmtId="0" fontId="28" fillId="0" borderId="0" xfId="3" applyFont="1"/>
    <xf numFmtId="166" fontId="21" fillId="0" borderId="10" xfId="5" applyNumberFormat="1" applyFont="1" applyFill="1" applyBorder="1" applyAlignment="1">
      <alignment horizontal="right" vertical="center" wrapText="1" readingOrder="1"/>
    </xf>
    <xf numFmtId="0" fontId="21" fillId="0" borderId="5" xfId="3" applyFont="1" applyBorder="1" applyAlignment="1">
      <alignment horizontal="right" vertical="center" wrapText="1" readingOrder="1"/>
    </xf>
    <xf numFmtId="164" fontId="26" fillId="0" borderId="5" xfId="4" applyNumberFormat="1" applyFont="1" applyFill="1" applyBorder="1" applyAlignment="1">
      <alignment horizontal="right" vertical="center" wrapText="1" readingOrder="1"/>
    </xf>
    <xf numFmtId="0" fontId="27" fillId="0" borderId="5" xfId="3" applyFont="1" applyBorder="1" applyAlignment="1">
      <alignment horizontal="right" vertical="center" wrapText="1" readingOrder="1"/>
    </xf>
    <xf numFmtId="166" fontId="27" fillId="0" borderId="5" xfId="5" applyNumberFormat="1" applyFont="1" applyBorder="1" applyAlignment="1">
      <alignment horizontal="right" vertical="center" wrapText="1" readingOrder="1"/>
    </xf>
    <xf numFmtId="3" fontId="28" fillId="0" borderId="0" xfId="3" applyNumberFormat="1" applyFont="1"/>
    <xf numFmtId="164" fontId="29" fillId="14" borderId="5" xfId="4" applyNumberFormat="1" applyFont="1" applyFill="1" applyBorder="1" applyAlignment="1">
      <alignment horizontal="right" vertical="center" wrapText="1" readingOrder="1"/>
    </xf>
    <xf numFmtId="0" fontId="19" fillId="22" borderId="40" xfId="0" applyFont="1" applyFill="1" applyBorder="1" applyAlignment="1">
      <alignment horizontal="center" vertical="center"/>
    </xf>
    <xf numFmtId="0" fontId="19" fillId="22" borderId="41" xfId="0" applyFont="1" applyFill="1" applyBorder="1" applyAlignment="1">
      <alignment horizontal="center" vertical="center"/>
    </xf>
    <xf numFmtId="0" fontId="2" fillId="0" borderId="45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0" fillId="0" borderId="43" xfId="0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0" fillId="29" borderId="0" xfId="0" applyFill="1"/>
    <xf numFmtId="0" fontId="30" fillId="30" borderId="37" xfId="0" applyFont="1" applyFill="1" applyBorder="1" applyAlignment="1">
      <alignment horizontal="center"/>
    </xf>
    <xf numFmtId="0" fontId="30" fillId="30" borderId="38" xfId="0" applyFont="1" applyFill="1" applyBorder="1" applyAlignment="1">
      <alignment horizontal="center"/>
    </xf>
    <xf numFmtId="0" fontId="30" fillId="30" borderId="39" xfId="0" applyFont="1" applyFill="1" applyBorder="1" applyAlignment="1">
      <alignment horizontal="center"/>
    </xf>
    <xf numFmtId="0" fontId="31" fillId="0" borderId="29" xfId="0" applyFont="1" applyBorder="1" applyAlignment="1">
      <alignment horizontal="center"/>
    </xf>
    <xf numFmtId="0" fontId="31" fillId="31" borderId="4" xfId="0" applyFont="1" applyFill="1" applyBorder="1"/>
    <xf numFmtId="0" fontId="31" fillId="0" borderId="4" xfId="0" applyFont="1" applyBorder="1"/>
    <xf numFmtId="0" fontId="31" fillId="0" borderId="47" xfId="0" applyFont="1" applyBorder="1"/>
    <xf numFmtId="0" fontId="31" fillId="0" borderId="31" xfId="0" applyFont="1" applyBorder="1" applyAlignment="1">
      <alignment horizontal="center"/>
    </xf>
    <xf numFmtId="0" fontId="31" fillId="31" borderId="31" xfId="0" applyFont="1" applyFill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31" fillId="31" borderId="48" xfId="0" applyFont="1" applyFill="1" applyBorder="1"/>
    <xf numFmtId="0" fontId="31" fillId="0" borderId="48" xfId="0" applyFont="1" applyBorder="1"/>
    <xf numFmtId="0" fontId="31" fillId="0" borderId="49" xfId="0" applyFont="1" applyBorder="1"/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21" fillId="18" borderId="6" xfId="3" applyFont="1" applyFill="1" applyBorder="1" applyAlignment="1">
      <alignment horizontal="center" vertical="center" wrapText="1" readingOrder="1"/>
    </xf>
    <xf numFmtId="0" fontId="21" fillId="18" borderId="7" xfId="3" applyFont="1" applyFill="1" applyBorder="1" applyAlignment="1">
      <alignment horizontal="center" vertical="center" wrapText="1" readingOrder="1"/>
    </xf>
    <xf numFmtId="0" fontId="21" fillId="17" borderId="6" xfId="3" applyFont="1" applyFill="1" applyBorder="1" applyAlignment="1">
      <alignment horizontal="center" vertical="center" wrapText="1" readingOrder="1"/>
    </xf>
    <xf numFmtId="0" fontId="21" fillId="17" borderId="10" xfId="3" applyFont="1" applyFill="1" applyBorder="1" applyAlignment="1">
      <alignment horizontal="center" vertical="center" wrapText="1" readingOrder="1"/>
    </xf>
    <xf numFmtId="0" fontId="21" fillId="17" borderId="7" xfId="3" applyFont="1" applyFill="1" applyBorder="1" applyAlignment="1">
      <alignment horizontal="center" vertical="center" wrapText="1" readingOrder="1"/>
    </xf>
    <xf numFmtId="0" fontId="21" fillId="18" borderId="10" xfId="3" applyFont="1" applyFill="1" applyBorder="1" applyAlignment="1">
      <alignment horizontal="center" vertical="center" wrapText="1" readingOrder="1"/>
    </xf>
    <xf numFmtId="0" fontId="18" fillId="0" borderId="21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22" borderId="22" xfId="0" applyFont="1" applyFill="1" applyBorder="1" applyAlignment="1">
      <alignment horizontal="center" vertical="center"/>
    </xf>
    <xf numFmtId="0" fontId="18" fillId="22" borderId="23" xfId="0" applyFont="1" applyFill="1" applyBorder="1" applyAlignment="1">
      <alignment horizontal="center" vertical="center"/>
    </xf>
    <xf numFmtId="0" fontId="18" fillId="22" borderId="24" xfId="0" applyFont="1" applyFill="1" applyBorder="1" applyAlignment="1">
      <alignment horizontal="center" vertical="center"/>
    </xf>
    <xf numFmtId="0" fontId="18" fillId="23" borderId="22" xfId="0" applyFont="1" applyFill="1" applyBorder="1" applyAlignment="1">
      <alignment horizontal="center" vertical="center"/>
    </xf>
    <xf numFmtId="0" fontId="18" fillId="23" borderId="23" xfId="0" applyFont="1" applyFill="1" applyBorder="1" applyAlignment="1">
      <alignment horizontal="center" vertical="center"/>
    </xf>
    <xf numFmtId="0" fontId="18" fillId="23" borderId="24" xfId="0" applyFont="1" applyFill="1" applyBorder="1" applyAlignment="1">
      <alignment horizontal="center" vertical="center"/>
    </xf>
    <xf numFmtId="0" fontId="18" fillId="24" borderId="22" xfId="0" applyFont="1" applyFill="1" applyBorder="1" applyAlignment="1">
      <alignment horizontal="center" vertical="center"/>
    </xf>
    <xf numFmtId="0" fontId="18" fillId="24" borderId="23" xfId="0" applyFont="1" applyFill="1" applyBorder="1" applyAlignment="1">
      <alignment horizontal="center" vertical="center"/>
    </xf>
    <xf numFmtId="0" fontId="18" fillId="24" borderId="24" xfId="0" applyFont="1" applyFill="1" applyBorder="1" applyAlignment="1">
      <alignment horizontal="center" vertical="center"/>
    </xf>
    <xf numFmtId="0" fontId="6" fillId="17" borderId="6" xfId="0" applyFont="1" applyFill="1" applyBorder="1" applyAlignment="1">
      <alignment horizontal="center" vertical="center" wrapText="1" readingOrder="1"/>
    </xf>
    <xf numFmtId="0" fontId="6" fillId="17" borderId="7" xfId="0" applyFont="1" applyFill="1" applyBorder="1" applyAlignment="1">
      <alignment horizontal="center" vertical="center" wrapText="1" readingOrder="1"/>
    </xf>
    <xf numFmtId="0" fontId="6" fillId="18" borderId="6" xfId="0" applyFont="1" applyFill="1" applyBorder="1" applyAlignment="1">
      <alignment horizontal="center" vertical="center" wrapText="1" readingOrder="1"/>
    </xf>
    <xf numFmtId="0" fontId="6" fillId="18" borderId="7" xfId="0" applyFont="1" applyFill="1" applyBorder="1" applyAlignment="1">
      <alignment horizontal="center" vertical="center" wrapText="1" readingOrder="1"/>
    </xf>
    <xf numFmtId="0" fontId="6" fillId="17" borderId="10" xfId="0" applyFont="1" applyFill="1" applyBorder="1" applyAlignment="1">
      <alignment horizontal="center" vertical="center" wrapText="1" readingOrder="1"/>
    </xf>
    <xf numFmtId="0" fontId="6" fillId="15" borderId="6" xfId="0" applyFont="1" applyFill="1" applyBorder="1" applyAlignment="1">
      <alignment horizontal="left" vertical="center" wrapText="1" readingOrder="1"/>
    </xf>
    <xf numFmtId="0" fontId="6" fillId="15" borderId="10" xfId="0" applyFont="1" applyFill="1" applyBorder="1" applyAlignment="1">
      <alignment horizontal="left" vertical="center" wrapText="1" readingOrder="1"/>
    </xf>
    <xf numFmtId="0" fontId="2" fillId="0" borderId="46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</cellXfs>
  <cellStyles count="7">
    <cellStyle name="Comma" xfId="1" builtinId="3"/>
    <cellStyle name="Comma 2" xfId="4"/>
    <cellStyle name="Normal" xfId="0" builtinId="0"/>
    <cellStyle name="Normal 2" xfId="6"/>
    <cellStyle name="Normal 3" xfId="3"/>
    <cellStyle name="Percent" xfId="2" builtinId="5"/>
    <cellStyle name="Percent 2" xfId="5"/>
  </cellStyles>
  <dxfs count="0"/>
  <tableStyles count="0" defaultTableStyle="TableStyleMedium2" defaultPivotStyle="PivotStyleLight16"/>
  <colors>
    <mruColors>
      <color rgb="FF36367E"/>
      <color rgb="FF2A4B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426720</xdr:colOff>
      <xdr:row>2</xdr:row>
      <xdr:rowOff>0</xdr:rowOff>
    </xdr:to>
    <xdr:sp macro="" textlink="">
      <xdr:nvSpPr>
        <xdr:cNvPr id="2" name="Rectangle 1"/>
        <xdr:cNvSpPr/>
      </xdr:nvSpPr>
      <xdr:spPr>
        <a:xfrm>
          <a:off x="0" y="0"/>
          <a:ext cx="15057120" cy="365760"/>
        </a:xfrm>
        <a:prstGeom prst="rect">
          <a:avLst/>
        </a:prstGeom>
        <a:solidFill>
          <a:srgbClr val="36367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</xdr:colOff>
      <xdr:row>0</xdr:row>
      <xdr:rowOff>7620</xdr:rowOff>
    </xdr:from>
    <xdr:to>
      <xdr:col>2</xdr:col>
      <xdr:colOff>251460</xdr:colOff>
      <xdr:row>2</xdr:row>
      <xdr:rowOff>121920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7620"/>
          <a:ext cx="861059" cy="480060"/>
        </a:xfrm>
        <a:prstGeom prst="rect">
          <a:avLst/>
        </a:prstGeom>
      </xdr:spPr>
    </xdr:pic>
    <xdr:clientData/>
  </xdr:twoCellAnchor>
  <xdr:twoCellAnchor>
    <xdr:from>
      <xdr:col>2</xdr:col>
      <xdr:colOff>381000</xdr:colOff>
      <xdr:row>0</xdr:row>
      <xdr:rowOff>7620</xdr:rowOff>
    </xdr:from>
    <xdr:to>
      <xdr:col>4</xdr:col>
      <xdr:colOff>266700</xdr:colOff>
      <xdr:row>2</xdr:row>
      <xdr:rowOff>0</xdr:rowOff>
    </xdr:to>
    <xdr:sp macro="" textlink="">
      <xdr:nvSpPr>
        <xdr:cNvPr id="5" name="Rectangle 4"/>
        <xdr:cNvSpPr/>
      </xdr:nvSpPr>
      <xdr:spPr>
        <a:xfrm>
          <a:off x="1600200" y="7620"/>
          <a:ext cx="1104900" cy="358140"/>
        </a:xfrm>
        <a:prstGeom prst="rect">
          <a:avLst/>
        </a:prstGeom>
        <a:solidFill>
          <a:srgbClr val="2A4B86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E-bBUSINESS</a:t>
          </a:r>
        </a:p>
      </xdr:txBody>
    </xdr:sp>
    <xdr:clientData/>
  </xdr:twoCellAnchor>
  <xdr:twoCellAnchor>
    <xdr:from>
      <xdr:col>22</xdr:col>
      <xdr:colOff>60960</xdr:colOff>
      <xdr:row>0</xdr:row>
      <xdr:rowOff>15240</xdr:rowOff>
    </xdr:from>
    <xdr:to>
      <xdr:col>23</xdr:col>
      <xdr:colOff>83820</xdr:colOff>
      <xdr:row>2</xdr:row>
      <xdr:rowOff>0</xdr:rowOff>
    </xdr:to>
    <xdr:sp macro="" textlink="">
      <xdr:nvSpPr>
        <xdr:cNvPr id="6" name="Rectangle 5"/>
        <xdr:cNvSpPr/>
      </xdr:nvSpPr>
      <xdr:spPr>
        <a:xfrm>
          <a:off x="13472160" y="15240"/>
          <a:ext cx="632460" cy="350520"/>
        </a:xfrm>
        <a:prstGeom prst="rect">
          <a:avLst/>
        </a:prstGeom>
        <a:solidFill>
          <a:srgbClr val="2A4B86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CARDS</a:t>
          </a:r>
        </a:p>
      </xdr:txBody>
    </xdr:sp>
    <xdr:clientData/>
  </xdr:twoCellAnchor>
  <xdr:twoCellAnchor>
    <xdr:from>
      <xdr:col>23</xdr:col>
      <xdr:colOff>457200</xdr:colOff>
      <xdr:row>0</xdr:row>
      <xdr:rowOff>0</xdr:rowOff>
    </xdr:from>
    <xdr:to>
      <xdr:col>24</xdr:col>
      <xdr:colOff>388620</xdr:colOff>
      <xdr:row>1</xdr:row>
      <xdr:rowOff>160020</xdr:rowOff>
    </xdr:to>
    <xdr:sp macro="" textlink="">
      <xdr:nvSpPr>
        <xdr:cNvPr id="7" name="Rectangle 6"/>
        <xdr:cNvSpPr/>
      </xdr:nvSpPr>
      <xdr:spPr>
        <a:xfrm>
          <a:off x="14478000" y="0"/>
          <a:ext cx="541020" cy="342900"/>
        </a:xfrm>
        <a:prstGeom prst="rect">
          <a:avLst/>
        </a:prstGeom>
        <a:solidFill>
          <a:srgbClr val="2A4B86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POS</a:t>
          </a:r>
        </a:p>
      </xdr:txBody>
    </xdr:sp>
    <xdr:clientData/>
  </xdr:twoCellAnchor>
  <xdr:twoCellAnchor>
    <xdr:from>
      <xdr:col>15</xdr:col>
      <xdr:colOff>434340</xdr:colOff>
      <xdr:row>0</xdr:row>
      <xdr:rowOff>0</xdr:rowOff>
    </xdr:from>
    <xdr:to>
      <xdr:col>17</xdr:col>
      <xdr:colOff>99060</xdr:colOff>
      <xdr:row>2</xdr:row>
      <xdr:rowOff>0</xdr:rowOff>
    </xdr:to>
    <xdr:sp macro="" textlink="">
      <xdr:nvSpPr>
        <xdr:cNvPr id="8" name="Rectangle 7"/>
        <xdr:cNvSpPr/>
      </xdr:nvSpPr>
      <xdr:spPr>
        <a:xfrm>
          <a:off x="9578340" y="0"/>
          <a:ext cx="883920" cy="365760"/>
        </a:xfrm>
        <a:prstGeom prst="rect">
          <a:avLst/>
        </a:prstGeom>
        <a:solidFill>
          <a:srgbClr val="2A4B86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MOBILE</a:t>
          </a:r>
        </a:p>
      </xdr:txBody>
    </xdr:sp>
    <xdr:clientData/>
  </xdr:twoCellAnchor>
  <xdr:twoCellAnchor>
    <xdr:from>
      <xdr:col>17</xdr:col>
      <xdr:colOff>502920</xdr:colOff>
      <xdr:row>0</xdr:row>
      <xdr:rowOff>0</xdr:rowOff>
    </xdr:from>
    <xdr:to>
      <xdr:col>19</xdr:col>
      <xdr:colOff>487680</xdr:colOff>
      <xdr:row>1</xdr:row>
      <xdr:rowOff>175260</xdr:rowOff>
    </xdr:to>
    <xdr:sp macro="" textlink="">
      <xdr:nvSpPr>
        <xdr:cNvPr id="9" name="Rectangle 8"/>
        <xdr:cNvSpPr/>
      </xdr:nvSpPr>
      <xdr:spPr>
        <a:xfrm>
          <a:off x="10866120" y="0"/>
          <a:ext cx="1203960" cy="358140"/>
        </a:xfrm>
        <a:prstGeom prst="rect">
          <a:avLst/>
        </a:prstGeom>
        <a:solidFill>
          <a:srgbClr val="2A4B86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REMITTANCE</a:t>
          </a:r>
        </a:p>
      </xdr:txBody>
    </xdr:sp>
    <xdr:clientData/>
  </xdr:twoCellAnchor>
  <xdr:twoCellAnchor>
    <xdr:from>
      <xdr:col>20</xdr:col>
      <xdr:colOff>342900</xdr:colOff>
      <xdr:row>0</xdr:row>
      <xdr:rowOff>15240</xdr:rowOff>
    </xdr:from>
    <xdr:to>
      <xdr:col>21</xdr:col>
      <xdr:colOff>327660</xdr:colOff>
      <xdr:row>1</xdr:row>
      <xdr:rowOff>175260</xdr:rowOff>
    </xdr:to>
    <xdr:sp macro="" textlink="">
      <xdr:nvSpPr>
        <xdr:cNvPr id="10" name="Rectangle 9"/>
        <xdr:cNvSpPr/>
      </xdr:nvSpPr>
      <xdr:spPr>
        <a:xfrm>
          <a:off x="12534900" y="15240"/>
          <a:ext cx="594360" cy="342900"/>
        </a:xfrm>
        <a:prstGeom prst="rect">
          <a:avLst/>
        </a:prstGeom>
        <a:solidFill>
          <a:srgbClr val="2A4B86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72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8" sqref="A8:A10"/>
    </sheetView>
  </sheetViews>
  <sheetFormatPr defaultRowHeight="14.4" x14ac:dyDescent="0.3"/>
  <cols>
    <col min="1" max="1" width="22.88671875" customWidth="1"/>
    <col min="2" max="2" width="17.6640625" style="5" customWidth="1"/>
    <col min="3" max="3" width="28" customWidth="1"/>
    <col min="4" max="5" width="30.5546875" customWidth="1"/>
    <col min="6" max="6" width="32.88671875" style="101" customWidth="1"/>
    <col min="7" max="8" width="39.88671875" style="101" customWidth="1"/>
    <col min="9" max="9" width="53" style="101" customWidth="1"/>
    <col min="10" max="10" width="23.109375" customWidth="1"/>
    <col min="11" max="11" width="25.44140625" customWidth="1"/>
    <col min="12" max="12" width="11.109375" customWidth="1"/>
    <col min="13" max="13" width="3.6640625" customWidth="1"/>
    <col min="14" max="14" width="15.44140625" customWidth="1"/>
    <col min="15" max="15" width="26.33203125" customWidth="1"/>
  </cols>
  <sheetData>
    <row r="1" spans="1:15" ht="19.8" x14ac:dyDescent="0.4">
      <c r="A1" s="1" t="s">
        <v>0</v>
      </c>
      <c r="B1" s="3"/>
      <c r="C1" s="7">
        <v>2019</v>
      </c>
      <c r="D1" s="9">
        <v>2020</v>
      </c>
      <c r="E1" s="84">
        <v>2021</v>
      </c>
      <c r="F1" s="102" t="s">
        <v>64</v>
      </c>
      <c r="G1" s="98" t="s">
        <v>63</v>
      </c>
      <c r="H1" s="120" t="s">
        <v>64</v>
      </c>
      <c r="I1" s="120" t="s">
        <v>84</v>
      </c>
      <c r="J1" s="117"/>
    </row>
    <row r="2" spans="1:15" ht="18" x14ac:dyDescent="0.35">
      <c r="A2" s="2"/>
      <c r="B2" s="4"/>
      <c r="C2" s="8"/>
      <c r="D2" s="10"/>
      <c r="E2" s="85"/>
      <c r="F2" s="97"/>
      <c r="G2" s="99"/>
      <c r="H2" s="97"/>
      <c r="I2" s="99"/>
    </row>
    <row r="3" spans="1:15" ht="21" x14ac:dyDescent="0.4">
      <c r="A3" s="233" t="s">
        <v>1</v>
      </c>
      <c r="B3" s="48" t="s">
        <v>2</v>
      </c>
      <c r="C3" s="49">
        <v>343</v>
      </c>
      <c r="D3" s="50">
        <v>379</v>
      </c>
      <c r="E3" s="86">
        <v>438</v>
      </c>
      <c r="F3" s="97">
        <f>E3*0.3</f>
        <v>131.4</v>
      </c>
      <c r="G3" s="99">
        <f>SUM(E3:F3)</f>
        <v>569.4</v>
      </c>
      <c r="H3" s="97">
        <f>G3*0.3</f>
        <v>170.82</v>
      </c>
      <c r="I3" s="99">
        <v>542</v>
      </c>
      <c r="J3" s="121">
        <v>0.3</v>
      </c>
      <c r="K3" s="103">
        <f>E3+J3</f>
        <v>438.3</v>
      </c>
      <c r="N3" s="105" t="s">
        <v>23</v>
      </c>
      <c r="O3" s="106" t="s">
        <v>65</v>
      </c>
    </row>
    <row r="4" spans="1:15" ht="18" x14ac:dyDescent="0.35">
      <c r="A4" s="233"/>
      <c r="B4" s="48" t="s">
        <v>3</v>
      </c>
      <c r="C4" s="49">
        <v>142403180229.57999</v>
      </c>
      <c r="D4" s="51">
        <v>212792472894.97998</v>
      </c>
      <c r="E4" s="87">
        <v>205414523698.98999</v>
      </c>
      <c r="F4" s="97">
        <f>E4*0.3</f>
        <v>61624357109.696999</v>
      </c>
      <c r="G4" s="99">
        <f>E4+F4</f>
        <v>267038880808.68698</v>
      </c>
      <c r="H4" s="97">
        <f>G4*0.3</f>
        <v>80111664242.606094</v>
      </c>
      <c r="I4" s="99">
        <f>G4+H4</f>
        <v>347150545051.29309</v>
      </c>
      <c r="K4" s="104">
        <f>E4+J4</f>
        <v>205414523698.98999</v>
      </c>
      <c r="N4" s="107" t="s">
        <v>28</v>
      </c>
      <c r="O4" s="108">
        <v>500000</v>
      </c>
    </row>
    <row r="5" spans="1:15" ht="18" x14ac:dyDescent="0.35">
      <c r="A5" s="233"/>
      <c r="B5" s="48" t="s">
        <v>4</v>
      </c>
      <c r="C5" s="49">
        <v>18576956</v>
      </c>
      <c r="D5" s="51">
        <v>22796112</v>
      </c>
      <c r="E5" s="87">
        <v>21936681</v>
      </c>
      <c r="F5" s="97">
        <f t="shared" ref="F5:F38" si="0">E5*0.3</f>
        <v>6581004.2999999998</v>
      </c>
      <c r="G5" s="99">
        <f>E5+F5</f>
        <v>28517685.300000001</v>
      </c>
      <c r="H5" s="97">
        <f t="shared" ref="H5:H38" si="1">G5*0.3</f>
        <v>8555305.5899999999</v>
      </c>
      <c r="I5" s="99">
        <f t="shared" ref="I5:I23" si="2">G5+H5</f>
        <v>37072990.890000001</v>
      </c>
      <c r="K5" s="104">
        <f>E5+J5</f>
        <v>21936681</v>
      </c>
      <c r="N5" s="107" t="s">
        <v>66</v>
      </c>
      <c r="O5" s="108">
        <v>457969.4</v>
      </c>
    </row>
    <row r="6" spans="1:15" ht="26.4" x14ac:dyDescent="0.35">
      <c r="A6" s="233"/>
      <c r="B6" s="48" t="s">
        <v>5</v>
      </c>
      <c r="C6" s="52">
        <v>1370501072.8450003</v>
      </c>
      <c r="D6" s="53">
        <v>676068874.86900234</v>
      </c>
      <c r="E6" s="88">
        <v>1081092288.6150033</v>
      </c>
      <c r="F6" s="97">
        <f t="shared" si="0"/>
        <v>324327686.58450097</v>
      </c>
      <c r="G6" s="99">
        <f>E6+F6</f>
        <v>1405419975.1995044</v>
      </c>
      <c r="H6" s="118">
        <f t="shared" si="1"/>
        <v>421625992.55985129</v>
      </c>
      <c r="I6" s="119">
        <f t="shared" si="2"/>
        <v>1827045967.7593555</v>
      </c>
      <c r="J6" s="115"/>
      <c r="K6" s="104">
        <f>E6+J6</f>
        <v>1081092288.6150033</v>
      </c>
      <c r="N6" s="109" t="s">
        <v>30</v>
      </c>
      <c r="O6" s="110">
        <v>764184592.77999699</v>
      </c>
    </row>
    <row r="7" spans="1:15" ht="18" x14ac:dyDescent="0.35">
      <c r="A7" s="54"/>
      <c r="B7" s="55"/>
      <c r="C7" s="52"/>
      <c r="D7" s="56"/>
      <c r="E7" s="89"/>
      <c r="F7" s="97">
        <f t="shared" si="0"/>
        <v>0</v>
      </c>
      <c r="G7" s="99"/>
      <c r="H7" s="97">
        <f t="shared" si="1"/>
        <v>0</v>
      </c>
      <c r="I7" s="99"/>
      <c r="K7" s="104">
        <f t="shared" ref="K7:K40" si="3">E7+J7</f>
        <v>0</v>
      </c>
      <c r="N7" s="107" t="s">
        <v>32</v>
      </c>
      <c r="O7" s="108">
        <v>500</v>
      </c>
    </row>
    <row r="8" spans="1:15" ht="21" x14ac:dyDescent="0.4">
      <c r="A8" s="234" t="s">
        <v>6</v>
      </c>
      <c r="B8" s="57" t="s">
        <v>7</v>
      </c>
      <c r="C8" s="49">
        <v>319516</v>
      </c>
      <c r="D8" s="51">
        <v>305224</v>
      </c>
      <c r="E8" s="87">
        <v>356038</v>
      </c>
      <c r="F8" s="97">
        <f t="shared" si="0"/>
        <v>106811.4</v>
      </c>
      <c r="G8" s="99">
        <f>E8+F8</f>
        <v>462849.4</v>
      </c>
      <c r="H8" s="97">
        <f ca="1">G8*$H$8</f>
        <v>160217.1</v>
      </c>
      <c r="I8" s="99">
        <f t="shared" ca="1" si="2"/>
        <v>516255.1</v>
      </c>
      <c r="J8" s="121">
        <v>0.45</v>
      </c>
      <c r="K8" s="104">
        <f t="shared" si="3"/>
        <v>356038.45</v>
      </c>
      <c r="N8" s="107" t="s">
        <v>67</v>
      </c>
      <c r="O8" s="108">
        <v>287580333178.586</v>
      </c>
    </row>
    <row r="9" spans="1:15" ht="18" x14ac:dyDescent="0.35">
      <c r="A9" s="234"/>
      <c r="B9" s="57" t="s">
        <v>8</v>
      </c>
      <c r="C9" s="49">
        <v>345366</v>
      </c>
      <c r="D9" s="51">
        <v>289126</v>
      </c>
      <c r="E9" s="87">
        <v>327121</v>
      </c>
      <c r="F9" s="97">
        <f t="shared" si="0"/>
        <v>98136.3</v>
      </c>
      <c r="G9" s="99">
        <f>E9+F9</f>
        <v>425257.3</v>
      </c>
      <c r="H9" s="97">
        <f t="shared" ref="H9:H10" ca="1" si="4">G9*$H$8</f>
        <v>147204.45000000001</v>
      </c>
      <c r="I9" s="99">
        <f t="shared" ca="1" si="2"/>
        <v>474325.45</v>
      </c>
      <c r="K9" s="104">
        <f t="shared" si="3"/>
        <v>327121</v>
      </c>
      <c r="N9" s="107" t="s">
        <v>68</v>
      </c>
      <c r="O9" s="108">
        <v>30800000</v>
      </c>
    </row>
    <row r="10" spans="1:15" ht="26.4" x14ac:dyDescent="0.35">
      <c r="A10" s="234"/>
      <c r="B10" s="57" t="s">
        <v>5</v>
      </c>
      <c r="C10" s="52">
        <v>830159351.89999998</v>
      </c>
      <c r="D10" s="53">
        <v>466983137.26000005</v>
      </c>
      <c r="E10" s="88">
        <v>545846138.01999807</v>
      </c>
      <c r="F10" s="97">
        <f t="shared" si="0"/>
        <v>163753841.40599942</v>
      </c>
      <c r="G10" s="99">
        <f>E10+F10</f>
        <v>709599979.4259975</v>
      </c>
      <c r="H10" s="118">
        <f t="shared" ca="1" si="4"/>
        <v>245630762.10899913</v>
      </c>
      <c r="I10" s="119">
        <f t="shared" ca="1" si="2"/>
        <v>791476900.12899721</v>
      </c>
      <c r="K10" s="104">
        <f t="shared" si="3"/>
        <v>545846138.01999807</v>
      </c>
      <c r="N10" s="109" t="s">
        <v>34</v>
      </c>
      <c r="O10" s="110">
        <v>1513529204.0610046</v>
      </c>
    </row>
    <row r="11" spans="1:15" ht="18" x14ac:dyDescent="0.35">
      <c r="A11" s="54"/>
      <c r="B11" s="55"/>
      <c r="C11" s="52"/>
      <c r="D11" s="56"/>
      <c r="E11" s="89"/>
      <c r="F11" s="97">
        <f t="shared" si="0"/>
        <v>0</v>
      </c>
      <c r="G11" s="99"/>
      <c r="H11" s="97">
        <f t="shared" si="1"/>
        <v>0</v>
      </c>
      <c r="I11" s="99"/>
      <c r="K11" s="104">
        <f t="shared" si="3"/>
        <v>0</v>
      </c>
      <c r="N11" s="107" t="s">
        <v>32</v>
      </c>
      <c r="O11" s="108">
        <v>16872</v>
      </c>
    </row>
    <row r="12" spans="1:15" ht="21" x14ac:dyDescent="0.4">
      <c r="A12" s="235" t="s">
        <v>9</v>
      </c>
      <c r="B12" s="58" t="s">
        <v>3</v>
      </c>
      <c r="C12" s="49">
        <v>179458685638.54065</v>
      </c>
      <c r="D12" s="59">
        <v>265766292983.52728</v>
      </c>
      <c r="E12" s="90">
        <v>281355198878.06512</v>
      </c>
      <c r="F12" s="97">
        <f t="shared" si="0"/>
        <v>84406559663.41954</v>
      </c>
      <c r="G12" s="99">
        <f>E12+F12</f>
        <v>365761758541.48468</v>
      </c>
      <c r="H12" s="97">
        <f ca="1">G12*$H$12</f>
        <v>70338799719.516281</v>
      </c>
      <c r="I12" s="99">
        <f ca="1">G12+H12</f>
        <v>351693998597.58142</v>
      </c>
      <c r="J12" s="121">
        <v>0.25</v>
      </c>
      <c r="K12" s="104">
        <f t="shared" si="3"/>
        <v>281355198878.31512</v>
      </c>
      <c r="N12" s="107" t="s">
        <v>69</v>
      </c>
      <c r="O12" s="108">
        <v>184942245248.09579</v>
      </c>
    </row>
    <row r="13" spans="1:15" ht="18" x14ac:dyDescent="0.35">
      <c r="A13" s="235"/>
      <c r="B13" s="58" t="s">
        <v>10</v>
      </c>
      <c r="C13" s="49">
        <v>1272201</v>
      </c>
      <c r="D13" s="59">
        <v>551578</v>
      </c>
      <c r="E13" s="90">
        <v>720321</v>
      </c>
      <c r="F13" s="97">
        <f t="shared" si="0"/>
        <v>216096.3</v>
      </c>
      <c r="G13" s="99">
        <f>E13+F13</f>
        <v>936417.3</v>
      </c>
      <c r="H13" s="97">
        <f t="shared" ref="H13:H14" ca="1" si="5">G13*$H$12</f>
        <v>180080.25</v>
      </c>
      <c r="I13" s="99">
        <f t="shared" ca="1" si="2"/>
        <v>900401.25</v>
      </c>
      <c r="K13" s="104">
        <f t="shared" si="3"/>
        <v>720321</v>
      </c>
      <c r="N13" s="107" t="s">
        <v>37</v>
      </c>
      <c r="O13" s="108">
        <v>33909730.399999999</v>
      </c>
    </row>
    <row r="14" spans="1:15" ht="18" x14ac:dyDescent="0.35">
      <c r="A14" s="235"/>
      <c r="B14" s="58" t="s">
        <v>5</v>
      </c>
      <c r="C14" s="52">
        <v>88326738.689629987</v>
      </c>
      <c r="D14" s="60">
        <v>83798799.271000013</v>
      </c>
      <c r="E14" s="91">
        <v>64468821.055999994</v>
      </c>
      <c r="F14" s="97">
        <f t="shared" si="0"/>
        <v>19340646.316799998</v>
      </c>
      <c r="G14" s="99">
        <f>E14+F14</f>
        <v>83809467.372799993</v>
      </c>
      <c r="H14" s="118">
        <f t="shared" ca="1" si="5"/>
        <v>16117205.263999999</v>
      </c>
      <c r="I14" s="119">
        <f t="shared" ca="1" si="2"/>
        <v>80586026.319999993</v>
      </c>
      <c r="K14" s="104">
        <f t="shared" si="3"/>
        <v>64468821.055999994</v>
      </c>
      <c r="N14" s="109" t="s">
        <v>39</v>
      </c>
      <c r="O14" s="110">
        <v>222585127.62980869</v>
      </c>
    </row>
    <row r="15" spans="1:15" ht="26.4" x14ac:dyDescent="0.35">
      <c r="A15" s="54"/>
      <c r="B15" s="55"/>
      <c r="C15" s="52"/>
      <c r="D15" s="56"/>
      <c r="E15" s="89"/>
      <c r="F15" s="97">
        <f t="shared" si="0"/>
        <v>0</v>
      </c>
      <c r="G15" s="99"/>
      <c r="H15" s="97">
        <f t="shared" si="1"/>
        <v>0</v>
      </c>
      <c r="I15" s="99"/>
      <c r="K15" s="104">
        <f t="shared" si="3"/>
        <v>0</v>
      </c>
      <c r="N15" s="107" t="s">
        <v>40</v>
      </c>
      <c r="O15" s="108">
        <v>220000</v>
      </c>
    </row>
    <row r="16" spans="1:15" ht="21" x14ac:dyDescent="0.4">
      <c r="A16" s="236" t="s">
        <v>11</v>
      </c>
      <c r="B16" s="61" t="s">
        <v>3</v>
      </c>
      <c r="C16" s="49">
        <v>887629125884.51001</v>
      </c>
      <c r="D16" s="51">
        <v>1000808316510.8004</v>
      </c>
      <c r="E16" s="87">
        <v>986715273258.38013</v>
      </c>
      <c r="F16" s="97">
        <f t="shared" si="0"/>
        <v>296014581977.51404</v>
      </c>
      <c r="G16" s="99">
        <f>E16+F16</f>
        <v>1282729855235.894</v>
      </c>
      <c r="H16" s="97">
        <f ca="1">G16*$H$16</f>
        <v>271346700146.05457</v>
      </c>
      <c r="I16" s="99">
        <f t="shared" ca="1" si="2"/>
        <v>1258061973404.4346</v>
      </c>
      <c r="J16" s="121">
        <v>0.27500000000000002</v>
      </c>
      <c r="K16" s="104">
        <f t="shared" si="3"/>
        <v>986715273258.65515</v>
      </c>
      <c r="N16" s="107" t="s">
        <v>70</v>
      </c>
      <c r="O16" s="108">
        <v>234091240404.43399</v>
      </c>
    </row>
    <row r="17" spans="1:15" ht="18" x14ac:dyDescent="0.35">
      <c r="A17" s="236"/>
      <c r="B17" s="61" t="s">
        <v>4</v>
      </c>
      <c r="C17" s="49">
        <v>1540812</v>
      </c>
      <c r="D17" s="51">
        <v>2084845</v>
      </c>
      <c r="E17" s="87">
        <v>1692784</v>
      </c>
      <c r="F17" s="97">
        <f t="shared" si="0"/>
        <v>507835.19999999995</v>
      </c>
      <c r="G17" s="99">
        <f>E17+F17</f>
        <v>2200619.2000000002</v>
      </c>
      <c r="H17" s="97">
        <f t="shared" ref="H17:H18" ca="1" si="6">G17*$H$16</f>
        <v>465515.60000000003</v>
      </c>
      <c r="I17" s="99">
        <f t="shared" ca="1" si="2"/>
        <v>2158299.6</v>
      </c>
      <c r="K17" s="104">
        <f t="shared" si="3"/>
        <v>1692784</v>
      </c>
      <c r="N17" s="107" t="s">
        <v>71</v>
      </c>
      <c r="O17" s="108">
        <v>9864294</v>
      </c>
    </row>
    <row r="18" spans="1:15" ht="26.4" x14ac:dyDescent="0.35">
      <c r="A18" s="236"/>
      <c r="B18" s="61" t="s">
        <v>5</v>
      </c>
      <c r="C18" s="52">
        <v>63098078.727999993</v>
      </c>
      <c r="D18" s="53">
        <v>48730388.980000004</v>
      </c>
      <c r="E18" s="88">
        <v>41723731.044999838</v>
      </c>
      <c r="F18" s="97">
        <f t="shared" si="0"/>
        <v>12517119.313499952</v>
      </c>
      <c r="G18" s="99">
        <f>E18+F18</f>
        <v>54240850.358499788</v>
      </c>
      <c r="H18" s="118">
        <f t="shared" ca="1" si="6"/>
        <v>11474026.037374957</v>
      </c>
      <c r="I18" s="119">
        <f t="shared" ca="1" si="2"/>
        <v>53197757.082374796</v>
      </c>
      <c r="K18" s="104">
        <f t="shared" si="3"/>
        <v>41723731.044999838</v>
      </c>
      <c r="N18" s="109" t="s">
        <v>42</v>
      </c>
      <c r="O18" s="110">
        <v>142484160</v>
      </c>
    </row>
    <row r="19" spans="1:15" ht="26.4" x14ac:dyDescent="0.35">
      <c r="A19" s="54"/>
      <c r="B19" s="55"/>
      <c r="C19" s="52"/>
      <c r="D19" s="62"/>
      <c r="E19" s="92"/>
      <c r="F19" s="97">
        <f t="shared" si="0"/>
        <v>0</v>
      </c>
      <c r="G19" s="99"/>
      <c r="H19" s="97">
        <f t="shared" si="1"/>
        <v>0</v>
      </c>
      <c r="I19" s="99"/>
      <c r="K19" s="104">
        <f t="shared" si="3"/>
        <v>0</v>
      </c>
      <c r="N19" s="107" t="s">
        <v>43</v>
      </c>
      <c r="O19" s="108">
        <v>150000</v>
      </c>
    </row>
    <row r="20" spans="1:15" ht="21" x14ac:dyDescent="0.4">
      <c r="A20" s="237" t="s">
        <v>12</v>
      </c>
      <c r="B20" s="64" t="s">
        <v>13</v>
      </c>
      <c r="C20" s="49">
        <v>64653</v>
      </c>
      <c r="D20" s="65">
        <v>128738</v>
      </c>
      <c r="E20" s="93">
        <v>124376</v>
      </c>
      <c r="F20" s="97">
        <f t="shared" si="0"/>
        <v>37312.799999999996</v>
      </c>
      <c r="G20" s="99">
        <f>E20+F20</f>
        <v>161688.79999999999</v>
      </c>
      <c r="H20" s="97">
        <f ca="1">G20*$H$20</f>
        <v>46641</v>
      </c>
      <c r="I20" s="99">
        <f t="shared" ca="1" si="2"/>
        <v>171017</v>
      </c>
      <c r="J20" s="121">
        <v>0.375</v>
      </c>
      <c r="K20" s="104">
        <f t="shared" si="3"/>
        <v>124376.375</v>
      </c>
      <c r="N20" s="107" t="s">
        <v>16</v>
      </c>
      <c r="O20" s="108">
        <v>63376187362.699997</v>
      </c>
    </row>
    <row r="21" spans="1:15" ht="18" x14ac:dyDescent="0.35">
      <c r="A21" s="238"/>
      <c r="B21" s="64" t="s">
        <v>3</v>
      </c>
      <c r="C21" s="49">
        <v>64287951354.200012</v>
      </c>
      <c r="D21" s="59">
        <v>166559232389.76004</v>
      </c>
      <c r="E21" s="90">
        <v>167208028861.08997</v>
      </c>
      <c r="F21" s="97">
        <f t="shared" si="0"/>
        <v>50162408658.326988</v>
      </c>
      <c r="G21" s="99">
        <f>E21+F21</f>
        <v>217370437519.41696</v>
      </c>
      <c r="H21" s="97">
        <f t="shared" ref="H21:H23" ca="1" si="7">G21*$H$20</f>
        <v>62703010822.908737</v>
      </c>
      <c r="I21" s="99">
        <f t="shared" ca="1" si="2"/>
        <v>229911039683.99872</v>
      </c>
      <c r="K21" s="104">
        <f t="shared" si="3"/>
        <v>167208028861.08997</v>
      </c>
      <c r="N21" s="107" t="s">
        <v>15</v>
      </c>
      <c r="O21" s="108">
        <v>12144204</v>
      </c>
    </row>
    <row r="22" spans="1:15" ht="26.4" x14ac:dyDescent="0.35">
      <c r="A22" s="238"/>
      <c r="B22" s="64" t="s">
        <v>4</v>
      </c>
      <c r="C22" s="49">
        <v>2728634</v>
      </c>
      <c r="D22" s="51">
        <v>6028330</v>
      </c>
      <c r="E22" s="87">
        <v>5258965</v>
      </c>
      <c r="F22" s="97">
        <f t="shared" si="0"/>
        <v>1577689.5</v>
      </c>
      <c r="G22" s="99">
        <f>E22+F22</f>
        <v>6836654.5</v>
      </c>
      <c r="H22" s="97">
        <f t="shared" ca="1" si="7"/>
        <v>1972111.875</v>
      </c>
      <c r="I22" s="99">
        <f t="shared" ca="1" si="2"/>
        <v>7231076.875</v>
      </c>
      <c r="K22" s="104">
        <f t="shared" si="3"/>
        <v>5258965</v>
      </c>
      <c r="N22" s="109" t="s">
        <v>45</v>
      </c>
      <c r="O22" s="110">
        <v>178470335.75980002</v>
      </c>
    </row>
    <row r="23" spans="1:15" ht="26.4" x14ac:dyDescent="0.35">
      <c r="A23" s="239"/>
      <c r="B23" s="64" t="s">
        <v>5</v>
      </c>
      <c r="C23" s="52">
        <v>55661327.752529614</v>
      </c>
      <c r="D23" s="53">
        <v>58969283.721000008</v>
      </c>
      <c r="E23" s="88">
        <v>62285410.088</v>
      </c>
      <c r="F23" s="97">
        <f t="shared" si="0"/>
        <v>18685623.0264</v>
      </c>
      <c r="G23" s="99">
        <f>E23+F23</f>
        <v>80971033.114399999</v>
      </c>
      <c r="H23" s="118">
        <f t="shared" ca="1" si="7"/>
        <v>23357028.783</v>
      </c>
      <c r="I23" s="119">
        <f t="shared" ca="1" si="2"/>
        <v>85642438.870999992</v>
      </c>
      <c r="K23" s="104">
        <f t="shared" si="3"/>
        <v>62285410.088</v>
      </c>
      <c r="N23" s="107" t="s">
        <v>72</v>
      </c>
      <c r="O23" s="108">
        <v>320000000000.00006</v>
      </c>
    </row>
    <row r="24" spans="1:15" ht="26.4" x14ac:dyDescent="0.35">
      <c r="A24" s="66"/>
      <c r="B24" s="55"/>
      <c r="C24" s="52"/>
      <c r="D24" s="60"/>
      <c r="E24" s="91"/>
      <c r="F24" s="97">
        <f t="shared" si="0"/>
        <v>0</v>
      </c>
      <c r="G24" s="99"/>
      <c r="H24" s="97">
        <f t="shared" si="1"/>
        <v>0</v>
      </c>
      <c r="I24" s="99"/>
      <c r="K24" s="104">
        <f t="shared" si="3"/>
        <v>0</v>
      </c>
      <c r="N24" s="107" t="s">
        <v>48</v>
      </c>
      <c r="O24" s="108">
        <v>1008000</v>
      </c>
    </row>
    <row r="25" spans="1:15" ht="26.4" x14ac:dyDescent="0.4">
      <c r="A25" s="240" t="s">
        <v>14</v>
      </c>
      <c r="B25" s="67" t="s">
        <v>13</v>
      </c>
      <c r="C25" s="68">
        <v>116016</v>
      </c>
      <c r="D25" s="69">
        <v>135860</v>
      </c>
      <c r="E25" s="94">
        <v>60869</v>
      </c>
      <c r="F25" s="97">
        <f t="shared" si="0"/>
        <v>18260.7</v>
      </c>
      <c r="G25" s="99">
        <f>E25+F25</f>
        <v>79129.7</v>
      </c>
      <c r="H25" s="97">
        <f ca="1">G25*$H$25</f>
        <v>16738.975000000002</v>
      </c>
      <c r="I25" s="99">
        <f ca="1">G25+H25</f>
        <v>77607.975000000006</v>
      </c>
      <c r="J25" s="121">
        <v>0.27500000000000002</v>
      </c>
      <c r="K25" s="104">
        <f t="shared" si="3"/>
        <v>60869.275000000001</v>
      </c>
      <c r="N25" s="109" t="s">
        <v>49</v>
      </c>
      <c r="O25" s="110">
        <v>120999999.99999999</v>
      </c>
    </row>
    <row r="26" spans="1:15" ht="18" x14ac:dyDescent="0.35">
      <c r="A26" s="240"/>
      <c r="B26" s="67" t="s">
        <v>15</v>
      </c>
      <c r="C26" s="68">
        <v>35764168672</v>
      </c>
      <c r="D26" s="69">
        <v>52806148502</v>
      </c>
      <c r="E26" s="94">
        <v>40886440066</v>
      </c>
      <c r="F26" s="97">
        <f t="shared" si="0"/>
        <v>12265932019.799999</v>
      </c>
      <c r="G26" s="99">
        <f>E26+F26</f>
        <v>53152372085.800003</v>
      </c>
      <c r="H26" s="97">
        <f t="shared" ref="H26:H28" ca="1" si="8">G26*$H$25</f>
        <v>11243771018.150002</v>
      </c>
      <c r="I26" s="99">
        <f t="shared" ref="I26:I40" ca="1" si="9">G26+H26</f>
        <v>52130211084.150002</v>
      </c>
      <c r="K26" s="104">
        <f t="shared" si="3"/>
        <v>40886440066</v>
      </c>
      <c r="N26" s="107" t="s">
        <v>73</v>
      </c>
      <c r="O26" s="108">
        <v>6000</v>
      </c>
    </row>
    <row r="27" spans="1:15" ht="18" x14ac:dyDescent="0.35">
      <c r="A27" s="240"/>
      <c r="B27" s="67" t="s">
        <v>16</v>
      </c>
      <c r="C27" s="68">
        <v>9935883</v>
      </c>
      <c r="D27" s="69">
        <v>12823382</v>
      </c>
      <c r="E27" s="94">
        <v>9737309</v>
      </c>
      <c r="F27" s="97">
        <f t="shared" si="0"/>
        <v>2921192.6999999997</v>
      </c>
      <c r="G27" s="99">
        <f>E27+F27</f>
        <v>12658501.699999999</v>
      </c>
      <c r="H27" s="97">
        <f t="shared" ca="1" si="8"/>
        <v>2677759.9750000001</v>
      </c>
      <c r="I27" s="99">
        <f t="shared" ca="1" si="9"/>
        <v>12415068.975</v>
      </c>
      <c r="K27" s="104">
        <f t="shared" si="3"/>
        <v>9737309</v>
      </c>
      <c r="N27" s="107" t="s">
        <v>74</v>
      </c>
      <c r="O27" s="108">
        <f t="shared" ref="O27:O34" si="10">AB27</f>
        <v>0</v>
      </c>
    </row>
    <row r="28" spans="1:15" ht="26.4" x14ac:dyDescent="0.35">
      <c r="A28" s="240"/>
      <c r="B28" s="67" t="s">
        <v>5</v>
      </c>
      <c r="C28" s="70">
        <v>373409824.04546964</v>
      </c>
      <c r="D28" s="71">
        <v>206627315.31999996</v>
      </c>
      <c r="E28" s="95">
        <v>127478811.23800001</v>
      </c>
      <c r="F28" s="97">
        <f t="shared" si="0"/>
        <v>38243643.371399999</v>
      </c>
      <c r="G28" s="99">
        <f>E28+F28</f>
        <v>165722454.6094</v>
      </c>
      <c r="H28" s="118">
        <f t="shared" ca="1" si="8"/>
        <v>35056673.090450004</v>
      </c>
      <c r="I28" s="119">
        <f t="shared" ca="1" si="9"/>
        <v>162535484.32845002</v>
      </c>
      <c r="K28" s="104">
        <f t="shared" si="3"/>
        <v>127478811.23800001</v>
      </c>
      <c r="N28" s="107" t="s">
        <v>75</v>
      </c>
      <c r="O28" s="108">
        <f t="shared" si="10"/>
        <v>0</v>
      </c>
    </row>
    <row r="29" spans="1:15" ht="26.4" x14ac:dyDescent="0.35">
      <c r="A29" s="54"/>
      <c r="B29" s="55"/>
      <c r="C29" s="52"/>
      <c r="D29" s="56"/>
      <c r="E29" s="89"/>
      <c r="F29" s="97">
        <f t="shared" si="0"/>
        <v>0</v>
      </c>
      <c r="G29" s="99"/>
      <c r="H29" s="97">
        <f t="shared" si="1"/>
        <v>0</v>
      </c>
      <c r="I29" s="99"/>
      <c r="K29" s="104">
        <f t="shared" si="3"/>
        <v>0</v>
      </c>
      <c r="N29" s="109" t="s">
        <v>76</v>
      </c>
      <c r="O29" s="110">
        <f t="shared" si="10"/>
        <v>0</v>
      </c>
    </row>
    <row r="30" spans="1:15" ht="18" x14ac:dyDescent="0.35">
      <c r="A30" s="228" t="s">
        <v>17</v>
      </c>
      <c r="B30" s="72" t="s">
        <v>18</v>
      </c>
      <c r="C30" s="49">
        <v>1942</v>
      </c>
      <c r="D30" s="73">
        <v>5477</v>
      </c>
      <c r="E30" s="96">
        <v>6872</v>
      </c>
      <c r="F30" s="97">
        <f>E30*0.3</f>
        <v>2061.6</v>
      </c>
      <c r="G30" s="99">
        <f>E30+F30</f>
        <v>8933.6</v>
      </c>
      <c r="H30" s="97">
        <f>G30*0.3</f>
        <v>2680.08</v>
      </c>
      <c r="I30" s="99">
        <f t="shared" si="9"/>
        <v>11613.68</v>
      </c>
      <c r="J30" s="122">
        <f>E30/I30</f>
        <v>0.59171597633136097</v>
      </c>
      <c r="K30" s="104">
        <f t="shared" si="3"/>
        <v>6872.5917159763312</v>
      </c>
      <c r="N30" s="107" t="s">
        <v>77</v>
      </c>
      <c r="O30" s="108">
        <f t="shared" si="10"/>
        <v>0</v>
      </c>
    </row>
    <row r="31" spans="1:15" ht="18" x14ac:dyDescent="0.35">
      <c r="A31" s="229"/>
      <c r="B31" s="72" t="s">
        <v>3</v>
      </c>
      <c r="C31" s="49">
        <v>28852862412.639999</v>
      </c>
      <c r="D31" s="65">
        <v>54826315029.639999</v>
      </c>
      <c r="E31" s="93">
        <v>132101603748.50987</v>
      </c>
      <c r="F31" s="97">
        <f t="shared" si="0"/>
        <v>39630481124.552963</v>
      </c>
      <c r="G31" s="99">
        <f>E31+F31</f>
        <v>171732084873.06284</v>
      </c>
      <c r="H31" s="97">
        <f t="shared" si="1"/>
        <v>51519625461.918846</v>
      </c>
      <c r="I31" s="99">
        <f t="shared" si="9"/>
        <v>223251710334.98169</v>
      </c>
      <c r="K31" s="104">
        <f t="shared" si="3"/>
        <v>132101603748.50987</v>
      </c>
      <c r="N31" s="107" t="s">
        <v>78</v>
      </c>
      <c r="O31" s="108">
        <f t="shared" si="10"/>
        <v>0</v>
      </c>
    </row>
    <row r="32" spans="1:15" ht="18" x14ac:dyDescent="0.35">
      <c r="A32" s="229"/>
      <c r="B32" s="72" t="s">
        <v>4</v>
      </c>
      <c r="C32" s="49">
        <v>4096285</v>
      </c>
      <c r="D32" s="65">
        <v>7916570</v>
      </c>
      <c r="E32" s="93">
        <v>24221236</v>
      </c>
      <c r="F32" s="97">
        <f t="shared" si="0"/>
        <v>7266370.7999999998</v>
      </c>
      <c r="G32" s="99">
        <f>E32+F32</f>
        <v>31487606.800000001</v>
      </c>
      <c r="H32" s="97">
        <f t="shared" si="1"/>
        <v>9446282.0399999991</v>
      </c>
      <c r="I32" s="99">
        <f t="shared" si="9"/>
        <v>40933888.840000004</v>
      </c>
      <c r="K32" s="104">
        <f t="shared" si="3"/>
        <v>24221236</v>
      </c>
      <c r="N32" s="107" t="s">
        <v>79</v>
      </c>
      <c r="O32" s="108">
        <f t="shared" si="10"/>
        <v>0</v>
      </c>
    </row>
    <row r="33" spans="1:15" ht="18" x14ac:dyDescent="0.35">
      <c r="A33" s="230"/>
      <c r="B33" s="72" t="s">
        <v>5</v>
      </c>
      <c r="C33" s="52">
        <v>127310364.3010001</v>
      </c>
      <c r="D33" s="62">
        <v>84703547.459999874</v>
      </c>
      <c r="E33" s="92">
        <v>131386112.41999876</v>
      </c>
      <c r="F33" s="97">
        <f t="shared" si="0"/>
        <v>39415833.725999631</v>
      </c>
      <c r="G33" s="99">
        <f>E33+F33</f>
        <v>170801946.14599839</v>
      </c>
      <c r="H33" s="97">
        <f>G33*0.3</f>
        <v>51240583.843799517</v>
      </c>
      <c r="I33" s="99">
        <f>G33+H33</f>
        <v>222042529.98979789</v>
      </c>
      <c r="K33" s="104">
        <f t="shared" si="3"/>
        <v>131386112.41999876</v>
      </c>
      <c r="M33" s="104"/>
      <c r="N33" s="107" t="s">
        <v>80</v>
      </c>
      <c r="O33" s="110">
        <f t="shared" si="10"/>
        <v>0</v>
      </c>
    </row>
    <row r="34" spans="1:15" ht="26.4" x14ac:dyDescent="0.35">
      <c r="A34" s="74"/>
      <c r="B34" s="75"/>
      <c r="C34" s="49"/>
      <c r="D34" s="50"/>
      <c r="E34" s="86"/>
      <c r="F34" s="97">
        <f t="shared" si="0"/>
        <v>0</v>
      </c>
      <c r="G34" s="99"/>
      <c r="H34" s="97">
        <f t="shared" si="1"/>
        <v>0</v>
      </c>
      <c r="I34" s="99"/>
      <c r="K34" s="104">
        <f t="shared" si="3"/>
        <v>0</v>
      </c>
      <c r="N34" s="107" t="s">
        <v>81</v>
      </c>
      <c r="O34" s="108">
        <f t="shared" si="10"/>
        <v>0</v>
      </c>
    </row>
    <row r="35" spans="1:15" ht="26.4" x14ac:dyDescent="0.4">
      <c r="A35" s="231" t="s">
        <v>19</v>
      </c>
      <c r="B35" s="76" t="s">
        <v>3</v>
      </c>
      <c r="C35" s="49">
        <v>1563970149.3899999</v>
      </c>
      <c r="D35" s="59">
        <v>1173309180.76</v>
      </c>
      <c r="E35" s="90">
        <v>1024090482.7900001</v>
      </c>
      <c r="F35" s="97">
        <f t="shared" si="0"/>
        <v>307227144.83700001</v>
      </c>
      <c r="G35" s="99">
        <f>E35+F35</f>
        <v>1331317627.6270001</v>
      </c>
      <c r="H35" s="97">
        <f ca="1">G35*$H$35</f>
        <v>384033931.04625005</v>
      </c>
      <c r="I35" s="99">
        <f t="shared" ca="1" si="9"/>
        <v>1408124413.8362501</v>
      </c>
      <c r="J35" s="121">
        <v>0.375</v>
      </c>
      <c r="K35" s="104">
        <f t="shared" si="3"/>
        <v>1024090483.1650001</v>
      </c>
      <c r="N35" s="107" t="s">
        <v>51</v>
      </c>
      <c r="O35" s="108">
        <v>2369897.5999999996</v>
      </c>
    </row>
    <row r="36" spans="1:15" ht="26.4" x14ac:dyDescent="0.35">
      <c r="A36" s="231"/>
      <c r="B36" s="76" t="s">
        <v>4</v>
      </c>
      <c r="C36" s="49">
        <v>17000</v>
      </c>
      <c r="D36" s="51">
        <v>8951</v>
      </c>
      <c r="E36" s="87">
        <v>6837</v>
      </c>
      <c r="F36" s="97">
        <f t="shared" si="0"/>
        <v>2051.1</v>
      </c>
      <c r="G36" s="99">
        <f>E36+F36</f>
        <v>8888.1</v>
      </c>
      <c r="H36" s="97">
        <f t="shared" ref="H36:H37" ca="1" si="11">G36*$H$35</f>
        <v>2563.875</v>
      </c>
      <c r="I36" s="99">
        <f t="shared" ca="1" si="9"/>
        <v>9400.875</v>
      </c>
      <c r="K36" s="104">
        <f t="shared" si="3"/>
        <v>6837</v>
      </c>
      <c r="N36" s="109" t="s">
        <v>53</v>
      </c>
      <c r="O36" s="110">
        <v>60304289.401455805</v>
      </c>
    </row>
    <row r="37" spans="1:15" ht="26.4" x14ac:dyDescent="0.35">
      <c r="A37" s="231"/>
      <c r="B37" s="76" t="s">
        <v>5</v>
      </c>
      <c r="C37" s="52">
        <v>19468311.119056284</v>
      </c>
      <c r="D37" s="60">
        <v>15598289.606999999</v>
      </c>
      <c r="E37" s="91">
        <v>13048621.738000002</v>
      </c>
      <c r="F37" s="97">
        <f t="shared" si="0"/>
        <v>3914586.5214000004</v>
      </c>
      <c r="G37" s="99">
        <f>E37+F37</f>
        <v>16963208.259400003</v>
      </c>
      <c r="H37" s="97">
        <f t="shared" ca="1" si="11"/>
        <v>4893233.1517500002</v>
      </c>
      <c r="I37" s="99">
        <f t="shared" ca="1" si="9"/>
        <v>17941854.889750004</v>
      </c>
      <c r="K37" s="104">
        <f t="shared" si="3"/>
        <v>13048621.738000002</v>
      </c>
      <c r="N37" s="107" t="s">
        <v>82</v>
      </c>
      <c r="O37" s="108">
        <v>1446864133.3999999</v>
      </c>
    </row>
    <row r="38" spans="1:15" ht="26.4" x14ac:dyDescent="0.35">
      <c r="A38" s="54"/>
      <c r="B38" s="75"/>
      <c r="C38" s="49"/>
      <c r="D38" s="50"/>
      <c r="E38" s="86"/>
      <c r="F38" s="97">
        <f t="shared" si="0"/>
        <v>0</v>
      </c>
      <c r="G38" s="99"/>
      <c r="H38" s="97">
        <f t="shared" si="1"/>
        <v>0</v>
      </c>
      <c r="I38" s="99"/>
      <c r="K38" s="104">
        <f t="shared" si="3"/>
        <v>0</v>
      </c>
      <c r="N38" s="107" t="s">
        <v>56</v>
      </c>
      <c r="O38" s="108">
        <v>12835</v>
      </c>
    </row>
    <row r="39" spans="1:15" ht="26.4" x14ac:dyDescent="0.4">
      <c r="A39" s="232" t="s">
        <v>20</v>
      </c>
      <c r="B39" s="77" t="s">
        <v>4</v>
      </c>
      <c r="C39" s="49">
        <v>55330892</v>
      </c>
      <c r="D39" s="51">
        <v>51189185</v>
      </c>
      <c r="E39" s="87">
        <v>35156106</v>
      </c>
      <c r="F39" s="97">
        <f>E39*0.3</f>
        <v>10546831.799999999</v>
      </c>
      <c r="G39" s="99">
        <f>E39+F39</f>
        <v>45702937.799999997</v>
      </c>
      <c r="H39" s="97">
        <f ca="1">G39*$H$39</f>
        <v>8789026.5</v>
      </c>
      <c r="I39" s="99">
        <f t="shared" ca="1" si="9"/>
        <v>43945132.5</v>
      </c>
      <c r="J39" s="121">
        <v>0.25</v>
      </c>
      <c r="K39" s="104">
        <f t="shared" si="3"/>
        <v>35156106.25</v>
      </c>
      <c r="N39" s="109" t="s">
        <v>58</v>
      </c>
      <c r="O39" s="110">
        <v>26097244.668000001</v>
      </c>
    </row>
    <row r="40" spans="1:15" ht="18" x14ac:dyDescent="0.35">
      <c r="A40" s="232"/>
      <c r="B40" s="77" t="s">
        <v>5</v>
      </c>
      <c r="C40" s="52">
        <v>81387273.829999998</v>
      </c>
      <c r="D40" s="53">
        <v>120382721.15000001</v>
      </c>
      <c r="E40" s="88">
        <v>115188705</v>
      </c>
      <c r="F40" s="97">
        <f>E40*0.3</f>
        <v>34556611.5</v>
      </c>
      <c r="G40" s="99">
        <f>E40+F40</f>
        <v>149745316.5</v>
      </c>
      <c r="H40" s="97">
        <f>G40*J40</f>
        <v>0</v>
      </c>
      <c r="I40" s="99">
        <f t="shared" si="9"/>
        <v>149745316.5</v>
      </c>
      <c r="K40" s="104">
        <f t="shared" si="3"/>
        <v>115188705</v>
      </c>
      <c r="N40" s="109" t="s">
        <v>83</v>
      </c>
      <c r="O40" s="110">
        <v>85100048.184529155</v>
      </c>
    </row>
    <row r="41" spans="1:15" ht="18" x14ac:dyDescent="0.35">
      <c r="A41" s="78"/>
      <c r="B41" s="79"/>
      <c r="C41" s="80"/>
      <c r="D41" s="81"/>
      <c r="E41" s="82"/>
      <c r="F41" s="97"/>
      <c r="G41" s="99"/>
      <c r="H41" s="97"/>
      <c r="I41" s="99"/>
      <c r="N41" s="109" t="s">
        <v>60</v>
      </c>
      <c r="O41" s="110">
        <v>127650072.27679373</v>
      </c>
    </row>
    <row r="42" spans="1:15" s="6" customFormat="1" ht="23.4" thickBot="1" x14ac:dyDescent="0.4">
      <c r="A42" s="83" t="s">
        <v>21</v>
      </c>
      <c r="B42" s="64"/>
      <c r="C42" s="52">
        <f t="shared" ref="C42:I42" si="12">SUM(C6,C10,C14,C18,C23,C28,C33,C37,C40)</f>
        <v>3009322343.2106862</v>
      </c>
      <c r="D42" s="53">
        <f t="shared" si="12"/>
        <v>1761862357.6380022</v>
      </c>
      <c r="E42" s="88">
        <f t="shared" si="12"/>
        <v>2182518639.2199998</v>
      </c>
      <c r="F42" s="63">
        <f t="shared" si="12"/>
        <v>654755591.76599991</v>
      </c>
      <c r="G42" s="100">
        <f t="shared" si="12"/>
        <v>2837274230.9860001</v>
      </c>
      <c r="H42" s="63">
        <f t="shared" ca="1" si="12"/>
        <v>700272448.74607456</v>
      </c>
      <c r="I42" s="100">
        <f t="shared" ca="1" si="12"/>
        <v>2882791087.9660749</v>
      </c>
      <c r="K42" s="100">
        <f>SUM(K6,K10,K14,K18,K23,K28,K33,K37,K40)</f>
        <v>2182518639.2199998</v>
      </c>
      <c r="N42" s="111"/>
      <c r="O42" s="112"/>
    </row>
    <row r="43" spans="1:15" x14ac:dyDescent="0.3">
      <c r="E43" s="116">
        <v>0.3</v>
      </c>
      <c r="F43" s="47">
        <f>30%*E42</f>
        <v>654755591.76599991</v>
      </c>
      <c r="J43" s="103">
        <f>J42+E42</f>
        <v>2182518639.2199998</v>
      </c>
      <c r="N43" s="113"/>
      <c r="O43" s="114">
        <f>SUM(O6,O10,O14,O18,O22,O25,O36,O39,O41)</f>
        <v>3156305026.5768604</v>
      </c>
    </row>
    <row r="44" spans="1:15" x14ac:dyDescent="0.3">
      <c r="E44" s="116">
        <v>0.4</v>
      </c>
      <c r="F44" s="47">
        <f>40%*E42</f>
        <v>873007455.68799996</v>
      </c>
      <c r="J44" s="103"/>
      <c r="O44" s="115">
        <f>E42/O43</f>
        <v>0.69147899865274709</v>
      </c>
    </row>
    <row r="45" spans="1:15" x14ac:dyDescent="0.3">
      <c r="E45" s="116">
        <v>0.46</v>
      </c>
      <c r="F45" s="47">
        <f>46%*E42</f>
        <v>1003958574.0411999</v>
      </c>
    </row>
  </sheetData>
  <mergeCells count="9">
    <mergeCell ref="A30:A33"/>
    <mergeCell ref="A35:A37"/>
    <mergeCell ref="A39:A40"/>
    <mergeCell ref="A3:A6"/>
    <mergeCell ref="A8:A10"/>
    <mergeCell ref="A12:A14"/>
    <mergeCell ref="A16:A18"/>
    <mergeCell ref="A20:A23"/>
    <mergeCell ref="A25:A2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>
      <selection activeCell="P15" sqref="P15"/>
    </sheetView>
  </sheetViews>
  <sheetFormatPr defaultRowHeight="14.4" x14ac:dyDescent="0.3"/>
  <cols>
    <col min="1" max="16384" width="8.88671875" style="214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workbookViewId="0">
      <selection activeCell="A5" sqref="A5:A8"/>
    </sheetView>
  </sheetViews>
  <sheetFormatPr defaultRowHeight="14.4" x14ac:dyDescent="0.3"/>
  <cols>
    <col min="2" max="2" width="18.109375" customWidth="1"/>
    <col min="3" max="3" width="16.88671875" customWidth="1"/>
    <col min="4" max="4" width="17.6640625" customWidth="1"/>
    <col min="5" max="5" width="17.44140625" customWidth="1"/>
    <col min="6" max="6" width="12.44140625" customWidth="1"/>
    <col min="27" max="27" width="14.44140625" customWidth="1"/>
  </cols>
  <sheetData>
    <row r="1" spans="1:27" ht="23.4" thickBot="1" x14ac:dyDescent="0.35">
      <c r="A1" s="152" t="s">
        <v>22</v>
      </c>
      <c r="B1" s="165" t="s">
        <v>23</v>
      </c>
      <c r="C1" s="189" t="s">
        <v>88</v>
      </c>
      <c r="D1" s="189" t="s">
        <v>89</v>
      </c>
      <c r="E1" s="189" t="s">
        <v>90</v>
      </c>
      <c r="F1" s="190" t="s">
        <v>147</v>
      </c>
      <c r="G1" s="190" t="s">
        <v>148</v>
      </c>
      <c r="H1" s="190" t="s">
        <v>149</v>
      </c>
      <c r="I1" s="191" t="s">
        <v>91</v>
      </c>
      <c r="J1" s="191" t="s">
        <v>92</v>
      </c>
      <c r="K1" s="191" t="s">
        <v>93</v>
      </c>
      <c r="L1" s="192" t="s">
        <v>150</v>
      </c>
      <c r="M1" s="192" t="s">
        <v>151</v>
      </c>
      <c r="N1" s="191" t="s">
        <v>149</v>
      </c>
      <c r="O1" s="187" t="s">
        <v>94</v>
      </c>
      <c r="P1" s="187" t="s">
        <v>95</v>
      </c>
      <c r="Q1" s="187" t="s">
        <v>96</v>
      </c>
      <c r="R1" s="188" t="s">
        <v>152</v>
      </c>
      <c r="S1" s="188" t="s">
        <v>153</v>
      </c>
      <c r="T1" s="187" t="s">
        <v>149</v>
      </c>
      <c r="U1" s="185" t="s">
        <v>97</v>
      </c>
      <c r="V1" s="185" t="s">
        <v>98</v>
      </c>
      <c r="W1" s="185" t="s">
        <v>99</v>
      </c>
      <c r="X1" s="186" t="s">
        <v>154</v>
      </c>
      <c r="Y1" s="186" t="s">
        <v>155</v>
      </c>
      <c r="Z1" s="186" t="s">
        <v>149</v>
      </c>
      <c r="AA1" s="152" t="s">
        <v>156</v>
      </c>
    </row>
    <row r="2" spans="1:27" ht="15" thickBot="1" x14ac:dyDescent="0.35">
      <c r="A2" s="243" t="s">
        <v>27</v>
      </c>
      <c r="B2" s="153" t="s">
        <v>28</v>
      </c>
      <c r="C2" s="166">
        <v>29157</v>
      </c>
      <c r="D2" s="166">
        <v>30313</v>
      </c>
      <c r="E2" s="166">
        <v>44868</v>
      </c>
      <c r="F2" s="171">
        <v>104338</v>
      </c>
      <c r="G2" s="171">
        <v>122415.99999999996</v>
      </c>
      <c r="H2" s="179">
        <v>0.85232322572212815</v>
      </c>
      <c r="I2" s="170">
        <v>34395</v>
      </c>
      <c r="J2" s="170">
        <v>28050</v>
      </c>
      <c r="K2" s="170">
        <v>29278</v>
      </c>
      <c r="L2" s="171">
        <v>91723</v>
      </c>
      <c r="M2" s="171">
        <v>129908.83852799993</v>
      </c>
      <c r="N2" s="179">
        <v>0.70605665510765425</v>
      </c>
      <c r="O2" s="170">
        <v>32143</v>
      </c>
      <c r="P2" s="170">
        <v>41388</v>
      </c>
      <c r="Q2" s="170">
        <v>32833</v>
      </c>
      <c r="R2" s="171">
        <v>106364</v>
      </c>
      <c r="S2" s="171">
        <v>119618.50415407654</v>
      </c>
      <c r="T2" s="179">
        <v>0.88919353031698289</v>
      </c>
      <c r="U2" s="193">
        <v>31132</v>
      </c>
      <c r="V2" s="193">
        <v>32259</v>
      </c>
      <c r="W2" s="193">
        <v>29759</v>
      </c>
      <c r="X2" s="194">
        <v>93150</v>
      </c>
      <c r="Y2" s="194">
        <v>132219.80485866076</v>
      </c>
      <c r="Z2" s="179">
        <v>0.7045086785567013</v>
      </c>
      <c r="AA2" s="164">
        <v>395575</v>
      </c>
    </row>
    <row r="3" spans="1:27" ht="15" thickBot="1" x14ac:dyDescent="0.35">
      <c r="A3" s="244"/>
      <c r="B3" s="153" t="s">
        <v>157</v>
      </c>
      <c r="C3" s="166">
        <v>25778</v>
      </c>
      <c r="D3" s="166">
        <v>25262</v>
      </c>
      <c r="E3" s="166">
        <v>36791</v>
      </c>
      <c r="F3" s="171">
        <v>87831</v>
      </c>
      <c r="G3" s="171">
        <v>112622.71999999996</v>
      </c>
      <c r="H3" s="179">
        <v>0.77986928392423871</v>
      </c>
      <c r="I3" s="170">
        <v>32704</v>
      </c>
      <c r="J3" s="170">
        <v>24775</v>
      </c>
      <c r="K3" s="170">
        <v>17584</v>
      </c>
      <c r="L3" s="171">
        <v>75063</v>
      </c>
      <c r="M3" s="171">
        <v>119516.13144575997</v>
      </c>
      <c r="N3" s="179">
        <v>0.62805747719558558</v>
      </c>
      <c r="O3" s="170">
        <v>33203</v>
      </c>
      <c r="P3" s="170">
        <v>40795</v>
      </c>
      <c r="Q3" s="170">
        <v>26618</v>
      </c>
      <c r="R3" s="171">
        <v>100616</v>
      </c>
      <c r="S3" s="171">
        <v>110049.02382175041</v>
      </c>
      <c r="T3" s="179">
        <v>0.91428343937853229</v>
      </c>
      <c r="U3" s="193">
        <v>10038</v>
      </c>
      <c r="V3" s="193">
        <v>24030</v>
      </c>
      <c r="W3" s="193">
        <v>27216</v>
      </c>
      <c r="X3" s="194">
        <v>61284</v>
      </c>
      <c r="Y3" s="194">
        <v>121481.06321563979</v>
      </c>
      <c r="Z3" s="179">
        <v>0.50447368814360305</v>
      </c>
      <c r="AA3" s="164">
        <v>324794</v>
      </c>
    </row>
    <row r="4" spans="1:27" ht="15" thickBot="1" x14ac:dyDescent="0.35">
      <c r="A4" s="245"/>
      <c r="B4" s="155" t="s">
        <v>30</v>
      </c>
      <c r="C4" s="206">
        <v>-140371433.52999803</v>
      </c>
      <c r="D4" s="167">
        <v>35258262.250000015</v>
      </c>
      <c r="E4" s="167">
        <v>13773177.480000002</v>
      </c>
      <c r="F4" s="171">
        <v>-91339993.799998015</v>
      </c>
      <c r="G4" s="171">
        <v>185581074.05752626</v>
      </c>
      <c r="H4" s="180">
        <v>-0.49218377608745018</v>
      </c>
      <c r="I4" s="171">
        <v>43512377.190000005</v>
      </c>
      <c r="J4" s="171">
        <v>12580802.379999997</v>
      </c>
      <c r="K4" s="171">
        <v>12260873.640000001</v>
      </c>
      <c r="L4" s="171">
        <v>68354053.210000008</v>
      </c>
      <c r="M4" s="171">
        <v>199040411.31250244</v>
      </c>
      <c r="N4" s="180">
        <v>0.34341796602641189</v>
      </c>
      <c r="O4" s="171">
        <v>26429194.490000013</v>
      </c>
      <c r="P4" s="171">
        <v>29427576.840000004</v>
      </c>
      <c r="Q4" s="171">
        <v>167987581.71999958</v>
      </c>
      <c r="R4" s="171">
        <v>223844353.04999959</v>
      </c>
      <c r="S4" s="171">
        <v>196156994.76194245</v>
      </c>
      <c r="T4" s="180">
        <v>1.1411489726464188</v>
      </c>
      <c r="U4" s="194">
        <v>29293544.410000004</v>
      </c>
      <c r="V4" s="194">
        <v>31441313.120000012</v>
      </c>
      <c r="W4" s="194">
        <v>61499000.850000009</v>
      </c>
      <c r="X4" s="194">
        <v>122233858.38000003</v>
      </c>
      <c r="Y4" s="194">
        <v>210698419.99702615</v>
      </c>
      <c r="Z4" s="179">
        <v>0.5801365685690727</v>
      </c>
      <c r="AA4" s="172">
        <v>323092270.84000158</v>
      </c>
    </row>
    <row r="5" spans="1:27" ht="15" thickBot="1" x14ac:dyDescent="0.35">
      <c r="A5" s="241" t="s">
        <v>1</v>
      </c>
      <c r="B5" s="153" t="s">
        <v>32</v>
      </c>
      <c r="C5" s="168">
        <v>417</v>
      </c>
      <c r="D5" s="168">
        <v>420</v>
      </c>
      <c r="E5" s="168">
        <v>421</v>
      </c>
      <c r="F5" s="201">
        <v>1258</v>
      </c>
      <c r="G5" s="201">
        <v>440</v>
      </c>
      <c r="H5" s="179">
        <v>2.8590909090909089</v>
      </c>
      <c r="I5" s="173">
        <v>423</v>
      </c>
      <c r="J5" s="173">
        <v>416</v>
      </c>
      <c r="K5" s="173">
        <v>418</v>
      </c>
      <c r="L5" s="201">
        <v>423</v>
      </c>
      <c r="M5" s="201">
        <v>470</v>
      </c>
      <c r="N5" s="179">
        <v>0.9</v>
      </c>
      <c r="O5" s="173">
        <v>421</v>
      </c>
      <c r="P5" s="173">
        <v>428</v>
      </c>
      <c r="Q5" s="173">
        <v>425</v>
      </c>
      <c r="R5" s="201">
        <v>428</v>
      </c>
      <c r="S5" s="201">
        <v>500</v>
      </c>
      <c r="T5" s="179">
        <v>0.85599999999999998</v>
      </c>
      <c r="U5" s="193">
        <v>419</v>
      </c>
      <c r="V5" s="193">
        <v>422</v>
      </c>
      <c r="W5" s="193">
        <v>418</v>
      </c>
      <c r="X5" s="194">
        <v>422</v>
      </c>
      <c r="Y5" s="200">
        <v>540</v>
      </c>
      <c r="Z5" s="179">
        <v>0.78148148148148144</v>
      </c>
      <c r="AA5" s="164">
        <v>2531</v>
      </c>
    </row>
    <row r="6" spans="1:27" ht="15" thickBot="1" x14ac:dyDescent="0.35">
      <c r="A6" s="246"/>
      <c r="B6" s="153" t="s">
        <v>67</v>
      </c>
      <c r="C6" s="168">
        <v>15252259521.970003</v>
      </c>
      <c r="D6" s="168">
        <v>14847877230.130003</v>
      </c>
      <c r="E6" s="168">
        <v>17919309464.040005</v>
      </c>
      <c r="F6" s="171">
        <v>48019446216.140015</v>
      </c>
      <c r="G6" s="171">
        <v>57640000000</v>
      </c>
      <c r="H6" s="179">
        <v>0.83309240486016678</v>
      </c>
      <c r="I6" s="170">
        <v>14893357491.860003</v>
      </c>
      <c r="J6" s="170">
        <v>14109197832.089991</v>
      </c>
      <c r="K6" s="170">
        <v>7198080569.5999994</v>
      </c>
      <c r="L6" s="171">
        <v>36200635893.549995</v>
      </c>
      <c r="M6" s="171">
        <v>60280000000</v>
      </c>
      <c r="N6" s="179">
        <v>0.60054140500248832</v>
      </c>
      <c r="O6" s="170">
        <v>11203391836.360003</v>
      </c>
      <c r="P6" s="170">
        <v>14789517572.899996</v>
      </c>
      <c r="Q6" s="170">
        <v>13561839297.710011</v>
      </c>
      <c r="R6" s="171">
        <v>39554748706.970009</v>
      </c>
      <c r="S6" s="171">
        <v>62920000000</v>
      </c>
      <c r="T6" s="179">
        <v>0.62865144162380815</v>
      </c>
      <c r="U6" s="193">
        <v>14237012783.809998</v>
      </c>
      <c r="V6" s="193">
        <v>13126236381.340006</v>
      </c>
      <c r="W6" s="193">
        <v>14263577685.060003</v>
      </c>
      <c r="X6" s="194">
        <v>41626826850.210007</v>
      </c>
      <c r="Y6" s="194">
        <v>65560000000</v>
      </c>
      <c r="Z6" s="179">
        <v>0.63494244737965233</v>
      </c>
      <c r="AA6" s="164">
        <v>165401657666.87</v>
      </c>
    </row>
    <row r="7" spans="1:27" ht="15" thickBot="1" x14ac:dyDescent="0.35">
      <c r="A7" s="246"/>
      <c r="B7" s="153" t="s">
        <v>68</v>
      </c>
      <c r="C7" s="168">
        <v>1467438</v>
      </c>
      <c r="D7" s="168">
        <v>1421125</v>
      </c>
      <c r="E7" s="168">
        <v>1700550</v>
      </c>
      <c r="F7" s="171">
        <v>4589113</v>
      </c>
      <c r="G7" s="171">
        <v>7205000</v>
      </c>
      <c r="H7" s="179">
        <v>0.63693448993754342</v>
      </c>
      <c r="I7" s="170">
        <v>1369715</v>
      </c>
      <c r="J7" s="170">
        <v>1313030</v>
      </c>
      <c r="K7" s="170">
        <v>676562</v>
      </c>
      <c r="L7" s="171">
        <v>3359307</v>
      </c>
      <c r="M7" s="171">
        <v>7535000</v>
      </c>
      <c r="N7" s="179">
        <v>0.44582707365627072</v>
      </c>
      <c r="O7" s="170">
        <v>1082214</v>
      </c>
      <c r="P7" s="170">
        <v>1461638</v>
      </c>
      <c r="Q7" s="170">
        <v>1335911</v>
      </c>
      <c r="R7" s="171">
        <v>3879763</v>
      </c>
      <c r="S7" s="171">
        <v>7865000</v>
      </c>
      <c r="T7" s="179">
        <v>0.49329472345835984</v>
      </c>
      <c r="U7" s="193">
        <v>1338728</v>
      </c>
      <c r="V7" s="193">
        <v>1181746</v>
      </c>
      <c r="W7" s="193">
        <v>1254314</v>
      </c>
      <c r="X7" s="194">
        <v>3774788</v>
      </c>
      <c r="Y7" s="194">
        <v>8195000</v>
      </c>
      <c r="Z7" s="179">
        <v>0.46062086638194022</v>
      </c>
      <c r="AA7" s="164">
        <v>15602971</v>
      </c>
    </row>
    <row r="8" spans="1:27" ht="15" thickBot="1" x14ac:dyDescent="0.35">
      <c r="A8" s="242"/>
      <c r="B8" s="155" t="s">
        <v>158</v>
      </c>
      <c r="C8" s="169">
        <v>55429752.738000095</v>
      </c>
      <c r="D8" s="169">
        <v>48014624.273000166</v>
      </c>
      <c r="E8" s="169">
        <v>56140052.267999634</v>
      </c>
      <c r="F8" s="171">
        <v>159584429.27899989</v>
      </c>
      <c r="G8" s="171">
        <v>313641166.92610419</v>
      </c>
      <c r="H8" s="180">
        <v>0.50881212706557422</v>
      </c>
      <c r="I8" s="171">
        <v>45627308.745000333</v>
      </c>
      <c r="J8" s="171">
        <v>54170239.01400017</v>
      </c>
      <c r="K8" s="171">
        <v>34482625.025000148</v>
      </c>
      <c r="L8" s="171">
        <v>134280172.78400066</v>
      </c>
      <c r="M8" s="171">
        <v>321213722.3087014</v>
      </c>
      <c r="N8" s="180">
        <v>0.41803996360700663</v>
      </c>
      <c r="O8" s="171">
        <v>36441314.393000104</v>
      </c>
      <c r="P8" s="171">
        <v>46695479.045000315</v>
      </c>
      <c r="Q8" s="171">
        <v>82238143.897999972</v>
      </c>
      <c r="R8" s="171">
        <v>165374937.33600038</v>
      </c>
      <c r="S8" s="171">
        <v>328786277.6912986</v>
      </c>
      <c r="T8" s="180">
        <v>0.50298612976564949</v>
      </c>
      <c r="U8" s="194">
        <v>42625775.002000161</v>
      </c>
      <c r="V8" s="194">
        <v>38620554.607000165</v>
      </c>
      <c r="W8" s="194">
        <v>38145531.512000233</v>
      </c>
      <c r="X8" s="194">
        <v>119391861.12100056</v>
      </c>
      <c r="Y8" s="194">
        <v>336358833.07389581</v>
      </c>
      <c r="Z8" s="179">
        <v>0.35495384506453842</v>
      </c>
      <c r="AA8" s="172">
        <v>578631400.52000153</v>
      </c>
    </row>
    <row r="9" spans="1:27" ht="15" thickBot="1" x14ac:dyDescent="0.35">
      <c r="A9" s="243" t="s">
        <v>17</v>
      </c>
      <c r="B9" s="153" t="s">
        <v>32</v>
      </c>
      <c r="C9" s="168"/>
      <c r="D9" s="168"/>
      <c r="E9" s="168"/>
      <c r="F9" s="171"/>
      <c r="G9" s="171"/>
      <c r="H9" s="179"/>
      <c r="I9" s="170"/>
      <c r="J9" s="170"/>
      <c r="K9" s="170"/>
      <c r="L9" s="171"/>
      <c r="M9" s="171"/>
      <c r="N9" s="179"/>
      <c r="O9" s="170"/>
      <c r="P9" s="170"/>
      <c r="Q9" s="170"/>
      <c r="R9" s="171"/>
      <c r="S9" s="171"/>
      <c r="T9" s="179"/>
      <c r="U9" s="193"/>
      <c r="V9" s="193"/>
      <c r="W9" s="193"/>
      <c r="X9" s="194"/>
      <c r="Y9" s="194"/>
      <c r="Z9" s="179"/>
      <c r="AA9" s="164"/>
    </row>
    <row r="10" spans="1:27" ht="15" thickBot="1" x14ac:dyDescent="0.35">
      <c r="A10" s="244"/>
      <c r="B10" s="153" t="s">
        <v>69</v>
      </c>
      <c r="C10" s="166">
        <v>5978857687.3599987</v>
      </c>
      <c r="D10" s="166">
        <v>4832532149.6100016</v>
      </c>
      <c r="E10" s="166">
        <v>5775068008.4400005</v>
      </c>
      <c r="F10" s="175">
        <v>16586457845.410002</v>
      </c>
      <c r="G10" s="175">
        <v>39697223577.167015</v>
      </c>
      <c r="H10" s="179">
        <v>0.41782412851034179</v>
      </c>
      <c r="I10" s="174">
        <v>4408169274.0999994</v>
      </c>
      <c r="J10" s="174">
        <v>4327356718.3200006</v>
      </c>
      <c r="K10" s="174">
        <v>4946040064.3899994</v>
      </c>
      <c r="L10" s="171">
        <v>13681566056.809999</v>
      </c>
      <c r="M10" s="171">
        <v>70242308477.011063</v>
      </c>
      <c r="N10" s="179">
        <v>0.19477671439696076</v>
      </c>
      <c r="O10" s="174">
        <v>3531620106.6900001</v>
      </c>
      <c r="P10" s="174">
        <v>3899342408.2600002</v>
      </c>
      <c r="Q10" s="174">
        <v>7468051645.2399998</v>
      </c>
      <c r="R10" s="175">
        <v>14899014160.190001</v>
      </c>
      <c r="S10" s="175">
        <v>104332080905.82129</v>
      </c>
      <c r="T10" s="179">
        <v>0.14280376688392782</v>
      </c>
      <c r="U10" s="193">
        <v>3766640659.4300003</v>
      </c>
      <c r="V10" s="193">
        <v>2856964826.0099998</v>
      </c>
      <c r="W10" s="193">
        <v>3290102190.3399992</v>
      </c>
      <c r="X10" s="194">
        <v>9913707675.7799988</v>
      </c>
      <c r="Y10" s="194">
        <v>148913112667.0921</v>
      </c>
      <c r="Z10" s="179">
        <v>6.6573772438313972E-2</v>
      </c>
      <c r="AA10" s="164">
        <v>55080745738.190002</v>
      </c>
    </row>
    <row r="11" spans="1:27" ht="15" thickBot="1" x14ac:dyDescent="0.35">
      <c r="A11" s="244"/>
      <c r="B11" s="153" t="s">
        <v>37</v>
      </c>
      <c r="C11" s="166">
        <v>916578</v>
      </c>
      <c r="D11" s="166">
        <v>768867</v>
      </c>
      <c r="E11" s="166">
        <v>884381</v>
      </c>
      <c r="F11" s="175">
        <v>2569826</v>
      </c>
      <c r="G11" s="175">
        <v>4967199.9999999981</v>
      </c>
      <c r="H11" s="179">
        <v>0.51735907553551319</v>
      </c>
      <c r="I11" s="174">
        <v>528771</v>
      </c>
      <c r="J11" s="174">
        <v>552153</v>
      </c>
      <c r="K11" s="174">
        <v>499480</v>
      </c>
      <c r="L11" s="171">
        <v>1580404</v>
      </c>
      <c r="M11" s="171">
        <v>6620199.9999999963</v>
      </c>
      <c r="N11" s="179">
        <v>0.23872450983353991</v>
      </c>
      <c r="O11" s="174">
        <v>416559</v>
      </c>
      <c r="P11" s="174">
        <v>515563</v>
      </c>
      <c r="Q11" s="174">
        <v>1734802</v>
      </c>
      <c r="R11" s="175">
        <v>2666924</v>
      </c>
      <c r="S11" s="175">
        <v>8066200</v>
      </c>
      <c r="T11" s="179">
        <v>0.33062954055193278</v>
      </c>
      <c r="U11" s="193">
        <v>450283</v>
      </c>
      <c r="V11" s="193">
        <v>337811</v>
      </c>
      <c r="W11" s="193">
        <v>333978</v>
      </c>
      <c r="X11" s="194">
        <v>1122072</v>
      </c>
      <c r="Y11" s="194">
        <v>9643200.0000000037</v>
      </c>
      <c r="Z11" s="179">
        <v>0.11635888501742156</v>
      </c>
      <c r="AA11" s="164">
        <v>7939226</v>
      </c>
    </row>
    <row r="12" spans="1:27" ht="15" thickBot="1" x14ac:dyDescent="0.35">
      <c r="A12" s="245"/>
      <c r="B12" s="155" t="s">
        <v>39</v>
      </c>
      <c r="C12" s="167">
        <v>7061843.5700000003</v>
      </c>
      <c r="D12" s="167">
        <v>8505341.7599999812</v>
      </c>
      <c r="E12" s="167">
        <v>8019488.7499999832</v>
      </c>
      <c r="F12" s="175">
        <v>23586674.079999965</v>
      </c>
      <c r="G12" s="175">
        <v>26843225.657513432</v>
      </c>
      <c r="H12" s="180">
        <v>0.8786825540617561</v>
      </c>
      <c r="I12" s="175">
        <v>5280504.9900000086</v>
      </c>
      <c r="J12" s="175">
        <v>8469437.5399999954</v>
      </c>
      <c r="K12" s="175">
        <v>4798497.3399999645</v>
      </c>
      <c r="L12" s="171">
        <v>18548439.869999968</v>
      </c>
      <c r="M12" s="171">
        <v>47497783.654512137</v>
      </c>
      <c r="N12" s="180">
        <v>0.39051169218582948</v>
      </c>
      <c r="O12" s="175">
        <v>6536576.6899999846</v>
      </c>
      <c r="P12" s="175">
        <v>5538864.9000000013</v>
      </c>
      <c r="Q12" s="175">
        <v>10851310.739999991</v>
      </c>
      <c r="R12" s="175">
        <v>22926752.329999976</v>
      </c>
      <c r="S12" s="175">
        <v>69725180.376620322</v>
      </c>
      <c r="T12" s="180">
        <v>0.32881596298727667</v>
      </c>
      <c r="U12" s="194">
        <v>4869122.0800000038</v>
      </c>
      <c r="V12" s="194">
        <v>7868396.6399999987</v>
      </c>
      <c r="W12" s="194">
        <v>5586147.6599999778</v>
      </c>
      <c r="X12" s="194">
        <v>18323666.37999998</v>
      </c>
      <c r="Y12" s="194">
        <v>86309921.374479175</v>
      </c>
      <c r="Z12" s="179">
        <v>0.21230081186724464</v>
      </c>
      <c r="AA12" s="172">
        <v>83385532.659999877</v>
      </c>
    </row>
    <row r="13" spans="1:27" ht="15" thickBot="1" x14ac:dyDescent="0.35">
      <c r="A13" s="241" t="s">
        <v>159</v>
      </c>
      <c r="B13" s="153" t="s">
        <v>40</v>
      </c>
      <c r="C13" s="166">
        <v>11019</v>
      </c>
      <c r="D13" s="166">
        <v>8147</v>
      </c>
      <c r="E13" s="166">
        <v>9054</v>
      </c>
      <c r="F13" s="175">
        <v>28220</v>
      </c>
      <c r="G13" s="175">
        <v>54000</v>
      </c>
      <c r="H13" s="179">
        <v>0.52259259259259261</v>
      </c>
      <c r="I13" s="174">
        <v>9020</v>
      </c>
      <c r="J13" s="174">
        <v>9006</v>
      </c>
      <c r="K13" s="174">
        <v>9359</v>
      </c>
      <c r="L13" s="171">
        <v>27385</v>
      </c>
      <c r="M13" s="171">
        <v>55100</v>
      </c>
      <c r="N13" s="179">
        <v>0.49700544464609803</v>
      </c>
      <c r="O13" s="174">
        <v>10681</v>
      </c>
      <c r="P13" s="174">
        <v>15748</v>
      </c>
      <c r="Q13" s="174">
        <v>10471</v>
      </c>
      <c r="R13" s="175">
        <v>36900</v>
      </c>
      <c r="S13" s="175">
        <v>55900</v>
      </c>
      <c r="T13" s="179">
        <v>0.66010733452593917</v>
      </c>
      <c r="U13" s="193">
        <v>9287</v>
      </c>
      <c r="V13" s="193">
        <v>14495</v>
      </c>
      <c r="W13" s="193">
        <v>12393</v>
      </c>
      <c r="X13" s="194">
        <v>36175</v>
      </c>
      <c r="Y13" s="194">
        <v>55000.000000000022</v>
      </c>
      <c r="Z13" s="179">
        <v>0.65772727272727249</v>
      </c>
      <c r="AA13" s="164">
        <v>128680</v>
      </c>
    </row>
    <row r="14" spans="1:27" ht="15" thickBot="1" x14ac:dyDescent="0.35">
      <c r="A14" s="246"/>
      <c r="B14" s="153" t="s">
        <v>70</v>
      </c>
      <c r="C14" s="166">
        <v>13118079408.950003</v>
      </c>
      <c r="D14" s="166">
        <v>14087849506.139997</v>
      </c>
      <c r="E14" s="166">
        <v>14186359272.400003</v>
      </c>
      <c r="F14" s="175">
        <v>41392288187.490005</v>
      </c>
      <c r="G14" s="175">
        <v>47000000000</v>
      </c>
      <c r="H14" s="179">
        <v>0.8806869827125533</v>
      </c>
      <c r="I14" s="174">
        <v>14048215970.829996</v>
      </c>
      <c r="J14" s="174">
        <v>15542366622.419998</v>
      </c>
      <c r="K14" s="174">
        <v>14444870547.619997</v>
      </c>
      <c r="L14" s="171">
        <v>44035453140.869987</v>
      </c>
      <c r="M14" s="171">
        <v>49000000000</v>
      </c>
      <c r="N14" s="179">
        <v>0.89868271716061199</v>
      </c>
      <c r="O14" s="174">
        <v>14934555264.41</v>
      </c>
      <c r="P14" s="174">
        <v>16666337561.469997</v>
      </c>
      <c r="Q14" s="174">
        <v>15833020683</v>
      </c>
      <c r="R14" s="175">
        <v>47433913508.879997</v>
      </c>
      <c r="S14" s="175">
        <v>46500000000</v>
      </c>
      <c r="T14" s="179">
        <v>1.0200841614812903</v>
      </c>
      <c r="U14" s="193">
        <v>2553897459.789999</v>
      </c>
      <c r="V14" s="193">
        <v>5627629581.6000023</v>
      </c>
      <c r="W14" s="193">
        <v>24982815040.23</v>
      </c>
      <c r="X14" s="194">
        <v>33164342081.620003</v>
      </c>
      <c r="Y14" s="194">
        <v>47800000000.000015</v>
      </c>
      <c r="Z14" s="179">
        <v>0.69381468789999978</v>
      </c>
      <c r="AA14" s="164">
        <v>166025996918.85999</v>
      </c>
    </row>
    <row r="15" spans="1:27" ht="15" thickBot="1" x14ac:dyDescent="0.35">
      <c r="A15" s="246"/>
      <c r="B15" s="153" t="s">
        <v>71</v>
      </c>
      <c r="C15" s="166">
        <v>407632</v>
      </c>
      <c r="D15" s="166">
        <v>489982</v>
      </c>
      <c r="E15" s="166">
        <v>506328</v>
      </c>
      <c r="F15" s="175">
        <v>1403942</v>
      </c>
      <c r="G15" s="175">
        <v>1988565</v>
      </c>
      <c r="H15" s="179">
        <v>0.70600759844410421</v>
      </c>
      <c r="I15" s="174">
        <v>508394</v>
      </c>
      <c r="J15" s="174">
        <v>599086</v>
      </c>
      <c r="K15" s="174">
        <v>583196</v>
      </c>
      <c r="L15" s="171">
        <v>1690676</v>
      </c>
      <c r="M15" s="171">
        <v>2313456</v>
      </c>
      <c r="N15" s="179">
        <v>0.73080101804399999</v>
      </c>
      <c r="O15" s="174">
        <v>618561</v>
      </c>
      <c r="P15" s="174">
        <v>650691</v>
      </c>
      <c r="Q15" s="174">
        <v>618156</v>
      </c>
      <c r="R15" s="175">
        <v>1887408</v>
      </c>
      <c r="S15" s="175">
        <v>2622471</v>
      </c>
      <c r="T15" s="179">
        <v>0.71970595671029347</v>
      </c>
      <c r="U15" s="193">
        <v>584259</v>
      </c>
      <c r="V15" s="193">
        <v>99115</v>
      </c>
      <c r="W15" s="193">
        <v>812103</v>
      </c>
      <c r="X15" s="194">
        <v>1495477</v>
      </c>
      <c r="Y15" s="194">
        <v>2939802.0000000005</v>
      </c>
      <c r="Z15" s="179">
        <v>0.50869990563990353</v>
      </c>
      <c r="AA15" s="164">
        <v>6477503</v>
      </c>
    </row>
    <row r="16" spans="1:27" ht="15" thickBot="1" x14ac:dyDescent="0.35">
      <c r="A16" s="242"/>
      <c r="B16" s="155" t="s">
        <v>42</v>
      </c>
      <c r="C16" s="167">
        <v>1672913.46</v>
      </c>
      <c r="D16" s="167">
        <v>1719599.4419999996</v>
      </c>
      <c r="E16" s="167">
        <v>5115473.2639999995</v>
      </c>
      <c r="F16" s="175">
        <v>8507986.1659999993</v>
      </c>
      <c r="G16" s="175">
        <v>28723695</v>
      </c>
      <c r="H16" s="180">
        <v>0.29620096460431011</v>
      </c>
      <c r="I16" s="175">
        <v>2021289.6130000004</v>
      </c>
      <c r="J16" s="175">
        <v>1942693.9040000001</v>
      </c>
      <c r="K16" s="175">
        <v>6081924.3780000014</v>
      </c>
      <c r="L16" s="171">
        <v>10045907.895000001</v>
      </c>
      <c r="M16" s="171">
        <v>33416565</v>
      </c>
      <c r="N16" s="180">
        <v>0.30062658729285913</v>
      </c>
      <c r="O16" s="175">
        <v>5238401.1599999964</v>
      </c>
      <c r="P16" s="175">
        <v>5909224.1500000013</v>
      </c>
      <c r="Q16" s="175">
        <v>5085874</v>
      </c>
      <c r="R16" s="175">
        <v>16233499.309999999</v>
      </c>
      <c r="S16" s="175">
        <v>37880115</v>
      </c>
      <c r="T16" s="180">
        <v>0.42854936712837327</v>
      </c>
      <c r="U16" s="194">
        <v>4668493.3780000005</v>
      </c>
      <c r="V16" s="194">
        <v>3389005.8680000002</v>
      </c>
      <c r="W16" s="194">
        <v>3920221.157000002</v>
      </c>
      <c r="X16" s="194">
        <v>11977720.403000003</v>
      </c>
      <c r="Y16" s="194">
        <v>42463785.000000007</v>
      </c>
      <c r="Z16" s="179">
        <v>0.28206907139813375</v>
      </c>
      <c r="AA16" s="172">
        <v>46765113.774000004</v>
      </c>
    </row>
    <row r="17" spans="1:31" ht="16.2" thickBot="1" x14ac:dyDescent="0.35">
      <c r="A17" s="243" t="s">
        <v>160</v>
      </c>
      <c r="B17" s="153" t="s">
        <v>43</v>
      </c>
      <c r="C17" s="166">
        <v>2307</v>
      </c>
      <c r="D17" s="166">
        <v>3895</v>
      </c>
      <c r="E17" s="166">
        <v>2105</v>
      </c>
      <c r="F17" s="175">
        <v>8307</v>
      </c>
      <c r="G17" s="175">
        <v>37200</v>
      </c>
      <c r="H17" s="179">
        <v>0.22330645161290322</v>
      </c>
      <c r="I17" s="174">
        <v>5479</v>
      </c>
      <c r="J17" s="174">
        <v>6365</v>
      </c>
      <c r="K17" s="174">
        <v>5848</v>
      </c>
      <c r="L17" s="171">
        <v>17692</v>
      </c>
      <c r="M17" s="171">
        <v>37300</v>
      </c>
      <c r="N17" s="179">
        <v>0.47431635388739946</v>
      </c>
      <c r="O17" s="174">
        <v>6739</v>
      </c>
      <c r="P17" s="174">
        <v>7956</v>
      </c>
      <c r="Q17" s="174">
        <v>6628</v>
      </c>
      <c r="R17" s="175">
        <v>21323</v>
      </c>
      <c r="S17" s="175">
        <v>38200</v>
      </c>
      <c r="T17" s="179">
        <v>0.5581937172774869</v>
      </c>
      <c r="U17" s="193">
        <v>6082</v>
      </c>
      <c r="V17" s="193">
        <v>4245</v>
      </c>
      <c r="W17" s="193">
        <v>4691</v>
      </c>
      <c r="X17" s="194">
        <v>15018</v>
      </c>
      <c r="Y17" s="194">
        <v>37300.000000000015</v>
      </c>
      <c r="Z17" s="179">
        <v>0.40262734584450388</v>
      </c>
      <c r="AA17" s="164">
        <v>62340</v>
      </c>
      <c r="AB17" s="151"/>
      <c r="AC17" s="151"/>
      <c r="AD17" s="151"/>
      <c r="AE17" s="151"/>
    </row>
    <row r="18" spans="1:31" ht="16.2" thickBot="1" x14ac:dyDescent="0.35">
      <c r="A18" s="244"/>
      <c r="B18" s="153" t="s">
        <v>16</v>
      </c>
      <c r="C18" s="166">
        <v>1672235541</v>
      </c>
      <c r="D18" s="166">
        <v>2512360770</v>
      </c>
      <c r="E18" s="166">
        <v>422378473</v>
      </c>
      <c r="F18" s="175">
        <v>4606974784</v>
      </c>
      <c r="G18" s="175">
        <v>14020761219.793989</v>
      </c>
      <c r="H18" s="179">
        <v>0.32858235810307107</v>
      </c>
      <c r="I18" s="174">
        <v>1809026982</v>
      </c>
      <c r="J18" s="174">
        <v>2044546399</v>
      </c>
      <c r="K18" s="174">
        <v>1701260498</v>
      </c>
      <c r="L18" s="171">
        <v>5554833879</v>
      </c>
      <c r="M18" s="171">
        <v>15186284967.048</v>
      </c>
      <c r="N18" s="179">
        <v>0.36577964202918428</v>
      </c>
      <c r="O18" s="174">
        <v>1813724800</v>
      </c>
      <c r="P18" s="174">
        <v>1818397756</v>
      </c>
      <c r="Q18" s="174">
        <v>1636976787</v>
      </c>
      <c r="R18" s="175">
        <v>5269099343</v>
      </c>
      <c r="S18" s="175">
        <v>16451808714.302002</v>
      </c>
      <c r="T18" s="179">
        <v>0.32027477552783784</v>
      </c>
      <c r="U18" s="193">
        <v>1458570524</v>
      </c>
      <c r="V18" s="193">
        <v>1401275720</v>
      </c>
      <c r="W18" s="193">
        <v>1908791729</v>
      </c>
      <c r="X18" s="194">
        <v>4768637973</v>
      </c>
      <c r="Y18" s="194">
        <v>17717332461.555992</v>
      </c>
      <c r="Z18" s="179">
        <v>0.26915101262265317</v>
      </c>
      <c r="AA18" s="164">
        <v>20199545979</v>
      </c>
      <c r="AB18" s="151"/>
      <c r="AC18" s="151"/>
      <c r="AD18" s="151"/>
      <c r="AE18" s="151"/>
    </row>
    <row r="19" spans="1:31" ht="16.2" thickBot="1" x14ac:dyDescent="0.35">
      <c r="A19" s="244"/>
      <c r="B19" s="153" t="s">
        <v>15</v>
      </c>
      <c r="C19" s="166">
        <v>408842</v>
      </c>
      <c r="D19" s="166">
        <v>614742</v>
      </c>
      <c r="E19" s="166">
        <v>116494</v>
      </c>
      <c r="F19" s="175">
        <v>1140078</v>
      </c>
      <c r="G19" s="175">
        <v>2791395</v>
      </c>
      <c r="H19" s="179">
        <v>0.40842589457959194</v>
      </c>
      <c r="I19" s="174">
        <v>515334</v>
      </c>
      <c r="J19" s="174">
        <v>575184</v>
      </c>
      <c r="K19" s="174">
        <v>457386</v>
      </c>
      <c r="L19" s="171">
        <v>1547904</v>
      </c>
      <c r="M19" s="171">
        <v>2952243</v>
      </c>
      <c r="N19" s="179">
        <v>0.52431456353694461</v>
      </c>
      <c r="O19" s="174">
        <v>483468</v>
      </c>
      <c r="P19" s="174">
        <v>500782</v>
      </c>
      <c r="Q19" s="174">
        <v>489637</v>
      </c>
      <c r="R19" s="175">
        <v>1473887</v>
      </c>
      <c r="S19" s="175">
        <v>3120147</v>
      </c>
      <c r="T19" s="179">
        <v>0.47237742324319976</v>
      </c>
      <c r="U19" s="193">
        <v>80014</v>
      </c>
      <c r="V19" s="193">
        <v>168991</v>
      </c>
      <c r="W19" s="193">
        <v>466936</v>
      </c>
      <c r="X19" s="194">
        <v>715941</v>
      </c>
      <c r="Y19" s="194">
        <v>3280418.9999999991</v>
      </c>
      <c r="Z19" s="179">
        <v>0.21824681542205437</v>
      </c>
      <c r="AA19" s="164">
        <v>4877810</v>
      </c>
      <c r="AB19" s="151"/>
      <c r="AC19" s="151"/>
      <c r="AD19" s="151"/>
      <c r="AE19" s="151"/>
    </row>
    <row r="20" spans="1:31" ht="16.2" thickBot="1" x14ac:dyDescent="0.35">
      <c r="A20" s="245"/>
      <c r="B20" s="155" t="s">
        <v>45</v>
      </c>
      <c r="C20" s="167">
        <v>5221949.4500000011</v>
      </c>
      <c r="D20" s="167">
        <v>8624909.7669999972</v>
      </c>
      <c r="E20" s="167">
        <v>5025494.7920000004</v>
      </c>
      <c r="F20" s="175">
        <v>18872354.009</v>
      </c>
      <c r="G20" s="175">
        <v>41022135.93874836</v>
      </c>
      <c r="H20" s="180">
        <v>0.46005293427867816</v>
      </c>
      <c r="I20" s="175">
        <v>8503843.438000001</v>
      </c>
      <c r="J20" s="175">
        <v>8758613.3840000015</v>
      </c>
      <c r="K20" s="175">
        <v>7683263.1199999992</v>
      </c>
      <c r="L20" s="171">
        <v>24945719.942000002</v>
      </c>
      <c r="M20" s="171">
        <v>43385947.249720827</v>
      </c>
      <c r="N20" s="180">
        <v>0.57497234757644988</v>
      </c>
      <c r="O20" s="175">
        <v>7414012.6390000014</v>
      </c>
      <c r="P20" s="175">
        <v>7986137.2980000004</v>
      </c>
      <c r="Q20" s="175">
        <v>8232002.6090000002</v>
      </c>
      <c r="R20" s="175">
        <v>23632152.546000004</v>
      </c>
      <c r="S20" s="175">
        <v>45853453.058667928</v>
      </c>
      <c r="T20" s="180">
        <v>0.51538435972888397</v>
      </c>
      <c r="U20" s="194">
        <v>7253553.7289999994</v>
      </c>
      <c r="V20" s="194">
        <v>2450148.0049999994</v>
      </c>
      <c r="W20" s="194">
        <v>7405163.9550000001</v>
      </c>
      <c r="X20" s="194">
        <v>17108865.688999999</v>
      </c>
      <c r="Y20" s="194">
        <v>48208799.512662873</v>
      </c>
      <c r="Z20" s="179">
        <v>0.35489092991220533</v>
      </c>
      <c r="AA20" s="172">
        <v>84559092.186000004</v>
      </c>
      <c r="AB20" s="151"/>
      <c r="AC20" s="151"/>
      <c r="AD20" s="151"/>
      <c r="AE20" s="151"/>
    </row>
    <row r="21" spans="1:31" ht="16.2" thickBot="1" x14ac:dyDescent="0.35">
      <c r="A21" s="241" t="s">
        <v>161</v>
      </c>
      <c r="B21" s="153" t="s">
        <v>72</v>
      </c>
      <c r="C21" s="166">
        <v>8382347423.9375019</v>
      </c>
      <c r="D21" s="166">
        <v>23415520000.006191</v>
      </c>
      <c r="E21" s="166">
        <v>19283912575.579586</v>
      </c>
      <c r="F21" s="175">
        <v>51081779999.523285</v>
      </c>
      <c r="G21" s="175">
        <v>61098059692.471405</v>
      </c>
      <c r="H21" s="179">
        <v>0.83606222941671682</v>
      </c>
      <c r="I21" s="174">
        <v>17848814509.169994</v>
      </c>
      <c r="J21" s="174">
        <v>21435163120.090004</v>
      </c>
      <c r="K21" s="174">
        <v>18201695232.049995</v>
      </c>
      <c r="L21" s="171">
        <v>57485672861.30999</v>
      </c>
      <c r="M21" s="171">
        <v>72106643937.320831</v>
      </c>
      <c r="N21" s="179">
        <v>0.79723129135339854</v>
      </c>
      <c r="O21" s="174">
        <v>17640221551.530003</v>
      </c>
      <c r="P21" s="174">
        <v>22565828247.909992</v>
      </c>
      <c r="Q21" s="174">
        <v>23531171255.510002</v>
      </c>
      <c r="R21" s="175">
        <v>63737221054.949997</v>
      </c>
      <c r="S21" s="175">
        <v>87542665019.411133</v>
      </c>
      <c r="T21" s="179">
        <v>0.72807037620818749</v>
      </c>
      <c r="U21" s="193">
        <v>18780851452.207397</v>
      </c>
      <c r="V21" s="193">
        <v>17187904677.649994</v>
      </c>
      <c r="W21" s="193">
        <v>10429204260.900002</v>
      </c>
      <c r="X21" s="194">
        <v>46397960390.757393</v>
      </c>
      <c r="Y21" s="194">
        <v>99252631350.796661</v>
      </c>
      <c r="Z21" s="179">
        <v>0.46747335319271588</v>
      </c>
      <c r="AA21" s="164">
        <v>218702634306.54065</v>
      </c>
      <c r="AB21" s="151"/>
      <c r="AC21" s="151"/>
      <c r="AD21" s="151"/>
      <c r="AE21" s="151"/>
    </row>
    <row r="22" spans="1:31" ht="16.2" thickBot="1" x14ac:dyDescent="0.35">
      <c r="A22" s="246"/>
      <c r="B22" s="153" t="s">
        <v>48</v>
      </c>
      <c r="C22" s="166">
        <v>29459</v>
      </c>
      <c r="D22" s="166">
        <v>43581</v>
      </c>
      <c r="E22" s="166">
        <v>202172</v>
      </c>
      <c r="F22" s="175">
        <v>275212</v>
      </c>
      <c r="G22" s="175">
        <v>155662.68469790413</v>
      </c>
      <c r="H22" s="179">
        <v>1.768002399124146</v>
      </c>
      <c r="I22" s="174">
        <v>33468</v>
      </c>
      <c r="J22" s="174">
        <v>36063</v>
      </c>
      <c r="K22" s="174">
        <v>30113</v>
      </c>
      <c r="L22" s="171">
        <v>99644</v>
      </c>
      <c r="M22" s="171">
        <v>198211.43158478625</v>
      </c>
      <c r="N22" s="179">
        <v>0.50271570717845615</v>
      </c>
      <c r="O22" s="174">
        <v>30212</v>
      </c>
      <c r="P22" s="174">
        <v>37221</v>
      </c>
      <c r="Q22" s="174">
        <v>38816</v>
      </c>
      <c r="R22" s="175">
        <v>106249</v>
      </c>
      <c r="S22" s="175">
        <v>289351.78745677456</v>
      </c>
      <c r="T22" s="179">
        <v>0.367196625719384</v>
      </c>
      <c r="U22" s="193">
        <v>37956</v>
      </c>
      <c r="V22" s="193">
        <v>31473</v>
      </c>
      <c r="W22" s="193">
        <v>20651</v>
      </c>
      <c r="X22" s="194">
        <v>90080</v>
      </c>
      <c r="Y22" s="194">
        <v>364774.09626053512</v>
      </c>
      <c r="Z22" s="179">
        <v>0.24694735981378879</v>
      </c>
      <c r="AA22" s="164">
        <v>571185</v>
      </c>
      <c r="AB22" s="151"/>
      <c r="AC22" s="151"/>
      <c r="AD22" s="151"/>
      <c r="AE22" s="151"/>
    </row>
    <row r="23" spans="1:31" ht="23.4" thickBot="1" x14ac:dyDescent="0.35">
      <c r="A23" s="242"/>
      <c r="B23" s="155" t="s">
        <v>49</v>
      </c>
      <c r="C23" s="167">
        <v>2426426.7429999998</v>
      </c>
      <c r="D23" s="167">
        <v>4135647.676</v>
      </c>
      <c r="E23" s="167">
        <v>17507375.917000007</v>
      </c>
      <c r="F23" s="175">
        <v>24069450.336000007</v>
      </c>
      <c r="G23" s="175">
        <v>30549029.846235704</v>
      </c>
      <c r="H23" s="180">
        <v>0.78789573538505941</v>
      </c>
      <c r="I23" s="175">
        <v>13355293.718999999</v>
      </c>
      <c r="J23" s="175">
        <v>3871702.6769999987</v>
      </c>
      <c r="K23" s="175">
        <v>2502358.2560000005</v>
      </c>
      <c r="L23" s="171">
        <v>19729354.651999999</v>
      </c>
      <c r="M23" s="171">
        <v>36053321.968660414</v>
      </c>
      <c r="N23" s="180">
        <v>0.54722709516615053</v>
      </c>
      <c r="O23" s="175">
        <v>3355959.1030000006</v>
      </c>
      <c r="P23" s="175">
        <v>4056015.2410000013</v>
      </c>
      <c r="Q23" s="175">
        <v>2762916.6839999985</v>
      </c>
      <c r="R23" s="175">
        <v>10174891.028000001</v>
      </c>
      <c r="S23" s="175">
        <v>43771332.509705558</v>
      </c>
      <c r="T23" s="180">
        <v>0.23245559238444224</v>
      </c>
      <c r="U23" s="194">
        <v>5140005.5540000014</v>
      </c>
      <c r="V23" s="194">
        <v>5423939.5030000033</v>
      </c>
      <c r="W23" s="194">
        <v>5426683.6730000023</v>
      </c>
      <c r="X23" s="194">
        <v>15990628.730000006</v>
      </c>
      <c r="Y23" s="194">
        <v>37529901.229519978</v>
      </c>
      <c r="Z23" s="179">
        <v>0.42607702674746772</v>
      </c>
      <c r="AA23" s="172">
        <v>69964324.746000007</v>
      </c>
      <c r="AB23" s="151"/>
      <c r="AC23" s="151"/>
      <c r="AD23" s="151"/>
      <c r="AE23" s="151"/>
    </row>
    <row r="24" spans="1:31" ht="16.2" thickBot="1" x14ac:dyDescent="0.35">
      <c r="A24" s="243" t="s">
        <v>50</v>
      </c>
      <c r="B24" s="153" t="s">
        <v>81</v>
      </c>
      <c r="C24" s="166">
        <v>63912434421.570045</v>
      </c>
      <c r="D24" s="166">
        <v>58819864727.230003</v>
      </c>
      <c r="E24" s="166">
        <v>58429346483.900002</v>
      </c>
      <c r="F24" s="175">
        <v>181161645632.70004</v>
      </c>
      <c r="G24" s="175">
        <v>159398972655.9549</v>
      </c>
      <c r="H24" s="179">
        <v>1.1365295686297645</v>
      </c>
      <c r="I24" s="174">
        <v>62700315006.739967</v>
      </c>
      <c r="J24" s="174">
        <v>71575591061.030014</v>
      </c>
      <c r="K24" s="174">
        <v>63433060993.279999</v>
      </c>
      <c r="L24" s="171">
        <v>197708967061.04999</v>
      </c>
      <c r="M24" s="171">
        <v>206954686920.09052</v>
      </c>
      <c r="N24" s="179">
        <v>0.95532490712515006</v>
      </c>
      <c r="O24" s="174">
        <v>68229434082.349998</v>
      </c>
      <c r="P24" s="174">
        <v>77790940518.329971</v>
      </c>
      <c r="Q24" s="174">
        <v>0</v>
      </c>
      <c r="R24" s="175">
        <v>146020374600.67996</v>
      </c>
      <c r="S24" s="175">
        <v>269550250383.36151</v>
      </c>
      <c r="T24" s="179">
        <v>0.54171856413787745</v>
      </c>
      <c r="U24" s="193">
        <v>48293339689.510017</v>
      </c>
      <c r="V24" s="193">
        <v>3026314828.8599997</v>
      </c>
      <c r="W24" s="193">
        <v>68508340066.140022</v>
      </c>
      <c r="X24" s="198">
        <v>119827994584.51004</v>
      </c>
      <c r="Y24" s="194">
        <v>352055110740.52173</v>
      </c>
      <c r="Z24" s="179">
        <v>0.34036714971261395</v>
      </c>
      <c r="AA24" s="164">
        <v>644718981878.93994</v>
      </c>
      <c r="AB24" s="151"/>
      <c r="AC24" s="151"/>
      <c r="AD24" s="151"/>
      <c r="AE24" s="151"/>
    </row>
    <row r="25" spans="1:31" ht="16.2" thickBot="1" x14ac:dyDescent="0.35">
      <c r="A25" s="244"/>
      <c r="B25" s="153" t="s">
        <v>51</v>
      </c>
      <c r="C25" s="166">
        <v>102542</v>
      </c>
      <c r="D25" s="166">
        <v>91617</v>
      </c>
      <c r="E25" s="166">
        <v>81330</v>
      </c>
      <c r="F25" s="175">
        <v>275489</v>
      </c>
      <c r="G25" s="175">
        <v>441719.49192081374</v>
      </c>
      <c r="H25" s="179">
        <v>0.62367408511233735</v>
      </c>
      <c r="I25" s="174">
        <v>105110</v>
      </c>
      <c r="J25" s="174">
        <v>141297</v>
      </c>
      <c r="K25" s="174">
        <v>106518</v>
      </c>
      <c r="L25" s="171">
        <v>352925</v>
      </c>
      <c r="M25" s="171">
        <v>556421.4725518967</v>
      </c>
      <c r="N25" s="179">
        <v>0.63427638473654191</v>
      </c>
      <c r="O25" s="174">
        <v>4115</v>
      </c>
      <c r="P25" s="174">
        <v>124174</v>
      </c>
      <c r="Q25" s="174">
        <v>0</v>
      </c>
      <c r="R25" s="175">
        <v>128289</v>
      </c>
      <c r="S25" s="175">
        <v>706474.97988968669</v>
      </c>
      <c r="T25" s="179">
        <v>0.18159029498826953</v>
      </c>
      <c r="U25" s="193">
        <v>75306</v>
      </c>
      <c r="V25" s="193">
        <v>4660</v>
      </c>
      <c r="W25" s="193">
        <v>58223</v>
      </c>
      <c r="X25" s="198">
        <v>138189</v>
      </c>
      <c r="Y25" s="194">
        <v>903299.59286364913</v>
      </c>
      <c r="Z25" s="179">
        <v>0.15298246682688285</v>
      </c>
      <c r="AA25" s="164">
        <v>894892</v>
      </c>
      <c r="AB25" s="151"/>
      <c r="AC25" s="151"/>
      <c r="AD25" s="151"/>
      <c r="AE25" s="151"/>
    </row>
    <row r="26" spans="1:31" ht="23.4" thickBot="1" x14ac:dyDescent="0.35">
      <c r="A26" s="245"/>
      <c r="B26" s="155" t="s">
        <v>53</v>
      </c>
      <c r="C26" s="167">
        <v>1498197.2519999975</v>
      </c>
      <c r="D26" s="167">
        <v>1791747.8780000058</v>
      </c>
      <c r="E26" s="167">
        <v>4352320.9639999922</v>
      </c>
      <c r="F26" s="175">
        <v>7642266.0939999959</v>
      </c>
      <c r="G26" s="175">
        <v>8048020.0732104946</v>
      </c>
      <c r="H26" s="180">
        <v>0.94958337882864696</v>
      </c>
      <c r="I26" s="175">
        <v>2615647.1789999995</v>
      </c>
      <c r="J26" s="175">
        <v>3480344.1699999962</v>
      </c>
      <c r="K26" s="175">
        <v>2047389.9039999945</v>
      </c>
      <c r="L26" s="171">
        <v>8143381.2529999902</v>
      </c>
      <c r="M26" s="171">
        <v>10460050.170683339</v>
      </c>
      <c r="N26" s="180">
        <v>0.77852219828004854</v>
      </c>
      <c r="O26" s="175">
        <v>1985284.7359999963</v>
      </c>
      <c r="P26" s="175">
        <v>2054955.5839999975</v>
      </c>
      <c r="Q26" s="175">
        <v>2060498.4000000081</v>
      </c>
      <c r="R26" s="175">
        <v>6100738.7200000016</v>
      </c>
      <c r="S26" s="175">
        <v>13641370.054787859</v>
      </c>
      <c r="T26" s="180">
        <v>0.44722331375056856</v>
      </c>
      <c r="U26" s="194">
        <v>1802843.4820000008</v>
      </c>
      <c r="V26" s="194">
        <v>750113.76200000057</v>
      </c>
      <c r="W26" s="194">
        <v>995409.81299999962</v>
      </c>
      <c r="X26" s="198">
        <v>3548367.057000001</v>
      </c>
      <c r="Y26" s="194">
        <v>21566520.804143194</v>
      </c>
      <c r="Z26" s="179">
        <v>0.16453126998205089</v>
      </c>
      <c r="AA26" s="172">
        <v>25434753.123999987</v>
      </c>
      <c r="AB26" s="151"/>
      <c r="AC26" s="151"/>
      <c r="AD26" s="151"/>
      <c r="AE26" s="151"/>
    </row>
    <row r="27" spans="1:31" ht="16.2" thickBot="1" x14ac:dyDescent="0.35">
      <c r="A27" s="241" t="s">
        <v>55</v>
      </c>
      <c r="B27" s="153" t="s">
        <v>82</v>
      </c>
      <c r="C27" s="166">
        <v>52702011</v>
      </c>
      <c r="D27" s="166">
        <v>61329735</v>
      </c>
      <c r="E27" s="166">
        <v>66658747.5</v>
      </c>
      <c r="F27" s="202">
        <v>180690493.5</v>
      </c>
      <c r="G27" s="202">
        <v>350304396.74627924</v>
      </c>
      <c r="H27" s="181">
        <v>0.51580995036973998</v>
      </c>
      <c r="I27" s="176">
        <v>63174352.5</v>
      </c>
      <c r="J27" s="176">
        <v>59688958.5</v>
      </c>
      <c r="K27" s="176">
        <v>29828394</v>
      </c>
      <c r="L27" s="171">
        <v>152691705</v>
      </c>
      <c r="M27" s="171">
        <v>370423230.34319353</v>
      </c>
      <c r="N27" s="181">
        <v>0.41220877226985092</v>
      </c>
      <c r="O27" s="176">
        <v>68213821.5</v>
      </c>
      <c r="P27" s="176">
        <v>86683185</v>
      </c>
      <c r="Q27" s="176">
        <v>80701308</v>
      </c>
      <c r="R27" s="202">
        <v>235598314.5</v>
      </c>
      <c r="S27" s="202">
        <v>390542063.94010895</v>
      </c>
      <c r="T27" s="181">
        <v>0.6032597670097064</v>
      </c>
      <c r="U27" s="195">
        <v>73241604</v>
      </c>
      <c r="V27" s="195">
        <v>35580348</v>
      </c>
      <c r="W27" s="195">
        <v>42816815.549999997</v>
      </c>
      <c r="X27" s="198">
        <v>151638767.55000001</v>
      </c>
      <c r="Y27" s="198">
        <v>407702245.53747714</v>
      </c>
      <c r="Z27" s="179">
        <v>0.37193508058826952</v>
      </c>
      <c r="AA27" s="164">
        <v>720619280.54999995</v>
      </c>
      <c r="AB27" s="151"/>
      <c r="AC27" s="151"/>
      <c r="AD27" s="151"/>
      <c r="AE27" s="151"/>
    </row>
    <row r="28" spans="1:31" ht="16.2" thickBot="1" x14ac:dyDescent="0.35">
      <c r="A28" s="246"/>
      <c r="B28" s="153" t="s">
        <v>56</v>
      </c>
      <c r="C28" s="166">
        <v>572</v>
      </c>
      <c r="D28" s="166">
        <v>598</v>
      </c>
      <c r="E28" s="166">
        <v>716</v>
      </c>
      <c r="F28" s="202">
        <v>1886</v>
      </c>
      <c r="G28" s="202">
        <v>2960.0000000000041</v>
      </c>
      <c r="H28" s="181">
        <v>0.63716216216216126</v>
      </c>
      <c r="I28" s="176">
        <v>624</v>
      </c>
      <c r="J28" s="176">
        <v>637</v>
      </c>
      <c r="K28" s="176">
        <v>203</v>
      </c>
      <c r="L28" s="171">
        <v>1464</v>
      </c>
      <c r="M28" s="171">
        <v>3130</v>
      </c>
      <c r="N28" s="181">
        <v>0.46773162939297125</v>
      </c>
      <c r="O28" s="176">
        <v>575</v>
      </c>
      <c r="P28" s="176">
        <v>575</v>
      </c>
      <c r="Q28" s="176">
        <v>587</v>
      </c>
      <c r="R28" s="202">
        <v>1737</v>
      </c>
      <c r="S28" s="202">
        <v>3300</v>
      </c>
      <c r="T28" s="181">
        <v>0.52636363636363637</v>
      </c>
      <c r="U28" s="195">
        <v>582</v>
      </c>
      <c r="V28" s="195">
        <v>389</v>
      </c>
      <c r="W28" s="195">
        <v>481</v>
      </c>
      <c r="X28" s="198">
        <v>1452</v>
      </c>
      <c r="Y28" s="198">
        <v>3445.0000000000018</v>
      </c>
      <c r="Z28" s="179">
        <v>0.42148040638606654</v>
      </c>
      <c r="AA28" s="164">
        <v>6539</v>
      </c>
      <c r="AB28" s="151"/>
      <c r="AC28" s="151"/>
      <c r="AD28" s="151"/>
      <c r="AE28" s="151"/>
    </row>
    <row r="29" spans="1:31" ht="23.4" thickBot="1" x14ac:dyDescent="0.35">
      <c r="A29" s="242"/>
      <c r="B29" s="155" t="s">
        <v>58</v>
      </c>
      <c r="C29" s="167">
        <v>0</v>
      </c>
      <c r="D29" s="167">
        <v>526124.14899999998</v>
      </c>
      <c r="E29" s="167">
        <v>429073.77600000007</v>
      </c>
      <c r="F29" s="175">
        <v>955197.92500000005</v>
      </c>
      <c r="G29" s="175">
        <v>3110783.6285395063</v>
      </c>
      <c r="H29" s="180">
        <v>0.3070602263161773</v>
      </c>
      <c r="I29" s="175">
        <v>547028.57699999993</v>
      </c>
      <c r="J29" s="175">
        <v>406796.09800000006</v>
      </c>
      <c r="K29" s="175">
        <v>852287.27499999979</v>
      </c>
      <c r="L29" s="171">
        <v>1806111.9499999997</v>
      </c>
      <c r="M29" s="171">
        <v>4140453.0095860846</v>
      </c>
      <c r="N29" s="180">
        <v>0.43621119375547612</v>
      </c>
      <c r="O29" s="175">
        <v>-4271.5810000000001</v>
      </c>
      <c r="P29" s="175">
        <v>0</v>
      </c>
      <c r="Q29" s="175">
        <v>0</v>
      </c>
      <c r="R29" s="175">
        <v>-4271.5810000000001</v>
      </c>
      <c r="S29" s="175">
        <v>5510942.9557590792</v>
      </c>
      <c r="T29" s="180">
        <v>-7.7510891226629131E-4</v>
      </c>
      <c r="U29" s="194">
        <v>1856329.659999999</v>
      </c>
      <c r="V29" s="194">
        <v>425324.33299999987</v>
      </c>
      <c r="W29" s="194">
        <v>3046638.8479999998</v>
      </c>
      <c r="X29" s="198">
        <v>5328292.8409999982</v>
      </c>
      <c r="Y29" s="194">
        <v>7335065.0741153415</v>
      </c>
      <c r="Z29" s="179">
        <v>0.72641384734308256</v>
      </c>
      <c r="AA29" s="172">
        <v>8085331.1349999979</v>
      </c>
      <c r="AB29" s="151"/>
      <c r="AC29" s="151"/>
      <c r="AD29" s="151"/>
      <c r="AE29" s="151"/>
    </row>
    <row r="30" spans="1:31" ht="16.2" thickBot="1" x14ac:dyDescent="0.35">
      <c r="A30" s="241" t="s">
        <v>59</v>
      </c>
      <c r="B30" s="153" t="s">
        <v>83</v>
      </c>
      <c r="C30" s="166">
        <v>5745180</v>
      </c>
      <c r="D30" s="166">
        <v>4092691</v>
      </c>
      <c r="E30" s="166">
        <v>3271881</v>
      </c>
      <c r="F30" s="175">
        <v>13109752</v>
      </c>
      <c r="G30" s="175">
        <v>21084112.056000002</v>
      </c>
      <c r="H30" s="181">
        <v>0.62178345311294714</v>
      </c>
      <c r="I30" s="174">
        <v>4303743</v>
      </c>
      <c r="J30" s="174">
        <v>6374308</v>
      </c>
      <c r="K30" s="174">
        <v>7231344</v>
      </c>
      <c r="L30" s="171">
        <v>17909395</v>
      </c>
      <c r="M30" s="171">
        <v>21210869.906353574</v>
      </c>
      <c r="N30" s="179">
        <v>0.8443498583071013</v>
      </c>
      <c r="O30" s="174">
        <v>7659539</v>
      </c>
      <c r="P30" s="174">
        <v>5965979</v>
      </c>
      <c r="Q30" s="174">
        <v>4838321</v>
      </c>
      <c r="R30" s="175">
        <v>18463839</v>
      </c>
      <c r="S30" s="175">
        <v>21338389.825917527</v>
      </c>
      <c r="T30" s="179">
        <v>0.86528736004128537</v>
      </c>
      <c r="U30" s="193">
        <v>16698912</v>
      </c>
      <c r="V30" s="193">
        <v>6649997</v>
      </c>
      <c r="W30" s="193">
        <v>7242772</v>
      </c>
      <c r="X30" s="198">
        <v>30591681</v>
      </c>
      <c r="Y30" s="194">
        <v>21466676.396258064</v>
      </c>
      <c r="Z30" s="179">
        <v>1.4250776615486014</v>
      </c>
      <c r="AA30" s="164">
        <v>80074667</v>
      </c>
      <c r="AB30" s="183"/>
      <c r="AC30" s="151"/>
      <c r="AD30" s="151"/>
      <c r="AE30" s="151"/>
    </row>
    <row r="31" spans="1:31" ht="16.2" thickBot="1" x14ac:dyDescent="0.35">
      <c r="A31" s="242"/>
      <c r="B31" s="155" t="s">
        <v>60</v>
      </c>
      <c r="C31" s="167">
        <v>7430516</v>
      </c>
      <c r="D31" s="167">
        <v>0</v>
      </c>
      <c r="E31" s="167">
        <v>7340526.7400000002</v>
      </c>
      <c r="F31" s="175">
        <v>14771042.74</v>
      </c>
      <c r="G31" s="175">
        <v>62050680.076878928</v>
      </c>
      <c r="H31" s="180">
        <v>0.2380480394686911</v>
      </c>
      <c r="I31" s="175">
        <v>4692006</v>
      </c>
      <c r="J31" s="175">
        <v>8607554</v>
      </c>
      <c r="K31" s="175">
        <v>12750070</v>
      </c>
      <c r="L31" s="171">
        <v>26049630</v>
      </c>
      <c r="M31" s="171">
        <v>62423729.261906564</v>
      </c>
      <c r="N31" s="180">
        <v>0.41730332852600843</v>
      </c>
      <c r="O31" s="175">
        <v>7398840</v>
      </c>
      <c r="P31" s="175">
        <v>7470513.6000000099</v>
      </c>
      <c r="Q31" s="175">
        <v>7159178.8000000017</v>
      </c>
      <c r="R31" s="175">
        <v>22028532.40000001</v>
      </c>
      <c r="S31" s="175">
        <v>62799021.221618988</v>
      </c>
      <c r="T31" s="180">
        <v>0.35077827602218326</v>
      </c>
      <c r="U31" s="194">
        <v>5805985.200000002</v>
      </c>
      <c r="V31" s="194">
        <v>7191518.3999999966</v>
      </c>
      <c r="W31" s="194">
        <v>7979996.4000000013</v>
      </c>
      <c r="X31" s="198">
        <v>20977500</v>
      </c>
      <c r="Y31" s="194">
        <v>85866705.585032254</v>
      </c>
      <c r="Z31" s="179">
        <v>0.24430307250144073</v>
      </c>
      <c r="AA31" s="172">
        <v>83826705.140000015</v>
      </c>
      <c r="AB31" s="151"/>
      <c r="AC31" s="151"/>
      <c r="AD31" s="151"/>
      <c r="AE31" s="151"/>
    </row>
    <row r="32" spans="1:31" ht="16.2" thickBot="1" x14ac:dyDescent="0.35">
      <c r="A32" s="156"/>
      <c r="B32" s="156"/>
      <c r="C32" s="156"/>
      <c r="D32" s="156"/>
      <c r="E32" s="156"/>
      <c r="F32" s="203"/>
      <c r="G32" s="203"/>
      <c r="H32" s="158"/>
      <c r="I32" s="157"/>
      <c r="J32" s="157"/>
      <c r="K32" s="157"/>
      <c r="L32" s="203"/>
      <c r="M32" s="203"/>
      <c r="N32" s="158"/>
      <c r="O32" s="157"/>
      <c r="P32" s="157"/>
      <c r="Q32" s="157"/>
      <c r="R32" s="203"/>
      <c r="S32" s="203"/>
      <c r="T32" s="184"/>
      <c r="U32" s="196"/>
      <c r="V32" s="196"/>
      <c r="W32" s="196"/>
      <c r="X32" s="204"/>
      <c r="Y32" s="204"/>
      <c r="Z32" s="184"/>
      <c r="AA32" s="162"/>
      <c r="AB32" s="151"/>
      <c r="AC32" s="151"/>
      <c r="AD32" s="151"/>
      <c r="AE32" s="151"/>
    </row>
    <row r="33" spans="1:27" ht="34.799999999999997" thickBot="1" x14ac:dyDescent="0.35">
      <c r="A33" s="159" t="s">
        <v>21</v>
      </c>
      <c r="B33" s="160"/>
      <c r="C33" s="177">
        <v>-59629834.316997953</v>
      </c>
      <c r="D33" s="178">
        <v>108576257.19500017</v>
      </c>
      <c r="E33" s="178">
        <v>117702983.9509996</v>
      </c>
      <c r="F33" s="161">
        <v>166649406.82900181</v>
      </c>
      <c r="G33" s="161">
        <v>699569811.20475686</v>
      </c>
      <c r="H33" s="182">
        <v>0.23821697872011982</v>
      </c>
      <c r="I33" s="161">
        <v>126155299.45100035</v>
      </c>
      <c r="J33" s="161">
        <v>102288183.16700017</v>
      </c>
      <c r="K33" s="161">
        <v>83459288.938000113</v>
      </c>
      <c r="L33" s="161">
        <v>311902771.55600059</v>
      </c>
      <c r="M33" s="161">
        <v>757631983.93627334</v>
      </c>
      <c r="N33" s="182">
        <v>0.41168110397809665</v>
      </c>
      <c r="O33" s="161">
        <v>94795311.6300001</v>
      </c>
      <c r="P33" s="161">
        <v>109138766.65800034</v>
      </c>
      <c r="Q33" s="161">
        <v>286377506.85099959</v>
      </c>
      <c r="R33" s="161">
        <v>490311585.13900006</v>
      </c>
      <c r="S33" s="161">
        <v>804124687.63040078</v>
      </c>
      <c r="T33" s="182">
        <v>0.60974571814708611</v>
      </c>
      <c r="U33" s="197">
        <v>103315652.49500017</v>
      </c>
      <c r="V33" s="197">
        <v>97560314.238000169</v>
      </c>
      <c r="W33" s="197">
        <v>134004793.86800024</v>
      </c>
      <c r="X33" s="197">
        <v>334880760.60100061</v>
      </c>
      <c r="Y33" s="197">
        <v>876337951.65087473</v>
      </c>
      <c r="Z33" s="182">
        <v>0.38213654899932276</v>
      </c>
      <c r="AA33" s="163">
        <v>1303744524.1250031</v>
      </c>
    </row>
    <row r="35" spans="1:27" ht="15.6" x14ac:dyDescent="0.3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</row>
    <row r="38" spans="1:27" ht="15.6" x14ac:dyDescent="0.3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205"/>
      <c r="S38" s="205"/>
      <c r="T38" s="154"/>
      <c r="U38" s="154"/>
      <c r="V38" s="151"/>
      <c r="W38" s="151"/>
      <c r="X38" s="151"/>
      <c r="Y38" s="151"/>
      <c r="Z38" s="151"/>
      <c r="AA38" s="151"/>
    </row>
    <row r="39" spans="1:27" ht="15.6" x14ac:dyDescent="0.3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99"/>
      <c r="W39" s="151"/>
      <c r="X39" s="151"/>
      <c r="Y39" s="151"/>
      <c r="Z39" s="151"/>
      <c r="AA39" s="151"/>
    </row>
    <row r="40" spans="1:27" ht="15.6" x14ac:dyDescent="0.3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205"/>
      <c r="S40" s="151"/>
      <c r="T40" s="151"/>
      <c r="U40" s="151"/>
      <c r="V40" s="151"/>
      <c r="W40" s="151"/>
      <c r="X40" s="151"/>
      <c r="Y40" s="151"/>
      <c r="Z40" s="151"/>
      <c r="AA40" s="151"/>
    </row>
    <row r="41" spans="1:27" ht="15.6" x14ac:dyDescent="0.3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205"/>
      <c r="S41" s="151"/>
      <c r="T41" s="151"/>
      <c r="U41" s="151"/>
      <c r="V41" s="151"/>
      <c r="W41" s="151"/>
      <c r="X41" s="151"/>
      <c r="Y41" s="151"/>
      <c r="Z41" s="151"/>
      <c r="AA41" s="151"/>
    </row>
    <row r="42" spans="1:27" ht="15.6" x14ac:dyDescent="0.3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4"/>
      <c r="S42" s="151"/>
      <c r="T42" s="151"/>
      <c r="U42" s="151"/>
      <c r="V42" s="151"/>
      <c r="W42" s="151"/>
      <c r="X42" s="151"/>
      <c r="Y42" s="151"/>
      <c r="Z42" s="151"/>
      <c r="AA42" s="151"/>
    </row>
    <row r="43" spans="1:27" ht="15.6" x14ac:dyDescent="0.3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4"/>
      <c r="S43" s="151"/>
      <c r="T43" s="151"/>
      <c r="U43" s="151"/>
      <c r="V43" s="151"/>
      <c r="W43" s="151"/>
      <c r="X43" s="151"/>
      <c r="Y43" s="151"/>
      <c r="Z43" s="151"/>
      <c r="AA43" s="151"/>
    </row>
    <row r="44" spans="1:27" ht="15.6" x14ac:dyDescent="0.3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99"/>
      <c r="P44" s="199"/>
      <c r="Q44" s="199"/>
      <c r="R44" s="151"/>
      <c r="S44" s="151"/>
      <c r="T44" s="151"/>
      <c r="U44" s="151"/>
      <c r="V44" s="151"/>
      <c r="W44" s="151"/>
      <c r="X44" s="151"/>
      <c r="Y44" s="151"/>
      <c r="Z44" s="151"/>
      <c r="AA44" s="151"/>
    </row>
  </sheetData>
  <mergeCells count="9">
    <mergeCell ref="A30:A31"/>
    <mergeCell ref="A24:A26"/>
    <mergeCell ref="A27:A29"/>
    <mergeCell ref="A2:A4"/>
    <mergeCell ref="A5:A8"/>
    <mergeCell ref="A9:A12"/>
    <mergeCell ref="A13:A16"/>
    <mergeCell ref="A17:A20"/>
    <mergeCell ref="A21:A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6" zoomScale="74" workbookViewId="0">
      <selection activeCell="A45" sqref="A45"/>
    </sheetView>
  </sheetViews>
  <sheetFormatPr defaultRowHeight="14.4" x14ac:dyDescent="0.3"/>
  <cols>
    <col min="1" max="1" width="22.88671875" customWidth="1"/>
    <col min="2" max="2" width="17.6640625" style="5" customWidth="1"/>
    <col min="3" max="3" width="28" customWidth="1"/>
    <col min="4" max="5" width="30.5546875" customWidth="1"/>
    <col min="6" max="6" width="32.88671875" style="101" customWidth="1"/>
    <col min="7" max="8" width="39.88671875" style="101" customWidth="1"/>
    <col min="9" max="9" width="53" style="101" customWidth="1"/>
    <col min="10" max="10" width="23.109375" customWidth="1"/>
    <col min="11" max="11" width="11.109375" customWidth="1"/>
    <col min="12" max="12" width="3.6640625" customWidth="1"/>
    <col min="13" max="13" width="15.44140625" customWidth="1"/>
    <col min="14" max="14" width="26.33203125" customWidth="1"/>
  </cols>
  <sheetData>
    <row r="1" spans="1:14" ht="19.8" x14ac:dyDescent="0.4">
      <c r="A1" s="1" t="s">
        <v>0</v>
      </c>
      <c r="B1" s="3"/>
      <c r="C1" s="7">
        <v>2019</v>
      </c>
      <c r="D1" s="9">
        <v>2020</v>
      </c>
      <c r="E1" s="84">
        <v>2021</v>
      </c>
      <c r="F1" s="102" t="s">
        <v>64</v>
      </c>
      <c r="G1" s="98" t="s">
        <v>63</v>
      </c>
      <c r="H1" s="120" t="s">
        <v>64</v>
      </c>
      <c r="I1" s="120" t="s">
        <v>84</v>
      </c>
      <c r="J1" s="117"/>
      <c r="M1" s="105" t="s">
        <v>23</v>
      </c>
      <c r="N1" s="106" t="s">
        <v>65</v>
      </c>
    </row>
    <row r="2" spans="1:14" ht="21" x14ac:dyDescent="0.4">
      <c r="A2" s="233" t="s">
        <v>1</v>
      </c>
      <c r="B2" s="48" t="s">
        <v>2</v>
      </c>
      <c r="C2" s="49">
        <v>343</v>
      </c>
      <c r="D2" s="50">
        <v>379</v>
      </c>
      <c r="E2" s="86">
        <v>438</v>
      </c>
      <c r="F2" s="97">
        <f>E2*0.3</f>
        <v>131.4</v>
      </c>
      <c r="G2" s="99">
        <f>SUM(E2:F2)</f>
        <v>569.4</v>
      </c>
      <c r="H2" s="97">
        <f>G2*0.3</f>
        <v>170.82</v>
      </c>
      <c r="I2" s="99">
        <v>542</v>
      </c>
      <c r="J2" s="121">
        <v>0.3</v>
      </c>
      <c r="M2" s="107" t="s">
        <v>66</v>
      </c>
      <c r="N2" s="108">
        <v>457969.4</v>
      </c>
    </row>
    <row r="3" spans="1:14" ht="26.4" x14ac:dyDescent="0.35">
      <c r="A3" s="233"/>
      <c r="B3" s="48" t="s">
        <v>3</v>
      </c>
      <c r="C3" s="49">
        <v>142403180229.57999</v>
      </c>
      <c r="D3" s="51">
        <v>212792472894.97998</v>
      </c>
      <c r="E3" s="87">
        <v>205414523698.98999</v>
      </c>
      <c r="F3" s="97">
        <f>E3*0.3</f>
        <v>61624357109.696999</v>
      </c>
      <c r="G3" s="99">
        <f>E3+F3</f>
        <v>267038880808.68698</v>
      </c>
      <c r="H3" s="97">
        <f>G3*0.3</f>
        <v>80111664242.606094</v>
      </c>
      <c r="I3" s="99">
        <f>G3+H3</f>
        <v>347150545051.29309</v>
      </c>
      <c r="M3" s="109" t="s">
        <v>30</v>
      </c>
      <c r="N3" s="110">
        <v>764184592.77999699</v>
      </c>
    </row>
    <row r="4" spans="1:14" ht="18" x14ac:dyDescent="0.35">
      <c r="A4" s="233"/>
      <c r="B4" s="48" t="s">
        <v>4</v>
      </c>
      <c r="C4" s="49">
        <v>18576956</v>
      </c>
      <c r="D4" s="51">
        <v>22796112</v>
      </c>
      <c r="E4" s="87">
        <v>21936681</v>
      </c>
      <c r="F4" s="97">
        <f t="shared" ref="F4:F37" si="0">E4*0.3</f>
        <v>6581004.2999999998</v>
      </c>
      <c r="G4" s="99">
        <f>E4+F4</f>
        <v>28517685.300000001</v>
      </c>
      <c r="H4" s="97">
        <f t="shared" ref="H4:H37" si="1">G4*0.3</f>
        <v>8555305.5899999999</v>
      </c>
      <c r="I4" s="99">
        <f t="shared" ref="I4:I22" si="2">G4+H4</f>
        <v>37072990.890000001</v>
      </c>
      <c r="M4" s="107" t="s">
        <v>32</v>
      </c>
      <c r="N4" s="108">
        <v>500</v>
      </c>
    </row>
    <row r="5" spans="1:14" ht="18" x14ac:dyDescent="0.35">
      <c r="A5" s="233"/>
      <c r="B5" s="48" t="s">
        <v>5</v>
      </c>
      <c r="C5" s="52">
        <v>1370501072.8450003</v>
      </c>
      <c r="D5" s="53">
        <v>676068874.86900234</v>
      </c>
      <c r="E5" s="88">
        <v>1081092288.6150033</v>
      </c>
      <c r="F5" s="97">
        <f t="shared" si="0"/>
        <v>324327686.58450097</v>
      </c>
      <c r="G5" s="99">
        <f>E5+F5</f>
        <v>1405419975.1995044</v>
      </c>
      <c r="H5" s="118">
        <f t="shared" si="1"/>
        <v>421625992.55985129</v>
      </c>
      <c r="I5" s="119">
        <f t="shared" si="2"/>
        <v>1827045967.7593555</v>
      </c>
      <c r="J5" s="115"/>
      <c r="M5" s="107" t="s">
        <v>67</v>
      </c>
      <c r="N5" s="108">
        <v>287580333178.586</v>
      </c>
    </row>
    <row r="6" spans="1:14" ht="18" x14ac:dyDescent="0.35">
      <c r="A6" s="54"/>
      <c r="B6" s="55"/>
      <c r="C6" s="52"/>
      <c r="D6" s="56"/>
      <c r="E6" s="89"/>
      <c r="F6" s="97">
        <f t="shared" si="0"/>
        <v>0</v>
      </c>
      <c r="G6" s="99"/>
      <c r="H6" s="97">
        <f t="shared" si="1"/>
        <v>0</v>
      </c>
      <c r="I6" s="99"/>
      <c r="M6" s="107" t="s">
        <v>68</v>
      </c>
      <c r="N6" s="108">
        <v>30800000</v>
      </c>
    </row>
    <row r="7" spans="1:14" ht="26.4" x14ac:dyDescent="0.4">
      <c r="A7" s="234" t="s">
        <v>6</v>
      </c>
      <c r="B7" s="57" t="s">
        <v>7</v>
      </c>
      <c r="C7" s="49">
        <v>319516</v>
      </c>
      <c r="D7" s="51">
        <v>305224</v>
      </c>
      <c r="E7" s="87">
        <v>356038</v>
      </c>
      <c r="F7" s="97">
        <f t="shared" si="0"/>
        <v>106811.4</v>
      </c>
      <c r="G7" s="99">
        <f>E7+F7</f>
        <v>462849.4</v>
      </c>
      <c r="H7" s="97">
        <f ca="1">G7*$H$7</f>
        <v>160217.1</v>
      </c>
      <c r="I7" s="99">
        <f t="shared" ca="1" si="2"/>
        <v>516255.1</v>
      </c>
      <c r="J7" s="121">
        <v>0.45</v>
      </c>
      <c r="M7" s="109" t="s">
        <v>34</v>
      </c>
      <c r="N7" s="110">
        <v>1513529204.0610046</v>
      </c>
    </row>
    <row r="8" spans="1:14" ht="18" x14ac:dyDescent="0.35">
      <c r="A8" s="234"/>
      <c r="B8" s="57" t="s">
        <v>8</v>
      </c>
      <c r="C8" s="49">
        <v>345366</v>
      </c>
      <c r="D8" s="51">
        <v>289126</v>
      </c>
      <c r="E8" s="87">
        <v>327121</v>
      </c>
      <c r="F8" s="97">
        <f t="shared" si="0"/>
        <v>98136.3</v>
      </c>
      <c r="G8" s="99">
        <f>E8+F8</f>
        <v>425257.3</v>
      </c>
      <c r="H8" s="97">
        <f t="shared" ref="H8:H9" ca="1" si="3">G8*$H$7</f>
        <v>147204.45000000001</v>
      </c>
      <c r="I8" s="99">
        <f t="shared" ca="1" si="2"/>
        <v>474325.45</v>
      </c>
      <c r="M8" s="107" t="s">
        <v>32</v>
      </c>
      <c r="N8" s="108">
        <v>16872</v>
      </c>
    </row>
    <row r="9" spans="1:14" ht="18" x14ac:dyDescent="0.35">
      <c r="A9" s="234"/>
      <c r="B9" s="57" t="s">
        <v>5</v>
      </c>
      <c r="C9" s="52">
        <v>830159351.89999998</v>
      </c>
      <c r="D9" s="53">
        <v>466983137.26000005</v>
      </c>
      <c r="E9" s="88">
        <v>545846138.01999807</v>
      </c>
      <c r="F9" s="97">
        <f t="shared" si="0"/>
        <v>163753841.40599942</v>
      </c>
      <c r="G9" s="99">
        <f>E9+F9</f>
        <v>709599979.4259975</v>
      </c>
      <c r="H9" s="118">
        <f t="shared" ca="1" si="3"/>
        <v>245630762.10899913</v>
      </c>
      <c r="I9" s="119">
        <f t="shared" ca="1" si="2"/>
        <v>791476900.12899721</v>
      </c>
      <c r="M9" s="107" t="s">
        <v>69</v>
      </c>
      <c r="N9" s="108">
        <v>184942245248.09579</v>
      </c>
    </row>
    <row r="10" spans="1:14" ht="18" x14ac:dyDescent="0.35">
      <c r="A10" s="54"/>
      <c r="B10" s="55"/>
      <c r="C10" s="52"/>
      <c r="D10" s="56"/>
      <c r="E10" s="89"/>
      <c r="F10" s="97">
        <f t="shared" si="0"/>
        <v>0</v>
      </c>
      <c r="G10" s="99"/>
      <c r="H10" s="97">
        <f t="shared" si="1"/>
        <v>0</v>
      </c>
      <c r="I10" s="99"/>
      <c r="M10" s="107" t="s">
        <v>37</v>
      </c>
      <c r="N10" s="108">
        <v>33909730.399999999</v>
      </c>
    </row>
    <row r="11" spans="1:14" ht="21" x14ac:dyDescent="0.4">
      <c r="A11" s="235" t="s">
        <v>9</v>
      </c>
      <c r="B11" s="58" t="s">
        <v>3</v>
      </c>
      <c r="C11" s="49">
        <v>179458685638.54065</v>
      </c>
      <c r="D11" s="59">
        <v>265766292983.52728</v>
      </c>
      <c r="E11" s="90">
        <v>281355198878.06512</v>
      </c>
      <c r="F11" s="97">
        <f t="shared" si="0"/>
        <v>84406559663.41954</v>
      </c>
      <c r="G11" s="99">
        <f>E11+F11</f>
        <v>365761758541.48468</v>
      </c>
      <c r="H11" s="97">
        <f ca="1">G11*$H$11</f>
        <v>70338799719.516281</v>
      </c>
      <c r="I11" s="99">
        <f ca="1">G11+H11</f>
        <v>351693998597.58142</v>
      </c>
      <c r="J11" s="121">
        <v>0.25</v>
      </c>
      <c r="M11" s="109" t="s">
        <v>39</v>
      </c>
      <c r="N11" s="110">
        <v>222585127.62980869</v>
      </c>
    </row>
    <row r="12" spans="1:14" ht="26.4" x14ac:dyDescent="0.35">
      <c r="A12" s="235"/>
      <c r="B12" s="58" t="s">
        <v>10</v>
      </c>
      <c r="C12" s="49">
        <v>1272201</v>
      </c>
      <c r="D12" s="59">
        <v>551578</v>
      </c>
      <c r="E12" s="90">
        <v>720321</v>
      </c>
      <c r="F12" s="97">
        <f t="shared" si="0"/>
        <v>216096.3</v>
      </c>
      <c r="G12" s="99">
        <f>E12+F12</f>
        <v>936417.3</v>
      </c>
      <c r="H12" s="97">
        <f t="shared" ref="H12:H13" ca="1" si="4">G12*$H$11</f>
        <v>180080.25</v>
      </c>
      <c r="I12" s="99">
        <f t="shared" ca="1" si="2"/>
        <v>900401.25</v>
      </c>
      <c r="M12" s="107" t="s">
        <v>40</v>
      </c>
      <c r="N12" s="108">
        <v>220000</v>
      </c>
    </row>
    <row r="13" spans="1:14" ht="18" x14ac:dyDescent="0.35">
      <c r="A13" s="235"/>
      <c r="B13" s="58" t="s">
        <v>5</v>
      </c>
      <c r="C13" s="52">
        <v>88326738.689629987</v>
      </c>
      <c r="D13" s="60">
        <v>83798799.271000013</v>
      </c>
      <c r="E13" s="91">
        <v>64468821.055999994</v>
      </c>
      <c r="F13" s="97">
        <f t="shared" si="0"/>
        <v>19340646.316799998</v>
      </c>
      <c r="G13" s="99">
        <f>E13+F13</f>
        <v>83809467.372799993</v>
      </c>
      <c r="H13" s="118">
        <f t="shared" ca="1" si="4"/>
        <v>16117205.263999999</v>
      </c>
      <c r="I13" s="119">
        <f t="shared" ca="1" si="2"/>
        <v>80586026.319999993</v>
      </c>
      <c r="M13" s="107" t="s">
        <v>70</v>
      </c>
      <c r="N13" s="108">
        <v>234091240404.43399</v>
      </c>
    </row>
    <row r="14" spans="1:14" ht="18" x14ac:dyDescent="0.35">
      <c r="A14" s="54"/>
      <c r="B14" s="55"/>
      <c r="C14" s="52"/>
      <c r="D14" s="56"/>
      <c r="E14" s="89"/>
      <c r="F14" s="97">
        <f t="shared" si="0"/>
        <v>0</v>
      </c>
      <c r="G14" s="99"/>
      <c r="H14" s="97">
        <f t="shared" si="1"/>
        <v>0</v>
      </c>
      <c r="I14" s="99"/>
      <c r="M14" s="107" t="s">
        <v>71</v>
      </c>
      <c r="N14" s="108">
        <v>9864294</v>
      </c>
    </row>
    <row r="15" spans="1:14" ht="26.4" x14ac:dyDescent="0.4">
      <c r="A15" s="236" t="s">
        <v>11</v>
      </c>
      <c r="B15" s="61" t="s">
        <v>3</v>
      </c>
      <c r="C15" s="49">
        <v>887629125884.51001</v>
      </c>
      <c r="D15" s="51">
        <v>1000808316510.8004</v>
      </c>
      <c r="E15" s="87">
        <v>986715273258.38013</v>
      </c>
      <c r="F15" s="97">
        <f t="shared" si="0"/>
        <v>296014581977.51404</v>
      </c>
      <c r="G15" s="99">
        <f>E15+F15</f>
        <v>1282729855235.894</v>
      </c>
      <c r="H15" s="97">
        <f ca="1">G15*$H$15</f>
        <v>271346700146.05457</v>
      </c>
      <c r="I15" s="99">
        <f t="shared" ca="1" si="2"/>
        <v>1258061973404.4346</v>
      </c>
      <c r="J15" s="121">
        <v>0.27500000000000002</v>
      </c>
      <c r="M15" s="109" t="s">
        <v>42</v>
      </c>
      <c r="N15" s="110">
        <v>142484160</v>
      </c>
    </row>
    <row r="16" spans="1:14" ht="26.4" x14ac:dyDescent="0.35">
      <c r="A16" s="236"/>
      <c r="B16" s="61" t="s">
        <v>4</v>
      </c>
      <c r="C16" s="49">
        <v>1540812</v>
      </c>
      <c r="D16" s="51">
        <v>2084845</v>
      </c>
      <c r="E16" s="87">
        <v>1692784</v>
      </c>
      <c r="F16" s="97">
        <f t="shared" si="0"/>
        <v>507835.19999999995</v>
      </c>
      <c r="G16" s="99">
        <f>E16+F16</f>
        <v>2200619.2000000002</v>
      </c>
      <c r="H16" s="97">
        <f t="shared" ref="H16:H17" ca="1" si="5">G16*$H$15</f>
        <v>465515.60000000003</v>
      </c>
      <c r="I16" s="99">
        <f t="shared" ca="1" si="2"/>
        <v>2158299.6</v>
      </c>
      <c r="M16" s="107" t="s">
        <v>43</v>
      </c>
      <c r="N16" s="108">
        <v>150000</v>
      </c>
    </row>
    <row r="17" spans="1:14" ht="18" x14ac:dyDescent="0.35">
      <c r="A17" s="236"/>
      <c r="B17" s="61" t="s">
        <v>5</v>
      </c>
      <c r="C17" s="52">
        <v>63098078.727999993</v>
      </c>
      <c r="D17" s="53">
        <v>48730388.980000004</v>
      </c>
      <c r="E17" s="88">
        <v>41723731.044999838</v>
      </c>
      <c r="F17" s="97">
        <f t="shared" si="0"/>
        <v>12517119.313499952</v>
      </c>
      <c r="G17" s="99">
        <f>E17+F17</f>
        <v>54240850.358499788</v>
      </c>
      <c r="H17" s="118">
        <f t="shared" ca="1" si="5"/>
        <v>11474026.037374957</v>
      </c>
      <c r="I17" s="119">
        <f t="shared" ca="1" si="2"/>
        <v>53197757.082374796</v>
      </c>
      <c r="M17" s="107" t="s">
        <v>16</v>
      </c>
      <c r="N17" s="108">
        <v>63376187362.699997</v>
      </c>
    </row>
    <row r="18" spans="1:14" ht="18" x14ac:dyDescent="0.35">
      <c r="A18" s="54"/>
      <c r="B18" s="55"/>
      <c r="C18" s="52"/>
      <c r="D18" s="62"/>
      <c r="E18" s="92"/>
      <c r="F18" s="97">
        <f t="shared" si="0"/>
        <v>0</v>
      </c>
      <c r="G18" s="99"/>
      <c r="H18" s="97">
        <f t="shared" si="1"/>
        <v>0</v>
      </c>
      <c r="I18" s="99"/>
      <c r="M18" s="107" t="s">
        <v>15</v>
      </c>
      <c r="N18" s="108">
        <v>12144204</v>
      </c>
    </row>
    <row r="19" spans="1:14" ht="26.4" x14ac:dyDescent="0.4">
      <c r="A19" s="237" t="s">
        <v>12</v>
      </c>
      <c r="B19" s="64" t="s">
        <v>13</v>
      </c>
      <c r="C19" s="49">
        <v>64653</v>
      </c>
      <c r="D19" s="65">
        <v>128738</v>
      </c>
      <c r="E19" s="93">
        <v>124376</v>
      </c>
      <c r="F19" s="97">
        <f t="shared" si="0"/>
        <v>37312.799999999996</v>
      </c>
      <c r="G19" s="99">
        <f>E19+F19</f>
        <v>161688.79999999999</v>
      </c>
      <c r="H19" s="97">
        <f ca="1">G19*$H$19</f>
        <v>46641</v>
      </c>
      <c r="I19" s="99">
        <f t="shared" ca="1" si="2"/>
        <v>171017</v>
      </c>
      <c r="J19" s="121">
        <v>0.375</v>
      </c>
      <c r="M19" s="109" t="s">
        <v>45</v>
      </c>
      <c r="N19" s="110">
        <v>178470335.75980002</v>
      </c>
    </row>
    <row r="20" spans="1:14" ht="26.4" x14ac:dyDescent="0.35">
      <c r="A20" s="238"/>
      <c r="B20" s="64" t="s">
        <v>3</v>
      </c>
      <c r="C20" s="49">
        <v>64287951354.200012</v>
      </c>
      <c r="D20" s="59">
        <v>166559232389.76004</v>
      </c>
      <c r="E20" s="90">
        <v>167208028861.08997</v>
      </c>
      <c r="F20" s="97">
        <f t="shared" si="0"/>
        <v>50162408658.326988</v>
      </c>
      <c r="G20" s="99">
        <f>E20+F20</f>
        <v>217370437519.41696</v>
      </c>
      <c r="H20" s="97">
        <f t="shared" ref="H20:H22" ca="1" si="6">G20*$H$19</f>
        <v>62703010822.908737</v>
      </c>
      <c r="I20" s="99">
        <f t="shared" ca="1" si="2"/>
        <v>229911039683.99872</v>
      </c>
      <c r="M20" s="107" t="s">
        <v>72</v>
      </c>
      <c r="N20" s="108">
        <v>320000000000.00006</v>
      </c>
    </row>
    <row r="21" spans="1:14" ht="26.4" x14ac:dyDescent="0.35">
      <c r="A21" s="238"/>
      <c r="B21" s="64" t="s">
        <v>4</v>
      </c>
      <c r="C21" s="49">
        <v>2728634</v>
      </c>
      <c r="D21" s="51">
        <v>6028330</v>
      </c>
      <c r="E21" s="87">
        <v>5258965</v>
      </c>
      <c r="F21" s="97">
        <f t="shared" si="0"/>
        <v>1577689.5</v>
      </c>
      <c r="G21" s="99">
        <f>E21+F21</f>
        <v>6836654.5</v>
      </c>
      <c r="H21" s="97">
        <f t="shared" ca="1" si="6"/>
        <v>1972111.875</v>
      </c>
      <c r="I21" s="99">
        <f t="shared" ca="1" si="2"/>
        <v>7231076.875</v>
      </c>
      <c r="M21" s="107" t="s">
        <v>48</v>
      </c>
      <c r="N21" s="108">
        <v>1008000</v>
      </c>
    </row>
    <row r="22" spans="1:14" ht="26.4" x14ac:dyDescent="0.35">
      <c r="A22" s="239"/>
      <c r="B22" s="64" t="s">
        <v>5</v>
      </c>
      <c r="C22" s="52">
        <v>55661327.752529614</v>
      </c>
      <c r="D22" s="53">
        <v>58969283.721000008</v>
      </c>
      <c r="E22" s="88">
        <v>62285410.088</v>
      </c>
      <c r="F22" s="97">
        <f t="shared" si="0"/>
        <v>18685623.0264</v>
      </c>
      <c r="G22" s="99">
        <f>E22+F22</f>
        <v>80971033.114399999</v>
      </c>
      <c r="H22" s="118">
        <f t="shared" ca="1" si="6"/>
        <v>23357028.783</v>
      </c>
      <c r="I22" s="119">
        <f t="shared" ca="1" si="2"/>
        <v>85642438.870999992</v>
      </c>
      <c r="M22" s="109" t="s">
        <v>49</v>
      </c>
      <c r="N22" s="110">
        <v>120999999.99999999</v>
      </c>
    </row>
    <row r="23" spans="1:14" ht="18" x14ac:dyDescent="0.35">
      <c r="A23" s="66"/>
      <c r="B23" s="55"/>
      <c r="C23" s="52"/>
      <c r="D23" s="60"/>
      <c r="E23" s="91"/>
      <c r="F23" s="97">
        <f t="shared" si="0"/>
        <v>0</v>
      </c>
      <c r="G23" s="99"/>
      <c r="H23" s="97">
        <f t="shared" si="1"/>
        <v>0</v>
      </c>
      <c r="I23" s="99"/>
      <c r="M23" s="107" t="s">
        <v>73</v>
      </c>
      <c r="N23" s="108">
        <v>6000</v>
      </c>
    </row>
    <row r="24" spans="1:14" ht="21" x14ac:dyDescent="0.4">
      <c r="A24" s="240" t="s">
        <v>14</v>
      </c>
      <c r="B24" s="67" t="s">
        <v>13</v>
      </c>
      <c r="C24" s="68">
        <v>116016</v>
      </c>
      <c r="D24" s="69">
        <v>135860</v>
      </c>
      <c r="E24" s="94">
        <v>60869</v>
      </c>
      <c r="F24" s="97">
        <f t="shared" si="0"/>
        <v>18260.7</v>
      </c>
      <c r="G24" s="99">
        <f>E24+F24</f>
        <v>79129.7</v>
      </c>
      <c r="H24" s="97">
        <f ca="1">G24*$H$24</f>
        <v>16738.975000000002</v>
      </c>
      <c r="I24" s="99">
        <f ca="1">G24+H24</f>
        <v>77607.975000000006</v>
      </c>
      <c r="J24" s="121">
        <v>0.27500000000000002</v>
      </c>
      <c r="M24" s="107" t="s">
        <v>74</v>
      </c>
      <c r="N24" s="108">
        <f t="shared" ref="N24:N31" si="7">AA24</f>
        <v>0</v>
      </c>
    </row>
    <row r="25" spans="1:14" ht="26.4" x14ac:dyDescent="0.35">
      <c r="A25" s="240"/>
      <c r="B25" s="67" t="s">
        <v>15</v>
      </c>
      <c r="C25" s="68">
        <v>35764168672</v>
      </c>
      <c r="D25" s="69">
        <v>52806148502</v>
      </c>
      <c r="E25" s="94">
        <v>40886440066</v>
      </c>
      <c r="F25" s="97">
        <f t="shared" si="0"/>
        <v>12265932019.799999</v>
      </c>
      <c r="G25" s="99">
        <f>E25+F25</f>
        <v>53152372085.800003</v>
      </c>
      <c r="H25" s="97">
        <f t="shared" ref="H25:H27" ca="1" si="8">G25*$H$24</f>
        <v>11243771018.150002</v>
      </c>
      <c r="I25" s="99">
        <f t="shared" ref="I25:I39" ca="1" si="9">G25+H25</f>
        <v>52130211084.150002</v>
      </c>
      <c r="M25" s="107" t="s">
        <v>75</v>
      </c>
      <c r="N25" s="108">
        <f t="shared" si="7"/>
        <v>0</v>
      </c>
    </row>
    <row r="26" spans="1:14" ht="26.4" x14ac:dyDescent="0.35">
      <c r="A26" s="240"/>
      <c r="B26" s="67" t="s">
        <v>16</v>
      </c>
      <c r="C26" s="68">
        <v>9935883</v>
      </c>
      <c r="D26" s="69">
        <v>12823382</v>
      </c>
      <c r="E26" s="94">
        <v>9737309</v>
      </c>
      <c r="F26" s="97">
        <f t="shared" si="0"/>
        <v>2921192.6999999997</v>
      </c>
      <c r="G26" s="99">
        <f>E26+F26</f>
        <v>12658501.699999999</v>
      </c>
      <c r="H26" s="97">
        <f t="shared" ca="1" si="8"/>
        <v>2677759.9750000001</v>
      </c>
      <c r="I26" s="99">
        <f t="shared" ca="1" si="9"/>
        <v>12415068.975</v>
      </c>
      <c r="M26" s="109" t="s">
        <v>76</v>
      </c>
      <c r="N26" s="110">
        <f t="shared" si="7"/>
        <v>0</v>
      </c>
    </row>
    <row r="27" spans="1:14" ht="18" x14ac:dyDescent="0.35">
      <c r="A27" s="240"/>
      <c r="B27" s="67" t="s">
        <v>5</v>
      </c>
      <c r="C27" s="70">
        <v>373409824.04546964</v>
      </c>
      <c r="D27" s="71">
        <v>206627315.31999996</v>
      </c>
      <c r="E27" s="95">
        <v>127478811.23800001</v>
      </c>
      <c r="F27" s="97">
        <f t="shared" si="0"/>
        <v>38243643.371399999</v>
      </c>
      <c r="G27" s="99">
        <f>E27+F27</f>
        <v>165722454.6094</v>
      </c>
      <c r="H27" s="118">
        <f t="shared" ca="1" si="8"/>
        <v>35056673.090450004</v>
      </c>
      <c r="I27" s="119">
        <f t="shared" ca="1" si="9"/>
        <v>162535484.32845002</v>
      </c>
      <c r="M27" s="107" t="s">
        <v>77</v>
      </c>
      <c r="N27" s="108">
        <f t="shared" si="7"/>
        <v>0</v>
      </c>
    </row>
    <row r="28" spans="1:14" ht="18" x14ac:dyDescent="0.35">
      <c r="A28" s="54"/>
      <c r="B28" s="55"/>
      <c r="C28" s="52"/>
      <c r="D28" s="56"/>
      <c r="E28" s="89"/>
      <c r="F28" s="97">
        <f t="shared" si="0"/>
        <v>0</v>
      </c>
      <c r="G28" s="99"/>
      <c r="H28" s="97">
        <f t="shared" si="1"/>
        <v>0</v>
      </c>
      <c r="I28" s="99"/>
      <c r="M28" s="107" t="s">
        <v>78</v>
      </c>
      <c r="N28" s="108">
        <f t="shared" si="7"/>
        <v>0</v>
      </c>
    </row>
    <row r="29" spans="1:14" ht="18" x14ac:dyDescent="0.35">
      <c r="A29" s="228" t="s">
        <v>17</v>
      </c>
      <c r="B29" s="72" t="s">
        <v>18</v>
      </c>
      <c r="C29" s="49">
        <v>1942</v>
      </c>
      <c r="D29" s="73">
        <v>5477</v>
      </c>
      <c r="E29" s="96">
        <v>6872</v>
      </c>
      <c r="F29" s="97">
        <f>E29*0.3</f>
        <v>2061.6</v>
      </c>
      <c r="G29" s="99">
        <f>E29+F29</f>
        <v>8933.6</v>
      </c>
      <c r="H29" s="97">
        <f>G29*0.3</f>
        <v>2680.08</v>
      </c>
      <c r="I29" s="99">
        <f t="shared" si="9"/>
        <v>11613.68</v>
      </c>
      <c r="J29" s="122">
        <f>E29/I29</f>
        <v>0.59171597633136097</v>
      </c>
      <c r="M29" s="107" t="s">
        <v>79</v>
      </c>
      <c r="N29" s="108">
        <f t="shared" si="7"/>
        <v>0</v>
      </c>
    </row>
    <row r="30" spans="1:14" ht="18" x14ac:dyDescent="0.35">
      <c r="A30" s="229"/>
      <c r="B30" s="72" t="s">
        <v>3</v>
      </c>
      <c r="C30" s="49">
        <v>28852862412.639999</v>
      </c>
      <c r="D30" s="65">
        <v>54826315029.639999</v>
      </c>
      <c r="E30" s="93">
        <v>132101603748.50987</v>
      </c>
      <c r="F30" s="97">
        <f t="shared" si="0"/>
        <v>39630481124.552963</v>
      </c>
      <c r="G30" s="99">
        <f>E30+F30</f>
        <v>171732084873.06284</v>
      </c>
      <c r="H30" s="97">
        <f t="shared" si="1"/>
        <v>51519625461.918846</v>
      </c>
      <c r="I30" s="99">
        <f t="shared" si="9"/>
        <v>223251710334.98169</v>
      </c>
      <c r="M30" s="107" t="s">
        <v>80</v>
      </c>
      <c r="N30" s="110">
        <f t="shared" si="7"/>
        <v>0</v>
      </c>
    </row>
    <row r="31" spans="1:14" ht="26.4" x14ac:dyDescent="0.35">
      <c r="A31" s="229"/>
      <c r="B31" s="72" t="s">
        <v>4</v>
      </c>
      <c r="C31" s="49">
        <v>4096285</v>
      </c>
      <c r="D31" s="65">
        <v>7916570</v>
      </c>
      <c r="E31" s="93">
        <v>24221236</v>
      </c>
      <c r="F31" s="97">
        <f t="shared" si="0"/>
        <v>7266370.7999999998</v>
      </c>
      <c r="G31" s="99">
        <f>E31+F31</f>
        <v>31487606.800000001</v>
      </c>
      <c r="H31" s="97">
        <f t="shared" si="1"/>
        <v>9446282.0399999991</v>
      </c>
      <c r="I31" s="99">
        <f t="shared" si="9"/>
        <v>40933888.840000004</v>
      </c>
      <c r="M31" s="107" t="s">
        <v>81</v>
      </c>
      <c r="N31" s="108">
        <f t="shared" si="7"/>
        <v>0</v>
      </c>
    </row>
    <row r="32" spans="1:14" ht="26.4" x14ac:dyDescent="0.35">
      <c r="A32" s="230"/>
      <c r="B32" s="72" t="s">
        <v>5</v>
      </c>
      <c r="C32" s="52">
        <v>127310364.3010001</v>
      </c>
      <c r="D32" s="62">
        <v>84703547.459999874</v>
      </c>
      <c r="E32" s="92">
        <v>131386112.41999876</v>
      </c>
      <c r="F32" s="97">
        <f t="shared" si="0"/>
        <v>39415833.725999631</v>
      </c>
      <c r="G32" s="99">
        <f>E32+F32</f>
        <v>170801946.14599839</v>
      </c>
      <c r="H32" s="97">
        <f>G32*0.3</f>
        <v>51240583.843799517</v>
      </c>
      <c r="I32" s="99">
        <f>G32+H32</f>
        <v>222042529.98979789</v>
      </c>
      <c r="L32" s="104"/>
      <c r="M32" s="107" t="s">
        <v>51</v>
      </c>
      <c r="N32" s="108">
        <v>2369897.5999999996</v>
      </c>
    </row>
    <row r="33" spans="1:14" ht="26.4" x14ac:dyDescent="0.35">
      <c r="A33" s="74"/>
      <c r="B33" s="75"/>
      <c r="C33" s="49"/>
      <c r="D33" s="50"/>
      <c r="E33" s="86"/>
      <c r="F33" s="97">
        <f t="shared" si="0"/>
        <v>0</v>
      </c>
      <c r="G33" s="99"/>
      <c r="H33" s="97">
        <f t="shared" si="1"/>
        <v>0</v>
      </c>
      <c r="I33" s="99"/>
      <c r="M33" s="109" t="s">
        <v>53</v>
      </c>
      <c r="N33" s="110">
        <v>60304289.401455805</v>
      </c>
    </row>
    <row r="34" spans="1:14" ht="26.4" x14ac:dyDescent="0.4">
      <c r="A34" s="231" t="s">
        <v>19</v>
      </c>
      <c r="B34" s="76" t="s">
        <v>3</v>
      </c>
      <c r="C34" s="49">
        <v>1563970149.3899999</v>
      </c>
      <c r="D34" s="59">
        <v>1173309180.76</v>
      </c>
      <c r="E34" s="90">
        <v>1024090482.7900001</v>
      </c>
      <c r="F34" s="97">
        <f t="shared" si="0"/>
        <v>307227144.83700001</v>
      </c>
      <c r="G34" s="99">
        <f>E34+F34</f>
        <v>1331317627.6270001</v>
      </c>
      <c r="H34" s="97">
        <f ca="1">G34*$H$34</f>
        <v>384033931.04625005</v>
      </c>
      <c r="I34" s="99">
        <f t="shared" ca="1" si="9"/>
        <v>1408124413.8362501</v>
      </c>
      <c r="J34" s="121">
        <v>0.375</v>
      </c>
      <c r="M34" s="107" t="s">
        <v>82</v>
      </c>
      <c r="N34" s="108">
        <v>1446864133.3999999</v>
      </c>
    </row>
    <row r="35" spans="1:14" ht="26.4" x14ac:dyDescent="0.35">
      <c r="A35" s="231"/>
      <c r="B35" s="76" t="s">
        <v>4</v>
      </c>
      <c r="C35" s="49">
        <v>17000</v>
      </c>
      <c r="D35" s="51">
        <v>8951</v>
      </c>
      <c r="E35" s="87">
        <v>6837</v>
      </c>
      <c r="F35" s="97">
        <f t="shared" si="0"/>
        <v>2051.1</v>
      </c>
      <c r="G35" s="99">
        <f>E35+F35</f>
        <v>8888.1</v>
      </c>
      <c r="H35" s="97">
        <f t="shared" ref="H35:H36" ca="1" si="10">G35*$H$34</f>
        <v>2563.875</v>
      </c>
      <c r="I35" s="99">
        <f t="shared" ca="1" si="9"/>
        <v>9400.875</v>
      </c>
      <c r="M35" s="107" t="s">
        <v>56</v>
      </c>
      <c r="N35" s="108">
        <v>12835</v>
      </c>
    </row>
    <row r="36" spans="1:14" ht="26.4" x14ac:dyDescent="0.35">
      <c r="A36" s="231"/>
      <c r="B36" s="76" t="s">
        <v>5</v>
      </c>
      <c r="C36" s="52">
        <v>19468311.119056284</v>
      </c>
      <c r="D36" s="60">
        <v>15598289.606999999</v>
      </c>
      <c r="E36" s="91">
        <v>13048621.738000002</v>
      </c>
      <c r="F36" s="97">
        <f t="shared" si="0"/>
        <v>3914586.5214000004</v>
      </c>
      <c r="G36" s="99">
        <f>E36+F36</f>
        <v>16963208.259400003</v>
      </c>
      <c r="H36" s="97">
        <f t="shared" ca="1" si="10"/>
        <v>4893233.1517500002</v>
      </c>
      <c r="I36" s="99">
        <f t="shared" ca="1" si="9"/>
        <v>17941854.889750004</v>
      </c>
      <c r="M36" s="109" t="s">
        <v>58</v>
      </c>
      <c r="N36" s="110">
        <v>26097244.668000001</v>
      </c>
    </row>
    <row r="37" spans="1:14" ht="18" x14ac:dyDescent="0.35">
      <c r="A37" s="54"/>
      <c r="B37" s="75"/>
      <c r="C37" s="49"/>
      <c r="D37" s="50"/>
      <c r="E37" s="86"/>
      <c r="F37" s="97">
        <f t="shared" si="0"/>
        <v>0</v>
      </c>
      <c r="G37" s="99"/>
      <c r="H37" s="97">
        <f t="shared" si="1"/>
        <v>0</v>
      </c>
      <c r="I37" s="99"/>
      <c r="M37" s="109" t="s">
        <v>83</v>
      </c>
      <c r="N37" s="110">
        <v>85100048.184529155</v>
      </c>
    </row>
    <row r="38" spans="1:14" ht="21" x14ac:dyDescent="0.4">
      <c r="A38" s="232" t="s">
        <v>20</v>
      </c>
      <c r="B38" s="77" t="s">
        <v>4</v>
      </c>
      <c r="C38" s="49">
        <v>55330892</v>
      </c>
      <c r="D38" s="51">
        <v>51189185</v>
      </c>
      <c r="E38" s="87">
        <v>35156106</v>
      </c>
      <c r="F38" s="97">
        <f>E38*0.3</f>
        <v>10546831.799999999</v>
      </c>
      <c r="G38" s="99">
        <f>E38+F38</f>
        <v>45702937.799999997</v>
      </c>
      <c r="H38" s="97">
        <f ca="1">G38*$H$38</f>
        <v>8789026.5</v>
      </c>
      <c r="I38" s="99">
        <f t="shared" ca="1" si="9"/>
        <v>43945132.5</v>
      </c>
      <c r="J38" s="121">
        <v>0.25</v>
      </c>
      <c r="M38" s="109" t="s">
        <v>60</v>
      </c>
      <c r="N38" s="110">
        <v>127650072.27679373</v>
      </c>
    </row>
    <row r="39" spans="1:14" ht="23.4" thickBot="1" x14ac:dyDescent="0.4">
      <c r="A39" s="232"/>
      <c r="B39" s="77" t="s">
        <v>5</v>
      </c>
      <c r="C39" s="52">
        <v>81387273.829999998</v>
      </c>
      <c r="D39" s="53">
        <v>120382721.15000001</v>
      </c>
      <c r="E39" s="88">
        <v>115188705</v>
      </c>
      <c r="F39" s="97">
        <f>E39*0.3</f>
        <v>34556611.5</v>
      </c>
      <c r="G39" s="99">
        <f>E39+F39</f>
        <v>149745316.5</v>
      </c>
      <c r="H39" s="97">
        <f>G39*J39</f>
        <v>0</v>
      </c>
      <c r="I39" s="99">
        <f t="shared" si="9"/>
        <v>149745316.5</v>
      </c>
      <c r="M39" s="111"/>
      <c r="N39" s="112"/>
    </row>
    <row r="40" spans="1:14" ht="18" x14ac:dyDescent="0.35">
      <c r="A40" s="78"/>
      <c r="B40" s="79"/>
      <c r="C40" s="80"/>
      <c r="D40" s="81"/>
      <c r="E40" s="82"/>
      <c r="F40" s="97"/>
      <c r="G40" s="99"/>
      <c r="H40" s="97"/>
      <c r="I40" s="99"/>
      <c r="M40" s="109" t="s">
        <v>60</v>
      </c>
      <c r="N40" s="110">
        <v>127650072.27679373</v>
      </c>
    </row>
    <row r="41" spans="1:14" s="6" customFormat="1" ht="21" customHeight="1" thickBot="1" x14ac:dyDescent="0.4">
      <c r="A41" s="83" t="s">
        <v>21</v>
      </c>
      <c r="B41" s="64"/>
      <c r="C41" s="52">
        <f t="shared" ref="C41:I41" si="11">SUM(C5,C9,C13,C17,C22,C27,C32,C36,C39)</f>
        <v>3009322343.2106862</v>
      </c>
      <c r="D41" s="53">
        <f t="shared" si="11"/>
        <v>1761862357.6380022</v>
      </c>
      <c r="E41" s="88">
        <f t="shared" si="11"/>
        <v>2182518639.2199998</v>
      </c>
      <c r="F41" s="63">
        <f t="shared" si="11"/>
        <v>654755591.76599991</v>
      </c>
      <c r="G41" s="100">
        <f t="shared" si="11"/>
        <v>2837274230.9860001</v>
      </c>
      <c r="H41" s="63">
        <f t="shared" ca="1" si="11"/>
        <v>700272448.74607456</v>
      </c>
      <c r="I41" s="100">
        <f t="shared" ca="1" si="11"/>
        <v>2882791087.9660749</v>
      </c>
      <c r="M41" s="111"/>
      <c r="N41" s="112"/>
    </row>
    <row r="42" spans="1:14" hidden="1" x14ac:dyDescent="0.3">
      <c r="E42" s="116">
        <v>0.3</v>
      </c>
      <c r="F42" s="47">
        <f>30%*E41</f>
        <v>654755591.76599991</v>
      </c>
      <c r="J42" s="103">
        <f>J41+E41</f>
        <v>2182518639.2199998</v>
      </c>
      <c r="M42" s="113"/>
      <c r="N42" s="114">
        <f>SUM(N5,N9,N13,N17,N21,N24,N35,N38,N40)</f>
        <v>770246327173.36914</v>
      </c>
    </row>
  </sheetData>
  <mergeCells count="9">
    <mergeCell ref="A29:A32"/>
    <mergeCell ref="A34:A36"/>
    <mergeCell ref="A38:A39"/>
    <mergeCell ref="A2:A5"/>
    <mergeCell ref="A7:A9"/>
    <mergeCell ref="A11:A13"/>
    <mergeCell ref="A15:A17"/>
    <mergeCell ref="A19:A22"/>
    <mergeCell ref="A24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workbookViewId="0"/>
  </sheetViews>
  <sheetFormatPr defaultRowHeight="14.4" x14ac:dyDescent="0.3"/>
  <cols>
    <col min="1" max="1" width="36" customWidth="1"/>
    <col min="2" max="2" width="15.5546875" customWidth="1"/>
    <col min="3" max="3" width="24" customWidth="1"/>
    <col min="4" max="4" width="16.88671875" customWidth="1"/>
    <col min="5" max="5" width="27" customWidth="1"/>
    <col min="6" max="6" width="12.109375" customWidth="1"/>
    <col min="7" max="7" width="13.88671875" customWidth="1"/>
    <col min="12" max="12" width="13.109375" customWidth="1"/>
    <col min="23" max="23" width="16" customWidth="1"/>
    <col min="27" max="27" width="19.109375" bestFit="1" customWidth="1"/>
    <col min="29" max="29" width="14.77734375" customWidth="1"/>
    <col min="30" max="30" width="12.88671875" customWidth="1"/>
    <col min="31" max="31" width="16.88671875" customWidth="1"/>
    <col min="32" max="32" width="26" customWidth="1"/>
  </cols>
  <sheetData>
    <row r="1" spans="1:32" ht="21" customHeight="1" x14ac:dyDescent="0.35">
      <c r="A1" s="3" t="s">
        <v>434</v>
      </c>
      <c r="B1" s="48" t="s">
        <v>2</v>
      </c>
      <c r="C1" s="48" t="s">
        <v>3</v>
      </c>
      <c r="D1" s="48" t="s">
        <v>4</v>
      </c>
      <c r="E1" s="48" t="s">
        <v>5</v>
      </c>
      <c r="F1" s="57" t="s">
        <v>28</v>
      </c>
      <c r="G1" s="57" t="s">
        <v>8</v>
      </c>
      <c r="H1" s="57" t="s">
        <v>5</v>
      </c>
      <c r="I1" s="58" t="s">
        <v>3</v>
      </c>
      <c r="J1" s="58" t="s">
        <v>10</v>
      </c>
      <c r="K1" s="58" t="s">
        <v>5</v>
      </c>
      <c r="L1" s="61" t="s">
        <v>3</v>
      </c>
      <c r="M1" s="61" t="s">
        <v>4</v>
      </c>
      <c r="N1" s="61" t="s">
        <v>5</v>
      </c>
      <c r="O1" s="64" t="s">
        <v>13</v>
      </c>
      <c r="P1" s="64" t="s">
        <v>3</v>
      </c>
      <c r="Q1" s="64" t="s">
        <v>4</v>
      </c>
      <c r="R1" s="64" t="s">
        <v>5</v>
      </c>
      <c r="S1" s="67" t="s">
        <v>13</v>
      </c>
      <c r="T1" s="67" t="s">
        <v>15</v>
      </c>
      <c r="U1" s="67" t="s">
        <v>16</v>
      </c>
      <c r="V1" s="67" t="s">
        <v>5</v>
      </c>
      <c r="W1" s="72" t="s">
        <v>18</v>
      </c>
      <c r="X1" s="72" t="s">
        <v>3</v>
      </c>
      <c r="Y1" s="72" t="s">
        <v>4</v>
      </c>
      <c r="Z1" s="72" t="s">
        <v>5</v>
      </c>
      <c r="AA1" s="76" t="s">
        <v>433</v>
      </c>
      <c r="AB1" s="76" t="s">
        <v>4</v>
      </c>
      <c r="AC1" s="76" t="s">
        <v>5</v>
      </c>
      <c r="AD1" s="77" t="s">
        <v>83</v>
      </c>
      <c r="AE1" s="77" t="s">
        <v>5</v>
      </c>
      <c r="AF1" s="64"/>
    </row>
    <row r="2" spans="1:32" ht="26.4" customHeight="1" x14ac:dyDescent="0.35">
      <c r="A2" s="7">
        <v>2019</v>
      </c>
      <c r="B2" s="49">
        <v>343</v>
      </c>
      <c r="C2" s="49">
        <v>142403180229.57999</v>
      </c>
      <c r="D2" s="49">
        <v>18576956</v>
      </c>
      <c r="E2" s="52">
        <v>1370501072.8450003</v>
      </c>
      <c r="F2" s="49">
        <v>319516</v>
      </c>
      <c r="G2" s="49">
        <v>345366</v>
      </c>
      <c r="H2" s="52">
        <v>830159351.89999998</v>
      </c>
      <c r="I2" s="49">
        <v>179458685638.54065</v>
      </c>
      <c r="J2" s="49">
        <v>1272201</v>
      </c>
      <c r="K2" s="52">
        <v>88326738.689629987</v>
      </c>
      <c r="L2" s="49">
        <v>887629125884.51001</v>
      </c>
      <c r="M2" s="49">
        <v>1540812</v>
      </c>
      <c r="N2" s="52">
        <v>63098078.727999993</v>
      </c>
      <c r="O2" s="49">
        <v>64653</v>
      </c>
      <c r="P2" s="49">
        <v>64287951354.200012</v>
      </c>
      <c r="Q2" s="49">
        <v>2728634</v>
      </c>
      <c r="R2" s="52">
        <v>55661327.752529614</v>
      </c>
      <c r="S2" s="68">
        <v>116016</v>
      </c>
      <c r="T2" s="68">
        <v>35764168672</v>
      </c>
      <c r="U2" s="68">
        <v>9935883</v>
      </c>
      <c r="V2" s="70">
        <v>373409824.04546964</v>
      </c>
      <c r="W2" s="49">
        <v>1942</v>
      </c>
      <c r="X2" s="49">
        <v>28852862412.639999</v>
      </c>
      <c r="Y2" s="49">
        <v>4096285</v>
      </c>
      <c r="Z2" s="52">
        <v>127310364.3010001</v>
      </c>
      <c r="AA2" s="49">
        <v>1563970149.3900001</v>
      </c>
      <c r="AB2" s="49">
        <v>17000</v>
      </c>
      <c r="AC2" s="52">
        <v>19468311.119056284</v>
      </c>
      <c r="AD2" s="49">
        <v>55330892</v>
      </c>
      <c r="AE2" s="52">
        <v>81387273.829999998</v>
      </c>
      <c r="AF2" s="52">
        <f t="shared" ref="AF2:AF8" si="0">SUM(E2,H2,K2,N2,R2,V2,Z2,AC2,AE2)</f>
        <v>3009322343.2106862</v>
      </c>
    </row>
    <row r="3" spans="1:32" ht="18" customHeight="1" x14ac:dyDescent="0.35">
      <c r="A3" s="9">
        <v>2020</v>
      </c>
      <c r="B3" s="50">
        <v>379</v>
      </c>
      <c r="C3" s="51">
        <v>212792472894.97998</v>
      </c>
      <c r="D3" s="51">
        <v>22796112</v>
      </c>
      <c r="E3" s="53">
        <v>676068874.86900234</v>
      </c>
      <c r="F3" s="51">
        <v>305224</v>
      </c>
      <c r="G3" s="51">
        <v>289126</v>
      </c>
      <c r="H3" s="53">
        <v>466983137.26000005</v>
      </c>
      <c r="I3" s="59">
        <v>265766292983.52728</v>
      </c>
      <c r="J3" s="59">
        <v>551578</v>
      </c>
      <c r="K3" s="60">
        <v>83798799.271000013</v>
      </c>
      <c r="L3" s="51">
        <v>1000808316510.8004</v>
      </c>
      <c r="M3" s="51">
        <v>2084845</v>
      </c>
      <c r="N3" s="53">
        <v>48730388.980000004</v>
      </c>
      <c r="O3" s="65">
        <v>128738</v>
      </c>
      <c r="P3" s="59">
        <v>166559232389.76004</v>
      </c>
      <c r="Q3" s="51">
        <v>6028330</v>
      </c>
      <c r="R3" s="53">
        <v>58969283.721000008</v>
      </c>
      <c r="S3" s="69">
        <v>135860</v>
      </c>
      <c r="T3" s="69">
        <v>52806148502</v>
      </c>
      <c r="U3" s="69">
        <v>12823382</v>
      </c>
      <c r="V3" s="71">
        <v>206627315.31999996</v>
      </c>
      <c r="W3" s="73">
        <v>5477</v>
      </c>
      <c r="X3" s="65">
        <v>54826315029.639999</v>
      </c>
      <c r="Y3" s="65">
        <v>7916570</v>
      </c>
      <c r="Z3" s="62">
        <v>84703547.459999874</v>
      </c>
      <c r="AA3" s="59">
        <v>1173309180.76</v>
      </c>
      <c r="AB3" s="51">
        <v>8951</v>
      </c>
      <c r="AC3" s="60">
        <v>15598289.606999999</v>
      </c>
      <c r="AD3" s="51">
        <v>51189185</v>
      </c>
      <c r="AE3" s="53">
        <v>120382721.15000001</v>
      </c>
      <c r="AF3" s="53">
        <f t="shared" si="0"/>
        <v>1761862357.6380022</v>
      </c>
    </row>
    <row r="4" spans="1:32" ht="18" customHeight="1" x14ac:dyDescent="0.35">
      <c r="A4" s="84">
        <v>2021</v>
      </c>
      <c r="B4" s="86">
        <v>438</v>
      </c>
      <c r="C4" s="87">
        <v>205414523698.98999</v>
      </c>
      <c r="D4" s="87">
        <v>21936681</v>
      </c>
      <c r="E4" s="88">
        <v>1081092288.6150033</v>
      </c>
      <c r="F4" s="87">
        <v>356038</v>
      </c>
      <c r="G4" s="87">
        <v>327121</v>
      </c>
      <c r="H4" s="88">
        <v>545846138.01999807</v>
      </c>
      <c r="I4" s="90">
        <v>281355198878.06512</v>
      </c>
      <c r="J4" s="90">
        <v>720321</v>
      </c>
      <c r="K4" s="91">
        <v>64468821.055999994</v>
      </c>
      <c r="L4" s="87">
        <v>986715273258.38013</v>
      </c>
      <c r="M4" s="87">
        <v>1692784</v>
      </c>
      <c r="N4" s="88">
        <v>41723731.044999838</v>
      </c>
      <c r="O4" s="93">
        <v>124376</v>
      </c>
      <c r="P4" s="90">
        <v>167208028861.08997</v>
      </c>
      <c r="Q4" s="87">
        <v>5258965</v>
      </c>
      <c r="R4" s="88">
        <v>62285410.088</v>
      </c>
      <c r="S4" s="94">
        <v>60869</v>
      </c>
      <c r="T4" s="94">
        <v>40886440066</v>
      </c>
      <c r="U4" s="94">
        <v>9737309</v>
      </c>
      <c r="V4" s="95">
        <v>127478811.23800001</v>
      </c>
      <c r="W4" s="96">
        <v>6872</v>
      </c>
      <c r="X4" s="93">
        <v>132101603748.50987</v>
      </c>
      <c r="Y4" s="93">
        <v>24221236</v>
      </c>
      <c r="Z4" s="92">
        <v>131386112.41999876</v>
      </c>
      <c r="AA4" s="90">
        <v>1024090482.7900001</v>
      </c>
      <c r="AB4" s="87">
        <v>6837</v>
      </c>
      <c r="AC4" s="91">
        <v>13048621.738000002</v>
      </c>
      <c r="AD4" s="87">
        <v>35156106</v>
      </c>
      <c r="AE4" s="88">
        <v>115188705</v>
      </c>
      <c r="AF4" s="88">
        <f t="shared" si="0"/>
        <v>2182518639.2199998</v>
      </c>
    </row>
    <row r="5" spans="1:32" ht="18" x14ac:dyDescent="0.35">
      <c r="A5" s="102" t="s">
        <v>64</v>
      </c>
      <c r="B5" s="97">
        <f t="shared" ref="B5:AE5" si="1">B4*0.3</f>
        <v>131.4</v>
      </c>
      <c r="C5" s="97">
        <f t="shared" si="1"/>
        <v>61624357109.696999</v>
      </c>
      <c r="D5" s="97">
        <f t="shared" si="1"/>
        <v>6581004.2999999998</v>
      </c>
      <c r="E5" s="97">
        <f t="shared" si="1"/>
        <v>324327686.58450097</v>
      </c>
      <c r="F5" s="97">
        <f t="shared" si="1"/>
        <v>106811.4</v>
      </c>
      <c r="G5" s="97">
        <f t="shared" si="1"/>
        <v>98136.3</v>
      </c>
      <c r="H5" s="97">
        <f t="shared" si="1"/>
        <v>163753841.40599942</v>
      </c>
      <c r="I5" s="97">
        <f t="shared" si="1"/>
        <v>84406559663.41954</v>
      </c>
      <c r="J5" s="97">
        <f t="shared" si="1"/>
        <v>216096.3</v>
      </c>
      <c r="K5" s="97">
        <f t="shared" si="1"/>
        <v>19340646.316799998</v>
      </c>
      <c r="L5" s="97">
        <f t="shared" si="1"/>
        <v>296014581977.51404</v>
      </c>
      <c r="M5" s="97">
        <f t="shared" si="1"/>
        <v>507835.19999999995</v>
      </c>
      <c r="N5" s="97">
        <f t="shared" si="1"/>
        <v>12517119.313499952</v>
      </c>
      <c r="O5" s="97">
        <f t="shared" si="1"/>
        <v>37312.799999999996</v>
      </c>
      <c r="P5" s="97">
        <f t="shared" si="1"/>
        <v>50162408658.326988</v>
      </c>
      <c r="Q5" s="97">
        <f t="shared" si="1"/>
        <v>1577689.5</v>
      </c>
      <c r="R5" s="97">
        <f t="shared" si="1"/>
        <v>18685623.0264</v>
      </c>
      <c r="S5" s="97">
        <f t="shared" si="1"/>
        <v>18260.7</v>
      </c>
      <c r="T5" s="97">
        <f t="shared" si="1"/>
        <v>12265932019.799999</v>
      </c>
      <c r="U5" s="97">
        <f t="shared" si="1"/>
        <v>2921192.6999999997</v>
      </c>
      <c r="V5" s="97">
        <f t="shared" si="1"/>
        <v>38243643.371399999</v>
      </c>
      <c r="W5" s="97">
        <f t="shared" si="1"/>
        <v>2061.6</v>
      </c>
      <c r="X5" s="97">
        <f t="shared" si="1"/>
        <v>39630481124.552963</v>
      </c>
      <c r="Y5" s="97">
        <f t="shared" si="1"/>
        <v>7266370.7999999998</v>
      </c>
      <c r="Z5" s="97">
        <f t="shared" si="1"/>
        <v>39415833.725999631</v>
      </c>
      <c r="AA5" s="97">
        <f t="shared" si="1"/>
        <v>307227144.83700001</v>
      </c>
      <c r="AB5" s="97">
        <f t="shared" si="1"/>
        <v>2051.1</v>
      </c>
      <c r="AC5" s="97">
        <f t="shared" si="1"/>
        <v>3914586.5214000004</v>
      </c>
      <c r="AD5" s="97">
        <f t="shared" si="1"/>
        <v>10546831.799999999</v>
      </c>
      <c r="AE5" s="97">
        <f t="shared" si="1"/>
        <v>34556611.5</v>
      </c>
      <c r="AF5" s="63">
        <f t="shared" si="0"/>
        <v>654755591.76599991</v>
      </c>
    </row>
    <row r="6" spans="1:32" ht="18" x14ac:dyDescent="0.35">
      <c r="A6" s="98" t="s">
        <v>63</v>
      </c>
      <c r="B6" s="99">
        <f>SUM(B4:B5)</f>
        <v>569.4</v>
      </c>
      <c r="C6" s="99">
        <f t="shared" ref="C6:AE6" si="2">C4+C5</f>
        <v>267038880808.68698</v>
      </c>
      <c r="D6" s="99">
        <f t="shared" si="2"/>
        <v>28517685.300000001</v>
      </c>
      <c r="E6" s="99">
        <f t="shared" si="2"/>
        <v>1405419975.1995044</v>
      </c>
      <c r="F6" s="99">
        <f t="shared" si="2"/>
        <v>462849.4</v>
      </c>
      <c r="G6" s="99">
        <f t="shared" si="2"/>
        <v>425257.3</v>
      </c>
      <c r="H6" s="99">
        <f t="shared" si="2"/>
        <v>709599979.4259975</v>
      </c>
      <c r="I6" s="99">
        <f t="shared" si="2"/>
        <v>365761758541.48468</v>
      </c>
      <c r="J6" s="99">
        <f t="shared" si="2"/>
        <v>936417.3</v>
      </c>
      <c r="K6" s="99">
        <f t="shared" si="2"/>
        <v>83809467.372799993</v>
      </c>
      <c r="L6" s="99">
        <f t="shared" si="2"/>
        <v>1282729855235.894</v>
      </c>
      <c r="M6" s="99">
        <f t="shared" si="2"/>
        <v>2200619.2000000002</v>
      </c>
      <c r="N6" s="99">
        <f t="shared" si="2"/>
        <v>54240850.358499788</v>
      </c>
      <c r="O6" s="99">
        <f t="shared" si="2"/>
        <v>161688.79999999999</v>
      </c>
      <c r="P6" s="99">
        <f t="shared" si="2"/>
        <v>217370437519.41696</v>
      </c>
      <c r="Q6" s="99">
        <f t="shared" si="2"/>
        <v>6836654.5</v>
      </c>
      <c r="R6" s="99">
        <f t="shared" si="2"/>
        <v>80971033.114399999</v>
      </c>
      <c r="S6" s="99">
        <f t="shared" si="2"/>
        <v>79129.7</v>
      </c>
      <c r="T6" s="99">
        <f t="shared" si="2"/>
        <v>53152372085.800003</v>
      </c>
      <c r="U6" s="99">
        <f t="shared" si="2"/>
        <v>12658501.699999999</v>
      </c>
      <c r="V6" s="99">
        <f t="shared" si="2"/>
        <v>165722454.6094</v>
      </c>
      <c r="W6" s="99">
        <f t="shared" si="2"/>
        <v>8933.6</v>
      </c>
      <c r="X6" s="99">
        <f t="shared" si="2"/>
        <v>171732084873.06284</v>
      </c>
      <c r="Y6" s="99">
        <f t="shared" si="2"/>
        <v>31487606.800000001</v>
      </c>
      <c r="Z6" s="99">
        <f t="shared" si="2"/>
        <v>170801946.14599839</v>
      </c>
      <c r="AA6" s="99">
        <f t="shared" si="2"/>
        <v>1331317627.6270001</v>
      </c>
      <c r="AB6" s="99">
        <f t="shared" si="2"/>
        <v>8888.1</v>
      </c>
      <c r="AC6" s="99">
        <f t="shared" si="2"/>
        <v>16963208.259400003</v>
      </c>
      <c r="AD6" s="99">
        <f t="shared" si="2"/>
        <v>45702937.799999997</v>
      </c>
      <c r="AE6" s="99">
        <f t="shared" si="2"/>
        <v>149745316.5</v>
      </c>
      <c r="AF6" s="100">
        <f t="shared" si="0"/>
        <v>2837274230.9860001</v>
      </c>
    </row>
    <row r="7" spans="1:32" ht="19.2" x14ac:dyDescent="0.35">
      <c r="A7" s="120" t="s">
        <v>64</v>
      </c>
      <c r="B7" s="97">
        <f>B6*0.3</f>
        <v>170.82</v>
      </c>
      <c r="C7" s="97">
        <f>C6*0.3</f>
        <v>80111664242.606094</v>
      </c>
      <c r="D7" s="97">
        <f>D6*0.3</f>
        <v>8555305.5899999999</v>
      </c>
      <c r="E7" s="118">
        <f>E6*0.3</f>
        <v>421625992.55985129</v>
      </c>
      <c r="F7" s="97">
        <f ca="1">F6*$F$7</f>
        <v>160217.1</v>
      </c>
      <c r="G7" s="97">
        <f ca="1">G6*$F$7</f>
        <v>147204.45000000001</v>
      </c>
      <c r="H7" s="118">
        <f ca="1">H6*$F$7</f>
        <v>245630762.10899913</v>
      </c>
      <c r="I7" s="97">
        <f ca="1">I6*$I$7</f>
        <v>70338799719.516281</v>
      </c>
      <c r="J7" s="97">
        <f ca="1">J6*$I$7</f>
        <v>180080.25</v>
      </c>
      <c r="K7" s="118">
        <f ca="1">K6*$I$7</f>
        <v>16117205.263999999</v>
      </c>
      <c r="L7" s="97">
        <f ca="1">L6*$L$7</f>
        <v>271346700146.05457</v>
      </c>
      <c r="M7" s="97">
        <f ca="1">M6*$L$7</f>
        <v>465515.60000000003</v>
      </c>
      <c r="N7" s="118">
        <f ca="1">N6*$L$7</f>
        <v>11474026.037374957</v>
      </c>
      <c r="O7" s="97">
        <f ca="1">O6*$O$7</f>
        <v>46641</v>
      </c>
      <c r="P7" s="97">
        <f ca="1">P6*$O$7</f>
        <v>62703010822.908737</v>
      </c>
      <c r="Q7" s="97">
        <f ca="1">Q6*$O$7</f>
        <v>1972111.875</v>
      </c>
      <c r="R7" s="118">
        <f ca="1">R6*$O$7</f>
        <v>23357028.783</v>
      </c>
      <c r="S7" s="97">
        <f ca="1">S6*$S$7</f>
        <v>16738.975000000002</v>
      </c>
      <c r="T7" s="97">
        <f ca="1">T6*$S$7</f>
        <v>11243771018.150002</v>
      </c>
      <c r="U7" s="97">
        <f ca="1">U6*$S$7</f>
        <v>2677759.9750000001</v>
      </c>
      <c r="V7" s="118">
        <f ca="1">V6*$S$7</f>
        <v>35056673.090450004</v>
      </c>
      <c r="W7" s="97">
        <f>W6*0.3</f>
        <v>2680.08</v>
      </c>
      <c r="X7" s="97">
        <f>X6*0.3</f>
        <v>51519625461.918846</v>
      </c>
      <c r="Y7" s="97">
        <f>Y6*0.3</f>
        <v>9446282.0399999991</v>
      </c>
      <c r="Z7" s="97">
        <f>Z6*0.3</f>
        <v>51240583.843799517</v>
      </c>
      <c r="AA7" s="97">
        <f ca="1">AA6*$AA$7</f>
        <v>384033931.04625005</v>
      </c>
      <c r="AB7" s="97">
        <f ca="1">AB6*$AA$7</f>
        <v>2563.875</v>
      </c>
      <c r="AC7" s="97">
        <f ca="1">AC6*$AA$7</f>
        <v>4893233.1517500002</v>
      </c>
      <c r="AD7" s="97">
        <f ca="1">AD6*$AD$7</f>
        <v>8789026.5</v>
      </c>
      <c r="AE7" s="97">
        <f>AE6*AE9</f>
        <v>0</v>
      </c>
      <c r="AF7" s="63">
        <f t="shared" ca="1" si="0"/>
        <v>700272448.74607456</v>
      </c>
    </row>
    <row r="8" spans="1:32" ht="19.2" x14ac:dyDescent="0.35">
      <c r="A8" s="120" t="s">
        <v>84</v>
      </c>
      <c r="B8" s="99">
        <v>542</v>
      </c>
      <c r="C8" s="99">
        <f t="shared" ref="C8:AE8" si="3">C6+C7</f>
        <v>347150545051.29309</v>
      </c>
      <c r="D8" s="99">
        <f t="shared" si="3"/>
        <v>37072990.890000001</v>
      </c>
      <c r="E8" s="119">
        <f t="shared" si="3"/>
        <v>1827045967.7593555</v>
      </c>
      <c r="F8" s="99">
        <f t="shared" ca="1" si="3"/>
        <v>516255.1</v>
      </c>
      <c r="G8" s="99">
        <f t="shared" ca="1" si="3"/>
        <v>474325.45</v>
      </c>
      <c r="H8" s="119">
        <f t="shared" ca="1" si="3"/>
        <v>791476900.12899721</v>
      </c>
      <c r="I8" s="99">
        <f t="shared" ca="1" si="3"/>
        <v>351693998597.58142</v>
      </c>
      <c r="J8" s="99">
        <f t="shared" ca="1" si="3"/>
        <v>900401.25</v>
      </c>
      <c r="K8" s="119">
        <f t="shared" ca="1" si="3"/>
        <v>80586026.319999993</v>
      </c>
      <c r="L8" s="99">
        <f t="shared" ca="1" si="3"/>
        <v>1258061973404.4346</v>
      </c>
      <c r="M8" s="99">
        <f t="shared" ca="1" si="3"/>
        <v>2158299.6</v>
      </c>
      <c r="N8" s="119">
        <f t="shared" ca="1" si="3"/>
        <v>53197757.082374796</v>
      </c>
      <c r="O8" s="99">
        <f t="shared" ca="1" si="3"/>
        <v>171017</v>
      </c>
      <c r="P8" s="99">
        <f t="shared" ca="1" si="3"/>
        <v>229911039683.99872</v>
      </c>
      <c r="Q8" s="99">
        <f t="shared" ca="1" si="3"/>
        <v>7231076.875</v>
      </c>
      <c r="R8" s="119">
        <f t="shared" ca="1" si="3"/>
        <v>85642438.870999992</v>
      </c>
      <c r="S8" s="99">
        <f t="shared" ca="1" si="3"/>
        <v>77607.975000000006</v>
      </c>
      <c r="T8" s="99">
        <f t="shared" ca="1" si="3"/>
        <v>52130211084.150002</v>
      </c>
      <c r="U8" s="99">
        <f t="shared" ca="1" si="3"/>
        <v>12415068.975</v>
      </c>
      <c r="V8" s="119">
        <f t="shared" ca="1" si="3"/>
        <v>162535484.32845002</v>
      </c>
      <c r="W8" s="99">
        <f t="shared" si="3"/>
        <v>11613.68</v>
      </c>
      <c r="X8" s="99">
        <f t="shared" si="3"/>
        <v>223251710334.98169</v>
      </c>
      <c r="Y8" s="99">
        <f t="shared" si="3"/>
        <v>40933888.840000004</v>
      </c>
      <c r="Z8" s="99">
        <f t="shared" si="3"/>
        <v>222042529.98979789</v>
      </c>
      <c r="AA8" s="99">
        <f t="shared" ca="1" si="3"/>
        <v>1408124413.8362501</v>
      </c>
      <c r="AB8" s="99">
        <f t="shared" ca="1" si="3"/>
        <v>9400.875</v>
      </c>
      <c r="AC8" s="99">
        <f t="shared" ca="1" si="3"/>
        <v>17941854.889750004</v>
      </c>
      <c r="AD8" s="99">
        <f t="shared" ca="1" si="3"/>
        <v>43945132.5</v>
      </c>
      <c r="AE8" s="99">
        <f t="shared" si="3"/>
        <v>149745316.5</v>
      </c>
      <c r="AF8" s="100">
        <f t="shared" ca="1" si="0"/>
        <v>2882791087.9660749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E18" sqref="E18"/>
    </sheetView>
  </sheetViews>
  <sheetFormatPr defaultColWidth="9.109375" defaultRowHeight="15.6" x14ac:dyDescent="0.3"/>
  <cols>
    <col min="1" max="1" width="12.44140625" style="123" customWidth="1"/>
    <col min="2" max="2" width="16.33203125" style="123" customWidth="1"/>
    <col min="3" max="3" width="19.88671875" style="123" customWidth="1"/>
    <col min="4" max="4" width="16" style="123" customWidth="1"/>
    <col min="5" max="6" width="17.6640625" style="123" customWidth="1"/>
    <col min="7" max="7" width="16.33203125" style="123" customWidth="1"/>
    <col min="8" max="8" width="16.109375" style="123" customWidth="1"/>
    <col min="9" max="9" width="16" style="123" customWidth="1"/>
    <col min="10" max="10" width="16.33203125" style="123" customWidth="1"/>
    <col min="11" max="11" width="9.109375" style="123"/>
    <col min="12" max="12" width="13.88671875" style="123" customWidth="1"/>
    <col min="13" max="16384" width="9.109375" style="123"/>
  </cols>
  <sheetData>
    <row r="1" spans="1:12" s="124" customFormat="1" ht="15.75" customHeight="1" x14ac:dyDescent="0.3">
      <c r="A1" s="247"/>
      <c r="B1" s="249" t="s">
        <v>85</v>
      </c>
      <c r="C1" s="250"/>
      <c r="D1" s="251"/>
      <c r="E1" s="252" t="s">
        <v>86</v>
      </c>
      <c r="F1" s="253"/>
      <c r="G1" s="254"/>
      <c r="H1" s="255" t="s">
        <v>87</v>
      </c>
      <c r="I1" s="256"/>
      <c r="J1" s="257"/>
    </row>
    <row r="2" spans="1:12" s="134" customFormat="1" ht="16.2" thickBot="1" x14ac:dyDescent="0.35">
      <c r="A2" s="248"/>
      <c r="B2" s="125">
        <v>2020</v>
      </c>
      <c r="C2" s="126">
        <v>2021</v>
      </c>
      <c r="D2" s="127">
        <v>2022</v>
      </c>
      <c r="E2" s="128">
        <v>2020</v>
      </c>
      <c r="F2" s="129">
        <v>2021</v>
      </c>
      <c r="G2" s="130">
        <v>2022</v>
      </c>
      <c r="H2" s="131">
        <v>2020</v>
      </c>
      <c r="I2" s="132">
        <v>2021</v>
      </c>
      <c r="J2" s="133">
        <v>2022</v>
      </c>
    </row>
    <row r="3" spans="1:12" x14ac:dyDescent="0.3">
      <c r="A3" s="135" t="s">
        <v>88</v>
      </c>
      <c r="B3" s="136">
        <v>5081100.5919999955</v>
      </c>
      <c r="C3" s="137">
        <v>4880378.2009999976</v>
      </c>
      <c r="D3" s="138">
        <v>1672913.46</v>
      </c>
      <c r="E3" s="136">
        <v>16781626.689000003</v>
      </c>
      <c r="F3" s="137">
        <v>10204364.74</v>
      </c>
      <c r="G3" s="138">
        <v>5221949.4500000011</v>
      </c>
      <c r="H3" s="136">
        <v>2581762.3890000028</v>
      </c>
      <c r="I3" s="137">
        <v>3281814.3980000005</v>
      </c>
      <c r="J3" s="138">
        <v>23</v>
      </c>
    </row>
    <row r="4" spans="1:12" x14ac:dyDescent="0.3">
      <c r="A4" s="135" t="s">
        <v>89</v>
      </c>
      <c r="B4" s="139">
        <v>5271802.5199999996</v>
      </c>
      <c r="C4" s="140">
        <v>7425887.6620000023</v>
      </c>
      <c r="D4" s="141">
        <v>1719599.4419999996</v>
      </c>
      <c r="E4" s="139">
        <v>13560841.265999995</v>
      </c>
      <c r="F4" s="140">
        <v>10352827.011999998</v>
      </c>
      <c r="G4" s="141">
        <v>8624909.7669999972</v>
      </c>
      <c r="H4" s="139">
        <v>5532693.1900000023</v>
      </c>
      <c r="I4" s="140">
        <v>3371858.5049999994</v>
      </c>
      <c r="J4" s="141">
        <v>1791747.8780000058</v>
      </c>
    </row>
    <row r="5" spans="1:12" x14ac:dyDescent="0.3">
      <c r="A5" s="135" t="s">
        <v>90</v>
      </c>
      <c r="B5" s="139">
        <v>4440202.1869999999</v>
      </c>
      <c r="C5" s="140">
        <v>6450685.5260000015</v>
      </c>
      <c r="D5" s="141">
        <v>5115473.2639999995</v>
      </c>
      <c r="E5" s="139">
        <v>18279103.184</v>
      </c>
      <c r="F5" s="140">
        <v>13025621.798999999</v>
      </c>
      <c r="G5" s="141">
        <v>5025494.7920000004</v>
      </c>
      <c r="H5" s="139">
        <v>5502089.2819999987</v>
      </c>
      <c r="I5" s="140">
        <v>4141609.9509999985</v>
      </c>
      <c r="J5" s="141">
        <v>4352320.9639999922</v>
      </c>
    </row>
    <row r="6" spans="1:12" x14ac:dyDescent="0.3">
      <c r="A6" s="135" t="s">
        <v>91</v>
      </c>
      <c r="B6" s="139">
        <v>4440202.1869999999</v>
      </c>
      <c r="C6" s="140">
        <v>5497888.3210000014</v>
      </c>
      <c r="D6" s="141">
        <v>2021289.6130000004</v>
      </c>
      <c r="E6" s="139">
        <v>16996142.399999999</v>
      </c>
      <c r="F6" s="140">
        <v>10010642.924999999</v>
      </c>
      <c r="G6" s="141">
        <v>8503843.438000001</v>
      </c>
      <c r="H6" s="139">
        <v>3655354.6889999998</v>
      </c>
      <c r="I6" s="140">
        <v>3547430.0839999975</v>
      </c>
      <c r="J6" s="141">
        <v>2615647.1789999995</v>
      </c>
    </row>
    <row r="7" spans="1:12" x14ac:dyDescent="0.3">
      <c r="A7" s="135" t="s">
        <v>92</v>
      </c>
      <c r="B7" s="139">
        <v>5197445.6289999997</v>
      </c>
      <c r="C7" s="140">
        <v>5811869.2399999993</v>
      </c>
      <c r="D7" s="141">
        <v>1942693.9040000001</v>
      </c>
      <c r="E7" s="139">
        <v>17463116.098999992</v>
      </c>
      <c r="F7" s="140">
        <v>12275577.329999998</v>
      </c>
      <c r="G7" s="141">
        <v>8758613.3840000015</v>
      </c>
      <c r="H7" s="139">
        <v>2467723.351816244</v>
      </c>
      <c r="I7" s="140">
        <v>3491764.7819999983</v>
      </c>
      <c r="J7" s="141">
        <v>3480344.1699999962</v>
      </c>
    </row>
    <row r="8" spans="1:12" x14ac:dyDescent="0.3">
      <c r="A8" s="135" t="s">
        <v>93</v>
      </c>
      <c r="B8" s="139">
        <v>5502488.9949999992</v>
      </c>
      <c r="C8" s="140">
        <v>6239195.935999997</v>
      </c>
      <c r="D8" s="141">
        <v>6081924.3780000014</v>
      </c>
      <c r="E8" s="139">
        <v>17132713.361999996</v>
      </c>
      <c r="F8" s="140">
        <v>10823125.426000003</v>
      </c>
      <c r="G8" s="141">
        <v>7683263.1199999992</v>
      </c>
      <c r="H8" s="139">
        <v>2600485.9311837335</v>
      </c>
      <c r="I8" s="140">
        <v>5298621.7519998727</v>
      </c>
      <c r="J8" s="141">
        <v>2047389.9039999945</v>
      </c>
      <c r="L8" s="142"/>
    </row>
    <row r="9" spans="1:12" x14ac:dyDescent="0.3">
      <c r="A9" s="135" t="s">
        <v>94</v>
      </c>
      <c r="B9" s="139">
        <v>5788531.5970000001</v>
      </c>
      <c r="C9" s="140">
        <v>5943460.2989999987</v>
      </c>
      <c r="D9" s="141">
        <v>5238401.1599999964</v>
      </c>
      <c r="E9" s="139">
        <v>18932734.930999994</v>
      </c>
      <c r="F9" s="140">
        <v>10364523.228999998</v>
      </c>
      <c r="G9" s="141">
        <v>7414012.6390000014</v>
      </c>
      <c r="H9" s="139">
        <v>3879081.523000001</v>
      </c>
      <c r="I9" s="140">
        <v>3925936.7499999986</v>
      </c>
      <c r="J9" s="141">
        <v>1985284.7359999963</v>
      </c>
    </row>
    <row r="10" spans="1:12" x14ac:dyDescent="0.3">
      <c r="A10" s="135" t="s">
        <v>95</v>
      </c>
      <c r="B10" s="139">
        <v>5373686.5869999994</v>
      </c>
      <c r="C10" s="140">
        <v>4845856.2780000009</v>
      </c>
      <c r="D10" s="141">
        <v>5909224.1500000013</v>
      </c>
      <c r="E10" s="139">
        <v>21888348.702999994</v>
      </c>
      <c r="F10" s="140">
        <v>11853625.59</v>
      </c>
      <c r="G10" s="141">
        <v>7986137.2980000004</v>
      </c>
      <c r="H10" s="139">
        <v>4529201.0909999991</v>
      </c>
      <c r="I10" s="140">
        <v>4578713.6289999848</v>
      </c>
      <c r="J10" s="141">
        <v>2054955.5839999975</v>
      </c>
    </row>
    <row r="11" spans="1:12" x14ac:dyDescent="0.3">
      <c r="A11" s="135" t="s">
        <v>96</v>
      </c>
      <c r="B11" s="139">
        <v>5653468.8080000021</v>
      </c>
      <c r="C11" s="140">
        <v>5270195.1720000021</v>
      </c>
      <c r="D11" s="141">
        <v>5085874.1919999979</v>
      </c>
      <c r="E11" s="139">
        <v>17744782.022</v>
      </c>
      <c r="F11" s="140">
        <v>12658402.495999999</v>
      </c>
      <c r="G11" s="141">
        <v>8232002.6090000002</v>
      </c>
      <c r="H11" s="139">
        <v>4537024.4810000006</v>
      </c>
      <c r="I11" s="140">
        <v>1537230.7989999996</v>
      </c>
      <c r="J11" s="141">
        <v>2060498.4000000081</v>
      </c>
    </row>
    <row r="12" spans="1:12" x14ac:dyDescent="0.3">
      <c r="A12" s="135" t="s">
        <v>97</v>
      </c>
      <c r="B12" s="139">
        <v>3422377.068</v>
      </c>
      <c r="C12" s="140">
        <v>4615624.4069999987</v>
      </c>
      <c r="D12" s="141">
        <v>4668493.3780000005</v>
      </c>
      <c r="E12" s="139">
        <v>17272135.675999995</v>
      </c>
      <c r="F12" s="140">
        <v>11109763.146</v>
      </c>
      <c r="G12" s="141">
        <v>7253553.7289999994</v>
      </c>
      <c r="H12" s="139">
        <v>1843443.9590000012</v>
      </c>
      <c r="I12" s="140">
        <v>5051547.3599999985</v>
      </c>
      <c r="J12" s="141">
        <v>1802843.4820000008</v>
      </c>
    </row>
    <row r="13" spans="1:12" x14ac:dyDescent="0.3">
      <c r="A13" s="135" t="s">
        <v>98</v>
      </c>
      <c r="B13" s="139">
        <v>2379959.406</v>
      </c>
      <c r="C13" s="140">
        <v>2159675.0699999998</v>
      </c>
      <c r="D13" s="141">
        <v>3389005.8680000002</v>
      </c>
      <c r="E13" s="139">
        <v>19165382.902999997</v>
      </c>
      <c r="F13" s="140">
        <v>4706779.1039999966</v>
      </c>
      <c r="G13" s="141">
        <v>2450148.0049999994</v>
      </c>
      <c r="H13" s="139">
        <v>936573.58199999994</v>
      </c>
      <c r="I13" s="140">
        <v>1764226.3379999991</v>
      </c>
      <c r="J13" s="141">
        <v>750113.76200000057</v>
      </c>
    </row>
    <row r="14" spans="1:12" ht="16.2" thickBot="1" x14ac:dyDescent="0.35">
      <c r="A14" s="143" t="s">
        <v>99</v>
      </c>
      <c r="B14" s="144">
        <v>6418018.1450000005</v>
      </c>
      <c r="C14" s="145">
        <v>3144693.9759999998</v>
      </c>
      <c r="D14" s="146">
        <v>3920221.157000002</v>
      </c>
      <c r="E14" s="144">
        <v>11410388.085000001</v>
      </c>
      <c r="F14" s="145">
        <v>10109769.692000002</v>
      </c>
      <c r="G14" s="146">
        <v>7405163.9550000001</v>
      </c>
      <c r="H14" s="144">
        <v>3305133.8940000013</v>
      </c>
      <c r="I14" s="145">
        <v>1732976.5509999932</v>
      </c>
      <c r="J14" s="146">
        <v>995409.81299999962</v>
      </c>
    </row>
    <row r="15" spans="1:12" s="124" customFormat="1" ht="16.2" thickBot="1" x14ac:dyDescent="0.35">
      <c r="A15" s="147" t="s">
        <v>100</v>
      </c>
      <c r="B15" s="148">
        <f>SUM(B3:B14)</f>
        <v>58969283.721000008</v>
      </c>
      <c r="C15" s="149">
        <f t="shared" ref="C15:J15" si="0">SUM(C3:C14)</f>
        <v>62285410.088</v>
      </c>
      <c r="D15" s="150">
        <f t="shared" si="0"/>
        <v>46765113.965999998</v>
      </c>
      <c r="E15" s="148">
        <f t="shared" si="0"/>
        <v>206627315.31999996</v>
      </c>
      <c r="F15" s="149">
        <f t="shared" si="0"/>
        <v>127495022.48899999</v>
      </c>
      <c r="G15" s="150">
        <f t="shared" si="0"/>
        <v>84559092.18599999</v>
      </c>
      <c r="H15" s="148">
        <f t="shared" si="0"/>
        <v>41370567.362999983</v>
      </c>
      <c r="I15" s="149">
        <f t="shared" si="0"/>
        <v>41723730.89899984</v>
      </c>
      <c r="J15" s="150">
        <f t="shared" si="0"/>
        <v>23936578.871999994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sqref="A1:D218"/>
    </sheetView>
  </sheetViews>
  <sheetFormatPr defaultRowHeight="14.4" x14ac:dyDescent="0.3"/>
  <cols>
    <col min="1" max="1" width="20.88671875" customWidth="1"/>
    <col min="2" max="2" width="20" customWidth="1"/>
    <col min="3" max="3" width="16.77734375" customWidth="1"/>
    <col min="4" max="4" width="19.88671875" customWidth="1"/>
  </cols>
  <sheetData>
    <row r="1" spans="1:4" ht="15" thickBot="1" x14ac:dyDescent="0.35">
      <c r="A1" s="215" t="s">
        <v>184</v>
      </c>
      <c r="B1" s="216" t="s">
        <v>185</v>
      </c>
      <c r="C1" s="216" t="s">
        <v>186</v>
      </c>
      <c r="D1" s="217" t="s">
        <v>187</v>
      </c>
    </row>
    <row r="2" spans="1:4" x14ac:dyDescent="0.3">
      <c r="A2" s="218">
        <v>203</v>
      </c>
      <c r="B2" s="219" t="s">
        <v>188</v>
      </c>
      <c r="C2" s="220" t="s">
        <v>189</v>
      </c>
      <c r="D2" s="221" t="s">
        <v>190</v>
      </c>
    </row>
    <row r="3" spans="1:4" x14ac:dyDescent="0.3">
      <c r="A3" s="222">
        <v>205</v>
      </c>
      <c r="B3" s="219" t="s">
        <v>191</v>
      </c>
      <c r="C3" s="220" t="s">
        <v>192</v>
      </c>
      <c r="D3" s="221" t="s">
        <v>193</v>
      </c>
    </row>
    <row r="4" spans="1:4" x14ac:dyDescent="0.3">
      <c r="A4" s="222">
        <v>206</v>
      </c>
      <c r="B4" s="219" t="s">
        <v>194</v>
      </c>
      <c r="C4" s="220" t="s">
        <v>189</v>
      </c>
      <c r="D4" s="221" t="s">
        <v>190</v>
      </c>
    </row>
    <row r="5" spans="1:4" x14ac:dyDescent="0.3">
      <c r="A5" s="222">
        <v>208</v>
      </c>
      <c r="B5" s="219" t="s">
        <v>195</v>
      </c>
      <c r="C5" s="220" t="s">
        <v>196</v>
      </c>
      <c r="D5" s="221" t="s">
        <v>197</v>
      </c>
    </row>
    <row r="6" spans="1:4" x14ac:dyDescent="0.3">
      <c r="A6" s="222">
        <v>210</v>
      </c>
      <c r="B6" s="219" t="s">
        <v>198</v>
      </c>
      <c r="C6" s="220" t="s">
        <v>199</v>
      </c>
      <c r="D6" s="221" t="s">
        <v>190</v>
      </c>
    </row>
    <row r="7" spans="1:4" x14ac:dyDescent="0.3">
      <c r="A7" s="222">
        <v>211</v>
      </c>
      <c r="B7" s="219" t="s">
        <v>200</v>
      </c>
      <c r="C7" s="220" t="s">
        <v>201</v>
      </c>
      <c r="D7" s="221" t="s">
        <v>197</v>
      </c>
    </row>
    <row r="8" spans="1:4" x14ac:dyDescent="0.3">
      <c r="A8" s="222">
        <v>212</v>
      </c>
      <c r="B8" s="219" t="s">
        <v>202</v>
      </c>
      <c r="C8" s="220" t="s">
        <v>203</v>
      </c>
      <c r="D8" s="221" t="s">
        <v>197</v>
      </c>
    </row>
    <row r="9" spans="1:4" x14ac:dyDescent="0.3">
      <c r="A9" s="222">
        <v>217</v>
      </c>
      <c r="B9" s="219" t="s">
        <v>204</v>
      </c>
      <c r="C9" s="220" t="s">
        <v>205</v>
      </c>
      <c r="D9" s="221" t="s">
        <v>206</v>
      </c>
    </row>
    <row r="10" spans="1:4" x14ac:dyDescent="0.3">
      <c r="A10" s="222">
        <v>219</v>
      </c>
      <c r="B10" s="219" t="s">
        <v>207</v>
      </c>
      <c r="C10" s="220" t="s">
        <v>208</v>
      </c>
      <c r="D10" s="221" t="s">
        <v>190</v>
      </c>
    </row>
    <row r="11" spans="1:4" x14ac:dyDescent="0.3">
      <c r="A11" s="222">
        <v>221</v>
      </c>
      <c r="B11" s="219" t="s">
        <v>209</v>
      </c>
      <c r="C11" s="220" t="s">
        <v>210</v>
      </c>
      <c r="D11" s="221" t="s">
        <v>197</v>
      </c>
    </row>
    <row r="12" spans="1:4" x14ac:dyDescent="0.3">
      <c r="A12" s="222">
        <v>223</v>
      </c>
      <c r="B12" s="219" t="s">
        <v>211</v>
      </c>
      <c r="C12" s="220" t="s">
        <v>203</v>
      </c>
      <c r="D12" s="221" t="s">
        <v>197</v>
      </c>
    </row>
    <row r="13" spans="1:4" x14ac:dyDescent="0.3">
      <c r="A13" s="222">
        <v>224</v>
      </c>
      <c r="B13" s="219" t="s">
        <v>212</v>
      </c>
      <c r="C13" s="220" t="s">
        <v>213</v>
      </c>
      <c r="D13" s="221" t="s">
        <v>206</v>
      </c>
    </row>
    <row r="14" spans="1:4" x14ac:dyDescent="0.3">
      <c r="A14" s="222">
        <v>225</v>
      </c>
      <c r="B14" s="219" t="s">
        <v>214</v>
      </c>
      <c r="C14" s="220" t="s">
        <v>215</v>
      </c>
      <c r="D14" s="221" t="s">
        <v>197</v>
      </c>
    </row>
    <row r="15" spans="1:4" x14ac:dyDescent="0.3">
      <c r="A15" s="222">
        <v>227</v>
      </c>
      <c r="B15" s="219" t="s">
        <v>216</v>
      </c>
      <c r="C15" s="220" t="s">
        <v>199</v>
      </c>
      <c r="D15" s="221" t="s">
        <v>190</v>
      </c>
    </row>
    <row r="16" spans="1:4" x14ac:dyDescent="0.3">
      <c r="A16" s="222">
        <v>228</v>
      </c>
      <c r="B16" s="219" t="s">
        <v>217</v>
      </c>
      <c r="C16" s="220" t="s">
        <v>213</v>
      </c>
      <c r="D16" s="221" t="s">
        <v>206</v>
      </c>
    </row>
    <row r="17" spans="1:4" x14ac:dyDescent="0.3">
      <c r="A17" s="222">
        <v>231</v>
      </c>
      <c r="B17" s="219" t="s">
        <v>218</v>
      </c>
      <c r="C17" s="220" t="s">
        <v>201</v>
      </c>
      <c r="D17" s="221" t="s">
        <v>197</v>
      </c>
    </row>
    <row r="18" spans="1:4" x14ac:dyDescent="0.3">
      <c r="A18" s="222">
        <v>232</v>
      </c>
      <c r="B18" s="219" t="s">
        <v>219</v>
      </c>
      <c r="C18" s="220" t="s">
        <v>208</v>
      </c>
      <c r="D18" s="221" t="s">
        <v>190</v>
      </c>
    </row>
    <row r="19" spans="1:4" x14ac:dyDescent="0.3">
      <c r="A19" s="222">
        <v>233</v>
      </c>
      <c r="B19" s="219" t="s">
        <v>220</v>
      </c>
      <c r="C19" s="220" t="s">
        <v>208</v>
      </c>
      <c r="D19" s="221" t="s">
        <v>190</v>
      </c>
    </row>
    <row r="20" spans="1:4" x14ac:dyDescent="0.3">
      <c r="A20" s="222">
        <v>234</v>
      </c>
      <c r="B20" s="219" t="s">
        <v>221</v>
      </c>
      <c r="C20" s="220" t="s">
        <v>199</v>
      </c>
      <c r="D20" s="221" t="s">
        <v>190</v>
      </c>
    </row>
    <row r="21" spans="1:4" x14ac:dyDescent="0.3">
      <c r="A21" s="222">
        <v>235</v>
      </c>
      <c r="B21" s="219" t="s">
        <v>222</v>
      </c>
      <c r="C21" s="220" t="s">
        <v>205</v>
      </c>
      <c r="D21" s="221" t="s">
        <v>206</v>
      </c>
    </row>
    <row r="22" spans="1:4" x14ac:dyDescent="0.3">
      <c r="A22" s="222">
        <v>236</v>
      </c>
      <c r="B22" s="219" t="s">
        <v>223</v>
      </c>
      <c r="C22" s="220" t="s">
        <v>205</v>
      </c>
      <c r="D22" s="221" t="s">
        <v>206</v>
      </c>
    </row>
    <row r="23" spans="1:4" x14ac:dyDescent="0.3">
      <c r="A23" s="222">
        <v>237</v>
      </c>
      <c r="B23" s="219" t="s">
        <v>224</v>
      </c>
      <c r="C23" s="220" t="s">
        <v>203</v>
      </c>
      <c r="D23" s="221" t="s">
        <v>197</v>
      </c>
    </row>
    <row r="24" spans="1:4" x14ac:dyDescent="0.3">
      <c r="A24" s="222">
        <v>238</v>
      </c>
      <c r="B24" s="219" t="s">
        <v>225</v>
      </c>
      <c r="C24" s="220" t="s">
        <v>203</v>
      </c>
      <c r="D24" s="221" t="s">
        <v>197</v>
      </c>
    </row>
    <row r="25" spans="1:4" x14ac:dyDescent="0.3">
      <c r="A25" s="222">
        <v>239</v>
      </c>
      <c r="B25" s="219" t="s">
        <v>226</v>
      </c>
      <c r="C25" s="220" t="s">
        <v>196</v>
      </c>
      <c r="D25" s="221" t="s">
        <v>197</v>
      </c>
    </row>
    <row r="26" spans="1:4" x14ac:dyDescent="0.3">
      <c r="A26" s="222">
        <v>240</v>
      </c>
      <c r="B26" s="219" t="s">
        <v>227</v>
      </c>
      <c r="C26" s="220" t="s">
        <v>196</v>
      </c>
      <c r="D26" s="221" t="s">
        <v>197</v>
      </c>
    </row>
    <row r="27" spans="1:4" x14ac:dyDescent="0.3">
      <c r="A27" s="222">
        <v>241</v>
      </c>
      <c r="B27" s="219" t="s">
        <v>228</v>
      </c>
      <c r="C27" s="220" t="s">
        <v>229</v>
      </c>
      <c r="D27" s="221" t="s">
        <v>197</v>
      </c>
    </row>
    <row r="28" spans="1:4" x14ac:dyDescent="0.3">
      <c r="A28" s="222">
        <v>243</v>
      </c>
      <c r="B28" s="219" t="s">
        <v>230</v>
      </c>
      <c r="C28" s="220" t="s">
        <v>196</v>
      </c>
      <c r="D28" s="221" t="s">
        <v>197</v>
      </c>
    </row>
    <row r="29" spans="1:4" x14ac:dyDescent="0.3">
      <c r="A29" s="222">
        <v>244</v>
      </c>
      <c r="B29" s="219" t="s">
        <v>231</v>
      </c>
      <c r="C29" s="220" t="s">
        <v>232</v>
      </c>
      <c r="D29" s="221" t="s">
        <v>193</v>
      </c>
    </row>
    <row r="30" spans="1:4" x14ac:dyDescent="0.3">
      <c r="A30" s="222">
        <v>245</v>
      </c>
      <c r="B30" s="219" t="s">
        <v>233</v>
      </c>
      <c r="C30" s="220" t="s">
        <v>192</v>
      </c>
      <c r="D30" s="221" t="s">
        <v>193</v>
      </c>
    </row>
    <row r="31" spans="1:4" x14ac:dyDescent="0.3">
      <c r="A31" s="222">
        <v>246</v>
      </c>
      <c r="B31" s="219" t="s">
        <v>234</v>
      </c>
      <c r="C31" s="220" t="s">
        <v>235</v>
      </c>
      <c r="D31" s="221" t="s">
        <v>193</v>
      </c>
    </row>
    <row r="32" spans="1:4" x14ac:dyDescent="0.3">
      <c r="A32" s="222">
        <v>247</v>
      </c>
      <c r="B32" s="219" t="s">
        <v>236</v>
      </c>
      <c r="C32" s="220" t="s">
        <v>235</v>
      </c>
      <c r="D32" s="221" t="s">
        <v>193</v>
      </c>
    </row>
    <row r="33" spans="1:4" x14ac:dyDescent="0.3">
      <c r="A33" s="222">
        <v>248</v>
      </c>
      <c r="B33" s="219" t="s">
        <v>237</v>
      </c>
      <c r="C33" s="220" t="s">
        <v>238</v>
      </c>
      <c r="D33" s="221" t="s">
        <v>239</v>
      </c>
    </row>
    <row r="34" spans="1:4" x14ac:dyDescent="0.3">
      <c r="A34" s="222">
        <v>249</v>
      </c>
      <c r="B34" s="219" t="s">
        <v>240</v>
      </c>
      <c r="C34" s="220" t="s">
        <v>241</v>
      </c>
      <c r="D34" s="221" t="s">
        <v>239</v>
      </c>
    </row>
    <row r="35" spans="1:4" x14ac:dyDescent="0.3">
      <c r="A35" s="222">
        <v>250</v>
      </c>
      <c r="B35" s="219" t="s">
        <v>242</v>
      </c>
      <c r="C35" s="220" t="s">
        <v>199</v>
      </c>
      <c r="D35" s="221" t="s">
        <v>190</v>
      </c>
    </row>
    <row r="36" spans="1:4" x14ac:dyDescent="0.3">
      <c r="A36" s="222">
        <v>251</v>
      </c>
      <c r="B36" s="219" t="s">
        <v>243</v>
      </c>
      <c r="C36" s="220" t="s">
        <v>244</v>
      </c>
      <c r="D36" s="221" t="s">
        <v>206</v>
      </c>
    </row>
    <row r="37" spans="1:4" x14ac:dyDescent="0.3">
      <c r="A37" s="222">
        <v>252</v>
      </c>
      <c r="B37" s="219" t="s">
        <v>245</v>
      </c>
      <c r="C37" s="220" t="s">
        <v>213</v>
      </c>
      <c r="D37" s="221" t="s">
        <v>206</v>
      </c>
    </row>
    <row r="38" spans="1:4" x14ac:dyDescent="0.3">
      <c r="A38" s="222">
        <v>254</v>
      </c>
      <c r="B38" s="219" t="s">
        <v>246</v>
      </c>
      <c r="C38" s="220" t="s">
        <v>213</v>
      </c>
      <c r="D38" s="221" t="s">
        <v>206</v>
      </c>
    </row>
    <row r="39" spans="1:4" x14ac:dyDescent="0.3">
      <c r="A39" s="222">
        <v>255</v>
      </c>
      <c r="B39" s="219" t="s">
        <v>247</v>
      </c>
      <c r="C39" s="220" t="s">
        <v>248</v>
      </c>
      <c r="D39" s="221" t="s">
        <v>206</v>
      </c>
    </row>
    <row r="40" spans="1:4" x14ac:dyDescent="0.3">
      <c r="A40" s="222">
        <v>256</v>
      </c>
      <c r="B40" s="219" t="s">
        <v>249</v>
      </c>
      <c r="C40" s="220" t="s">
        <v>210</v>
      </c>
      <c r="D40" s="221" t="s">
        <v>197</v>
      </c>
    </row>
    <row r="41" spans="1:4" x14ac:dyDescent="0.3">
      <c r="A41" s="223">
        <v>257</v>
      </c>
      <c r="B41" s="219" t="s">
        <v>250</v>
      </c>
      <c r="C41" s="220" t="s">
        <v>210</v>
      </c>
      <c r="D41" s="221" t="s">
        <v>197</v>
      </c>
    </row>
    <row r="42" spans="1:4" x14ac:dyDescent="0.3">
      <c r="A42" s="222">
        <v>258</v>
      </c>
      <c r="B42" s="219" t="s">
        <v>251</v>
      </c>
      <c r="C42" s="220" t="s">
        <v>201</v>
      </c>
      <c r="D42" s="221" t="s">
        <v>197</v>
      </c>
    </row>
    <row r="43" spans="1:4" x14ac:dyDescent="0.3">
      <c r="A43" s="222">
        <v>259</v>
      </c>
      <c r="B43" s="219" t="s">
        <v>252</v>
      </c>
      <c r="C43" s="220" t="s">
        <v>189</v>
      </c>
      <c r="D43" s="221" t="s">
        <v>190</v>
      </c>
    </row>
    <row r="44" spans="1:4" x14ac:dyDescent="0.3">
      <c r="A44" s="222">
        <v>260</v>
      </c>
      <c r="B44" s="219" t="s">
        <v>253</v>
      </c>
      <c r="C44" s="220" t="s">
        <v>189</v>
      </c>
      <c r="D44" s="221" t="s">
        <v>190</v>
      </c>
    </row>
    <row r="45" spans="1:4" x14ac:dyDescent="0.3">
      <c r="A45" s="222">
        <v>261</v>
      </c>
      <c r="B45" s="219" t="s">
        <v>254</v>
      </c>
      <c r="C45" s="220" t="s">
        <v>189</v>
      </c>
      <c r="D45" s="221" t="s">
        <v>190</v>
      </c>
    </row>
    <row r="46" spans="1:4" x14ac:dyDescent="0.3">
      <c r="A46" s="222">
        <v>262</v>
      </c>
      <c r="B46" s="219" t="s">
        <v>255</v>
      </c>
      <c r="C46" s="220" t="s">
        <v>256</v>
      </c>
      <c r="D46" s="221" t="s">
        <v>193</v>
      </c>
    </row>
    <row r="47" spans="1:4" x14ac:dyDescent="0.3">
      <c r="A47" s="222">
        <v>263</v>
      </c>
      <c r="B47" s="219" t="s">
        <v>257</v>
      </c>
      <c r="C47" s="220" t="s">
        <v>256</v>
      </c>
      <c r="D47" s="221" t="s">
        <v>193</v>
      </c>
    </row>
    <row r="48" spans="1:4" x14ac:dyDescent="0.3">
      <c r="A48" s="222">
        <v>264</v>
      </c>
      <c r="B48" s="219" t="s">
        <v>258</v>
      </c>
      <c r="C48" s="220" t="s">
        <v>259</v>
      </c>
      <c r="D48" s="221" t="s">
        <v>190</v>
      </c>
    </row>
    <row r="49" spans="1:4" x14ac:dyDescent="0.3">
      <c r="A49" s="222">
        <v>265</v>
      </c>
      <c r="B49" s="219" t="s">
        <v>260</v>
      </c>
      <c r="C49" s="220" t="s">
        <v>208</v>
      </c>
      <c r="D49" s="221" t="s">
        <v>190</v>
      </c>
    </row>
    <row r="50" spans="1:4" x14ac:dyDescent="0.3">
      <c r="A50" s="222">
        <v>267</v>
      </c>
      <c r="B50" s="219" t="s">
        <v>261</v>
      </c>
      <c r="C50" s="220" t="s">
        <v>256</v>
      </c>
      <c r="D50" s="221" t="s">
        <v>193</v>
      </c>
    </row>
    <row r="51" spans="1:4" x14ac:dyDescent="0.3">
      <c r="A51" s="222">
        <v>268</v>
      </c>
      <c r="B51" s="219" t="s">
        <v>262</v>
      </c>
      <c r="C51" s="220" t="s">
        <v>263</v>
      </c>
      <c r="D51" s="221" t="s">
        <v>193</v>
      </c>
    </row>
    <row r="52" spans="1:4" x14ac:dyDescent="0.3">
      <c r="A52" s="222">
        <v>269</v>
      </c>
      <c r="B52" s="219" t="s">
        <v>264</v>
      </c>
      <c r="C52" s="220" t="s">
        <v>259</v>
      </c>
      <c r="D52" s="221" t="s">
        <v>190</v>
      </c>
    </row>
    <row r="53" spans="1:4" x14ac:dyDescent="0.3">
      <c r="A53" s="222">
        <v>270</v>
      </c>
      <c r="B53" s="219" t="s">
        <v>265</v>
      </c>
      <c r="C53" s="220" t="s">
        <v>201</v>
      </c>
      <c r="D53" s="221" t="s">
        <v>197</v>
      </c>
    </row>
    <row r="54" spans="1:4" x14ac:dyDescent="0.3">
      <c r="A54" s="222">
        <v>271</v>
      </c>
      <c r="B54" s="219" t="s">
        <v>266</v>
      </c>
      <c r="C54" s="220" t="s">
        <v>244</v>
      </c>
      <c r="D54" s="221" t="s">
        <v>206</v>
      </c>
    </row>
    <row r="55" spans="1:4" x14ac:dyDescent="0.3">
      <c r="A55" s="222">
        <v>272</v>
      </c>
      <c r="B55" s="219" t="s">
        <v>267</v>
      </c>
      <c r="C55" s="220" t="s">
        <v>205</v>
      </c>
      <c r="D55" s="221" t="s">
        <v>206</v>
      </c>
    </row>
    <row r="56" spans="1:4" x14ac:dyDescent="0.3">
      <c r="A56" s="222">
        <v>273</v>
      </c>
      <c r="B56" s="219" t="s">
        <v>268</v>
      </c>
      <c r="C56" s="220" t="s">
        <v>201</v>
      </c>
      <c r="D56" s="221" t="s">
        <v>197</v>
      </c>
    </row>
    <row r="57" spans="1:4" x14ac:dyDescent="0.3">
      <c r="A57" s="222">
        <v>274</v>
      </c>
      <c r="B57" s="219" t="s">
        <v>269</v>
      </c>
      <c r="C57" s="220" t="s">
        <v>199</v>
      </c>
      <c r="D57" s="221" t="s">
        <v>190</v>
      </c>
    </row>
    <row r="58" spans="1:4" x14ac:dyDescent="0.3">
      <c r="A58" s="222">
        <v>276</v>
      </c>
      <c r="B58" s="219" t="s">
        <v>270</v>
      </c>
      <c r="C58" s="220" t="s">
        <v>244</v>
      </c>
      <c r="D58" s="221" t="s">
        <v>206</v>
      </c>
    </row>
    <row r="59" spans="1:4" x14ac:dyDescent="0.3">
      <c r="A59" s="222">
        <v>277</v>
      </c>
      <c r="B59" s="219" t="s">
        <v>271</v>
      </c>
      <c r="C59" s="220" t="s">
        <v>244</v>
      </c>
      <c r="D59" s="221" t="s">
        <v>206</v>
      </c>
    </row>
    <row r="60" spans="1:4" x14ac:dyDescent="0.3">
      <c r="A60" s="223">
        <v>279</v>
      </c>
      <c r="B60" s="219" t="s">
        <v>272</v>
      </c>
      <c r="C60" s="220" t="s">
        <v>273</v>
      </c>
      <c r="D60" s="221" t="s">
        <v>239</v>
      </c>
    </row>
    <row r="61" spans="1:4" x14ac:dyDescent="0.3">
      <c r="A61" s="222">
        <v>280</v>
      </c>
      <c r="B61" s="219" t="s">
        <v>274</v>
      </c>
      <c r="C61" s="220" t="s">
        <v>241</v>
      </c>
      <c r="D61" s="221" t="s">
        <v>239</v>
      </c>
    </row>
    <row r="62" spans="1:4" x14ac:dyDescent="0.3">
      <c r="A62" s="222">
        <v>281</v>
      </c>
      <c r="B62" s="219" t="s">
        <v>275</v>
      </c>
      <c r="C62" s="220" t="s">
        <v>213</v>
      </c>
      <c r="D62" s="221" t="s">
        <v>206</v>
      </c>
    </row>
    <row r="63" spans="1:4" x14ac:dyDescent="0.3">
      <c r="A63" s="222">
        <v>282</v>
      </c>
      <c r="B63" s="219" t="s">
        <v>276</v>
      </c>
      <c r="C63" s="220" t="s">
        <v>213</v>
      </c>
      <c r="D63" s="221" t="s">
        <v>206</v>
      </c>
    </row>
    <row r="64" spans="1:4" x14ac:dyDescent="0.3">
      <c r="A64" s="223">
        <v>283</v>
      </c>
      <c r="B64" s="219" t="s">
        <v>277</v>
      </c>
      <c r="C64" s="220" t="s">
        <v>259</v>
      </c>
      <c r="D64" s="221" t="s">
        <v>190</v>
      </c>
    </row>
    <row r="65" spans="1:4" x14ac:dyDescent="0.3">
      <c r="A65" s="223">
        <v>284</v>
      </c>
      <c r="B65" s="219" t="s">
        <v>278</v>
      </c>
      <c r="C65" s="220" t="s">
        <v>259</v>
      </c>
      <c r="D65" s="221" t="s">
        <v>190</v>
      </c>
    </row>
    <row r="66" spans="1:4" x14ac:dyDescent="0.3">
      <c r="A66" s="222">
        <v>285</v>
      </c>
      <c r="B66" s="219" t="s">
        <v>279</v>
      </c>
      <c r="C66" s="220" t="s">
        <v>259</v>
      </c>
      <c r="D66" s="221" t="s">
        <v>190</v>
      </c>
    </row>
    <row r="67" spans="1:4" x14ac:dyDescent="0.3">
      <c r="A67" s="222">
        <v>286</v>
      </c>
      <c r="B67" s="219" t="s">
        <v>280</v>
      </c>
      <c r="C67" s="220" t="s">
        <v>259</v>
      </c>
      <c r="D67" s="221" t="s">
        <v>190</v>
      </c>
    </row>
    <row r="68" spans="1:4" x14ac:dyDescent="0.3">
      <c r="A68" s="222">
        <v>287</v>
      </c>
      <c r="B68" s="219" t="s">
        <v>281</v>
      </c>
      <c r="C68" s="220" t="s">
        <v>205</v>
      </c>
      <c r="D68" s="221" t="s">
        <v>206</v>
      </c>
    </row>
    <row r="69" spans="1:4" x14ac:dyDescent="0.3">
      <c r="A69" s="222">
        <v>289</v>
      </c>
      <c r="B69" s="219" t="s">
        <v>282</v>
      </c>
      <c r="C69" s="220" t="s">
        <v>213</v>
      </c>
      <c r="D69" s="221" t="s">
        <v>206</v>
      </c>
    </row>
    <row r="70" spans="1:4" x14ac:dyDescent="0.3">
      <c r="A70" s="222">
        <v>290</v>
      </c>
      <c r="B70" s="219" t="s">
        <v>283</v>
      </c>
      <c r="C70" s="220" t="s">
        <v>248</v>
      </c>
      <c r="D70" s="221" t="s">
        <v>206</v>
      </c>
    </row>
    <row r="71" spans="1:4" x14ac:dyDescent="0.3">
      <c r="A71" s="222">
        <v>292</v>
      </c>
      <c r="B71" s="219" t="s">
        <v>284</v>
      </c>
      <c r="C71" s="220" t="s">
        <v>215</v>
      </c>
      <c r="D71" s="221" t="s">
        <v>197</v>
      </c>
    </row>
    <row r="72" spans="1:4" x14ac:dyDescent="0.3">
      <c r="A72" s="222">
        <v>293</v>
      </c>
      <c r="B72" s="219" t="s">
        <v>285</v>
      </c>
      <c r="C72" s="220" t="s">
        <v>203</v>
      </c>
      <c r="D72" s="221" t="s">
        <v>197</v>
      </c>
    </row>
    <row r="73" spans="1:4" x14ac:dyDescent="0.3">
      <c r="A73" s="222">
        <v>294</v>
      </c>
      <c r="B73" s="219" t="s">
        <v>286</v>
      </c>
      <c r="C73" s="220" t="s">
        <v>229</v>
      </c>
      <c r="D73" s="221" t="s">
        <v>197</v>
      </c>
    </row>
    <row r="74" spans="1:4" x14ac:dyDescent="0.3">
      <c r="A74" s="222">
        <v>295</v>
      </c>
      <c r="B74" s="219" t="s">
        <v>287</v>
      </c>
      <c r="C74" s="220" t="s">
        <v>210</v>
      </c>
      <c r="D74" s="221" t="s">
        <v>197</v>
      </c>
    </row>
    <row r="75" spans="1:4" x14ac:dyDescent="0.3">
      <c r="A75" s="222">
        <v>296</v>
      </c>
      <c r="B75" s="219" t="s">
        <v>288</v>
      </c>
      <c r="C75" s="220" t="s">
        <v>210</v>
      </c>
      <c r="D75" s="221" t="s">
        <v>197</v>
      </c>
    </row>
    <row r="76" spans="1:4" x14ac:dyDescent="0.3">
      <c r="A76" s="222">
        <v>298</v>
      </c>
      <c r="B76" s="219" t="s">
        <v>289</v>
      </c>
      <c r="C76" s="220" t="s">
        <v>201</v>
      </c>
      <c r="D76" s="221" t="s">
        <v>197</v>
      </c>
    </row>
    <row r="77" spans="1:4" x14ac:dyDescent="0.3">
      <c r="A77" s="222">
        <v>299</v>
      </c>
      <c r="B77" s="219" t="s">
        <v>290</v>
      </c>
      <c r="C77" s="220" t="s">
        <v>189</v>
      </c>
      <c r="D77" s="221" t="s">
        <v>190</v>
      </c>
    </row>
    <row r="78" spans="1:4" x14ac:dyDescent="0.3">
      <c r="A78" s="222">
        <v>300</v>
      </c>
      <c r="B78" s="219" t="s">
        <v>291</v>
      </c>
      <c r="C78" s="220" t="s">
        <v>189</v>
      </c>
      <c r="D78" s="221" t="s">
        <v>190</v>
      </c>
    </row>
    <row r="79" spans="1:4" x14ac:dyDescent="0.3">
      <c r="A79" s="222">
        <v>301</v>
      </c>
      <c r="B79" s="219" t="s">
        <v>292</v>
      </c>
      <c r="C79" s="220" t="s">
        <v>189</v>
      </c>
      <c r="D79" s="221" t="s">
        <v>190</v>
      </c>
    </row>
    <row r="80" spans="1:4" x14ac:dyDescent="0.3">
      <c r="A80" s="222">
        <v>302</v>
      </c>
      <c r="B80" s="219" t="s">
        <v>293</v>
      </c>
      <c r="C80" s="220" t="s">
        <v>256</v>
      </c>
      <c r="D80" s="221" t="s">
        <v>193</v>
      </c>
    </row>
    <row r="81" spans="1:4" x14ac:dyDescent="0.3">
      <c r="A81" s="222">
        <v>303</v>
      </c>
      <c r="B81" s="219" t="s">
        <v>294</v>
      </c>
      <c r="C81" s="220" t="s">
        <v>259</v>
      </c>
      <c r="D81" s="221" t="s">
        <v>190</v>
      </c>
    </row>
    <row r="82" spans="1:4" x14ac:dyDescent="0.3">
      <c r="A82" s="222">
        <v>304</v>
      </c>
      <c r="B82" s="219" t="s">
        <v>295</v>
      </c>
      <c r="C82" s="220" t="s">
        <v>189</v>
      </c>
      <c r="D82" s="221" t="s">
        <v>190</v>
      </c>
    </row>
    <row r="83" spans="1:4" x14ac:dyDescent="0.3">
      <c r="A83" s="222">
        <v>305</v>
      </c>
      <c r="B83" s="219" t="s">
        <v>296</v>
      </c>
      <c r="C83" s="220" t="s">
        <v>189</v>
      </c>
      <c r="D83" s="221" t="s">
        <v>190</v>
      </c>
    </row>
    <row r="84" spans="1:4" x14ac:dyDescent="0.3">
      <c r="A84" s="222">
        <v>306</v>
      </c>
      <c r="B84" s="219" t="s">
        <v>297</v>
      </c>
      <c r="C84" s="220" t="s">
        <v>189</v>
      </c>
      <c r="D84" s="221" t="s">
        <v>190</v>
      </c>
    </row>
    <row r="85" spans="1:4" x14ac:dyDescent="0.3">
      <c r="A85" s="222">
        <v>308</v>
      </c>
      <c r="B85" s="219" t="s">
        <v>298</v>
      </c>
      <c r="C85" s="220" t="s">
        <v>259</v>
      </c>
      <c r="D85" s="221" t="s">
        <v>190</v>
      </c>
    </row>
    <row r="86" spans="1:4" x14ac:dyDescent="0.3">
      <c r="A86" s="222">
        <v>309</v>
      </c>
      <c r="B86" s="219" t="s">
        <v>299</v>
      </c>
      <c r="C86" s="220" t="s">
        <v>259</v>
      </c>
      <c r="D86" s="221" t="s">
        <v>190</v>
      </c>
    </row>
    <row r="87" spans="1:4" x14ac:dyDescent="0.3">
      <c r="A87" s="222">
        <v>311</v>
      </c>
      <c r="B87" s="219" t="s">
        <v>300</v>
      </c>
      <c r="C87" s="220" t="s">
        <v>201</v>
      </c>
      <c r="D87" s="221" t="s">
        <v>197</v>
      </c>
    </row>
    <row r="88" spans="1:4" x14ac:dyDescent="0.3">
      <c r="A88" s="222">
        <v>312</v>
      </c>
      <c r="B88" s="219" t="s">
        <v>301</v>
      </c>
      <c r="C88" s="220" t="s">
        <v>201</v>
      </c>
      <c r="D88" s="221" t="s">
        <v>197</v>
      </c>
    </row>
    <row r="89" spans="1:4" x14ac:dyDescent="0.3">
      <c r="A89" s="222">
        <v>313</v>
      </c>
      <c r="B89" s="219" t="s">
        <v>302</v>
      </c>
      <c r="C89" s="220" t="s">
        <v>201</v>
      </c>
      <c r="D89" s="221" t="s">
        <v>197</v>
      </c>
    </row>
    <row r="90" spans="1:4" x14ac:dyDescent="0.3">
      <c r="A90" s="222">
        <v>314</v>
      </c>
      <c r="B90" s="219" t="s">
        <v>303</v>
      </c>
      <c r="C90" s="220" t="s">
        <v>201</v>
      </c>
      <c r="D90" s="221" t="s">
        <v>197</v>
      </c>
    </row>
    <row r="91" spans="1:4" x14ac:dyDescent="0.3">
      <c r="A91" s="222">
        <v>315</v>
      </c>
      <c r="B91" s="219" t="s">
        <v>304</v>
      </c>
      <c r="C91" s="220" t="s">
        <v>201</v>
      </c>
      <c r="D91" s="221" t="s">
        <v>197</v>
      </c>
    </row>
    <row r="92" spans="1:4" x14ac:dyDescent="0.3">
      <c r="A92" s="222">
        <v>316</v>
      </c>
      <c r="B92" s="219" t="s">
        <v>305</v>
      </c>
      <c r="C92" s="220" t="s">
        <v>244</v>
      </c>
      <c r="D92" s="221" t="s">
        <v>206</v>
      </c>
    </row>
    <row r="93" spans="1:4" x14ac:dyDescent="0.3">
      <c r="A93" s="222">
        <v>317</v>
      </c>
      <c r="B93" s="219" t="s">
        <v>306</v>
      </c>
      <c r="C93" s="220" t="s">
        <v>205</v>
      </c>
      <c r="D93" s="221" t="s">
        <v>206</v>
      </c>
    </row>
    <row r="94" spans="1:4" x14ac:dyDescent="0.3">
      <c r="A94" s="222">
        <v>318</v>
      </c>
      <c r="B94" s="219" t="s">
        <v>307</v>
      </c>
      <c r="C94" s="220" t="s">
        <v>205</v>
      </c>
      <c r="D94" s="221" t="s">
        <v>206</v>
      </c>
    </row>
    <row r="95" spans="1:4" x14ac:dyDescent="0.3">
      <c r="A95" s="222">
        <v>319</v>
      </c>
      <c r="B95" s="219" t="s">
        <v>308</v>
      </c>
      <c r="C95" s="220" t="s">
        <v>201</v>
      </c>
      <c r="D95" s="221" t="s">
        <v>197</v>
      </c>
    </row>
    <row r="96" spans="1:4" x14ac:dyDescent="0.3">
      <c r="A96" s="222">
        <v>323</v>
      </c>
      <c r="B96" s="219" t="s">
        <v>309</v>
      </c>
      <c r="C96" s="220" t="s">
        <v>241</v>
      </c>
      <c r="D96" s="221" t="s">
        <v>239</v>
      </c>
    </row>
    <row r="97" spans="1:4" x14ac:dyDescent="0.3">
      <c r="A97" s="222">
        <v>325</v>
      </c>
      <c r="B97" s="219" t="s">
        <v>310</v>
      </c>
      <c r="C97" s="220" t="s">
        <v>238</v>
      </c>
      <c r="D97" s="221" t="s">
        <v>239</v>
      </c>
    </row>
    <row r="98" spans="1:4" x14ac:dyDescent="0.3">
      <c r="A98" s="222">
        <v>326</v>
      </c>
      <c r="B98" s="219" t="s">
        <v>311</v>
      </c>
      <c r="C98" s="220" t="s">
        <v>199</v>
      </c>
      <c r="D98" s="221" t="s">
        <v>190</v>
      </c>
    </row>
    <row r="99" spans="1:4" x14ac:dyDescent="0.3">
      <c r="A99" s="222">
        <v>329</v>
      </c>
      <c r="B99" s="219" t="s">
        <v>312</v>
      </c>
      <c r="C99" s="220" t="s">
        <v>192</v>
      </c>
      <c r="D99" s="221" t="s">
        <v>193</v>
      </c>
    </row>
    <row r="100" spans="1:4" x14ac:dyDescent="0.3">
      <c r="A100" s="223">
        <v>330</v>
      </c>
      <c r="B100" s="219" t="s">
        <v>313</v>
      </c>
      <c r="C100" s="220" t="s">
        <v>235</v>
      </c>
      <c r="D100" s="221" t="s">
        <v>193</v>
      </c>
    </row>
    <row r="101" spans="1:4" x14ac:dyDescent="0.3">
      <c r="A101" s="222">
        <v>331</v>
      </c>
      <c r="B101" s="219" t="s">
        <v>314</v>
      </c>
      <c r="C101" s="220" t="s">
        <v>256</v>
      </c>
      <c r="D101" s="221" t="s">
        <v>193</v>
      </c>
    </row>
    <row r="102" spans="1:4" x14ac:dyDescent="0.3">
      <c r="A102" s="222">
        <v>332</v>
      </c>
      <c r="B102" s="219" t="s">
        <v>315</v>
      </c>
      <c r="C102" s="220" t="s">
        <v>263</v>
      </c>
      <c r="D102" s="221" t="s">
        <v>193</v>
      </c>
    </row>
    <row r="103" spans="1:4" x14ac:dyDescent="0.3">
      <c r="A103" s="222">
        <v>333</v>
      </c>
      <c r="B103" s="219" t="s">
        <v>316</v>
      </c>
      <c r="C103" s="220" t="s">
        <v>238</v>
      </c>
      <c r="D103" s="221" t="s">
        <v>239</v>
      </c>
    </row>
    <row r="104" spans="1:4" x14ac:dyDescent="0.3">
      <c r="A104" s="222">
        <v>334</v>
      </c>
      <c r="B104" s="219" t="s">
        <v>317</v>
      </c>
      <c r="C104" s="220" t="s">
        <v>238</v>
      </c>
      <c r="D104" s="221" t="s">
        <v>239</v>
      </c>
    </row>
    <row r="105" spans="1:4" x14ac:dyDescent="0.3">
      <c r="A105" s="222">
        <v>335</v>
      </c>
      <c r="B105" s="219" t="s">
        <v>318</v>
      </c>
      <c r="C105" s="220" t="s">
        <v>241</v>
      </c>
      <c r="D105" s="221" t="s">
        <v>239</v>
      </c>
    </row>
    <row r="106" spans="1:4" x14ac:dyDescent="0.3">
      <c r="A106" s="222">
        <v>336</v>
      </c>
      <c r="B106" s="219" t="s">
        <v>319</v>
      </c>
      <c r="C106" s="220" t="s">
        <v>199</v>
      </c>
      <c r="D106" s="221" t="s">
        <v>190</v>
      </c>
    </row>
    <row r="107" spans="1:4" x14ac:dyDescent="0.3">
      <c r="A107" s="222">
        <v>337</v>
      </c>
      <c r="B107" s="219" t="s">
        <v>320</v>
      </c>
      <c r="C107" s="220" t="s">
        <v>241</v>
      </c>
      <c r="D107" s="221" t="s">
        <v>239</v>
      </c>
    </row>
    <row r="108" spans="1:4" x14ac:dyDescent="0.3">
      <c r="A108" s="222">
        <v>338</v>
      </c>
      <c r="B108" s="219" t="s">
        <v>321</v>
      </c>
      <c r="C108" s="220" t="s">
        <v>259</v>
      </c>
      <c r="D108" s="221" t="s">
        <v>190</v>
      </c>
    </row>
    <row r="109" spans="1:4" x14ac:dyDescent="0.3">
      <c r="A109" s="222">
        <v>339</v>
      </c>
      <c r="B109" s="219" t="s">
        <v>322</v>
      </c>
      <c r="C109" s="220" t="s">
        <v>323</v>
      </c>
      <c r="D109" s="221" t="s">
        <v>239</v>
      </c>
    </row>
    <row r="110" spans="1:4" x14ac:dyDescent="0.3">
      <c r="A110" s="222">
        <v>340</v>
      </c>
      <c r="B110" s="219" t="s">
        <v>324</v>
      </c>
      <c r="C110" s="220" t="s">
        <v>323</v>
      </c>
      <c r="D110" s="221" t="s">
        <v>239</v>
      </c>
    </row>
    <row r="111" spans="1:4" x14ac:dyDescent="0.3">
      <c r="A111" s="222">
        <v>341</v>
      </c>
      <c r="B111" s="219" t="s">
        <v>325</v>
      </c>
      <c r="C111" s="220" t="s">
        <v>323</v>
      </c>
      <c r="D111" s="221" t="s">
        <v>239</v>
      </c>
    </row>
    <row r="112" spans="1:4" x14ac:dyDescent="0.3">
      <c r="A112" s="222">
        <v>342</v>
      </c>
      <c r="B112" s="219" t="s">
        <v>326</v>
      </c>
      <c r="C112" s="220" t="s">
        <v>323</v>
      </c>
      <c r="D112" s="221" t="s">
        <v>239</v>
      </c>
    </row>
    <row r="113" spans="1:4" x14ac:dyDescent="0.3">
      <c r="A113" s="222">
        <v>343</v>
      </c>
      <c r="B113" s="219" t="s">
        <v>327</v>
      </c>
      <c r="C113" s="220" t="s">
        <v>323</v>
      </c>
      <c r="D113" s="221" t="s">
        <v>239</v>
      </c>
    </row>
    <row r="114" spans="1:4" x14ac:dyDescent="0.3">
      <c r="A114" s="222">
        <v>344</v>
      </c>
      <c r="B114" s="219" t="s">
        <v>328</v>
      </c>
      <c r="C114" s="220" t="s">
        <v>323</v>
      </c>
      <c r="D114" s="221" t="s">
        <v>239</v>
      </c>
    </row>
    <row r="115" spans="1:4" x14ac:dyDescent="0.3">
      <c r="A115" s="222">
        <v>345</v>
      </c>
      <c r="B115" s="219" t="s">
        <v>329</v>
      </c>
      <c r="C115" s="220" t="s">
        <v>323</v>
      </c>
      <c r="D115" s="221" t="s">
        <v>239</v>
      </c>
    </row>
    <row r="116" spans="1:4" x14ac:dyDescent="0.3">
      <c r="A116" s="222">
        <v>346</v>
      </c>
      <c r="B116" s="219" t="s">
        <v>330</v>
      </c>
      <c r="C116" s="220" t="s">
        <v>323</v>
      </c>
      <c r="D116" s="221" t="s">
        <v>239</v>
      </c>
    </row>
    <row r="117" spans="1:4" x14ac:dyDescent="0.3">
      <c r="A117" s="222">
        <v>347</v>
      </c>
      <c r="B117" s="219" t="s">
        <v>331</v>
      </c>
      <c r="C117" s="220" t="s">
        <v>323</v>
      </c>
      <c r="D117" s="221" t="s">
        <v>239</v>
      </c>
    </row>
    <row r="118" spans="1:4" x14ac:dyDescent="0.3">
      <c r="A118" s="222">
        <v>348</v>
      </c>
      <c r="B118" s="219" t="s">
        <v>332</v>
      </c>
      <c r="C118" s="220" t="s">
        <v>323</v>
      </c>
      <c r="D118" s="221" t="s">
        <v>239</v>
      </c>
    </row>
    <row r="119" spans="1:4" x14ac:dyDescent="0.3">
      <c r="A119" s="222">
        <v>349</v>
      </c>
      <c r="B119" s="219" t="s">
        <v>333</v>
      </c>
      <c r="C119" s="220" t="s">
        <v>323</v>
      </c>
      <c r="D119" s="221" t="s">
        <v>239</v>
      </c>
    </row>
    <row r="120" spans="1:4" x14ac:dyDescent="0.3">
      <c r="A120" s="222">
        <v>350</v>
      </c>
      <c r="B120" s="219" t="s">
        <v>334</v>
      </c>
      <c r="C120" s="220" t="s">
        <v>323</v>
      </c>
      <c r="D120" s="221" t="s">
        <v>239</v>
      </c>
    </row>
    <row r="121" spans="1:4" x14ac:dyDescent="0.3">
      <c r="A121" s="222">
        <v>351</v>
      </c>
      <c r="B121" s="219" t="s">
        <v>335</v>
      </c>
      <c r="C121" s="220" t="s">
        <v>323</v>
      </c>
      <c r="D121" s="221" t="s">
        <v>239</v>
      </c>
    </row>
    <row r="122" spans="1:4" x14ac:dyDescent="0.3">
      <c r="A122" s="222">
        <v>352</v>
      </c>
      <c r="B122" s="219" t="s">
        <v>336</v>
      </c>
      <c r="C122" s="220" t="s">
        <v>323</v>
      </c>
      <c r="D122" s="221" t="s">
        <v>239</v>
      </c>
    </row>
    <row r="123" spans="1:4" x14ac:dyDescent="0.3">
      <c r="A123" s="222">
        <v>353</v>
      </c>
      <c r="B123" s="219" t="s">
        <v>337</v>
      </c>
      <c r="C123" s="220" t="s">
        <v>323</v>
      </c>
      <c r="D123" s="221" t="s">
        <v>239</v>
      </c>
    </row>
    <row r="124" spans="1:4" x14ac:dyDescent="0.3">
      <c r="A124" s="222">
        <v>355</v>
      </c>
      <c r="B124" s="219" t="s">
        <v>338</v>
      </c>
      <c r="C124" s="220" t="s">
        <v>229</v>
      </c>
      <c r="D124" s="221" t="s">
        <v>197</v>
      </c>
    </row>
    <row r="125" spans="1:4" x14ac:dyDescent="0.3">
      <c r="A125" s="222">
        <v>357</v>
      </c>
      <c r="B125" s="219" t="s">
        <v>339</v>
      </c>
      <c r="C125" s="220" t="s">
        <v>232</v>
      </c>
      <c r="D125" s="221" t="s">
        <v>193</v>
      </c>
    </row>
    <row r="126" spans="1:4" x14ac:dyDescent="0.3">
      <c r="A126" s="222">
        <v>359</v>
      </c>
      <c r="B126" s="219" t="s">
        <v>340</v>
      </c>
      <c r="C126" s="220" t="s">
        <v>235</v>
      </c>
      <c r="D126" s="221" t="s">
        <v>193</v>
      </c>
    </row>
    <row r="127" spans="1:4" x14ac:dyDescent="0.3">
      <c r="A127" s="222">
        <v>360</v>
      </c>
      <c r="B127" s="219" t="s">
        <v>341</v>
      </c>
      <c r="C127" s="220" t="s">
        <v>192</v>
      </c>
      <c r="D127" s="221" t="s">
        <v>193</v>
      </c>
    </row>
    <row r="128" spans="1:4" x14ac:dyDescent="0.3">
      <c r="A128" s="222">
        <v>362</v>
      </c>
      <c r="B128" s="219" t="s">
        <v>342</v>
      </c>
      <c r="C128" s="220" t="s">
        <v>192</v>
      </c>
      <c r="D128" s="221" t="s">
        <v>193</v>
      </c>
    </row>
    <row r="129" spans="1:4" x14ac:dyDescent="0.3">
      <c r="A129" s="222">
        <v>363</v>
      </c>
      <c r="B129" s="219" t="s">
        <v>343</v>
      </c>
      <c r="C129" s="220" t="s">
        <v>259</v>
      </c>
      <c r="D129" s="221" t="s">
        <v>190</v>
      </c>
    </row>
    <row r="130" spans="1:4" x14ac:dyDescent="0.3">
      <c r="A130" s="222">
        <v>365</v>
      </c>
      <c r="B130" s="219" t="s">
        <v>344</v>
      </c>
      <c r="C130" s="220" t="s">
        <v>208</v>
      </c>
      <c r="D130" s="221" t="s">
        <v>190</v>
      </c>
    </row>
    <row r="131" spans="1:4" x14ac:dyDescent="0.3">
      <c r="A131" s="222">
        <v>366</v>
      </c>
      <c r="B131" s="219" t="s">
        <v>345</v>
      </c>
      <c r="C131" s="220" t="s">
        <v>273</v>
      </c>
      <c r="D131" s="221" t="s">
        <v>239</v>
      </c>
    </row>
    <row r="132" spans="1:4" x14ac:dyDescent="0.3">
      <c r="A132" s="222">
        <v>367</v>
      </c>
      <c r="B132" s="219" t="s">
        <v>346</v>
      </c>
      <c r="C132" s="220" t="s">
        <v>263</v>
      </c>
      <c r="D132" s="221" t="s">
        <v>193</v>
      </c>
    </row>
    <row r="133" spans="1:4" x14ac:dyDescent="0.3">
      <c r="A133" s="222">
        <v>368</v>
      </c>
      <c r="B133" s="219" t="s">
        <v>347</v>
      </c>
      <c r="C133" s="220" t="s">
        <v>263</v>
      </c>
      <c r="D133" s="221" t="s">
        <v>193</v>
      </c>
    </row>
    <row r="134" spans="1:4" x14ac:dyDescent="0.3">
      <c r="A134" s="222">
        <v>369</v>
      </c>
      <c r="B134" s="219" t="s">
        <v>348</v>
      </c>
      <c r="C134" s="220" t="s">
        <v>229</v>
      </c>
      <c r="D134" s="221" t="s">
        <v>197</v>
      </c>
    </row>
    <row r="135" spans="1:4" x14ac:dyDescent="0.3">
      <c r="A135" s="222">
        <v>370</v>
      </c>
      <c r="B135" s="219" t="s">
        <v>349</v>
      </c>
      <c r="C135" s="220" t="s">
        <v>196</v>
      </c>
      <c r="D135" s="221" t="s">
        <v>197</v>
      </c>
    </row>
    <row r="136" spans="1:4" x14ac:dyDescent="0.3">
      <c r="A136" s="222">
        <v>372</v>
      </c>
      <c r="B136" s="219" t="s">
        <v>350</v>
      </c>
      <c r="C136" s="220" t="s">
        <v>192</v>
      </c>
      <c r="D136" s="221" t="s">
        <v>193</v>
      </c>
    </row>
    <row r="137" spans="1:4" x14ac:dyDescent="0.3">
      <c r="A137" s="222">
        <v>374</v>
      </c>
      <c r="B137" s="219" t="s">
        <v>351</v>
      </c>
      <c r="C137" s="220" t="s">
        <v>235</v>
      </c>
      <c r="D137" s="221" t="s">
        <v>193</v>
      </c>
    </row>
    <row r="138" spans="1:4" x14ac:dyDescent="0.3">
      <c r="A138" s="222">
        <v>376</v>
      </c>
      <c r="B138" s="219" t="s">
        <v>352</v>
      </c>
      <c r="C138" s="220" t="s">
        <v>192</v>
      </c>
      <c r="D138" s="221" t="s">
        <v>193</v>
      </c>
    </row>
    <row r="139" spans="1:4" x14ac:dyDescent="0.3">
      <c r="A139" s="222">
        <v>377</v>
      </c>
      <c r="B139" s="219" t="s">
        <v>353</v>
      </c>
      <c r="C139" s="220" t="s">
        <v>192</v>
      </c>
      <c r="D139" s="221" t="s">
        <v>193</v>
      </c>
    </row>
    <row r="140" spans="1:4" x14ac:dyDescent="0.3">
      <c r="A140" s="222">
        <v>378</v>
      </c>
      <c r="B140" s="219" t="s">
        <v>354</v>
      </c>
      <c r="C140" s="220" t="s">
        <v>232</v>
      </c>
      <c r="D140" s="221" t="s">
        <v>193</v>
      </c>
    </row>
    <row r="141" spans="1:4" x14ac:dyDescent="0.3">
      <c r="A141" s="222">
        <v>380</v>
      </c>
      <c r="B141" s="219" t="s">
        <v>355</v>
      </c>
      <c r="C141" s="220" t="s">
        <v>208</v>
      </c>
      <c r="D141" s="221" t="s">
        <v>190</v>
      </c>
    </row>
    <row r="142" spans="1:4" x14ac:dyDescent="0.3">
      <c r="A142" s="222">
        <v>381</v>
      </c>
      <c r="B142" s="219" t="s">
        <v>356</v>
      </c>
      <c r="C142" s="220" t="s">
        <v>256</v>
      </c>
      <c r="D142" s="221" t="s">
        <v>193</v>
      </c>
    </row>
    <row r="143" spans="1:4" x14ac:dyDescent="0.3">
      <c r="A143" s="222">
        <v>382</v>
      </c>
      <c r="B143" s="219" t="s">
        <v>357</v>
      </c>
      <c r="C143" s="220" t="s">
        <v>256</v>
      </c>
      <c r="D143" s="221" t="s">
        <v>193</v>
      </c>
    </row>
    <row r="144" spans="1:4" x14ac:dyDescent="0.3">
      <c r="A144" s="222">
        <v>383</v>
      </c>
      <c r="B144" s="219" t="s">
        <v>358</v>
      </c>
      <c r="C144" s="220" t="s">
        <v>263</v>
      </c>
      <c r="D144" s="221" t="s">
        <v>193</v>
      </c>
    </row>
    <row r="145" spans="1:4" x14ac:dyDescent="0.3">
      <c r="A145" s="222">
        <v>384</v>
      </c>
      <c r="B145" s="219" t="s">
        <v>359</v>
      </c>
      <c r="C145" s="220" t="s">
        <v>238</v>
      </c>
      <c r="D145" s="221" t="s">
        <v>239</v>
      </c>
    </row>
    <row r="146" spans="1:4" x14ac:dyDescent="0.3">
      <c r="A146" s="222">
        <v>385</v>
      </c>
      <c r="B146" s="219" t="s">
        <v>360</v>
      </c>
      <c r="C146" s="220" t="s">
        <v>208</v>
      </c>
      <c r="D146" s="221" t="s">
        <v>190</v>
      </c>
    </row>
    <row r="147" spans="1:4" x14ac:dyDescent="0.3">
      <c r="A147" s="222">
        <v>388</v>
      </c>
      <c r="B147" s="219" t="s">
        <v>361</v>
      </c>
      <c r="C147" s="220" t="s">
        <v>238</v>
      </c>
      <c r="D147" s="221" t="s">
        <v>239</v>
      </c>
    </row>
    <row r="148" spans="1:4" x14ac:dyDescent="0.3">
      <c r="A148" s="222">
        <v>390</v>
      </c>
      <c r="B148" s="219" t="s">
        <v>362</v>
      </c>
      <c r="C148" s="220" t="s">
        <v>205</v>
      </c>
      <c r="D148" s="221" t="s">
        <v>206</v>
      </c>
    </row>
    <row r="149" spans="1:4" x14ac:dyDescent="0.3">
      <c r="A149" s="222">
        <v>391</v>
      </c>
      <c r="B149" s="219" t="s">
        <v>363</v>
      </c>
      <c r="C149" s="220" t="s">
        <v>248</v>
      </c>
      <c r="D149" s="221" t="s">
        <v>206</v>
      </c>
    </row>
    <row r="150" spans="1:4" x14ac:dyDescent="0.3">
      <c r="A150" s="222">
        <v>392</v>
      </c>
      <c r="B150" s="219" t="s">
        <v>364</v>
      </c>
      <c r="C150" s="220" t="s">
        <v>248</v>
      </c>
      <c r="D150" s="221" t="s">
        <v>206</v>
      </c>
    </row>
    <row r="151" spans="1:4" x14ac:dyDescent="0.3">
      <c r="A151" s="222">
        <v>394</v>
      </c>
      <c r="B151" s="219" t="s">
        <v>365</v>
      </c>
      <c r="C151" s="220" t="s">
        <v>248</v>
      </c>
      <c r="D151" s="221" t="s">
        <v>206</v>
      </c>
    </row>
    <row r="152" spans="1:4" x14ac:dyDescent="0.3">
      <c r="A152" s="222">
        <v>395</v>
      </c>
      <c r="B152" s="219" t="s">
        <v>366</v>
      </c>
      <c r="C152" s="220" t="s">
        <v>248</v>
      </c>
      <c r="D152" s="221" t="s">
        <v>206</v>
      </c>
    </row>
    <row r="153" spans="1:4" x14ac:dyDescent="0.3">
      <c r="A153" s="222">
        <v>396</v>
      </c>
      <c r="B153" s="219" t="s">
        <v>367</v>
      </c>
      <c r="C153" s="220" t="s">
        <v>203</v>
      </c>
      <c r="D153" s="221" t="s">
        <v>197</v>
      </c>
    </row>
    <row r="154" spans="1:4" x14ac:dyDescent="0.3">
      <c r="A154" s="222">
        <v>397</v>
      </c>
      <c r="B154" s="219" t="s">
        <v>368</v>
      </c>
      <c r="C154" s="220" t="s">
        <v>229</v>
      </c>
      <c r="D154" s="221" t="s">
        <v>197</v>
      </c>
    </row>
    <row r="155" spans="1:4" x14ac:dyDescent="0.3">
      <c r="A155" s="222">
        <v>398</v>
      </c>
      <c r="B155" s="219" t="s">
        <v>369</v>
      </c>
      <c r="C155" s="220" t="s">
        <v>229</v>
      </c>
      <c r="D155" s="221" t="s">
        <v>197</v>
      </c>
    </row>
    <row r="156" spans="1:4" x14ac:dyDescent="0.3">
      <c r="A156" s="222">
        <v>399</v>
      </c>
      <c r="B156" s="219" t="s">
        <v>370</v>
      </c>
      <c r="C156" s="220" t="s">
        <v>196</v>
      </c>
      <c r="D156" s="221" t="s">
        <v>197</v>
      </c>
    </row>
    <row r="157" spans="1:4" x14ac:dyDescent="0.3">
      <c r="A157" s="222">
        <v>400</v>
      </c>
      <c r="B157" s="219" t="s">
        <v>371</v>
      </c>
      <c r="C157" s="220" t="s">
        <v>229</v>
      </c>
      <c r="D157" s="221" t="s">
        <v>197</v>
      </c>
    </row>
    <row r="158" spans="1:4" x14ac:dyDescent="0.3">
      <c r="A158" s="222">
        <v>401</v>
      </c>
      <c r="B158" s="219" t="s">
        <v>372</v>
      </c>
      <c r="C158" s="220" t="s">
        <v>229</v>
      </c>
      <c r="D158" s="221" t="s">
        <v>197</v>
      </c>
    </row>
    <row r="159" spans="1:4" x14ac:dyDescent="0.3">
      <c r="A159" s="222">
        <v>402</v>
      </c>
      <c r="B159" s="219" t="s">
        <v>373</v>
      </c>
      <c r="C159" s="220" t="s">
        <v>229</v>
      </c>
      <c r="D159" s="221" t="s">
        <v>197</v>
      </c>
    </row>
    <row r="160" spans="1:4" x14ac:dyDescent="0.3">
      <c r="A160" s="222">
        <v>404</v>
      </c>
      <c r="B160" s="219" t="s">
        <v>374</v>
      </c>
      <c r="C160" s="220" t="s">
        <v>196</v>
      </c>
      <c r="D160" s="221" t="s">
        <v>197</v>
      </c>
    </row>
    <row r="161" spans="1:4" x14ac:dyDescent="0.3">
      <c r="A161" s="222">
        <v>406</v>
      </c>
      <c r="B161" s="219" t="s">
        <v>375</v>
      </c>
      <c r="C161" s="220" t="s">
        <v>235</v>
      </c>
      <c r="D161" s="221" t="s">
        <v>193</v>
      </c>
    </row>
    <row r="162" spans="1:4" x14ac:dyDescent="0.3">
      <c r="A162" s="222">
        <v>407</v>
      </c>
      <c r="B162" s="219" t="s">
        <v>376</v>
      </c>
      <c r="C162" s="220" t="s">
        <v>238</v>
      </c>
      <c r="D162" s="221" t="s">
        <v>239</v>
      </c>
    </row>
    <row r="163" spans="1:4" x14ac:dyDescent="0.3">
      <c r="A163" s="222">
        <v>408</v>
      </c>
      <c r="B163" s="219" t="s">
        <v>377</v>
      </c>
      <c r="C163" s="220" t="s">
        <v>199</v>
      </c>
      <c r="D163" s="221" t="s">
        <v>190</v>
      </c>
    </row>
    <row r="164" spans="1:4" x14ac:dyDescent="0.3">
      <c r="A164" s="222">
        <v>413</v>
      </c>
      <c r="B164" s="219" t="s">
        <v>378</v>
      </c>
      <c r="C164" s="220" t="s">
        <v>215</v>
      </c>
      <c r="D164" s="221" t="s">
        <v>197</v>
      </c>
    </row>
    <row r="165" spans="1:4" x14ac:dyDescent="0.3">
      <c r="A165" s="222">
        <v>414</v>
      </c>
      <c r="B165" s="219" t="s">
        <v>379</v>
      </c>
      <c r="C165" s="220" t="s">
        <v>192</v>
      </c>
      <c r="D165" s="221" t="s">
        <v>193</v>
      </c>
    </row>
    <row r="166" spans="1:4" x14ac:dyDescent="0.3">
      <c r="A166" s="222">
        <v>415</v>
      </c>
      <c r="B166" s="219" t="s">
        <v>380</v>
      </c>
      <c r="C166" s="220" t="s">
        <v>232</v>
      </c>
      <c r="D166" s="221" t="s">
        <v>193</v>
      </c>
    </row>
    <row r="167" spans="1:4" x14ac:dyDescent="0.3">
      <c r="A167" s="222">
        <v>416</v>
      </c>
      <c r="B167" s="219" t="s">
        <v>381</v>
      </c>
      <c r="C167" s="220" t="s">
        <v>235</v>
      </c>
      <c r="D167" s="221" t="s">
        <v>193</v>
      </c>
    </row>
    <row r="168" spans="1:4" x14ac:dyDescent="0.3">
      <c r="A168" s="222">
        <v>417</v>
      </c>
      <c r="B168" s="219" t="s">
        <v>382</v>
      </c>
      <c r="C168" s="220" t="s">
        <v>199</v>
      </c>
      <c r="D168" s="221" t="s">
        <v>190</v>
      </c>
    </row>
    <row r="169" spans="1:4" x14ac:dyDescent="0.3">
      <c r="A169" s="222">
        <v>418</v>
      </c>
      <c r="B169" s="219" t="s">
        <v>383</v>
      </c>
      <c r="C169" s="220" t="s">
        <v>256</v>
      </c>
      <c r="D169" s="221" t="s">
        <v>193</v>
      </c>
    </row>
    <row r="170" spans="1:4" x14ac:dyDescent="0.3">
      <c r="A170" s="222">
        <v>420</v>
      </c>
      <c r="B170" s="219" t="s">
        <v>384</v>
      </c>
      <c r="C170" s="220" t="s">
        <v>199</v>
      </c>
      <c r="D170" s="221" t="s">
        <v>190</v>
      </c>
    </row>
    <row r="171" spans="1:4" x14ac:dyDescent="0.3">
      <c r="A171" s="222">
        <v>421</v>
      </c>
      <c r="B171" s="219" t="s">
        <v>385</v>
      </c>
      <c r="C171" s="220" t="s">
        <v>323</v>
      </c>
      <c r="D171" s="221" t="s">
        <v>239</v>
      </c>
    </row>
    <row r="172" spans="1:4" x14ac:dyDescent="0.3">
      <c r="A172" s="222">
        <v>422</v>
      </c>
      <c r="B172" s="219" t="s">
        <v>386</v>
      </c>
      <c r="C172" s="220" t="s">
        <v>323</v>
      </c>
      <c r="D172" s="221" t="s">
        <v>239</v>
      </c>
    </row>
    <row r="173" spans="1:4" x14ac:dyDescent="0.3">
      <c r="A173" s="222">
        <v>424</v>
      </c>
      <c r="B173" s="219" t="s">
        <v>387</v>
      </c>
      <c r="C173" s="220" t="s">
        <v>323</v>
      </c>
      <c r="D173" s="221" t="s">
        <v>239</v>
      </c>
    </row>
    <row r="174" spans="1:4" x14ac:dyDescent="0.3">
      <c r="A174" s="222">
        <v>425</v>
      </c>
      <c r="B174" s="219" t="s">
        <v>388</v>
      </c>
      <c r="C174" s="220" t="s">
        <v>196</v>
      </c>
      <c r="D174" s="221" t="s">
        <v>197</v>
      </c>
    </row>
    <row r="175" spans="1:4" x14ac:dyDescent="0.3">
      <c r="A175" s="222">
        <v>426</v>
      </c>
      <c r="B175" s="219" t="s">
        <v>389</v>
      </c>
      <c r="C175" s="220" t="s">
        <v>213</v>
      </c>
      <c r="D175" s="221" t="s">
        <v>206</v>
      </c>
    </row>
    <row r="176" spans="1:4" x14ac:dyDescent="0.3">
      <c r="A176" s="222">
        <v>428</v>
      </c>
      <c r="B176" s="219" t="s">
        <v>390</v>
      </c>
      <c r="C176" s="220" t="s">
        <v>215</v>
      </c>
      <c r="D176" s="221" t="s">
        <v>197</v>
      </c>
    </row>
    <row r="177" spans="1:4" x14ac:dyDescent="0.3">
      <c r="A177" s="222">
        <v>429</v>
      </c>
      <c r="B177" s="219" t="s">
        <v>391</v>
      </c>
      <c r="C177" s="220" t="s">
        <v>210</v>
      </c>
      <c r="D177" s="221" t="s">
        <v>197</v>
      </c>
    </row>
    <row r="178" spans="1:4" x14ac:dyDescent="0.3">
      <c r="A178" s="222">
        <v>431</v>
      </c>
      <c r="B178" s="219" t="s">
        <v>392</v>
      </c>
      <c r="C178" s="220" t="s">
        <v>259</v>
      </c>
      <c r="D178" s="221" t="s">
        <v>190</v>
      </c>
    </row>
    <row r="179" spans="1:4" x14ac:dyDescent="0.3">
      <c r="A179" s="222">
        <v>432</v>
      </c>
      <c r="B179" s="219" t="s">
        <v>393</v>
      </c>
      <c r="C179" s="220" t="s">
        <v>238</v>
      </c>
      <c r="D179" s="221" t="s">
        <v>239</v>
      </c>
    </row>
    <row r="180" spans="1:4" x14ac:dyDescent="0.3">
      <c r="A180" s="222">
        <v>433</v>
      </c>
      <c r="B180" s="219" t="s">
        <v>394</v>
      </c>
      <c r="C180" s="220" t="s">
        <v>201</v>
      </c>
      <c r="D180" s="221" t="s">
        <v>197</v>
      </c>
    </row>
    <row r="181" spans="1:4" x14ac:dyDescent="0.3">
      <c r="A181" s="222">
        <v>434</v>
      </c>
      <c r="B181" s="219" t="s">
        <v>395</v>
      </c>
      <c r="C181" s="220" t="s">
        <v>215</v>
      </c>
      <c r="D181" s="221" t="s">
        <v>197</v>
      </c>
    </row>
    <row r="182" spans="1:4" x14ac:dyDescent="0.3">
      <c r="A182" s="222">
        <v>435</v>
      </c>
      <c r="B182" s="219" t="s">
        <v>396</v>
      </c>
      <c r="C182" s="220" t="s">
        <v>229</v>
      </c>
      <c r="D182" s="221" t="s">
        <v>197</v>
      </c>
    </row>
    <row r="183" spans="1:4" x14ac:dyDescent="0.3">
      <c r="A183" s="222">
        <v>437</v>
      </c>
      <c r="B183" s="219" t="s">
        <v>397</v>
      </c>
      <c r="C183" s="220" t="s">
        <v>232</v>
      </c>
      <c r="D183" s="221" t="s">
        <v>193</v>
      </c>
    </row>
    <row r="184" spans="1:4" x14ac:dyDescent="0.3">
      <c r="A184" s="222">
        <v>438</v>
      </c>
      <c r="B184" s="219" t="s">
        <v>398</v>
      </c>
      <c r="C184" s="220" t="s">
        <v>232</v>
      </c>
      <c r="D184" s="221" t="s">
        <v>193</v>
      </c>
    </row>
    <row r="185" spans="1:4" x14ac:dyDescent="0.3">
      <c r="A185" s="222">
        <v>439</v>
      </c>
      <c r="B185" s="219" t="s">
        <v>399</v>
      </c>
      <c r="C185" s="220" t="s">
        <v>263</v>
      </c>
      <c r="D185" s="221" t="s">
        <v>193</v>
      </c>
    </row>
    <row r="186" spans="1:4" x14ac:dyDescent="0.3">
      <c r="A186" s="222">
        <v>440</v>
      </c>
      <c r="B186" s="219" t="s">
        <v>400</v>
      </c>
      <c r="C186" s="220" t="s">
        <v>256</v>
      </c>
      <c r="D186" s="221" t="s">
        <v>193</v>
      </c>
    </row>
    <row r="187" spans="1:4" x14ac:dyDescent="0.3">
      <c r="A187" s="222">
        <v>441</v>
      </c>
      <c r="B187" s="219" t="s">
        <v>401</v>
      </c>
      <c r="C187" s="220" t="s">
        <v>263</v>
      </c>
      <c r="D187" s="221" t="s">
        <v>193</v>
      </c>
    </row>
    <row r="188" spans="1:4" x14ac:dyDescent="0.3">
      <c r="A188" s="222">
        <v>442</v>
      </c>
      <c r="B188" s="219" t="s">
        <v>402</v>
      </c>
      <c r="C188" s="220" t="s">
        <v>232</v>
      </c>
      <c r="D188" s="221" t="s">
        <v>193</v>
      </c>
    </row>
    <row r="189" spans="1:4" x14ac:dyDescent="0.3">
      <c r="A189" s="222">
        <v>443</v>
      </c>
      <c r="B189" s="219" t="s">
        <v>403</v>
      </c>
      <c r="C189" s="220" t="s">
        <v>192</v>
      </c>
      <c r="D189" s="221" t="s">
        <v>193</v>
      </c>
    </row>
    <row r="190" spans="1:4" x14ac:dyDescent="0.3">
      <c r="A190" s="222">
        <v>444</v>
      </c>
      <c r="B190" s="219" t="s">
        <v>404</v>
      </c>
      <c r="C190" s="220" t="s">
        <v>235</v>
      </c>
      <c r="D190" s="221" t="s">
        <v>193</v>
      </c>
    </row>
    <row r="191" spans="1:4" x14ac:dyDescent="0.3">
      <c r="A191" s="222">
        <v>445</v>
      </c>
      <c r="B191" s="219" t="s">
        <v>405</v>
      </c>
      <c r="C191" s="220" t="s">
        <v>229</v>
      </c>
      <c r="D191" s="221" t="s">
        <v>197</v>
      </c>
    </row>
    <row r="192" spans="1:4" x14ac:dyDescent="0.3">
      <c r="A192" s="222">
        <v>446</v>
      </c>
      <c r="B192" s="219" t="s">
        <v>406</v>
      </c>
      <c r="C192" s="220" t="s">
        <v>248</v>
      </c>
      <c r="D192" s="221" t="s">
        <v>206</v>
      </c>
    </row>
    <row r="193" spans="1:4" x14ac:dyDescent="0.3">
      <c r="A193" s="222">
        <v>448</v>
      </c>
      <c r="B193" s="219" t="s">
        <v>407</v>
      </c>
      <c r="C193" s="220" t="s">
        <v>248</v>
      </c>
      <c r="D193" s="221" t="s">
        <v>206</v>
      </c>
    </row>
    <row r="194" spans="1:4" x14ac:dyDescent="0.3">
      <c r="A194" s="222">
        <v>449</v>
      </c>
      <c r="B194" s="219" t="s">
        <v>408</v>
      </c>
      <c r="C194" s="220" t="s">
        <v>244</v>
      </c>
      <c r="D194" s="221" t="s">
        <v>206</v>
      </c>
    </row>
    <row r="195" spans="1:4" x14ac:dyDescent="0.3">
      <c r="A195" s="222">
        <v>450</v>
      </c>
      <c r="B195" s="219" t="s">
        <v>409</v>
      </c>
      <c r="C195" s="220" t="s">
        <v>244</v>
      </c>
      <c r="D195" s="221" t="s">
        <v>206</v>
      </c>
    </row>
    <row r="196" spans="1:4" x14ac:dyDescent="0.3">
      <c r="A196" s="222">
        <v>451</v>
      </c>
      <c r="B196" s="219" t="s">
        <v>410</v>
      </c>
      <c r="C196" s="220" t="s">
        <v>248</v>
      </c>
      <c r="D196" s="221" t="s">
        <v>206</v>
      </c>
    </row>
    <row r="197" spans="1:4" x14ac:dyDescent="0.3">
      <c r="A197" s="222">
        <v>452</v>
      </c>
      <c r="B197" s="219" t="s">
        <v>411</v>
      </c>
      <c r="C197" s="220" t="s">
        <v>215</v>
      </c>
      <c r="D197" s="221" t="s">
        <v>197</v>
      </c>
    </row>
    <row r="198" spans="1:4" x14ac:dyDescent="0.3">
      <c r="A198" s="222">
        <v>453</v>
      </c>
      <c r="B198" s="219" t="s">
        <v>412</v>
      </c>
      <c r="C198" s="220" t="s">
        <v>203</v>
      </c>
      <c r="D198" s="221" t="s">
        <v>197</v>
      </c>
    </row>
    <row r="199" spans="1:4" x14ac:dyDescent="0.3">
      <c r="A199" s="222">
        <v>454</v>
      </c>
      <c r="B199" s="219" t="s">
        <v>413</v>
      </c>
      <c r="C199" s="220" t="s">
        <v>196</v>
      </c>
      <c r="D199" s="221" t="s">
        <v>197</v>
      </c>
    </row>
    <row r="200" spans="1:4" x14ac:dyDescent="0.3">
      <c r="A200" s="222">
        <v>457</v>
      </c>
      <c r="B200" s="219" t="s">
        <v>414</v>
      </c>
      <c r="C200" s="220" t="s">
        <v>241</v>
      </c>
      <c r="D200" s="221" t="s">
        <v>239</v>
      </c>
    </row>
    <row r="201" spans="1:4" x14ac:dyDescent="0.3">
      <c r="A201" s="222">
        <v>458</v>
      </c>
      <c r="B201" s="219" t="s">
        <v>415</v>
      </c>
      <c r="C201" s="220" t="s">
        <v>241</v>
      </c>
      <c r="D201" s="221" t="s">
        <v>239</v>
      </c>
    </row>
    <row r="202" spans="1:4" x14ac:dyDescent="0.3">
      <c r="A202" s="222">
        <v>459</v>
      </c>
      <c r="B202" s="219" t="s">
        <v>416</v>
      </c>
      <c r="C202" s="220" t="s">
        <v>241</v>
      </c>
      <c r="D202" s="221" t="s">
        <v>239</v>
      </c>
    </row>
    <row r="203" spans="1:4" x14ac:dyDescent="0.3">
      <c r="A203" s="222">
        <v>460</v>
      </c>
      <c r="B203" s="219" t="s">
        <v>417</v>
      </c>
      <c r="C203" s="220" t="s">
        <v>241</v>
      </c>
      <c r="D203" s="221" t="s">
        <v>239</v>
      </c>
    </row>
    <row r="204" spans="1:4" x14ac:dyDescent="0.3">
      <c r="A204" s="222">
        <v>461</v>
      </c>
      <c r="B204" s="219" t="s">
        <v>418</v>
      </c>
      <c r="C204" s="220" t="s">
        <v>241</v>
      </c>
      <c r="D204" s="221" t="s">
        <v>239</v>
      </c>
    </row>
    <row r="205" spans="1:4" x14ac:dyDescent="0.3">
      <c r="A205" s="222">
        <v>462</v>
      </c>
      <c r="B205" s="219" t="s">
        <v>419</v>
      </c>
      <c r="C205" s="220" t="s">
        <v>232</v>
      </c>
      <c r="D205" s="221" t="s">
        <v>193</v>
      </c>
    </row>
    <row r="206" spans="1:4" x14ac:dyDescent="0.3">
      <c r="A206" s="222">
        <v>463</v>
      </c>
      <c r="B206" s="219" t="s">
        <v>420</v>
      </c>
      <c r="C206" s="220" t="s">
        <v>273</v>
      </c>
      <c r="D206" s="221" t="s">
        <v>239</v>
      </c>
    </row>
    <row r="207" spans="1:4" x14ac:dyDescent="0.3">
      <c r="A207" s="222">
        <v>465</v>
      </c>
      <c r="B207" s="219" t="s">
        <v>421</v>
      </c>
      <c r="C207" s="220" t="s">
        <v>248</v>
      </c>
      <c r="D207" s="221" t="s">
        <v>206</v>
      </c>
    </row>
    <row r="208" spans="1:4" x14ac:dyDescent="0.3">
      <c r="A208" s="223">
        <v>466</v>
      </c>
      <c r="B208" s="219" t="s">
        <v>422</v>
      </c>
      <c r="C208" s="220" t="s">
        <v>208</v>
      </c>
      <c r="D208" s="221" t="s">
        <v>190</v>
      </c>
    </row>
    <row r="209" spans="1:4" x14ac:dyDescent="0.3">
      <c r="A209" s="223">
        <v>467</v>
      </c>
      <c r="B209" s="219" t="s">
        <v>423</v>
      </c>
      <c r="C209" s="220" t="s">
        <v>210</v>
      </c>
      <c r="D209" s="221" t="s">
        <v>197</v>
      </c>
    </row>
    <row r="210" spans="1:4" x14ac:dyDescent="0.3">
      <c r="A210" s="222">
        <v>468</v>
      </c>
      <c r="B210" s="219" t="s">
        <v>424</v>
      </c>
      <c r="C210" s="220" t="s">
        <v>196</v>
      </c>
      <c r="D210" s="221" t="s">
        <v>197</v>
      </c>
    </row>
    <row r="211" spans="1:4" x14ac:dyDescent="0.3">
      <c r="A211" s="222">
        <v>469</v>
      </c>
      <c r="B211" s="219" t="s">
        <v>425</v>
      </c>
      <c r="C211" s="220" t="s">
        <v>238</v>
      </c>
      <c r="D211" s="221" t="s">
        <v>239</v>
      </c>
    </row>
    <row r="212" spans="1:4" x14ac:dyDescent="0.3">
      <c r="A212" s="222">
        <v>471</v>
      </c>
      <c r="B212" s="219" t="s">
        <v>426</v>
      </c>
      <c r="C212" s="220" t="s">
        <v>238</v>
      </c>
      <c r="D212" s="221" t="s">
        <v>239</v>
      </c>
    </row>
    <row r="213" spans="1:4" x14ac:dyDescent="0.3">
      <c r="A213" s="222">
        <v>472</v>
      </c>
      <c r="B213" s="219" t="s">
        <v>427</v>
      </c>
      <c r="C213" s="220" t="s">
        <v>189</v>
      </c>
      <c r="D213" s="221" t="s">
        <v>190</v>
      </c>
    </row>
    <row r="214" spans="1:4" x14ac:dyDescent="0.3">
      <c r="A214" s="222">
        <v>473</v>
      </c>
      <c r="B214" s="219" t="s">
        <v>428</v>
      </c>
      <c r="C214" s="220" t="s">
        <v>208</v>
      </c>
      <c r="D214" s="221" t="s">
        <v>190</v>
      </c>
    </row>
    <row r="215" spans="1:4" x14ac:dyDescent="0.3">
      <c r="A215" s="222">
        <v>474</v>
      </c>
      <c r="B215" s="219" t="s">
        <v>429</v>
      </c>
      <c r="C215" s="220" t="s">
        <v>213</v>
      </c>
      <c r="D215" s="221" t="s">
        <v>206</v>
      </c>
    </row>
    <row r="216" spans="1:4" x14ac:dyDescent="0.3">
      <c r="A216" s="222">
        <v>475</v>
      </c>
      <c r="B216" s="219" t="s">
        <v>430</v>
      </c>
      <c r="C216" s="220" t="s">
        <v>256</v>
      </c>
      <c r="D216" s="221" t="s">
        <v>193</v>
      </c>
    </row>
    <row r="217" spans="1:4" ht="15" thickBot="1" x14ac:dyDescent="0.35">
      <c r="A217" s="224">
        <v>476</v>
      </c>
      <c r="B217" s="225" t="s">
        <v>431</v>
      </c>
      <c r="C217" s="226" t="s">
        <v>235</v>
      </c>
      <c r="D217" s="227" t="s">
        <v>193</v>
      </c>
    </row>
    <row r="218" spans="1:4" ht="15" thickBot="1" x14ac:dyDescent="0.35">
      <c r="A218" s="224">
        <v>201</v>
      </c>
      <c r="B218" s="225" t="s">
        <v>432</v>
      </c>
      <c r="C218" s="226" t="s">
        <v>432</v>
      </c>
      <c r="D218" s="227" t="s">
        <v>432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K23"/>
  <sheetViews>
    <sheetView topLeftCell="A8" workbookViewId="0">
      <selection activeCell="C5" sqref="C5"/>
    </sheetView>
  </sheetViews>
  <sheetFormatPr defaultRowHeight="14.4" x14ac:dyDescent="0.3"/>
  <cols>
    <col min="7" max="7" width="12" customWidth="1"/>
    <col min="8" max="8" width="25.88671875" customWidth="1"/>
    <col min="9" max="9" width="16.44140625" customWidth="1"/>
    <col min="10" max="10" width="25.88671875" customWidth="1"/>
    <col min="11" max="11" width="32.33203125" customWidth="1"/>
  </cols>
  <sheetData>
    <row r="2" spans="7:11" ht="15" thickBot="1" x14ac:dyDescent="0.35"/>
    <row r="3" spans="7:11" ht="33" customHeight="1" thickBot="1" x14ac:dyDescent="0.35">
      <c r="G3" s="11" t="s">
        <v>22</v>
      </c>
      <c r="H3" s="12" t="s">
        <v>23</v>
      </c>
      <c r="I3" s="13" t="s">
        <v>24</v>
      </c>
      <c r="J3" s="14" t="s">
        <v>25</v>
      </c>
      <c r="K3" s="15" t="s">
        <v>26</v>
      </c>
    </row>
    <row r="4" spans="7:11" ht="26.4" x14ac:dyDescent="0.3">
      <c r="G4" s="258" t="s">
        <v>27</v>
      </c>
      <c r="H4" s="16" t="s">
        <v>28</v>
      </c>
      <c r="I4" s="17">
        <v>356038</v>
      </c>
      <c r="J4" s="18">
        <v>462849</v>
      </c>
      <c r="K4" s="19" t="s">
        <v>29</v>
      </c>
    </row>
    <row r="5" spans="7:11" ht="27" thickBot="1" x14ac:dyDescent="0.35">
      <c r="G5" s="259"/>
      <c r="H5" s="20" t="s">
        <v>30</v>
      </c>
      <c r="I5" s="21">
        <v>545846138</v>
      </c>
      <c r="J5" s="22">
        <v>709599979</v>
      </c>
      <c r="K5" s="23" t="s">
        <v>31</v>
      </c>
    </row>
    <row r="6" spans="7:11" x14ac:dyDescent="0.3">
      <c r="G6" s="260" t="s">
        <v>1</v>
      </c>
      <c r="H6" s="16" t="s">
        <v>32</v>
      </c>
      <c r="I6" s="24">
        <v>438</v>
      </c>
      <c r="J6" s="25">
        <v>569</v>
      </c>
      <c r="K6" s="19" t="s">
        <v>33</v>
      </c>
    </row>
    <row r="7" spans="7:11" ht="15" thickBot="1" x14ac:dyDescent="0.35">
      <c r="G7" s="261"/>
      <c r="H7" s="20" t="s">
        <v>34</v>
      </c>
      <c r="I7" s="21">
        <v>1081092289</v>
      </c>
      <c r="J7" s="22">
        <v>1405419976</v>
      </c>
      <c r="K7" s="23"/>
    </row>
    <row r="8" spans="7:11" ht="27" x14ac:dyDescent="0.3">
      <c r="G8" s="258" t="s">
        <v>17</v>
      </c>
      <c r="H8" s="16" t="s">
        <v>35</v>
      </c>
      <c r="I8" s="17">
        <v>42812</v>
      </c>
      <c r="J8" s="18">
        <v>55656</v>
      </c>
      <c r="K8" s="26" t="s">
        <v>36</v>
      </c>
    </row>
    <row r="9" spans="7:11" ht="27" x14ac:dyDescent="0.3">
      <c r="G9" s="262"/>
      <c r="H9" s="27" t="s">
        <v>37</v>
      </c>
      <c r="I9" s="28">
        <v>24221236</v>
      </c>
      <c r="J9" s="29">
        <v>31487607</v>
      </c>
      <c r="K9" s="30" t="s">
        <v>38</v>
      </c>
    </row>
    <row r="10" spans="7:11" ht="15" thickBot="1" x14ac:dyDescent="0.35">
      <c r="G10" s="259"/>
      <c r="H10" s="20" t="s">
        <v>39</v>
      </c>
      <c r="I10" s="21">
        <v>131386112</v>
      </c>
      <c r="J10" s="22">
        <v>170801946</v>
      </c>
      <c r="K10" s="31"/>
    </row>
    <row r="11" spans="7:11" ht="50.25" customHeight="1" x14ac:dyDescent="0.3">
      <c r="G11" s="260" t="s">
        <v>12</v>
      </c>
      <c r="H11" s="16" t="s">
        <v>40</v>
      </c>
      <c r="I11" s="17">
        <v>124376</v>
      </c>
      <c r="J11" s="18">
        <v>161688</v>
      </c>
      <c r="K11" s="263" t="s">
        <v>41</v>
      </c>
    </row>
    <row r="12" spans="7:11" ht="15" thickBot="1" x14ac:dyDescent="0.35">
      <c r="G12" s="261"/>
      <c r="H12" s="20" t="s">
        <v>42</v>
      </c>
      <c r="I12" s="21">
        <v>62285410</v>
      </c>
      <c r="J12" s="22">
        <v>80971033</v>
      </c>
      <c r="K12" s="264"/>
    </row>
    <row r="13" spans="7:11" ht="26.4" x14ac:dyDescent="0.3">
      <c r="G13" s="258" t="s">
        <v>14</v>
      </c>
      <c r="H13" s="16" t="s">
        <v>43</v>
      </c>
      <c r="I13" s="17">
        <v>60869</v>
      </c>
      <c r="J13" s="18">
        <v>79129</v>
      </c>
      <c r="K13" s="32" t="s">
        <v>44</v>
      </c>
    </row>
    <row r="14" spans="7:11" ht="15" thickBot="1" x14ac:dyDescent="0.35">
      <c r="G14" s="259"/>
      <c r="H14" s="27" t="s">
        <v>45</v>
      </c>
      <c r="I14" s="28">
        <v>127478811</v>
      </c>
      <c r="J14" s="29">
        <v>172096394</v>
      </c>
      <c r="K14" s="23" t="s">
        <v>46</v>
      </c>
    </row>
    <row r="15" spans="7:11" x14ac:dyDescent="0.3">
      <c r="G15" s="260" t="s">
        <v>47</v>
      </c>
      <c r="H15" s="27" t="s">
        <v>48</v>
      </c>
      <c r="I15" s="28">
        <v>720321</v>
      </c>
      <c r="J15" s="29">
        <v>936417</v>
      </c>
      <c r="K15" s="26"/>
    </row>
    <row r="16" spans="7:11" ht="15" thickBot="1" x14ac:dyDescent="0.35">
      <c r="G16" s="261"/>
      <c r="H16" s="27" t="s">
        <v>49</v>
      </c>
      <c r="I16" s="28">
        <v>64468821</v>
      </c>
      <c r="J16" s="29">
        <v>83809467</v>
      </c>
      <c r="K16" s="31"/>
    </row>
    <row r="17" spans="7:11" ht="27" x14ac:dyDescent="0.3">
      <c r="G17" s="258" t="s">
        <v>50</v>
      </c>
      <c r="H17" s="27" t="s">
        <v>51</v>
      </c>
      <c r="I17" s="28">
        <v>1692784</v>
      </c>
      <c r="J17" s="29">
        <v>2200619</v>
      </c>
      <c r="K17" s="26" t="s">
        <v>52</v>
      </c>
    </row>
    <row r="18" spans="7:11" ht="27.6" thickBot="1" x14ac:dyDescent="0.35">
      <c r="G18" s="259"/>
      <c r="H18" s="27" t="s">
        <v>53</v>
      </c>
      <c r="I18" s="28">
        <v>41723731</v>
      </c>
      <c r="J18" s="29">
        <v>54240850</v>
      </c>
      <c r="K18" s="31" t="s">
        <v>54</v>
      </c>
    </row>
    <row r="19" spans="7:11" ht="27" x14ac:dyDescent="0.3">
      <c r="G19" s="260" t="s">
        <v>55</v>
      </c>
      <c r="H19" s="27" t="s">
        <v>56</v>
      </c>
      <c r="I19" s="33">
        <v>6837</v>
      </c>
      <c r="J19" s="34">
        <v>8888</v>
      </c>
      <c r="K19" s="35" t="s">
        <v>57</v>
      </c>
    </row>
    <row r="20" spans="7:11" ht="15" thickBot="1" x14ac:dyDescent="0.35">
      <c r="G20" s="261"/>
      <c r="H20" s="27" t="s">
        <v>58</v>
      </c>
      <c r="I20" s="33">
        <v>13048622</v>
      </c>
      <c r="J20" s="34">
        <v>16963208</v>
      </c>
      <c r="K20" s="36">
        <v>78665</v>
      </c>
    </row>
    <row r="21" spans="7:11" ht="40.200000000000003" thickBot="1" x14ac:dyDescent="0.35">
      <c r="G21" s="37" t="s">
        <v>59</v>
      </c>
      <c r="H21" s="20" t="s">
        <v>60</v>
      </c>
      <c r="I21" s="21">
        <v>73982205</v>
      </c>
      <c r="J21" s="22">
        <v>103575087</v>
      </c>
      <c r="K21" s="38" t="s">
        <v>61</v>
      </c>
    </row>
    <row r="22" spans="7:11" ht="23.4" thickBot="1" x14ac:dyDescent="0.45">
      <c r="G22" s="39"/>
      <c r="H22" s="40"/>
      <c r="I22" s="41"/>
      <c r="J22" s="39" t="s">
        <v>62</v>
      </c>
      <c r="K22" s="42"/>
    </row>
    <row r="23" spans="7:11" ht="27" thickBot="1" x14ac:dyDescent="0.35">
      <c r="G23" s="37" t="s">
        <v>21</v>
      </c>
      <c r="H23" s="43"/>
      <c r="I23" s="44">
        <v>2141312139</v>
      </c>
      <c r="J23" s="45">
        <v>2832871366</v>
      </c>
      <c r="K23" s="46"/>
    </row>
  </sheetData>
  <mergeCells count="9">
    <mergeCell ref="K11:K12"/>
    <mergeCell ref="G13:G14"/>
    <mergeCell ref="G15:G16"/>
    <mergeCell ref="G17:G18"/>
    <mergeCell ref="G19:G20"/>
    <mergeCell ref="G4:G5"/>
    <mergeCell ref="G6:G7"/>
    <mergeCell ref="G8:G10"/>
    <mergeCell ref="G11:G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7"/>
  <sheetViews>
    <sheetView workbookViewId="0">
      <selection activeCell="F18" sqref="F18"/>
    </sheetView>
  </sheetViews>
  <sheetFormatPr defaultRowHeight="14.4" x14ac:dyDescent="0.3"/>
  <cols>
    <col min="4" max="4" width="21.6640625" customWidth="1"/>
    <col min="5" max="5" width="14.6640625" customWidth="1"/>
    <col min="6" max="6" width="19.44140625" customWidth="1"/>
    <col min="7" max="7" width="14.109375" customWidth="1"/>
  </cols>
  <sheetData>
    <row r="5" spans="3:8" x14ac:dyDescent="0.3">
      <c r="C5" t="s">
        <v>101</v>
      </c>
      <c r="D5">
        <v>2019</v>
      </c>
      <c r="E5">
        <v>2020</v>
      </c>
      <c r="F5">
        <v>2021</v>
      </c>
      <c r="G5">
        <v>2022</v>
      </c>
    </row>
    <row r="6" spans="3:8" x14ac:dyDescent="0.3">
      <c r="C6" t="s">
        <v>102</v>
      </c>
      <c r="D6" s="47" t="s">
        <v>103</v>
      </c>
      <c r="E6" s="47" t="s">
        <v>104</v>
      </c>
      <c r="F6" s="47" t="s">
        <v>105</v>
      </c>
      <c r="G6" s="47" t="s">
        <v>106</v>
      </c>
      <c r="H6" s="47"/>
    </row>
    <row r="7" spans="3:8" x14ac:dyDescent="0.3">
      <c r="C7" t="s">
        <v>14</v>
      </c>
      <c r="D7" s="47" t="s">
        <v>107</v>
      </c>
      <c r="E7" s="47" t="s">
        <v>108</v>
      </c>
      <c r="F7" s="47" t="s">
        <v>109</v>
      </c>
      <c r="G7" s="47" t="s">
        <v>110</v>
      </c>
      <c r="H7" s="47"/>
    </row>
    <row r="8" spans="3:8" x14ac:dyDescent="0.3">
      <c r="C8" t="s">
        <v>6</v>
      </c>
      <c r="D8" s="47" t="s">
        <v>111</v>
      </c>
      <c r="E8" s="47" t="s">
        <v>112</v>
      </c>
      <c r="F8" s="47" t="s">
        <v>113</v>
      </c>
      <c r="G8" s="47" t="s">
        <v>114</v>
      </c>
      <c r="H8" s="47"/>
    </row>
    <row r="9" spans="3:8" x14ac:dyDescent="0.3">
      <c r="C9" t="s">
        <v>17</v>
      </c>
      <c r="D9" s="47" t="s">
        <v>115</v>
      </c>
      <c r="E9" s="47" t="s">
        <v>116</v>
      </c>
      <c r="F9" s="47" t="s">
        <v>117</v>
      </c>
      <c r="G9" s="47" t="s">
        <v>118</v>
      </c>
      <c r="H9" s="47"/>
    </row>
    <row r="10" spans="3:8" x14ac:dyDescent="0.3">
      <c r="C10" t="s">
        <v>1</v>
      </c>
      <c r="D10" s="47" t="s">
        <v>119</v>
      </c>
      <c r="E10" s="47" t="s">
        <v>120</v>
      </c>
      <c r="F10" s="47" t="s">
        <v>121</v>
      </c>
      <c r="G10" s="47" t="s">
        <v>122</v>
      </c>
      <c r="H10" s="47"/>
    </row>
    <row r="11" spans="3:8" x14ac:dyDescent="0.3">
      <c r="C11" t="s">
        <v>123</v>
      </c>
      <c r="D11" s="47" t="s">
        <v>124</v>
      </c>
      <c r="E11" s="47" t="s">
        <v>125</v>
      </c>
      <c r="F11" s="47" t="s">
        <v>126</v>
      </c>
      <c r="G11" s="47" t="s">
        <v>127</v>
      </c>
      <c r="H11" s="47"/>
    </row>
    <row r="12" spans="3:8" x14ac:dyDescent="0.3">
      <c r="C12" t="s">
        <v>128</v>
      </c>
      <c r="D12" s="47" t="s">
        <v>129</v>
      </c>
      <c r="E12" s="47" t="s">
        <v>130</v>
      </c>
      <c r="F12" s="47" t="s">
        <v>131</v>
      </c>
      <c r="G12" s="47" t="s">
        <v>132</v>
      </c>
      <c r="H12" s="47"/>
    </row>
    <row r="13" spans="3:8" x14ac:dyDescent="0.3">
      <c r="C13" t="s">
        <v>19</v>
      </c>
      <c r="D13" s="47" t="s">
        <v>133</v>
      </c>
      <c r="E13" s="47" t="s">
        <v>134</v>
      </c>
      <c r="F13" s="47" t="s">
        <v>135</v>
      </c>
      <c r="G13" s="47" t="s">
        <v>136</v>
      </c>
      <c r="H13" s="47"/>
    </row>
    <row r="14" spans="3:8" x14ac:dyDescent="0.3">
      <c r="C14" t="s">
        <v>137</v>
      </c>
      <c r="D14" s="47" t="s">
        <v>138</v>
      </c>
      <c r="E14" s="47" t="s">
        <v>139</v>
      </c>
      <c r="F14" s="47" t="s">
        <v>140</v>
      </c>
      <c r="G14" s="47" t="s">
        <v>141</v>
      </c>
      <c r="H14" s="47"/>
    </row>
    <row r="15" spans="3:8" x14ac:dyDescent="0.3">
      <c r="D15" s="47"/>
      <c r="E15" s="47"/>
      <c r="F15" s="47"/>
      <c r="G15" s="47"/>
      <c r="H15" s="47"/>
    </row>
    <row r="16" spans="3:8" x14ac:dyDescent="0.3">
      <c r="C16" t="s">
        <v>142</v>
      </c>
      <c r="D16" s="47" t="s">
        <v>143</v>
      </c>
      <c r="E16" s="47" t="s">
        <v>144</v>
      </c>
      <c r="F16" s="47" t="s">
        <v>145</v>
      </c>
      <c r="G16" s="47" t="s">
        <v>146</v>
      </c>
      <c r="H16" s="47"/>
    </row>
    <row r="17" spans="4:8" x14ac:dyDescent="0.3">
      <c r="D17" s="47"/>
      <c r="E17" s="47"/>
      <c r="F17" s="47"/>
      <c r="G17" s="47"/>
      <c r="H17" s="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4" sqref="B14"/>
    </sheetView>
  </sheetViews>
  <sheetFormatPr defaultRowHeight="14.4" x14ac:dyDescent="0.3"/>
  <cols>
    <col min="1" max="1" width="30.109375" customWidth="1"/>
    <col min="2" max="2" width="118.33203125" customWidth="1"/>
    <col min="3" max="3" width="143.88671875" customWidth="1"/>
  </cols>
  <sheetData>
    <row r="1" spans="1:3" ht="16.2" thickBot="1" x14ac:dyDescent="0.35">
      <c r="A1" s="207" t="s">
        <v>22</v>
      </c>
      <c r="B1" s="208" t="s">
        <v>162</v>
      </c>
      <c r="C1" s="208" t="s">
        <v>163</v>
      </c>
    </row>
    <row r="2" spans="1:3" ht="15.6" x14ac:dyDescent="0.3">
      <c r="A2" s="265" t="s">
        <v>164</v>
      </c>
      <c r="B2" s="209" t="s">
        <v>165</v>
      </c>
      <c r="C2" s="209" t="s">
        <v>168</v>
      </c>
    </row>
    <row r="3" spans="1:3" ht="15.6" x14ac:dyDescent="0.3">
      <c r="A3" s="267"/>
      <c r="B3" s="209" t="s">
        <v>166</v>
      </c>
      <c r="C3" s="209" t="s">
        <v>169</v>
      </c>
    </row>
    <row r="4" spans="1:3" ht="16.2" thickBot="1" x14ac:dyDescent="0.35">
      <c r="A4" s="266"/>
      <c r="B4" s="210" t="s">
        <v>167</v>
      </c>
      <c r="C4" s="211"/>
    </row>
    <row r="5" spans="1:3" ht="15.6" x14ac:dyDescent="0.3">
      <c r="A5" s="265" t="s">
        <v>6</v>
      </c>
      <c r="B5" s="265" t="s">
        <v>170</v>
      </c>
      <c r="C5" s="209" t="s">
        <v>171</v>
      </c>
    </row>
    <row r="6" spans="1:3" ht="16.2" thickBot="1" x14ac:dyDescent="0.35">
      <c r="A6" s="266"/>
      <c r="B6" s="266"/>
      <c r="C6" s="210" t="s">
        <v>172</v>
      </c>
    </row>
    <row r="7" spans="1:3" ht="15.6" x14ac:dyDescent="0.3">
      <c r="A7" s="265" t="s">
        <v>17</v>
      </c>
      <c r="B7" s="209" t="s">
        <v>173</v>
      </c>
      <c r="C7" s="265"/>
    </row>
    <row r="8" spans="1:3" ht="16.2" thickBot="1" x14ac:dyDescent="0.35">
      <c r="A8" s="266"/>
      <c r="B8" s="210" t="s">
        <v>174</v>
      </c>
      <c r="C8" s="266"/>
    </row>
    <row r="9" spans="1:3" ht="15.6" x14ac:dyDescent="0.3">
      <c r="A9" s="265" t="s">
        <v>1</v>
      </c>
      <c r="B9" s="209" t="s">
        <v>175</v>
      </c>
      <c r="C9" s="265" t="s">
        <v>177</v>
      </c>
    </row>
    <row r="10" spans="1:3" ht="16.2" thickBot="1" x14ac:dyDescent="0.35">
      <c r="A10" s="266"/>
      <c r="B10" s="209" t="s">
        <v>176</v>
      </c>
      <c r="C10" s="266"/>
    </row>
    <row r="11" spans="1:3" ht="16.2" thickBot="1" x14ac:dyDescent="0.35">
      <c r="A11" s="212" t="s">
        <v>128</v>
      </c>
      <c r="B11" s="213" t="s">
        <v>178</v>
      </c>
      <c r="C11" s="213" t="s">
        <v>179</v>
      </c>
    </row>
    <row r="12" spans="1:3" ht="15.6" x14ac:dyDescent="0.3">
      <c r="A12" s="265" t="s">
        <v>19</v>
      </c>
      <c r="B12" s="209" t="s">
        <v>180</v>
      </c>
      <c r="C12" s="209" t="s">
        <v>182</v>
      </c>
    </row>
    <row r="13" spans="1:3" ht="16.2" thickBot="1" x14ac:dyDescent="0.35">
      <c r="A13" s="266"/>
      <c r="B13" s="210" t="s">
        <v>181</v>
      </c>
      <c r="C13" s="210" t="s">
        <v>183</v>
      </c>
    </row>
  </sheetData>
  <mergeCells count="8">
    <mergeCell ref="C7:C8"/>
    <mergeCell ref="A9:A10"/>
    <mergeCell ref="C9:C10"/>
    <mergeCell ref="A12:A13"/>
    <mergeCell ref="A2:A4"/>
    <mergeCell ref="A5:A6"/>
    <mergeCell ref="B5:B6"/>
    <mergeCell ref="A7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2022</vt:lpstr>
      <vt:lpstr>5year</vt:lpstr>
      <vt:lpstr>trans</vt:lpstr>
      <vt:lpstr>Mobileunifi</vt:lpstr>
      <vt:lpstr>Sheet9</vt:lpstr>
      <vt:lpstr>Sheet4</vt:lpstr>
      <vt:lpstr>high level r.c.v. </vt:lpstr>
      <vt:lpstr>challenges 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'Bosun Ayodeji</dc:creator>
  <cp:lastModifiedBy>MISTURA</cp:lastModifiedBy>
  <dcterms:created xsi:type="dcterms:W3CDTF">2020-05-02T19:57:18Z</dcterms:created>
  <dcterms:modified xsi:type="dcterms:W3CDTF">2024-08-15T19:42:06Z</dcterms:modified>
</cp:coreProperties>
</file>