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과제\창작\"/>
    </mc:Choice>
  </mc:AlternateContent>
  <xr:revisionPtr revIDLastSave="0" documentId="13_ncr:1_{2EBFA455-E14D-437B-A7D1-74C427C401E5}" xr6:coauthVersionLast="47" xr6:coauthVersionMax="47" xr10:uidLastSave="{00000000-0000-0000-0000-000000000000}"/>
  <bookViews>
    <workbookView xWindow="28680" yWindow="-120" windowWidth="29040" windowHeight="15720" xr2:uid="{B1EC41F5-BAA1-46F2-8D99-CB4BBDA39752}"/>
  </bookViews>
  <sheets>
    <sheet name="INFO" sheetId="19" r:id="rId1"/>
    <sheet name="DATA" sheetId="2" r:id="rId2"/>
    <sheet name="MAP" sheetId="3" r:id="rId3"/>
    <sheet name="STAGE" sheetId="10" r:id="rId4"/>
    <sheet name="CONDITION" sheetId="11" r:id="rId5"/>
    <sheet name="SEASON_FLOW" sheetId="12" r:id="rId6"/>
    <sheet name="STRING" sheetId="9" r:id="rId7"/>
  </sheets>
  <definedNames>
    <definedName name="_xlnm._FilterDatabase" localSheetId="4" hidden="1">CONDITION!#REF!</definedName>
    <definedName name="_xlnm._FilterDatabase" localSheetId="2" hidden="1">MAP!#REF!</definedName>
    <definedName name="_xlnm._FilterDatabase" localSheetId="5" hidden="1">SEASON_FLOW!#REF!</definedName>
    <definedName name="_xlnm._FilterDatabase" localSheetId="3" hidden="1">STAGE!#REF!</definedName>
    <definedName name="_xlnm._FilterDatabase" localSheetId="6" hidden="1">STRING!#REF!</definedName>
    <definedName name="AlertGetItem">#REF!</definedName>
    <definedName name="AlertGetItem_List">#REF!</definedName>
    <definedName name="Break">#REF!</definedName>
    <definedName name="Break_List">#REF!</definedName>
    <definedName name="Broadcast">#REF!</definedName>
    <definedName name="Broadcast_List">#REF!</definedName>
    <definedName name="CheckTradeRuby_List">#REF!</definedName>
    <definedName name="Enchant">#REF!</definedName>
    <definedName name="Enchant_List">#REF!</definedName>
    <definedName name="FixCreateSlot">#REF!</definedName>
    <definedName name="FixCreateSlot_List">#REF!</definedName>
    <definedName name="FixSlot">#REF!</definedName>
    <definedName name="FixSlot_List">#REF!</definedName>
    <definedName name="IncludeSealing">#REF!</definedName>
    <definedName name="IncludeSealing_List">#REF!</definedName>
    <definedName name="IncludeServerTransfer">#REF!</definedName>
    <definedName name="Is_UsedSkill">#REF!</definedName>
    <definedName name="Is_UsedSkill_List">#REF!</definedName>
    <definedName name="LockFunc">#REF!</definedName>
    <definedName name="LockFunc_List">#REF!</definedName>
    <definedName name="Main_Category">#REF!</definedName>
    <definedName name="Main_Category_List">#REF!</definedName>
    <definedName name="PetAutoSell">#REF!</definedName>
    <definedName name="PetAutoSell_List">#REF!</definedName>
    <definedName name="Sell">#REF!</definedName>
    <definedName name="Sell_List">#REF!</definedName>
    <definedName name="SetOperatorTool_List">#REF!</definedName>
    <definedName name="SetTrade_List">#REF!</definedName>
    <definedName name="Skill_Level_Ratio">#REF!</definedName>
    <definedName name="Sub_Category">#REF!</definedName>
    <definedName name="Sub_Category_List">#REF!</definedName>
    <definedName name="T_AutoSort">#REF!</definedName>
    <definedName name="T_AutoSort_List">#REF!</definedName>
    <definedName name="T_Equip">#REF!</definedName>
    <definedName name="T_Equip_List">#REF!</definedName>
    <definedName name="T_EquipSlot">#REF!</definedName>
    <definedName name="T_EquipSlot_List">#REF!</definedName>
    <definedName name="T_ExchangeCategory">#REF!</definedName>
    <definedName name="T_ExchangeCategory_List">#REF!</definedName>
    <definedName name="T_Goods">#REF!</definedName>
    <definedName name="T_Goods_List">#REF!</definedName>
    <definedName name="T_ItemGrade">#REF!</definedName>
    <definedName name="T_ItemGrade_List">#REF!</definedName>
    <definedName name="T_Job">#REF!</definedName>
    <definedName name="T_Job_List">#REF!</definedName>
    <definedName name="T_RandomBox">#REF!</definedName>
    <definedName name="T_RandomBox_List">#REF!</definedName>
    <definedName name="T_UiNumber">#REF!</definedName>
    <definedName name="T_UiNumber_List">#REF!</definedName>
    <definedName name="T_WeaponBone_L">#REF!</definedName>
    <definedName name="T_WeaponBone_L_List">#REF!</definedName>
    <definedName name="T_WeaponBone_R">#REF!</definedName>
    <definedName name="T_WeaponBone_R_List">#REF!</definedName>
    <definedName name="Throw">#REF!</definedName>
    <definedName name="Throw_List">#REF!</definedName>
    <definedName name="Trade">#REF!</definedName>
    <definedName name="Trade_List">#REF!</definedName>
    <definedName name="TypeGrowth">#REF!</definedName>
    <definedName name="TypeGrowth_List">#REF!</definedName>
    <definedName name="UsedData_List">#REF!</definedName>
    <definedName name="UseLocker">#REF!</definedName>
    <definedName name="UseLocker_List">#REF!</definedName>
    <definedName name="UseMarket">#REF!</definedName>
    <definedName name="UseMarket_List">#REF!</definedName>
    <definedName name="그룹박스수식설정">#REF!</definedName>
    <definedName name="분해등급값">#REF!</definedName>
    <definedName name="분해비교표">#REF!:#REF!</definedName>
    <definedName name="성장경험치값">#REF!</definedName>
    <definedName name="성장경험치배율값">#REF!</definedName>
    <definedName name="성장스탯값">#REF!</definedName>
    <definedName name="성장인덱스">#REF!</definedName>
    <definedName name="아이템이큅수식설정">#REF!</definedName>
    <definedName name="아이템인포수식설정">#REF!</definedName>
    <definedName name="이름">#REF!</definedName>
    <definedName name="자료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" l="1"/>
  <c r="F6" i="11"/>
  <c r="F7" i="11"/>
  <c r="F8" i="11"/>
  <c r="F10" i="11"/>
  <c r="F11" i="11"/>
  <c r="F12" i="11"/>
  <c r="F13" i="11"/>
  <c r="F14" i="11"/>
  <c r="F15" i="11"/>
  <c r="F16" i="11"/>
  <c r="K5" i="12" l="1"/>
  <c r="K6" i="12"/>
  <c r="K7" i="12"/>
  <c r="K8" i="12"/>
  <c r="K9" i="12"/>
  <c r="K10" i="12"/>
  <c r="K11" i="12"/>
  <c r="K4" i="12"/>
  <c r="G16" i="10" l="1"/>
  <c r="K4" i="3" l="1"/>
  <c r="A4" i="3" s="1"/>
  <c r="K5" i="3"/>
  <c r="A5" i="3" s="1"/>
  <c r="K6" i="3"/>
  <c r="A6" i="3" s="1"/>
  <c r="K7" i="3"/>
  <c r="A7" i="3" s="1"/>
  <c r="K8" i="3"/>
  <c r="A8" i="3" s="1"/>
  <c r="K9" i="3"/>
  <c r="A9" i="3" s="1"/>
  <c r="K10" i="3"/>
  <c r="A10" i="3" s="1"/>
  <c r="K11" i="3"/>
  <c r="A11" i="3" s="1"/>
  <c r="F4" i="10"/>
  <c r="D4" i="10" l="1"/>
  <c r="L4" i="3"/>
  <c r="B4" i="11"/>
  <c r="B5" i="11"/>
  <c r="A5" i="11" s="1"/>
  <c r="D5" i="3"/>
  <c r="B6" i="11"/>
  <c r="B7" i="11"/>
  <c r="A7" i="11" s="1"/>
  <c r="D6" i="3"/>
  <c r="B8" i="11"/>
  <c r="B9" i="11"/>
  <c r="A9" i="11" s="1"/>
  <c r="D7" i="3"/>
  <c r="B10" i="11"/>
  <c r="B11" i="11"/>
  <c r="A11" i="11" s="1"/>
  <c r="B12" i="11"/>
  <c r="A12" i="11" s="1"/>
  <c r="D8" i="3"/>
  <c r="B13" i="11"/>
  <c r="D9" i="3"/>
  <c r="B14" i="11"/>
  <c r="D10" i="3"/>
  <c r="B15" i="11"/>
  <c r="D11" i="3"/>
  <c r="B16" i="11"/>
  <c r="D4" i="3"/>
  <c r="N11" i="3"/>
  <c r="D16" i="10"/>
  <c r="M11" i="3"/>
  <c r="L11" i="3"/>
  <c r="N10" i="3"/>
  <c r="L10" i="3"/>
  <c r="D15" i="10"/>
  <c r="M10" i="3"/>
  <c r="L9" i="3"/>
  <c r="D14" i="10"/>
  <c r="M9" i="3"/>
  <c r="N9" i="3"/>
  <c r="L8" i="3"/>
  <c r="D13" i="10"/>
  <c r="M8" i="3"/>
  <c r="N8" i="3"/>
  <c r="E4" i="3" l="1"/>
  <c r="F4" i="3"/>
  <c r="A4" i="11"/>
  <c r="A6" i="11"/>
  <c r="F5" i="3"/>
  <c r="E5" i="3"/>
  <c r="A8" i="11"/>
  <c r="E6" i="3"/>
  <c r="F6" i="3"/>
  <c r="E7" i="3"/>
  <c r="F7" i="3"/>
  <c r="A10" i="11"/>
  <c r="A13" i="11"/>
  <c r="E8" i="3"/>
  <c r="F8" i="3"/>
  <c r="A14" i="11"/>
  <c r="E9" i="3"/>
  <c r="F9" i="3"/>
  <c r="A15" i="11"/>
  <c r="F10" i="3"/>
  <c r="E10" i="3"/>
  <c r="A16" i="11"/>
  <c r="E11" i="3"/>
  <c r="F11" i="3"/>
  <c r="L7" i="3"/>
  <c r="D11" i="10"/>
  <c r="D10" i="10"/>
  <c r="D12" i="10"/>
  <c r="M7" i="3"/>
  <c r="N7" i="3"/>
  <c r="D8" i="10"/>
  <c r="M6" i="3"/>
  <c r="L6" i="3"/>
  <c r="D9" i="10"/>
  <c r="N6" i="3"/>
  <c r="M5" i="3"/>
  <c r="N5" i="3"/>
  <c r="D6" i="10"/>
  <c r="L5" i="3"/>
  <c r="D7" i="10"/>
  <c r="D5" i="10"/>
  <c r="N4" i="3"/>
  <c r="M4" i="3"/>
  <c r="A12" i="10" l="1"/>
  <c r="I12" i="10" s="1"/>
  <c r="A10" i="10"/>
  <c r="I10" i="10" s="1"/>
  <c r="A6" i="10"/>
  <c r="I6" i="10" s="1"/>
  <c r="A13" i="10"/>
  <c r="I13" i="10" s="1"/>
  <c r="A15" i="10"/>
  <c r="I15" i="10" s="1"/>
  <c r="A7" i="10"/>
  <c r="I7" i="10" s="1"/>
  <c r="A11" i="10"/>
  <c r="I11" i="10" s="1"/>
  <c r="A8" i="10"/>
  <c r="I8" i="10" s="1"/>
  <c r="A14" i="10"/>
  <c r="I14" i="10" s="1"/>
  <c r="A16" i="10"/>
  <c r="A9" i="10"/>
  <c r="I9" i="10" s="1"/>
  <c r="A5" i="10"/>
  <c r="I5" i="10" s="1"/>
  <c r="A4" i="10"/>
  <c r="I4" i="10" s="1"/>
  <c r="G15" i="10" l="1"/>
  <c r="I16" i="10"/>
  <c r="F5" i="10"/>
  <c r="F9" i="11"/>
  <c r="F4" i="11"/>
  <c r="F6" i="10"/>
  <c r="G4" i="10"/>
  <c r="F10" i="10"/>
  <c r="G8" i="10"/>
  <c r="G13" i="10"/>
  <c r="F15" i="10"/>
  <c r="F9" i="10"/>
  <c r="G7" i="10"/>
  <c r="F12" i="10"/>
  <c r="G10" i="10"/>
  <c r="F8" i="10"/>
  <c r="G6" i="10"/>
  <c r="G14" i="10"/>
  <c r="F16" i="10"/>
  <c r="F14" i="10"/>
  <c r="G12" i="10"/>
  <c r="F7" i="10"/>
  <c r="G5" i="10"/>
  <c r="F11" i="10"/>
  <c r="G9" i="10"/>
  <c r="F13" i="10"/>
  <c r="G11" i="10"/>
</calcChain>
</file>

<file path=xl/sharedStrings.xml><?xml version="1.0" encoding="utf-8"?>
<sst xmlns="http://schemas.openxmlformats.org/spreadsheetml/2006/main" count="322" uniqueCount="204">
  <si>
    <t>데이터 구조도</t>
    <phoneticPr fontId="1" type="noConversion"/>
  </si>
  <si>
    <t>OPTION_TYPE</t>
    <phoneticPr fontId="1" type="noConversion"/>
  </si>
  <si>
    <t>CONDITION_GROUP</t>
    <phoneticPr fontId="1" type="noConversion"/>
  </si>
  <si>
    <t>ISRATE</t>
    <phoneticPr fontId="1" type="noConversion"/>
  </si>
  <si>
    <t>SORT</t>
    <phoneticPr fontId="1" type="noConversion"/>
  </si>
  <si>
    <t>CONDITION_TYPE</t>
    <phoneticPr fontId="1" type="noConversion"/>
  </si>
  <si>
    <t>아이디</t>
    <phoneticPr fontId="1" type="noConversion"/>
  </si>
  <si>
    <t>순서</t>
    <phoneticPr fontId="1" type="noConversion"/>
  </si>
  <si>
    <t>ID</t>
  </si>
  <si>
    <t>COMMENT</t>
    <phoneticPr fontId="1" type="noConversion"/>
  </si>
  <si>
    <t>int</t>
    <phoneticPr fontId="1" type="noConversion"/>
  </si>
  <si>
    <t>comment</t>
    <phoneticPr fontId="1" type="noConversion"/>
  </si>
  <si>
    <t>string</t>
    <phoneticPr fontId="1" type="noConversion"/>
  </si>
  <si>
    <t>옵션 타입</t>
    <phoneticPr fontId="1" type="noConversion"/>
  </si>
  <si>
    <t>옵션 비율</t>
    <phoneticPr fontId="1" type="noConversion"/>
  </si>
  <si>
    <t>STRING_KEY</t>
    <phoneticPr fontId="1" type="noConversion"/>
  </si>
  <si>
    <t>DESC</t>
    <phoneticPr fontId="1" type="noConversion"/>
  </si>
  <si>
    <t>스테이지 이름</t>
    <phoneticPr fontId="1" type="noConversion"/>
  </si>
  <si>
    <t>스테이지 그룹</t>
    <phoneticPr fontId="1" type="noConversion"/>
  </si>
  <si>
    <t>STAGE_GROUP</t>
    <phoneticPr fontId="1" type="noConversion"/>
  </si>
  <si>
    <t>섬 이름</t>
    <phoneticPr fontId="1" type="noConversion"/>
  </si>
  <si>
    <t>스테이지 타입</t>
    <phoneticPr fontId="1" type="noConversion"/>
  </si>
  <si>
    <t>STAGE_TYPE</t>
    <phoneticPr fontId="1" type="noConversion"/>
  </si>
  <si>
    <t>입장 스태미나</t>
    <phoneticPr fontId="1" type="noConversion"/>
  </si>
  <si>
    <t>오픈 조건 그룹</t>
    <phoneticPr fontId="1" type="noConversion"/>
  </si>
  <si>
    <t>STAMINA_COST</t>
    <phoneticPr fontId="1" type="noConversion"/>
  </si>
  <si>
    <t>STAGE_NAME</t>
    <phoneticPr fontId="1" type="noConversion"/>
  </si>
  <si>
    <t>섬 설명</t>
    <phoneticPr fontId="1" type="noConversion"/>
  </si>
  <si>
    <t xml:space="preserve"> 섬 이미지</t>
    <phoneticPr fontId="1" type="noConversion"/>
  </si>
  <si>
    <t>권장 전투력</t>
    <phoneticPr fontId="1" type="noConversion"/>
  </si>
  <si>
    <t>지속 시간</t>
    <phoneticPr fontId="1" type="noConversion"/>
  </si>
  <si>
    <t>TIME</t>
    <phoneticPr fontId="1" type="noConversion"/>
  </si>
  <si>
    <t>COUNT</t>
    <phoneticPr fontId="1" type="noConversion"/>
  </si>
  <si>
    <t>계절 타입</t>
    <phoneticPr fontId="1" type="noConversion"/>
  </si>
  <si>
    <t>SEASON_TYPE</t>
    <phoneticPr fontId="1" type="noConversion"/>
  </si>
  <si>
    <t xml:space="preserve"> 개요</t>
    <phoneticPr fontId="1" type="noConversion"/>
  </si>
  <si>
    <t>→ 구역(STAGE)을 클리어해야 다음 구역이 열리는 형태</t>
  </si>
  <si>
    <t>→ 기본 맵에서는 실루엣이나 물음표로 표시한다</t>
  </si>
  <si>
    <t>→ 히든 스테이지 오픈 조건 달성 시 노출</t>
  </si>
  <si>
    <t>맵 (섬) 시스템 기획 초안</t>
    <phoneticPr fontId="1" type="noConversion"/>
  </si>
  <si>
    <t>- 몬스터 토벌, 정화, 다리 연결, 탐사도 달성 등.. 다양한 조건으로 섬 구역을 확장한다</t>
    <phoneticPr fontId="1" type="noConversion"/>
  </si>
  <si>
    <t>- 탐사도(%)를 기반으로 다음 지역(ISLAND)이 오픈된다</t>
    <phoneticPr fontId="1" type="noConversion"/>
  </si>
  <si>
    <t>- 탐사도: 섬 내 활동 (몬스터 처치, 정화, 채집, 채광, 낚시 등)으로 포인트 획득</t>
    <phoneticPr fontId="1" type="noConversion"/>
  </si>
  <si>
    <t>→ 임계치마다 섬 내부 스테이지 확장 및 다음 섬 오픈</t>
    <phoneticPr fontId="1" type="noConversion"/>
  </si>
  <si>
    <r>
      <t xml:space="preserve">- 각 섬마다 </t>
    </r>
    <r>
      <rPr>
        <b/>
        <sz val="10"/>
        <color theme="1"/>
        <rFont val="맑은 고딕"/>
        <family val="3"/>
        <charset val="129"/>
        <scheme val="minor"/>
      </rPr>
      <t>히든 스테이지</t>
    </r>
    <r>
      <rPr>
        <sz val="10"/>
        <color theme="1"/>
        <rFont val="맑은 고딕"/>
        <family val="2"/>
        <charset val="129"/>
        <scheme val="minor"/>
      </rPr>
      <t>가 존재한다 (0개~N개)</t>
    </r>
    <phoneticPr fontId="1" type="noConversion"/>
  </si>
  <si>
    <t>모험의 시작</t>
    <phoneticPr fontId="1" type="noConversion"/>
  </si>
  <si>
    <t>끝 없는 들판</t>
    <phoneticPr fontId="1" type="noConversion"/>
  </si>
  <si>
    <t>해변</t>
    <phoneticPr fontId="1" type="noConversion"/>
  </si>
  <si>
    <t>해안 유적지</t>
    <phoneticPr fontId="1" type="noConversion"/>
  </si>
  <si>
    <t>붉은 보리밭</t>
    <phoneticPr fontId="1" type="noConversion"/>
  </si>
  <si>
    <t>낙엽산</t>
    <phoneticPr fontId="1" type="noConversion"/>
  </si>
  <si>
    <t>눈 내리는 마을</t>
    <phoneticPr fontId="1" type="noConversion"/>
  </si>
  <si>
    <t>얼어붙은 산</t>
    <phoneticPr fontId="1" type="noConversion"/>
  </si>
  <si>
    <t>REQ_POWER</t>
    <phoneticPr fontId="1" type="noConversion"/>
  </si>
  <si>
    <t>이전 스테이지 ID</t>
    <phoneticPr fontId="1" type="noConversion"/>
  </si>
  <si>
    <t>다음 스테이지 ID</t>
    <phoneticPr fontId="1" type="noConversion"/>
  </si>
  <si>
    <t>클리어 조건 그룹</t>
    <phoneticPr fontId="1" type="noConversion"/>
  </si>
  <si>
    <t>NEXT_STAGE_ID</t>
    <phoneticPr fontId="1" type="noConversion"/>
  </si>
  <si>
    <t>PRE_STAGE_ID</t>
    <phoneticPr fontId="1" type="noConversion"/>
  </si>
  <si>
    <t>MAP_NAME</t>
    <phoneticPr fontId="1" type="noConversion"/>
  </si>
  <si>
    <t>MAP_DESC</t>
    <phoneticPr fontId="1" type="noConversion"/>
  </si>
  <si>
    <t>MAP_IMAGE</t>
    <phoneticPr fontId="1" type="noConversion"/>
  </si>
  <si>
    <t>조건 타입</t>
    <phoneticPr fontId="1" type="noConversion"/>
  </si>
  <si>
    <t>스테이지 클리어</t>
  </si>
  <si>
    <t>탐사도 달성</t>
  </si>
  <si>
    <t>퀘스트 클리어</t>
  </si>
  <si>
    <t>몬스터 처치</t>
  </si>
  <si>
    <t>마리</t>
    <phoneticPr fontId="1" type="noConversion"/>
  </si>
  <si>
    <t>아이템 획득</t>
  </si>
  <si>
    <t>조건 그룹</t>
    <phoneticPr fontId="1" type="noConversion"/>
  </si>
  <si>
    <t>파라메터_1</t>
    <phoneticPr fontId="1" type="noConversion"/>
  </si>
  <si>
    <t>파라메터_2</t>
    <phoneticPr fontId="1" type="noConversion"/>
  </si>
  <si>
    <t>PARAMETER_2</t>
    <phoneticPr fontId="1" type="noConversion"/>
  </si>
  <si>
    <t>NONE</t>
  </si>
  <si>
    <t>NONE</t>
    <phoneticPr fontId="1" type="noConversion"/>
  </si>
  <si>
    <t>COMMENT</t>
  </si>
  <si>
    <t>PARAMETER_1</t>
  </si>
  <si>
    <t>-</t>
    <phoneticPr fontId="1" type="noConversion"/>
  </si>
  <si>
    <r>
      <t>S</t>
    </r>
    <r>
      <rPr>
        <sz val="10"/>
        <color theme="1"/>
        <rFont val="맑은 고딕"/>
        <family val="2"/>
        <charset val="129"/>
        <scheme val="minor"/>
      </rPr>
      <t>TAGE_ID</t>
    </r>
    <phoneticPr fontId="1" type="noConversion"/>
  </si>
  <si>
    <r>
      <t>Q</t>
    </r>
    <r>
      <rPr>
        <sz val="10"/>
        <color theme="1"/>
        <rFont val="맑은 고딕"/>
        <family val="2"/>
        <charset val="129"/>
        <scheme val="minor"/>
      </rPr>
      <t>UEST_ID</t>
    </r>
    <phoneticPr fontId="1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</si>
  <si>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ONSTER_ID</t>
    </r>
    <phoneticPr fontId="1" type="noConversion"/>
  </si>
  <si>
    <r>
      <t>I</t>
    </r>
    <r>
      <rPr>
        <sz val="10"/>
        <color theme="1"/>
        <rFont val="맑은 고딕"/>
        <family val="2"/>
        <charset val="129"/>
        <scheme val="minor"/>
      </rPr>
      <t>TEM_ID</t>
    </r>
    <phoneticPr fontId="1" type="noConversion"/>
  </si>
  <si>
    <t>개수</t>
    <phoneticPr fontId="1" type="noConversion"/>
  </si>
  <si>
    <t>&lt;CONDITION_TYPE&gt;</t>
    <phoneticPr fontId="1" type="noConversion"/>
  </si>
  <si>
    <t>#파라메터 설명 예시</t>
    <phoneticPr fontId="1" type="noConversion"/>
  </si>
  <si>
    <t xml:space="preserve"> 맵, 스테이지 구조</t>
    <phoneticPr fontId="1" type="noConversion"/>
  </si>
  <si>
    <t>- 완전 선형이 아닌, 권장 루트만 PRE_STAGE_ID 와 NEXT_STAGE_ID로 지정한다</t>
    <phoneticPr fontId="1" type="noConversion"/>
  </si>
  <si>
    <t>봄</t>
  </si>
  <si>
    <t>여름</t>
  </si>
  <si>
    <t>가을</t>
  </si>
  <si>
    <t>겨울</t>
  </si>
  <si>
    <t>&lt;SEASON_TYPE&gt;</t>
    <phoneticPr fontId="1" type="noConversion"/>
  </si>
  <si>
    <t>- 실제 개방은 CONDITION_GROUP으로 유연하게 제어한다</t>
    <phoneticPr fontId="1" type="noConversion"/>
  </si>
  <si>
    <t>&lt;STAGE_TYPE&gt;</t>
    <phoneticPr fontId="1" type="noConversion"/>
  </si>
  <si>
    <t>히든</t>
    <phoneticPr fontId="1" type="noConversion"/>
  </si>
  <si>
    <t>- 각 맵(섬)마다 계절 타입이 존재한다</t>
    <phoneticPr fontId="1" type="noConversion"/>
  </si>
  <si>
    <t>튜토리얼</t>
    <phoneticPr fontId="1" type="noConversion"/>
  </si>
  <si>
    <t>메인</t>
    <phoneticPr fontId="1" type="noConversion"/>
  </si>
  <si>
    <t>→ 추후 컨셉에 맞게 수정 및 추가 가능성 有</t>
    <phoneticPr fontId="1" type="noConversion"/>
  </si>
  <si>
    <t>- 맵 내에 존재하는 스테이지는 STAGE 테이블의 STAGE_GROUP을 참조한다</t>
    <phoneticPr fontId="1" type="noConversion"/>
  </si>
  <si>
    <t>- STAGE 별로 타입이 존재한다</t>
    <phoneticPr fontId="1" type="noConversion"/>
  </si>
  <si>
    <t>- 각 섬과 스테이지마다 오픈 조건 그룹(CONDITION_GROUP)이 존재한다  → CONDITION 테이블 참조</t>
    <phoneticPr fontId="1" type="noConversion"/>
  </si>
  <si>
    <t>MAP</t>
    <phoneticPr fontId="1" type="noConversion"/>
  </si>
  <si>
    <t>ID</t>
    <phoneticPr fontId="1" type="noConversion"/>
  </si>
  <si>
    <t>STAGE</t>
    <phoneticPr fontId="1" type="noConversion"/>
  </si>
  <si>
    <t>STAMINA_COST</t>
  </si>
  <si>
    <t>REQ_POWER</t>
  </si>
  <si>
    <t>CLEAR_CONDITION_GROUP</t>
    <phoneticPr fontId="1" type="noConversion"/>
  </si>
  <si>
    <t>CONDITION</t>
    <phoneticPr fontId="1" type="noConversion"/>
  </si>
  <si>
    <t>%</t>
    <phoneticPr fontId="1" type="noConversion"/>
  </si>
  <si>
    <t>옵션 파라메터</t>
    <phoneticPr fontId="1" type="noConversion"/>
  </si>
  <si>
    <t>중첩 여부</t>
    <phoneticPr fontId="1" type="noConversion"/>
  </si>
  <si>
    <t>IS_OVERLAY</t>
    <phoneticPr fontId="1" type="noConversion"/>
  </si>
  <si>
    <t>스테이지 입장 시</t>
    <phoneticPr fontId="1" type="noConversion"/>
  </si>
  <si>
    <t>전투 시작 시</t>
    <phoneticPr fontId="1" type="noConversion"/>
  </si>
  <si>
    <t>몬스터 처치 시</t>
    <phoneticPr fontId="1" type="noConversion"/>
  </si>
  <si>
    <t>적에게 치명타 피해를 줬을 시</t>
    <phoneticPr fontId="1" type="noConversion"/>
  </si>
  <si>
    <t>봄 속성 공격 명중 시</t>
    <phoneticPr fontId="1" type="noConversion"/>
  </si>
  <si>
    <t>여름 속성 공격 명중 시</t>
    <phoneticPr fontId="1" type="noConversion"/>
  </si>
  <si>
    <t>가을 속성 공격 명중 시</t>
    <phoneticPr fontId="1" type="noConversion"/>
  </si>
  <si>
    <t>겨울 속성 공격 명중 시</t>
    <phoneticPr fontId="1" type="noConversion"/>
  </si>
  <si>
    <t>파티 내 모든 캐릭터의 공격력 총합 만큼</t>
    <phoneticPr fontId="1" type="noConversion"/>
  </si>
  <si>
    <t>공격력 증가</t>
    <phoneticPr fontId="1" type="noConversion"/>
  </si>
  <si>
    <t>방어력 증가</t>
    <phoneticPr fontId="1" type="noConversion"/>
  </si>
  <si>
    <t>치유력 증가</t>
    <phoneticPr fontId="1" type="noConversion"/>
  </si>
  <si>
    <t>HP 회복</t>
    <phoneticPr fontId="1" type="noConversion"/>
  </si>
  <si>
    <t>봄 속성 피해 보너스</t>
  </si>
  <si>
    <t>여름 속성 피해 보너스</t>
  </si>
  <si>
    <t>가을 속성 피해 보너스</t>
  </si>
  <si>
    <t>겨울 속성 피해 보너스</t>
  </si>
  <si>
    <t>이동속도 증가</t>
    <phoneticPr fontId="1" type="noConversion"/>
  </si>
  <si>
    <t>이동속도 감소</t>
    <phoneticPr fontId="1" type="noConversion"/>
  </si>
  <si>
    <t>HP 감소</t>
    <phoneticPr fontId="1" type="noConversion"/>
  </si>
  <si>
    <t>공격력 감소</t>
    <phoneticPr fontId="1" type="noConversion"/>
  </si>
  <si>
    <t>방어력 감소</t>
    <phoneticPr fontId="1" type="noConversion"/>
  </si>
  <si>
    <t>치유력 감소</t>
    <phoneticPr fontId="1" type="noConversion"/>
  </si>
  <si>
    <t>발동 횟수</t>
    <phoneticPr fontId="1" type="noConversion"/>
  </si>
  <si>
    <t>쿨타임</t>
    <phoneticPr fontId="1" type="noConversion"/>
  </si>
  <si>
    <t>COOLTIME</t>
    <phoneticPr fontId="1" type="noConversion"/>
  </si>
  <si>
    <t>TYPE</t>
    <phoneticPr fontId="1" type="noConversion"/>
  </si>
  <si>
    <t>① 맵</t>
    <phoneticPr fontId="1" type="noConversion"/>
  </si>
  <si>
    <r>
      <t xml:space="preserve">&lt;원신 </t>
    </r>
    <r>
      <rPr>
        <b/>
        <i/>
        <sz val="10"/>
        <color theme="1"/>
        <rFont val="맑은 고딕"/>
        <family val="3"/>
        <charset val="129"/>
        <scheme val="minor"/>
      </rPr>
      <t>지맥 이상</t>
    </r>
    <r>
      <rPr>
        <b/>
        <sz val="10"/>
        <color theme="1"/>
        <rFont val="맑은 고딕"/>
        <family val="3"/>
        <charset val="129"/>
        <scheme val="minor"/>
      </rPr>
      <t xml:space="preserve"> 시스템&gt;</t>
    </r>
    <phoneticPr fontId="1" type="noConversion"/>
  </si>
  <si>
    <t xml:space="preserve"> → 추후 컨셉에 맞게 수정 및 추가 가능성 有</t>
    <phoneticPr fontId="1" type="noConversion"/>
  </si>
  <si>
    <r>
      <t xml:space="preserve">- 섬(MAP) 안을 </t>
    </r>
    <r>
      <rPr>
        <b/>
        <sz val="10"/>
        <color theme="1"/>
        <rFont val="맑은 고딕"/>
        <family val="3"/>
        <charset val="129"/>
        <scheme val="minor"/>
      </rPr>
      <t>여러 구역</t>
    </r>
    <r>
      <rPr>
        <sz val="10"/>
        <color theme="1"/>
        <rFont val="맑은 고딕"/>
        <family val="2"/>
        <charset val="129"/>
        <scheme val="minor"/>
      </rPr>
      <t>으로 쪼개고, 조건 달성 시 주변 구역이 열리며 맵이 확장되는 구조</t>
    </r>
    <phoneticPr fontId="1" type="noConversion"/>
  </si>
  <si>
    <t>② 맵 - 계절 기류</t>
    <phoneticPr fontId="1" type="noConversion"/>
  </si>
  <si>
    <t>- SEASON_FLOW 테이블의 SEASON_FLOW_GROUP 컬럼을 참조한다</t>
    <phoneticPr fontId="1" type="noConversion"/>
  </si>
  <si>
    <t>- SEASON_FLOW는 CONDITION에 따라 OPTION 이 발동한다</t>
    <phoneticPr fontId="1" type="noConversion"/>
  </si>
  <si>
    <t>- 각 스테이지의 SEASON_FLOW 는 0~N 종류까지 있을 수 있다.</t>
    <phoneticPr fontId="1" type="noConversion"/>
  </si>
  <si>
    <t>&lt;OPTION_TYPE&gt;</t>
    <phoneticPr fontId="1" type="noConversion"/>
  </si>
  <si>
    <t>SEASON_FLOW_GROUP</t>
    <phoneticPr fontId="1" type="noConversion"/>
  </si>
  <si>
    <t>SEASON_FLOW_DESC</t>
    <phoneticPr fontId="1" type="noConversion"/>
  </si>
  <si>
    <t>계절 기류 그룹</t>
    <phoneticPr fontId="1" type="noConversion"/>
  </si>
  <si>
    <t>계절 기류 발동 조건 타입</t>
    <phoneticPr fontId="1" type="noConversion"/>
  </si>
  <si>
    <t>계절 기류 설명</t>
    <phoneticPr fontId="1" type="noConversion"/>
  </si>
  <si>
    <t>#계절 기류 설명 예시</t>
    <phoneticPr fontId="1" type="noConversion"/>
  </si>
  <si>
    <t>③ 스테이지</t>
    <phoneticPr fontId="1" type="noConversion"/>
  </si>
  <si>
    <r>
      <t>- 각 맵에는 계절 타입에 어울리는 계절 기류(</t>
    </r>
    <r>
      <rPr>
        <sz val="10"/>
        <color theme="1"/>
        <rFont val="맑은 고딕"/>
        <family val="3"/>
        <charset val="129"/>
        <scheme val="minor"/>
      </rPr>
      <t>SEASON_FLOW</t>
    </r>
    <r>
      <rPr>
        <sz val="10"/>
        <color theme="1"/>
        <rFont val="맑은 고딕"/>
        <family val="2"/>
        <charset val="129"/>
        <scheme val="minor"/>
      </rPr>
      <t>)가 존재한다</t>
    </r>
    <phoneticPr fontId="1" type="noConversion"/>
  </si>
  <si>
    <t>EOD</t>
    <phoneticPr fontId="1" type="noConversion"/>
  </si>
  <si>
    <t>① MAP</t>
    <phoneticPr fontId="1" type="noConversion"/>
  </si>
  <si>
    <t>PARAM_1</t>
    <phoneticPr fontId="1" type="noConversion"/>
  </si>
  <si>
    <t>PARAM_2</t>
    <phoneticPr fontId="1" type="noConversion"/>
  </si>
  <si>
    <t>PARAM</t>
  </si>
  <si>
    <t>PARAM</t>
    <phoneticPr fontId="1" type="noConversion"/>
  </si>
  <si>
    <r>
      <t>- 계절 기류(</t>
    </r>
    <r>
      <rPr>
        <sz val="10"/>
        <color theme="1"/>
        <rFont val="맑은 고딕"/>
        <family val="3"/>
        <charset val="129"/>
        <scheme val="minor"/>
      </rPr>
      <t>SEASON_FLOW</t>
    </r>
    <r>
      <rPr>
        <sz val="10"/>
        <color theme="1"/>
        <rFont val="맑은 고딕"/>
        <family val="2"/>
        <charset val="129"/>
        <scheme val="minor"/>
      </rPr>
      <t xml:space="preserve">)는 플레이어에게 </t>
    </r>
    <r>
      <rPr>
        <b/>
        <sz val="10"/>
        <color theme="1"/>
        <rFont val="맑은 고딕"/>
        <family val="3"/>
        <charset val="129"/>
        <scheme val="minor"/>
      </rPr>
      <t>버프</t>
    </r>
    <r>
      <rPr>
        <sz val="10"/>
        <color theme="1"/>
        <rFont val="맑은 고딕"/>
        <family val="2"/>
        <charset val="129"/>
        <scheme val="minor"/>
      </rPr>
      <t xml:space="preserve"> 혹은 </t>
    </r>
    <r>
      <rPr>
        <b/>
        <sz val="10"/>
        <color theme="1"/>
        <rFont val="맑은 고딕"/>
        <family val="3"/>
        <charset val="129"/>
        <scheme val="minor"/>
      </rPr>
      <t>디버프</t>
    </r>
    <r>
      <rPr>
        <sz val="10"/>
        <color theme="1"/>
        <rFont val="맑은 고딕"/>
        <family val="2"/>
        <charset val="129"/>
        <scheme val="minor"/>
      </rPr>
      <t>를 부여한다</t>
    </r>
    <phoneticPr fontId="1" type="noConversion"/>
  </si>
  <si>
    <t>SEASON_TYPE</t>
  </si>
  <si>
    <t>STAGE_GROUP</t>
  </si>
  <si>
    <t>CONDITION_GROUP</t>
  </si>
  <si>
    <t>CLEAR_CONDITION_GROUP</t>
  </si>
  <si>
    <t>SEASON_FLOW_GROUP</t>
  </si>
  <si>
    <t>SORT</t>
  </si>
  <si>
    <t>MAP_NAME</t>
  </si>
  <si>
    <t>MAP_DESC</t>
  </si>
  <si>
    <t>MAP_IMAGE</t>
  </si>
  <si>
    <t>STAGE_TYPE</t>
  </si>
  <si>
    <t>PRE_STAGE_ID</t>
  </si>
  <si>
    <t>NEXT_STAGE_ID</t>
  </si>
  <si>
    <t>SEASON_FLOW</t>
    <phoneticPr fontId="1" type="noConversion"/>
  </si>
  <si>
    <t>CONDITION_TYPE</t>
  </si>
  <si>
    <t>OPTION_TYPE</t>
  </si>
  <si>
    <t>ISRATE</t>
  </si>
  <si>
    <t>TIME</t>
  </si>
  <si>
    <t>COUNT</t>
  </si>
  <si>
    <t>COOLTIME</t>
  </si>
  <si>
    <t>IS_OVERLAY</t>
  </si>
  <si>
    <t>SEASON_FLOW_DESC</t>
  </si>
  <si>
    <t>string</t>
  </si>
  <si>
    <t>스테이지 프리팹</t>
    <phoneticPr fontId="1" type="noConversion"/>
  </si>
  <si>
    <t>STAGE_PREFAB</t>
  </si>
  <si>
    <t>STAGE_PREFAB</t>
    <phoneticPr fontId="1" type="noConversion"/>
  </si>
  <si>
    <t>씬 프리팹</t>
    <phoneticPr fontId="1" type="noConversion"/>
  </si>
  <si>
    <t>SCENE_PREFAB</t>
    <phoneticPr fontId="1" type="noConversion"/>
  </si>
  <si>
    <t>바람맞이 언덕</t>
    <phoneticPr fontId="1" type="noConversion"/>
  </si>
  <si>
    <t>작은 개울목</t>
    <phoneticPr fontId="1" type="noConversion"/>
  </si>
  <si>
    <t>지평선 초소</t>
    <phoneticPr fontId="1" type="noConversion"/>
  </si>
  <si>
    <t>속삭이는 억새밭</t>
    <phoneticPr fontId="1" type="noConversion"/>
  </si>
  <si>
    <t>파도 그림길</t>
    <phoneticPr fontId="1" type="noConversion"/>
  </si>
  <si>
    <t>침식의 용치</t>
    <phoneticPr fontId="1" type="noConversion"/>
  </si>
  <si>
    <t>무너진 파수탑</t>
    <phoneticPr fontId="1" type="noConversion"/>
  </si>
  <si>
    <t>이끼 낀 전당</t>
    <phoneticPr fontId="1" type="noConversion"/>
  </si>
  <si>
    <t>봉인된 제단</t>
    <phoneticPr fontId="1" type="noConversion"/>
  </si>
  <si>
    <t>석양의 방앗간</t>
    <phoneticPr fontId="1" type="noConversion"/>
  </si>
  <si>
    <t>서릿발 들머리</t>
    <phoneticPr fontId="1" type="noConversion"/>
  </si>
  <si>
    <t>얼음비 틈새길</t>
    <phoneticPr fontId="1" type="noConversion"/>
  </si>
  <si>
    <t>매서운 비탈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</si>
</sst>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rgb="FFFFFFFF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theme="0" tint="-0.499984740745262"/>
      <name val="맑은 고딕"/>
      <family val="2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rgb="FF073763"/>
      </patternFill>
    </fill>
    <fill>
      <patternFill patternType="solid">
        <fgColor rgb="FFFCE8EF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7" fillId="0" borderId="0"/>
  </cellStyleXfs>
  <cellXfs count="9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left" vertical="center"/>
    </xf>
    <xf numFmtId="0" fontId="5" fillId="3" borderId="4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0" fillId="7" borderId="3" xfId="0" applyFill="1" applyBorder="1">
      <alignment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19" fillId="2" borderId="0" xfId="2" applyFont="1" applyFill="1" applyAlignment="1">
      <alignment vertical="center"/>
    </xf>
    <xf numFmtId="0" fontId="19" fillId="2" borderId="0" xfId="2" applyFont="1" applyFill="1" applyAlignment="1">
      <alignment horizontal="center" vertical="center"/>
    </xf>
    <xf numFmtId="0" fontId="19" fillId="4" borderId="0" xfId="2" applyFont="1" applyFill="1" applyAlignment="1">
      <alignment vertical="center"/>
    </xf>
    <xf numFmtId="0" fontId="19" fillId="4" borderId="0" xfId="2" applyFont="1" applyFill="1" applyAlignment="1">
      <alignment horizontal="center" vertical="center"/>
    </xf>
    <xf numFmtId="0" fontId="16" fillId="4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19" fillId="4" borderId="7" xfId="2" applyFont="1" applyFill="1" applyBorder="1" applyAlignment="1">
      <alignment horizontal="center" vertical="center"/>
    </xf>
    <xf numFmtId="0" fontId="19" fillId="4" borderId="9" xfId="2" applyFont="1" applyFill="1" applyBorder="1" applyAlignment="1">
      <alignment horizontal="center" vertical="center"/>
    </xf>
    <xf numFmtId="0" fontId="19" fillId="4" borderId="10" xfId="2" applyFont="1" applyFill="1" applyBorder="1" applyAlignment="1">
      <alignment vertical="center"/>
    </xf>
    <xf numFmtId="0" fontId="19" fillId="4" borderId="10" xfId="2" applyFont="1" applyFill="1" applyBorder="1" applyAlignment="1">
      <alignment horizontal="center" vertical="center"/>
    </xf>
    <xf numFmtId="0" fontId="18" fillId="9" borderId="14" xfId="2" applyFont="1" applyFill="1" applyBorder="1" applyAlignment="1">
      <alignment vertical="center"/>
    </xf>
    <xf numFmtId="0" fontId="18" fillId="9" borderId="15" xfId="2" applyFont="1" applyFill="1" applyBorder="1" applyAlignment="1">
      <alignment horizontal="center" vertical="center"/>
    </xf>
    <xf numFmtId="0" fontId="18" fillId="9" borderId="16" xfId="2" applyFont="1" applyFill="1" applyBorder="1" applyAlignment="1">
      <alignment vertical="center"/>
    </xf>
    <xf numFmtId="0" fontId="19" fillId="4" borderId="7" xfId="2" applyFont="1" applyFill="1" applyBorder="1" applyAlignment="1">
      <alignment vertical="center"/>
    </xf>
    <xf numFmtId="0" fontId="19" fillId="4" borderId="8" xfId="2" applyFont="1" applyFill="1" applyBorder="1" applyAlignment="1">
      <alignment vertical="center"/>
    </xf>
    <xf numFmtId="0" fontId="19" fillId="4" borderId="9" xfId="2" applyFont="1" applyFill="1" applyBorder="1" applyAlignment="1">
      <alignment vertical="center"/>
    </xf>
    <xf numFmtId="0" fontId="19" fillId="4" borderId="11" xfId="2" applyFont="1" applyFill="1" applyBorder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8" xfId="0" applyFont="1" applyFill="1" applyBorder="1">
      <alignment vertical="center"/>
    </xf>
    <xf numFmtId="0" fontId="0" fillId="4" borderId="10" xfId="0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7" fillId="7" borderId="1" xfId="0" applyFont="1" applyFill="1" applyBorder="1">
      <alignment vertical="center"/>
    </xf>
    <xf numFmtId="0" fontId="0" fillId="7" borderId="2" xfId="0" applyFill="1" applyBorder="1">
      <alignment vertical="center"/>
    </xf>
    <xf numFmtId="0" fontId="8" fillId="7" borderId="2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0" fillId="2" borderId="5" xfId="0" applyFill="1" applyBorder="1">
      <alignment vertical="center"/>
    </xf>
    <xf numFmtId="0" fontId="11" fillId="2" borderId="5" xfId="0" applyFont="1" applyFill="1" applyBorder="1">
      <alignment vertical="center"/>
    </xf>
    <xf numFmtId="0" fontId="0" fillId="2" borderId="0" xfId="0" quotePrefix="1" applyFill="1">
      <alignment vertical="center"/>
    </xf>
    <xf numFmtId="0" fontId="12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0" fillId="4" borderId="0" xfId="0" applyFill="1">
      <alignment vertical="center"/>
    </xf>
    <xf numFmtId="0" fontId="16" fillId="4" borderId="10" xfId="0" applyFont="1" applyFill="1" applyBorder="1">
      <alignment vertical="center"/>
    </xf>
    <xf numFmtId="0" fontId="16" fillId="4" borderId="11" xfId="0" applyFont="1" applyFill="1" applyBorder="1">
      <alignment vertical="center"/>
    </xf>
    <xf numFmtId="0" fontId="16" fillId="4" borderId="7" xfId="0" applyFont="1" applyFill="1" applyBorder="1">
      <alignment vertical="center"/>
    </xf>
    <xf numFmtId="0" fontId="16" fillId="4" borderId="9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2" fillId="2" borderId="0" xfId="0" applyFont="1" applyFill="1" applyAlignment="1">
      <alignment horizontal="left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10" xfId="0" applyBorder="1">
      <alignment vertical="center"/>
    </xf>
    <xf numFmtId="0" fontId="19" fillId="4" borderId="18" xfId="2" applyFont="1" applyFill="1" applyBorder="1" applyAlignment="1">
      <alignment horizontal="center" vertical="center"/>
    </xf>
    <xf numFmtId="0" fontId="19" fillId="4" borderId="17" xfId="2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19" fillId="4" borderId="18" xfId="2" applyFont="1" applyFill="1" applyBorder="1" applyAlignment="1">
      <alignment vertical="center"/>
    </xf>
    <xf numFmtId="0" fontId="19" fillId="4" borderId="17" xfId="2" applyFont="1" applyFill="1" applyBorder="1" applyAlignment="1">
      <alignment vertical="center"/>
    </xf>
    <xf numFmtId="0" fontId="0" fillId="4" borderId="17" xfId="0" applyFill="1" applyBorder="1">
      <alignment vertical="center"/>
    </xf>
    <xf numFmtId="0" fontId="0" fillId="4" borderId="17" xfId="0" applyFill="1" applyBorder="1" applyAlignment="1">
      <alignment horizontal="center" vertical="center"/>
    </xf>
    <xf numFmtId="0" fontId="20" fillId="9" borderId="14" xfId="2" applyFont="1" applyFill="1" applyBorder="1" applyAlignment="1">
      <alignment horizontal="center" vertical="center"/>
    </xf>
    <xf numFmtId="0" fontId="20" fillId="9" borderId="16" xfId="2" applyFont="1" applyFill="1" applyBorder="1" applyAlignment="1">
      <alignment horizontal="center" vertical="center"/>
    </xf>
    <xf numFmtId="0" fontId="20" fillId="9" borderId="15" xfId="2" applyFont="1" applyFill="1" applyBorder="1" applyAlignment="1">
      <alignment vertical="center"/>
    </xf>
    <xf numFmtId="0" fontId="20" fillId="9" borderId="14" xfId="2" applyFont="1" applyFill="1" applyBorder="1" applyAlignment="1">
      <alignment vertical="center"/>
    </xf>
    <xf numFmtId="0" fontId="20" fillId="9" borderId="16" xfId="2" applyFont="1" applyFill="1" applyBorder="1" applyAlignment="1">
      <alignment vertical="center"/>
    </xf>
    <xf numFmtId="0" fontId="20" fillId="9" borderId="15" xfId="2" applyFont="1" applyFill="1" applyBorder="1" applyAlignment="1">
      <alignment horizontal="center" vertical="center"/>
    </xf>
    <xf numFmtId="0" fontId="21" fillId="2" borderId="0" xfId="0" quotePrefix="1" applyFont="1" applyFill="1">
      <alignment vertical="center"/>
    </xf>
    <xf numFmtId="0" fontId="15" fillId="2" borderId="0" xfId="0" quotePrefix="1" applyFont="1" applyFill="1">
      <alignment vertical="center"/>
    </xf>
    <xf numFmtId="0" fontId="22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24" fillId="2" borderId="0" xfId="0" applyFont="1" applyFill="1">
      <alignment vertical="center"/>
    </xf>
    <xf numFmtId="0" fontId="0" fillId="0" borderId="12" xfId="0" applyBorder="1" applyAlignment="1">
      <alignment horizontal="center" vertical="center"/>
    </xf>
  </cellXfs>
  <cellStyles count="3">
    <cellStyle name="표준" xfId="0" builtinId="0"/>
    <cellStyle name="표준 2" xfId="1" xr:uid="{AA6B7022-14EB-419C-A7C0-CB63B35BC6C0}"/>
    <cellStyle name="표준 3" xfId="2" xr:uid="{DD7AB8F5-150F-4AA9-9A32-FB874FBB9764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E8EF"/>
      <color rgb="FFD62E2E"/>
      <color rgb="FFDA4242"/>
      <color rgb="FFEE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18</xdr:col>
      <xdr:colOff>152400</xdr:colOff>
      <xdr:row>29</xdr:row>
      <xdr:rowOff>27475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68D5643-8F82-4DF5-914A-D5F774427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919712" y="1880638"/>
          <a:ext cx="2942125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12</xdr:row>
      <xdr:rowOff>0</xdr:rowOff>
    </xdr:from>
    <xdr:to>
      <xdr:col>34</xdr:col>
      <xdr:colOff>5437</xdr:colOff>
      <xdr:row>29</xdr:row>
      <xdr:rowOff>38100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B4DF4A6-ADA1-4FCF-875C-267FFB453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5" y="2143125"/>
          <a:ext cx="3101062" cy="2952750"/>
        </a:xfrm>
        <a:prstGeom prst="rect">
          <a:avLst/>
        </a:prstGeom>
      </xdr:spPr>
    </xdr:pic>
    <xdr:clientData/>
  </xdr:twoCellAnchor>
  <xdr:twoCellAnchor>
    <xdr:from>
      <xdr:col>35</xdr:col>
      <xdr:colOff>0</xdr:colOff>
      <xdr:row>12</xdr:row>
      <xdr:rowOff>0</xdr:rowOff>
    </xdr:from>
    <xdr:to>
      <xdr:col>48</xdr:col>
      <xdr:colOff>72288</xdr:colOff>
      <xdr:row>21</xdr:row>
      <xdr:rowOff>142875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B4E4F44-C1B1-4C54-AD3D-B07793D47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2143125"/>
          <a:ext cx="2920263" cy="1685925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53</xdr:row>
      <xdr:rowOff>0</xdr:rowOff>
    </xdr:from>
    <xdr:ext cx="6499566" cy="1552575"/>
    <xdr:pic>
      <xdr:nvPicPr>
        <xdr:cNvPr id="4" name="그림 3">
          <a:extLst>
            <a:ext uri="{FF2B5EF4-FFF2-40B4-BE49-F238E27FC236}">
              <a16:creationId xmlns:a16="http://schemas.microsoft.com/office/drawing/2014/main" id="{9A3DB8A6-8D70-4829-985A-0342E9990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7667" b="27667"/>
        <a:stretch>
          <a:fillRect/>
        </a:stretch>
      </xdr:blipFill>
      <xdr:spPr>
        <a:xfrm>
          <a:off x="876300" y="9001125"/>
          <a:ext cx="6499566" cy="15525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5</xdr:col>
      <xdr:colOff>1</xdr:colOff>
      <xdr:row>11</xdr:row>
      <xdr:rowOff>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851DE2-FCFE-43E8-AA26-13A8C5D316E7}"/>
            </a:ext>
          </a:extLst>
        </xdr:cNvPr>
        <xdr:cNvSpPr/>
      </xdr:nvSpPr>
      <xdr:spPr>
        <a:xfrm>
          <a:off x="3733800" y="17621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1</xdr:colOff>
      <xdr:row>13</xdr:row>
      <xdr:rowOff>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24F43255-52D2-421A-8FF4-AFEF9C099CCC}"/>
            </a:ext>
          </a:extLst>
        </xdr:cNvPr>
        <xdr:cNvSpPr/>
      </xdr:nvSpPr>
      <xdr:spPr>
        <a:xfrm>
          <a:off x="3733800" y="1933575"/>
          <a:ext cx="1905001" cy="3429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1</xdr:colOff>
      <xdr:row>15</xdr:row>
      <xdr:rowOff>0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24D1AF67-50A4-4251-BD8E-9F5EC5AED6AE}"/>
            </a:ext>
          </a:extLst>
        </xdr:cNvPr>
        <xdr:cNvSpPr/>
      </xdr:nvSpPr>
      <xdr:spPr>
        <a:xfrm>
          <a:off x="3733800" y="24479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3</xdr:col>
      <xdr:colOff>1</xdr:colOff>
      <xdr:row>10</xdr:row>
      <xdr:rowOff>0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D3E6C0CC-5D21-44AB-B6AF-0B38B938A705}"/>
            </a:ext>
          </a:extLst>
        </xdr:cNvPr>
        <xdr:cNvSpPr/>
      </xdr:nvSpPr>
      <xdr:spPr>
        <a:xfrm>
          <a:off x="1219200" y="15906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1</xdr:colOff>
      <xdr:row>10</xdr:row>
      <xdr:rowOff>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D001A29A-8BA0-4072-B243-9E9323A15E46}"/>
            </a:ext>
          </a:extLst>
        </xdr:cNvPr>
        <xdr:cNvSpPr/>
      </xdr:nvSpPr>
      <xdr:spPr>
        <a:xfrm>
          <a:off x="6248400" y="15906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1</xdr:colOff>
      <xdr:row>19</xdr:row>
      <xdr:rowOff>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E8D0711E-221C-4DD5-8CC9-EDCE2B801F75}"/>
            </a:ext>
          </a:extLst>
        </xdr:cNvPr>
        <xdr:cNvSpPr/>
      </xdr:nvSpPr>
      <xdr:spPr>
        <a:xfrm>
          <a:off x="6248400" y="29622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</xdr:colOff>
      <xdr:row>9</xdr:row>
      <xdr:rowOff>85725</xdr:rowOff>
    </xdr:from>
    <xdr:to>
      <xdr:col>6</xdr:col>
      <xdr:colOff>0</xdr:colOff>
      <xdr:row>10</xdr:row>
      <xdr:rowOff>85725</xdr:rowOff>
    </xdr:to>
    <xdr:cxnSp macro="">
      <xdr:nvCxnSpPr>
        <xdr:cNvPr id="71" name="연결선: 꺾임 70">
          <a:extLst>
            <a:ext uri="{FF2B5EF4-FFF2-40B4-BE49-F238E27FC236}">
              <a16:creationId xmlns:a16="http://schemas.microsoft.com/office/drawing/2014/main" id="{755733D6-C468-40E5-A088-3B9AB021DC08}"/>
            </a:ext>
          </a:extLst>
        </xdr:cNvPr>
        <xdr:cNvCxnSpPr>
          <a:stCxn id="65" idx="3"/>
          <a:endCxn id="69" idx="1"/>
        </xdr:cNvCxnSpPr>
      </xdr:nvCxnSpPr>
      <xdr:spPr>
        <a:xfrm flipV="1">
          <a:off x="5638801" y="1676400"/>
          <a:ext cx="609599" cy="171450"/>
        </a:xfrm>
        <a:prstGeom prst="bentConnector3">
          <a:avLst>
            <a:gd name="adj1" fmla="val 50000"/>
          </a:avLst>
        </a:prstGeom>
        <a:ln w="12700">
          <a:solidFill>
            <a:srgbClr val="EC5A8E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12</xdr:row>
      <xdr:rowOff>0</xdr:rowOff>
    </xdr:from>
    <xdr:to>
      <xdr:col>6</xdr:col>
      <xdr:colOff>0</xdr:colOff>
      <xdr:row>18</xdr:row>
      <xdr:rowOff>85725</xdr:rowOff>
    </xdr:to>
    <xdr:cxnSp macro="">
      <xdr:nvCxnSpPr>
        <xdr:cNvPr id="74" name="연결선: 꺾임 73">
          <a:extLst>
            <a:ext uri="{FF2B5EF4-FFF2-40B4-BE49-F238E27FC236}">
              <a16:creationId xmlns:a16="http://schemas.microsoft.com/office/drawing/2014/main" id="{9B0C77BB-E1E1-4A87-ACB5-84F34B7C5DF3}"/>
            </a:ext>
          </a:extLst>
        </xdr:cNvPr>
        <xdr:cNvCxnSpPr>
          <a:stCxn id="66" idx="3"/>
          <a:endCxn id="70" idx="1"/>
        </xdr:cNvCxnSpPr>
      </xdr:nvCxnSpPr>
      <xdr:spPr>
        <a:xfrm>
          <a:off x="5638801" y="2105025"/>
          <a:ext cx="609599" cy="1114425"/>
        </a:xfrm>
        <a:prstGeom prst="bentConnector3">
          <a:avLst>
            <a:gd name="adj1" fmla="val 50000"/>
          </a:avLst>
        </a:prstGeom>
        <a:ln w="12700">
          <a:solidFill>
            <a:schemeClr val="accent4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9</xdr:row>
      <xdr:rowOff>85725</xdr:rowOff>
    </xdr:from>
    <xdr:to>
      <xdr:col>4</xdr:col>
      <xdr:colOff>0</xdr:colOff>
      <xdr:row>14</xdr:row>
      <xdr:rowOff>85725</xdr:rowOff>
    </xdr:to>
    <xdr:cxnSp macro="">
      <xdr:nvCxnSpPr>
        <xdr:cNvPr id="77" name="연결선: 꺾임 76">
          <a:extLst>
            <a:ext uri="{FF2B5EF4-FFF2-40B4-BE49-F238E27FC236}">
              <a16:creationId xmlns:a16="http://schemas.microsoft.com/office/drawing/2014/main" id="{27C8999E-7934-4B1D-ADD6-282676EB435B}"/>
            </a:ext>
          </a:extLst>
        </xdr:cNvPr>
        <xdr:cNvCxnSpPr>
          <a:stCxn id="68" idx="3"/>
          <a:endCxn id="67" idx="1"/>
        </xdr:cNvCxnSpPr>
      </xdr:nvCxnSpPr>
      <xdr:spPr>
        <a:xfrm>
          <a:off x="3124201" y="1676400"/>
          <a:ext cx="609599" cy="857250"/>
        </a:xfrm>
        <a:prstGeom prst="bentConnector3">
          <a:avLst>
            <a:gd name="adj1" fmla="val 50000"/>
          </a:avLst>
        </a:prstGeom>
        <a:ln w="12700"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42BB-CFA4-4E93-A90B-DADD077390AB}">
  <dimension ref="A1:BH139"/>
  <sheetViews>
    <sheetView showGridLines="0" tabSelected="1" zoomScaleNormal="100" workbookViewId="0"/>
  </sheetViews>
  <sheetFormatPr defaultColWidth="3.28515625" defaultRowHeight="13.5"/>
  <cols>
    <col min="3" max="3" width="3.28515625" customWidth="1"/>
    <col min="5" max="5" width="3.28515625" customWidth="1"/>
    <col min="6" max="6" width="3.7109375" bestFit="1" customWidth="1"/>
    <col min="23" max="23" width="3.7109375" bestFit="1" customWidth="1"/>
    <col min="60" max="60" width="16.7109375" bestFit="1" customWidth="1"/>
    <col min="61" max="61" width="13.85546875" bestFit="1" customWidth="1"/>
    <col min="62" max="62" width="7.140625" bestFit="1" customWidth="1"/>
    <col min="63" max="65" width="6.28515625" bestFit="1" customWidth="1"/>
  </cols>
  <sheetData>
    <row r="1" spans="1:56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</row>
    <row r="2" spans="1:56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</row>
    <row r="3" spans="1:56" ht="17.25">
      <c r="A3" s="45"/>
      <c r="B3" s="45"/>
      <c r="C3" s="46"/>
      <c r="D3" s="47"/>
      <c r="E3" s="47"/>
      <c r="F3" s="48"/>
      <c r="G3" s="19"/>
      <c r="H3" s="19" t="s">
        <v>39</v>
      </c>
      <c r="I3" s="47"/>
      <c r="J3" s="47"/>
      <c r="K3" s="47"/>
      <c r="L3" s="47"/>
      <c r="M3" s="18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</row>
    <row r="4" spans="1:56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 spans="1:56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</row>
    <row r="6" spans="1:56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</row>
    <row r="7" spans="1:56" ht="16.5">
      <c r="A7" s="45"/>
      <c r="B7" s="45"/>
      <c r="C7" s="20">
        <v>1</v>
      </c>
      <c r="D7" s="49" t="s">
        <v>35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1"/>
      <c r="AX7" s="51"/>
      <c r="AY7" s="50"/>
      <c r="AZ7" s="45"/>
      <c r="BA7" s="45"/>
      <c r="BB7" s="45"/>
      <c r="BC7" s="45"/>
      <c r="BD7" s="45"/>
    </row>
    <row r="8" spans="1:56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</row>
    <row r="9" spans="1:56">
      <c r="A9" s="45"/>
      <c r="B9" s="45"/>
      <c r="C9" s="45"/>
      <c r="D9" s="93" t="s">
        <v>158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</row>
    <row r="10" spans="1:56">
      <c r="A10" s="45"/>
      <c r="B10" s="45"/>
      <c r="C10" s="45"/>
      <c r="D10" s="45"/>
      <c r="E10" s="52" t="s">
        <v>143</v>
      </c>
      <c r="F10" s="52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</row>
    <row r="11" spans="1:56">
      <c r="A11" s="45"/>
      <c r="B11" s="45"/>
      <c r="C11" s="45"/>
      <c r="D11" s="45"/>
      <c r="E11" s="52"/>
      <c r="F11" s="45" t="s">
        <v>36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</row>
    <row r="12" spans="1:56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</row>
    <row r="13" spans="1:56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</row>
    <row r="14" spans="1:56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</row>
    <row r="15" spans="1:56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</row>
    <row r="16" spans="1:5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</row>
    <row r="17" spans="1:56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</row>
    <row r="18" spans="1:56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</row>
    <row r="19" spans="1:56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</row>
    <row r="20" spans="1:56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</row>
    <row r="21" spans="1:56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</row>
    <row r="22" spans="1:56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</row>
    <row r="23" spans="1:56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</row>
    <row r="24" spans="1:56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</row>
    <row r="25" spans="1:56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</row>
    <row r="26" spans="1:5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</row>
    <row r="27" spans="1:56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</row>
    <row r="28" spans="1:56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</row>
    <row r="29" spans="1:56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</row>
    <row r="30" spans="1:56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</row>
    <row r="31" spans="1:56" ht="5.2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</row>
    <row r="32" spans="1:56">
      <c r="A32" s="45"/>
      <c r="B32" s="45"/>
      <c r="C32" s="45"/>
      <c r="D32" s="45"/>
      <c r="E32" s="52" t="s">
        <v>86</v>
      </c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</row>
    <row r="33" spans="1:56">
      <c r="A33" s="45"/>
      <c r="B33" s="45"/>
      <c r="C33" s="45"/>
      <c r="D33" s="45"/>
      <c r="E33" s="52" t="s">
        <v>92</v>
      </c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</row>
    <row r="34" spans="1:56">
      <c r="A34" s="45"/>
      <c r="B34" s="45"/>
      <c r="C34" s="45"/>
      <c r="D34" s="45"/>
      <c r="E34" s="45"/>
      <c r="F34" s="5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</row>
    <row r="35" spans="1:56">
      <c r="A35" s="45"/>
      <c r="B35" s="45"/>
      <c r="C35" s="45"/>
      <c r="D35" s="45"/>
      <c r="E35" s="52" t="s">
        <v>40</v>
      </c>
      <c r="F35" s="52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</row>
    <row r="36" spans="1:5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</row>
    <row r="37" spans="1:56">
      <c r="A37" s="45"/>
      <c r="B37" s="45"/>
      <c r="C37" s="45"/>
      <c r="D37" s="45"/>
      <c r="E37" s="52" t="s">
        <v>44</v>
      </c>
      <c r="F37" s="52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</row>
    <row r="38" spans="1:56">
      <c r="A38" s="45"/>
      <c r="B38" s="45"/>
      <c r="C38" s="45"/>
      <c r="D38" s="45"/>
      <c r="E38" s="45"/>
      <c r="F38" s="45" t="s">
        <v>37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</row>
    <row r="39" spans="1:56">
      <c r="A39" s="45"/>
      <c r="B39" s="45"/>
      <c r="C39" s="45"/>
      <c r="D39" s="45"/>
      <c r="E39" s="45"/>
      <c r="F39" s="45"/>
      <c r="G39" s="45" t="s">
        <v>38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</row>
    <row r="40" spans="1:56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</row>
    <row r="41" spans="1:56">
      <c r="A41" s="45"/>
      <c r="B41" s="45"/>
      <c r="C41" s="45"/>
      <c r="D41" s="45"/>
      <c r="E41" s="52" t="s">
        <v>41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</row>
    <row r="42" spans="1:56">
      <c r="A42" s="45"/>
      <c r="B42" s="45"/>
      <c r="C42" s="45"/>
      <c r="D42" s="45"/>
      <c r="E42" s="52" t="s">
        <v>42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</row>
    <row r="43" spans="1:56">
      <c r="A43" s="45"/>
      <c r="B43" s="45"/>
      <c r="C43" s="45"/>
      <c r="D43" s="45"/>
      <c r="E43" s="45"/>
      <c r="F43" s="45" t="s">
        <v>43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</row>
    <row r="44" spans="1:56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</row>
    <row r="45" spans="1:56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</row>
    <row r="46" spans="1:56">
      <c r="A46" s="45"/>
      <c r="B46" s="45"/>
      <c r="C46" s="45"/>
      <c r="D46" s="93" t="s">
        <v>144</v>
      </c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</row>
    <row r="47" spans="1:56" ht="8.25" customHeight="1">
      <c r="A47" s="45"/>
      <c r="B47" s="45"/>
      <c r="C47" s="45"/>
      <c r="D47" s="89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</row>
    <row r="48" spans="1:56">
      <c r="A48" s="45"/>
      <c r="B48" s="45"/>
      <c r="C48" s="45"/>
      <c r="D48" s="52" t="s">
        <v>156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</row>
    <row r="49" spans="1:56">
      <c r="A49" s="45"/>
      <c r="B49" s="45"/>
      <c r="C49" s="45"/>
      <c r="D49" s="52" t="s">
        <v>163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</row>
    <row r="50" spans="1:56">
      <c r="A50" s="45"/>
      <c r="B50" s="45"/>
      <c r="C50" s="45"/>
      <c r="D50" s="52" t="s">
        <v>147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</row>
    <row r="51" spans="1:56" ht="8.25" customHeight="1">
      <c r="A51" s="45"/>
      <c r="B51" s="45"/>
      <c r="C51" s="45"/>
      <c r="D51" s="52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</row>
    <row r="52" spans="1:56">
      <c r="A52" s="45"/>
      <c r="B52" s="45"/>
      <c r="C52" s="45"/>
      <c r="D52" s="52"/>
      <c r="E52" s="44" t="s">
        <v>141</v>
      </c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</row>
    <row r="53" spans="1:56" ht="2.25" customHeight="1">
      <c r="A53" s="45"/>
      <c r="B53" s="45"/>
      <c r="C53" s="45"/>
      <c r="D53" s="52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</row>
    <row r="54" spans="1:56">
      <c r="A54" s="45"/>
      <c r="B54" s="45"/>
      <c r="C54" s="45"/>
      <c r="D54" s="52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</row>
    <row r="55" spans="1:56">
      <c r="A55" s="45"/>
      <c r="B55" s="45"/>
      <c r="C55" s="45"/>
      <c r="D55" s="52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</row>
    <row r="56" spans="1:56">
      <c r="A56" s="45"/>
      <c r="B56" s="45"/>
      <c r="C56" s="45"/>
      <c r="D56" s="5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</row>
    <row r="57" spans="1:56">
      <c r="A57" s="45"/>
      <c r="B57" s="45"/>
      <c r="C57" s="45"/>
      <c r="D57" s="52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</row>
    <row r="58" spans="1:56">
      <c r="A58" s="45"/>
      <c r="B58" s="45"/>
      <c r="C58" s="45"/>
      <c r="D58" s="52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</row>
    <row r="59" spans="1:56">
      <c r="A59" s="45"/>
      <c r="B59" s="45"/>
      <c r="C59" s="45"/>
      <c r="D59" s="52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</row>
    <row r="60" spans="1:56">
      <c r="A60" s="45"/>
      <c r="B60" s="45"/>
      <c r="C60" s="45"/>
      <c r="D60" s="52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</row>
    <row r="61" spans="1:56">
      <c r="A61" s="45"/>
      <c r="B61" s="45"/>
      <c r="C61" s="45"/>
      <c r="D61" s="52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</row>
    <row r="62" spans="1:56">
      <c r="A62" s="45"/>
      <c r="B62" s="45"/>
      <c r="C62" s="45"/>
      <c r="D62" s="52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</row>
    <row r="63" spans="1:56">
      <c r="A63" s="45"/>
      <c r="B63" s="45"/>
      <c r="C63" s="45"/>
      <c r="D63" s="52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</row>
    <row r="64" spans="1:56">
      <c r="A64" s="45"/>
      <c r="B64" s="45"/>
      <c r="C64" s="45"/>
      <c r="D64" s="52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</row>
    <row r="65" spans="1:60">
      <c r="A65" s="45"/>
      <c r="B65" s="45"/>
      <c r="C65" s="45"/>
      <c r="D65" s="45"/>
      <c r="E65" s="52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</row>
    <row r="66" spans="1:60">
      <c r="A66" s="45"/>
      <c r="B66" s="45"/>
      <c r="C66" s="45"/>
      <c r="D66" s="45"/>
      <c r="E66" s="52"/>
      <c r="F66" s="53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54"/>
      <c r="AX66" s="55"/>
      <c r="AY66" s="45"/>
      <c r="AZ66" s="45"/>
      <c r="BA66" s="45"/>
      <c r="BB66" s="45"/>
      <c r="BC66" s="45"/>
      <c r="BD66" s="45"/>
    </row>
    <row r="67" spans="1:60" ht="16.5">
      <c r="A67" s="45"/>
      <c r="B67" s="45"/>
      <c r="C67" s="20">
        <v>2</v>
      </c>
      <c r="D67" s="49" t="s">
        <v>85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1"/>
      <c r="AX67" s="51"/>
      <c r="AY67" s="50"/>
      <c r="AZ67" s="45"/>
      <c r="BA67" s="45"/>
      <c r="BB67" s="45"/>
      <c r="BC67" s="45"/>
      <c r="BD67" s="45"/>
    </row>
    <row r="68" spans="1:60">
      <c r="A68" s="45"/>
      <c r="B68" s="45"/>
      <c r="C68" s="45"/>
      <c r="D68" s="45"/>
      <c r="E68" s="52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54"/>
      <c r="AX68" s="45"/>
      <c r="AY68" s="45"/>
      <c r="AZ68" s="45"/>
      <c r="BA68" s="45"/>
      <c r="BB68" s="45"/>
      <c r="BC68" s="45"/>
      <c r="BD68" s="45"/>
    </row>
    <row r="69" spans="1:60">
      <c r="A69" s="45"/>
      <c r="B69" s="45"/>
      <c r="C69" s="45"/>
      <c r="D69" s="93" t="s">
        <v>140</v>
      </c>
      <c r="E69" s="52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54"/>
      <c r="AX69" s="45"/>
      <c r="AY69" s="45"/>
      <c r="AZ69" s="45"/>
      <c r="BA69" s="45"/>
      <c r="BB69" s="45"/>
      <c r="BC69" s="45"/>
      <c r="BD69" s="45"/>
    </row>
    <row r="70" spans="1:60" ht="4.5" customHeight="1">
      <c r="A70" s="45"/>
      <c r="B70" s="45"/>
      <c r="C70" s="45"/>
      <c r="D70" s="45"/>
      <c r="E70" s="52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54"/>
      <c r="AX70" s="45"/>
      <c r="AY70" s="45"/>
      <c r="AZ70" s="45"/>
      <c r="BA70" s="45"/>
      <c r="BB70" s="45"/>
      <c r="BC70" s="45"/>
      <c r="BD70" s="45"/>
    </row>
    <row r="71" spans="1:60">
      <c r="A71" s="45"/>
      <c r="B71" s="45"/>
      <c r="C71" s="45"/>
      <c r="D71" s="52" t="s">
        <v>95</v>
      </c>
      <c r="E71" s="52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54"/>
      <c r="AX71" s="45"/>
      <c r="AY71" s="45"/>
      <c r="AZ71" s="45"/>
      <c r="BA71" s="45"/>
      <c r="BB71" s="45"/>
      <c r="BC71" s="45"/>
      <c r="BD71" s="45"/>
    </row>
    <row r="72" spans="1:60" ht="3.75" customHeight="1">
      <c r="A72" s="45"/>
      <c r="B72" s="45"/>
      <c r="C72" s="45"/>
      <c r="D72" s="52"/>
      <c r="E72" s="52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</row>
    <row r="73" spans="1:60">
      <c r="A73" s="45"/>
      <c r="B73" s="45"/>
      <c r="C73" s="45"/>
      <c r="D73" s="52"/>
      <c r="E73" s="63" t="s">
        <v>91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</row>
    <row r="74" spans="1:60" ht="2.25" customHeight="1">
      <c r="A74" s="45"/>
      <c r="B74" s="45"/>
      <c r="C74" s="45"/>
      <c r="D74" s="52"/>
      <c r="E74" s="52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</row>
    <row r="75" spans="1:60">
      <c r="A75" s="45"/>
      <c r="B75" s="45"/>
      <c r="C75" s="45"/>
      <c r="D75" s="52"/>
      <c r="E75" s="86"/>
      <c r="F75" s="81" t="s">
        <v>139</v>
      </c>
      <c r="G75" s="82"/>
      <c r="H75" s="83"/>
      <c r="I75" s="84"/>
      <c r="J75" s="81" t="s">
        <v>75</v>
      </c>
      <c r="K75" s="81"/>
      <c r="L75" s="3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</row>
    <row r="76" spans="1:60">
      <c r="A76" s="45"/>
      <c r="B76" s="45"/>
      <c r="C76" s="45"/>
      <c r="D76" s="52"/>
      <c r="E76" s="29"/>
      <c r="F76" s="26">
        <v>0</v>
      </c>
      <c r="G76" s="61"/>
      <c r="H76" s="36"/>
      <c r="I76" s="25"/>
      <c r="J76" s="28" t="s">
        <v>73</v>
      </c>
      <c r="K76" s="28"/>
      <c r="L76" s="37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</row>
    <row r="77" spans="1:60">
      <c r="A77" s="45"/>
      <c r="B77" s="45"/>
      <c r="C77" s="45"/>
      <c r="D77" s="52"/>
      <c r="E77" s="29"/>
      <c r="F77" s="26">
        <v>1</v>
      </c>
      <c r="G77" s="61"/>
      <c r="H77" s="36"/>
      <c r="I77" s="25"/>
      <c r="J77" s="26" t="s">
        <v>87</v>
      </c>
      <c r="K77" s="26"/>
      <c r="L77" s="37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</row>
    <row r="78" spans="1:60">
      <c r="A78" s="45"/>
      <c r="B78" s="45"/>
      <c r="C78" s="45"/>
      <c r="D78" s="52"/>
      <c r="E78" s="29"/>
      <c r="F78" s="26">
        <v>2</v>
      </c>
      <c r="G78" s="61"/>
      <c r="H78" s="36"/>
      <c r="I78" s="25"/>
      <c r="J78" s="26" t="s">
        <v>88</v>
      </c>
      <c r="K78" s="26"/>
      <c r="L78" s="37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H78" s="9"/>
    </row>
    <row r="79" spans="1:60">
      <c r="A79" s="45"/>
      <c r="B79" s="45"/>
      <c r="C79" s="45"/>
      <c r="D79" s="52"/>
      <c r="E79" s="29"/>
      <c r="F79" s="26">
        <v>3</v>
      </c>
      <c r="G79" s="61"/>
      <c r="H79" s="36"/>
      <c r="I79" s="25"/>
      <c r="J79" s="26" t="s">
        <v>89</v>
      </c>
      <c r="K79" s="26"/>
      <c r="L79" s="37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H79" s="9"/>
    </row>
    <row r="80" spans="1:60">
      <c r="A80" s="45"/>
      <c r="B80" s="45"/>
      <c r="C80" s="45"/>
      <c r="D80" s="52"/>
      <c r="E80" s="30"/>
      <c r="F80" s="32">
        <v>4</v>
      </c>
      <c r="G80" s="62"/>
      <c r="H80" s="38"/>
      <c r="I80" s="31"/>
      <c r="J80" s="32" t="s">
        <v>90</v>
      </c>
      <c r="K80" s="32"/>
      <c r="L80" s="39"/>
      <c r="M80" s="87" t="s">
        <v>142</v>
      </c>
      <c r="N80" s="52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H80" s="9"/>
    </row>
    <row r="81" spans="1:60">
      <c r="A81" s="45"/>
      <c r="B81" s="45"/>
      <c r="C81" s="45"/>
      <c r="D81" s="52"/>
      <c r="E81" s="52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H81" s="9"/>
    </row>
    <row r="82" spans="1:60">
      <c r="A82" s="45"/>
      <c r="B82" s="45"/>
      <c r="C82" s="45"/>
      <c r="D82" s="52" t="s">
        <v>101</v>
      </c>
      <c r="E82" s="52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H82" s="9"/>
    </row>
    <row r="83" spans="1:60">
      <c r="A83" s="45"/>
      <c r="B83" s="45"/>
      <c r="C83" s="45"/>
      <c r="D83" s="52"/>
      <c r="E83" s="63" t="s">
        <v>83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</row>
    <row r="84" spans="1:60" ht="3" customHeight="1">
      <c r="A84" s="45"/>
      <c r="B84" s="45"/>
      <c r="C84" s="45"/>
      <c r="D84" s="45"/>
      <c r="E84" s="63"/>
      <c r="F84" s="63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</row>
    <row r="85" spans="1:60">
      <c r="A85" s="45"/>
      <c r="B85" s="45"/>
      <c r="C85" s="45"/>
      <c r="D85" s="45"/>
      <c r="E85" s="34"/>
      <c r="F85" s="81" t="s">
        <v>139</v>
      </c>
      <c r="G85" s="82"/>
      <c r="H85" s="83"/>
      <c r="I85" s="84"/>
      <c r="J85" s="84"/>
      <c r="K85" s="81" t="s">
        <v>9</v>
      </c>
      <c r="L85" s="84"/>
      <c r="M85" s="84"/>
      <c r="N85" s="85"/>
      <c r="O85" s="83"/>
      <c r="P85" s="84"/>
      <c r="Q85" s="84"/>
      <c r="R85" s="81" t="s">
        <v>76</v>
      </c>
      <c r="S85" s="84"/>
      <c r="T85" s="84"/>
      <c r="U85" s="85"/>
      <c r="V85" s="83"/>
      <c r="W85" s="84"/>
      <c r="X85" s="81" t="s">
        <v>72</v>
      </c>
      <c r="Y85" s="81"/>
      <c r="Z85" s="3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</row>
    <row r="86" spans="1:60">
      <c r="A86" s="45"/>
      <c r="B86" s="45"/>
      <c r="C86" s="45"/>
      <c r="D86" s="45"/>
      <c r="E86" s="29"/>
      <c r="F86" s="26">
        <v>0</v>
      </c>
      <c r="G86" s="61"/>
      <c r="H86" s="36"/>
      <c r="I86" s="25"/>
      <c r="J86" s="56"/>
      <c r="K86" s="28" t="s">
        <v>74</v>
      </c>
      <c r="L86" s="56"/>
      <c r="M86" s="25"/>
      <c r="N86" s="37"/>
      <c r="O86" s="36"/>
      <c r="P86" s="25"/>
      <c r="Q86" s="27"/>
      <c r="R86" s="40" t="s">
        <v>77</v>
      </c>
      <c r="S86" s="27"/>
      <c r="T86" s="27"/>
      <c r="U86" s="42"/>
      <c r="V86" s="59"/>
      <c r="W86" s="27"/>
      <c r="X86" s="40" t="s">
        <v>77</v>
      </c>
      <c r="Y86" s="40"/>
      <c r="Z86" s="42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</row>
    <row r="87" spans="1:60">
      <c r="A87" s="45"/>
      <c r="B87" s="45"/>
      <c r="C87" s="45"/>
      <c r="D87" s="45"/>
      <c r="E87" s="29"/>
      <c r="F87" s="26">
        <v>1</v>
      </c>
      <c r="G87" s="61"/>
      <c r="H87" s="36"/>
      <c r="I87" s="25"/>
      <c r="J87" s="26"/>
      <c r="K87" s="26" t="s">
        <v>63</v>
      </c>
      <c r="L87" s="25"/>
      <c r="M87" s="25"/>
      <c r="N87" s="37"/>
      <c r="O87" s="36"/>
      <c r="P87" s="25"/>
      <c r="Q87" s="27"/>
      <c r="R87" s="28" t="s">
        <v>78</v>
      </c>
      <c r="S87" s="27"/>
      <c r="T87" s="27"/>
      <c r="U87" s="42"/>
      <c r="V87" s="59"/>
      <c r="W87" s="27"/>
      <c r="X87" s="40" t="s">
        <v>77</v>
      </c>
      <c r="Y87" s="40"/>
      <c r="Z87" s="42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</row>
    <row r="88" spans="1:60">
      <c r="A88" s="45"/>
      <c r="B88" s="45"/>
      <c r="C88" s="45"/>
      <c r="D88" s="45"/>
      <c r="E88" s="29"/>
      <c r="F88" s="26">
        <v>2</v>
      </c>
      <c r="G88" s="61"/>
      <c r="H88" s="36"/>
      <c r="I88" s="25"/>
      <c r="J88" s="26"/>
      <c r="K88" s="26" t="s">
        <v>64</v>
      </c>
      <c r="L88" s="25"/>
      <c r="M88" s="25"/>
      <c r="N88" s="37"/>
      <c r="O88" s="36"/>
      <c r="P88" s="25"/>
      <c r="Q88" s="27"/>
      <c r="R88" s="28" t="s">
        <v>109</v>
      </c>
      <c r="S88" s="27"/>
      <c r="T88" s="27"/>
      <c r="U88" s="42"/>
      <c r="V88" s="59"/>
      <c r="W88" s="27"/>
      <c r="X88" s="40" t="s">
        <v>77</v>
      </c>
      <c r="Y88" s="40"/>
      <c r="Z88" s="42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54"/>
      <c r="AX88" s="55"/>
      <c r="AY88" s="45"/>
      <c r="AZ88" s="45"/>
      <c r="BA88" s="45"/>
      <c r="BB88" s="45"/>
      <c r="BC88" s="45"/>
      <c r="BD88" s="45"/>
    </row>
    <row r="89" spans="1:60">
      <c r="A89" s="45"/>
      <c r="B89" s="45"/>
      <c r="C89" s="45"/>
      <c r="D89" s="45"/>
      <c r="E89" s="29"/>
      <c r="F89" s="26">
        <v>3</v>
      </c>
      <c r="G89" s="61"/>
      <c r="H89" s="36"/>
      <c r="I89" s="25"/>
      <c r="J89" s="26"/>
      <c r="K89" s="26" t="s">
        <v>65</v>
      </c>
      <c r="L89" s="25"/>
      <c r="M89" s="25"/>
      <c r="N89" s="37"/>
      <c r="O89" s="36"/>
      <c r="P89" s="25"/>
      <c r="Q89" s="27"/>
      <c r="R89" s="28" t="s">
        <v>79</v>
      </c>
      <c r="S89" s="27"/>
      <c r="T89" s="27"/>
      <c r="U89" s="42"/>
      <c r="V89" s="59"/>
      <c r="W89" s="27"/>
      <c r="X89" s="40" t="s">
        <v>77</v>
      </c>
      <c r="Y89" s="40"/>
      <c r="Z89" s="42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54"/>
      <c r="AX89" s="55"/>
      <c r="AY89" s="55"/>
      <c r="AZ89" s="45"/>
      <c r="BA89" s="45"/>
      <c r="BB89" s="45"/>
      <c r="BC89" s="45"/>
      <c r="BD89" s="45"/>
    </row>
    <row r="90" spans="1:60">
      <c r="A90" s="45"/>
      <c r="B90" s="45"/>
      <c r="C90" s="45"/>
      <c r="D90" s="45"/>
      <c r="E90" s="29"/>
      <c r="F90" s="26">
        <v>4</v>
      </c>
      <c r="G90" s="61"/>
      <c r="H90" s="36"/>
      <c r="I90" s="25"/>
      <c r="J90" s="26"/>
      <c r="K90" s="26" t="s">
        <v>66</v>
      </c>
      <c r="L90" s="25"/>
      <c r="M90" s="25"/>
      <c r="N90" s="37"/>
      <c r="O90" s="36"/>
      <c r="P90" s="25"/>
      <c r="Q90" s="27"/>
      <c r="R90" s="28" t="s">
        <v>80</v>
      </c>
      <c r="S90" s="27"/>
      <c r="T90" s="27"/>
      <c r="U90" s="42"/>
      <c r="V90" s="59"/>
      <c r="W90" s="27"/>
      <c r="X90" s="40" t="s">
        <v>67</v>
      </c>
      <c r="Y90" s="40"/>
      <c r="Z90" s="42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55"/>
      <c r="AX90" s="55"/>
      <c r="AY90" s="55"/>
      <c r="AZ90" s="45"/>
      <c r="BA90" s="45"/>
      <c r="BB90" s="45"/>
      <c r="BC90" s="45"/>
      <c r="BD90" s="45"/>
    </row>
    <row r="91" spans="1:60">
      <c r="A91" s="45"/>
      <c r="B91" s="45"/>
      <c r="C91" s="45"/>
      <c r="D91" s="45"/>
      <c r="E91" s="30"/>
      <c r="F91" s="32">
        <v>5</v>
      </c>
      <c r="G91" s="62"/>
      <c r="H91" s="38"/>
      <c r="I91" s="31"/>
      <c r="J91" s="31"/>
      <c r="K91" s="32" t="s">
        <v>68</v>
      </c>
      <c r="L91" s="31"/>
      <c r="M91" s="31"/>
      <c r="N91" s="39"/>
      <c r="O91" s="38"/>
      <c r="P91" s="31"/>
      <c r="Q91" s="57"/>
      <c r="R91" s="43" t="s">
        <v>81</v>
      </c>
      <c r="S91" s="57"/>
      <c r="T91" s="57"/>
      <c r="U91" s="58"/>
      <c r="V91" s="60"/>
      <c r="W91" s="57"/>
      <c r="X91" s="41" t="s">
        <v>82</v>
      </c>
      <c r="Y91" s="41"/>
      <c r="Z91" s="58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54"/>
      <c r="AX91" s="55"/>
      <c r="AY91" s="55"/>
      <c r="AZ91" s="45"/>
      <c r="BA91" s="45"/>
      <c r="BB91" s="45"/>
      <c r="BC91" s="45"/>
      <c r="BD91" s="45"/>
    </row>
    <row r="92" spans="1:60" ht="13.5" customHeight="1">
      <c r="A92" s="45"/>
      <c r="B92" s="45"/>
      <c r="C92" s="45"/>
      <c r="D92" s="89"/>
      <c r="E92" s="52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54"/>
      <c r="AX92" s="45"/>
      <c r="AY92" s="45"/>
      <c r="AZ92" s="45"/>
      <c r="BA92" s="45"/>
      <c r="BB92" s="45"/>
      <c r="BC92" s="45"/>
      <c r="BD92" s="45"/>
    </row>
    <row r="93" spans="1:60" ht="13.5" customHeight="1">
      <c r="A93" s="45"/>
      <c r="B93" s="45"/>
      <c r="C93" s="45"/>
      <c r="D93" s="89"/>
      <c r="E93" s="52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54"/>
      <c r="AX93" s="45"/>
      <c r="AY93" s="45"/>
      <c r="AZ93" s="45"/>
      <c r="BA93" s="45"/>
      <c r="BB93" s="45"/>
      <c r="BC93" s="45"/>
      <c r="BD93" s="45"/>
    </row>
    <row r="94" spans="1:60">
      <c r="A94" s="45"/>
      <c r="B94" s="45"/>
      <c r="C94" s="45"/>
      <c r="D94" s="93" t="s">
        <v>144</v>
      </c>
      <c r="E94" s="52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54"/>
      <c r="AX94" s="45"/>
      <c r="AY94" s="45"/>
      <c r="AZ94" s="45"/>
      <c r="BA94" s="45"/>
      <c r="BB94" s="45"/>
      <c r="BC94" s="45"/>
      <c r="BD94" s="45"/>
    </row>
    <row r="95" spans="1:60" ht="4.5" customHeight="1">
      <c r="A95" s="45"/>
      <c r="B95" s="45"/>
      <c r="C95" s="45"/>
      <c r="D95" s="89"/>
      <c r="E95" s="52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54"/>
      <c r="AX95" s="45"/>
      <c r="AY95" s="45"/>
      <c r="AZ95" s="45"/>
      <c r="BA95" s="45"/>
      <c r="BB95" s="45"/>
      <c r="BC95" s="45"/>
      <c r="BD95" s="45"/>
    </row>
    <row r="96" spans="1:60">
      <c r="A96" s="45"/>
      <c r="B96" s="45"/>
      <c r="C96" s="45"/>
      <c r="D96" s="52" t="s">
        <v>145</v>
      </c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</row>
    <row r="97" spans="1:60">
      <c r="A97" s="45"/>
      <c r="B97" s="45"/>
      <c r="C97" s="45"/>
      <c r="D97" s="52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</row>
    <row r="98" spans="1:60">
      <c r="A98" s="45"/>
      <c r="B98" s="45"/>
      <c r="C98" s="45"/>
      <c r="D98" s="52" t="s">
        <v>146</v>
      </c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</row>
    <row r="99" spans="1:60">
      <c r="A99" s="45"/>
      <c r="B99" s="45"/>
      <c r="C99" s="45"/>
      <c r="D99" s="52" t="s">
        <v>147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</row>
    <row r="100" spans="1:60" ht="10.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</row>
    <row r="101" spans="1:60">
      <c r="A101" s="45"/>
      <c r="B101" s="45"/>
      <c r="C101" s="45"/>
      <c r="D101" s="52"/>
      <c r="E101" s="63" t="s">
        <v>83</v>
      </c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63" t="s">
        <v>148</v>
      </c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</row>
    <row r="102" spans="1:60" ht="3.75" customHeight="1">
      <c r="A102" s="45"/>
      <c r="B102" s="45"/>
      <c r="C102" s="45"/>
      <c r="D102" s="45"/>
      <c r="E102" s="63"/>
      <c r="F102" s="63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63"/>
      <c r="W102" s="63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</row>
    <row r="103" spans="1:60">
      <c r="A103" s="45"/>
      <c r="B103" s="45"/>
      <c r="C103" s="45"/>
      <c r="D103" s="45"/>
      <c r="E103" s="34"/>
      <c r="F103" s="81" t="s">
        <v>139</v>
      </c>
      <c r="G103" s="82"/>
      <c r="H103" s="83"/>
      <c r="I103" s="84"/>
      <c r="J103" s="84"/>
      <c r="K103" s="81"/>
      <c r="L103" s="84"/>
      <c r="M103" s="81" t="s">
        <v>9</v>
      </c>
      <c r="N103" s="33"/>
      <c r="O103" s="33"/>
      <c r="P103" s="33"/>
      <c r="Q103" s="33"/>
      <c r="R103" s="35"/>
      <c r="S103" s="45"/>
      <c r="T103" s="45"/>
      <c r="U103" s="45"/>
      <c r="V103" s="34"/>
      <c r="W103" s="81" t="s">
        <v>139</v>
      </c>
      <c r="X103" s="82"/>
      <c r="Y103" s="83"/>
      <c r="Z103" s="84"/>
      <c r="AA103" s="84"/>
      <c r="AB103" s="81"/>
      <c r="AC103" s="84"/>
      <c r="AD103" s="81" t="s">
        <v>9</v>
      </c>
      <c r="AE103" s="84"/>
      <c r="AF103" s="33"/>
      <c r="AG103" s="33"/>
      <c r="AH103" s="33"/>
      <c r="AI103" s="3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</row>
    <row r="104" spans="1:60">
      <c r="A104" s="45"/>
      <c r="B104" s="45"/>
      <c r="C104" s="45"/>
      <c r="D104" s="45"/>
      <c r="E104" s="29"/>
      <c r="F104" s="26">
        <v>0</v>
      </c>
      <c r="G104" s="61"/>
      <c r="H104" s="36"/>
      <c r="I104" s="25"/>
      <c r="J104" s="56"/>
      <c r="K104" s="28"/>
      <c r="L104" s="56"/>
      <c r="M104" s="28" t="s">
        <v>74</v>
      </c>
      <c r="N104" s="25"/>
      <c r="O104" s="25"/>
      <c r="P104" s="25"/>
      <c r="R104" s="61"/>
      <c r="S104" s="45"/>
      <c r="T104" s="45"/>
      <c r="U104" s="45"/>
      <c r="V104" s="74"/>
      <c r="W104" s="75">
        <v>0</v>
      </c>
      <c r="X104" s="72"/>
      <c r="Y104" s="77"/>
      <c r="Z104" s="78"/>
      <c r="AA104" s="79"/>
      <c r="AB104" s="80"/>
      <c r="AC104" s="79"/>
      <c r="AD104" s="80" t="s">
        <v>74</v>
      </c>
      <c r="AE104" s="78"/>
      <c r="AF104" s="78"/>
      <c r="AG104" s="78"/>
      <c r="AH104" s="71"/>
      <c r="AI104" s="72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</row>
    <row r="105" spans="1:60">
      <c r="A105" s="45"/>
      <c r="B105" s="45"/>
      <c r="C105" s="45"/>
      <c r="D105" s="45"/>
      <c r="E105" s="29"/>
      <c r="F105" s="26">
        <v>1</v>
      </c>
      <c r="G105" s="61"/>
      <c r="H105" s="36"/>
      <c r="I105" s="25"/>
      <c r="J105" s="26"/>
      <c r="K105" s="26"/>
      <c r="L105" s="25"/>
      <c r="M105" s="26" t="s">
        <v>113</v>
      </c>
      <c r="N105" s="25"/>
      <c r="O105" s="25"/>
      <c r="P105" s="25"/>
      <c r="R105" s="61"/>
      <c r="S105" s="45"/>
      <c r="T105" s="45"/>
      <c r="U105" s="45"/>
      <c r="V105" s="29"/>
      <c r="W105" s="26">
        <v>1</v>
      </c>
      <c r="X105" s="61"/>
      <c r="Y105" s="36"/>
      <c r="Z105" s="25"/>
      <c r="AA105" s="26"/>
      <c r="AB105" s="26"/>
      <c r="AC105" s="25"/>
      <c r="AD105" s="26" t="s">
        <v>122</v>
      </c>
      <c r="AE105" s="25"/>
      <c r="AF105" s="25"/>
      <c r="AG105" s="25"/>
      <c r="AI105" s="61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H105" s="9"/>
    </row>
    <row r="106" spans="1:60">
      <c r="A106" s="45"/>
      <c r="B106" s="45"/>
      <c r="C106" s="45"/>
      <c r="D106" s="45"/>
      <c r="E106" s="29"/>
      <c r="F106" s="26">
        <v>2</v>
      </c>
      <c r="G106" s="61"/>
      <c r="H106" s="36"/>
      <c r="I106" s="25"/>
      <c r="J106" s="26"/>
      <c r="K106" s="26"/>
      <c r="L106" s="25"/>
      <c r="M106" s="26" t="s">
        <v>114</v>
      </c>
      <c r="N106" s="25"/>
      <c r="O106" s="25"/>
      <c r="P106" s="25"/>
      <c r="R106" s="61"/>
      <c r="S106" s="45"/>
      <c r="T106" s="45"/>
      <c r="U106" s="45"/>
      <c r="V106" s="29"/>
      <c r="W106" s="26">
        <v>2</v>
      </c>
      <c r="X106" s="61"/>
      <c r="Y106" s="36"/>
      <c r="Z106" s="25"/>
      <c r="AA106" s="26"/>
      <c r="AB106" s="26"/>
      <c r="AC106" s="25"/>
      <c r="AD106" s="26" t="s">
        <v>123</v>
      </c>
      <c r="AE106" s="25"/>
      <c r="AF106" s="25"/>
      <c r="AG106" s="25"/>
      <c r="AI106" s="61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H106" s="9"/>
    </row>
    <row r="107" spans="1:60">
      <c r="A107" s="45"/>
      <c r="B107" s="45"/>
      <c r="C107" s="45"/>
      <c r="D107" s="45"/>
      <c r="E107" s="29"/>
      <c r="F107" s="26">
        <v>3</v>
      </c>
      <c r="G107" s="61"/>
      <c r="H107" s="36"/>
      <c r="I107" s="25"/>
      <c r="J107" s="26"/>
      <c r="K107" s="26"/>
      <c r="L107" s="25"/>
      <c r="M107" s="26" t="s">
        <v>121</v>
      </c>
      <c r="N107" s="25"/>
      <c r="O107" s="25"/>
      <c r="P107" s="25"/>
      <c r="R107" s="61"/>
      <c r="S107" s="45"/>
      <c r="T107" s="45"/>
      <c r="U107" s="45"/>
      <c r="V107" s="29"/>
      <c r="W107" s="26">
        <v>3</v>
      </c>
      <c r="X107" s="61"/>
      <c r="Y107" s="36"/>
      <c r="Z107" s="25"/>
      <c r="AA107" s="26"/>
      <c r="AB107" s="26"/>
      <c r="AC107" s="25"/>
      <c r="AD107" s="26" t="s">
        <v>124</v>
      </c>
      <c r="AE107" s="25"/>
      <c r="AF107" s="25"/>
      <c r="AG107" s="25"/>
      <c r="AI107" s="61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H107" s="9"/>
    </row>
    <row r="108" spans="1:60">
      <c r="A108" s="45"/>
      <c r="B108" s="45"/>
      <c r="C108" s="45"/>
      <c r="D108" s="45"/>
      <c r="E108" s="29"/>
      <c r="F108" s="26">
        <v>4</v>
      </c>
      <c r="G108" s="61"/>
      <c r="H108" s="36"/>
      <c r="I108" s="25"/>
      <c r="J108" s="26"/>
      <c r="K108" s="26"/>
      <c r="L108" s="25"/>
      <c r="M108" s="26" t="s">
        <v>115</v>
      </c>
      <c r="N108" s="25"/>
      <c r="O108" s="25"/>
      <c r="P108" s="25"/>
      <c r="R108" s="61"/>
      <c r="S108" s="45"/>
      <c r="T108" s="45"/>
      <c r="U108" s="45"/>
      <c r="V108" s="29"/>
      <c r="W108" s="26">
        <v>4</v>
      </c>
      <c r="X108" s="61"/>
      <c r="Y108" s="36"/>
      <c r="Z108" s="25"/>
      <c r="AA108" s="26"/>
      <c r="AB108" s="26"/>
      <c r="AC108" s="25"/>
      <c r="AD108" s="26" t="s">
        <v>125</v>
      </c>
      <c r="AE108" s="25"/>
      <c r="AF108" s="25"/>
      <c r="AG108" s="25"/>
      <c r="AI108" s="61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</row>
    <row r="109" spans="1:60">
      <c r="A109" s="45"/>
      <c r="B109" s="45"/>
      <c r="C109" s="45"/>
      <c r="D109" s="45"/>
      <c r="E109" s="29"/>
      <c r="F109" s="26">
        <v>5</v>
      </c>
      <c r="G109" s="61"/>
      <c r="H109" s="36"/>
      <c r="I109" s="25"/>
      <c r="J109" s="26"/>
      <c r="K109" s="26"/>
      <c r="L109" s="25"/>
      <c r="M109" s="26" t="s">
        <v>116</v>
      </c>
      <c r="N109" s="25"/>
      <c r="O109" s="25"/>
      <c r="P109" s="25"/>
      <c r="R109" s="61"/>
      <c r="S109" s="45"/>
      <c r="T109" s="45"/>
      <c r="U109" s="45"/>
      <c r="V109" s="29"/>
      <c r="W109" s="26">
        <v>5</v>
      </c>
      <c r="X109" s="61"/>
      <c r="Y109" s="36"/>
      <c r="Z109" s="25"/>
      <c r="AA109" s="26"/>
      <c r="AB109" s="26"/>
      <c r="AC109" s="25"/>
      <c r="AD109" s="26" t="s">
        <v>130</v>
      </c>
      <c r="AE109" s="25"/>
      <c r="AF109" s="25"/>
      <c r="AG109" s="25"/>
      <c r="AI109" s="61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</row>
    <row r="110" spans="1:60" ht="13.5" customHeight="1">
      <c r="A110" s="45"/>
      <c r="B110" s="45"/>
      <c r="C110" s="45"/>
      <c r="D110" s="45"/>
      <c r="E110" s="29"/>
      <c r="F110" s="26">
        <v>6</v>
      </c>
      <c r="G110" s="61"/>
      <c r="H110" s="36"/>
      <c r="I110" s="25"/>
      <c r="J110" s="26"/>
      <c r="K110" s="26"/>
      <c r="L110" s="25"/>
      <c r="M110" s="26" t="s">
        <v>117</v>
      </c>
      <c r="N110" s="25"/>
      <c r="O110" s="25"/>
      <c r="P110" s="25"/>
      <c r="R110" s="61"/>
      <c r="S110" s="45"/>
      <c r="T110" s="45"/>
      <c r="U110" s="45"/>
      <c r="V110" s="29"/>
      <c r="W110" s="26">
        <v>6</v>
      </c>
      <c r="X110" s="61"/>
      <c r="Y110" s="36"/>
      <c r="Z110" s="25"/>
      <c r="AA110" s="26"/>
      <c r="AB110" s="26"/>
      <c r="AC110" s="25"/>
      <c r="AD110" s="26" t="s">
        <v>133</v>
      </c>
      <c r="AE110" s="25"/>
      <c r="AF110" s="25"/>
      <c r="AG110" s="25"/>
      <c r="AI110" s="61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</row>
    <row r="111" spans="1:60" ht="13.5" customHeight="1">
      <c r="A111" s="45"/>
      <c r="B111" s="45"/>
      <c r="C111" s="45"/>
      <c r="D111" s="45"/>
      <c r="E111" s="29"/>
      <c r="F111" s="26">
        <v>7</v>
      </c>
      <c r="G111" s="61"/>
      <c r="H111" s="36"/>
      <c r="I111" s="25"/>
      <c r="J111" s="26"/>
      <c r="K111" s="26"/>
      <c r="L111" s="25"/>
      <c r="M111" s="26" t="s">
        <v>118</v>
      </c>
      <c r="N111" s="25"/>
      <c r="O111" s="25"/>
      <c r="P111" s="25"/>
      <c r="R111" s="61"/>
      <c r="S111" s="45"/>
      <c r="T111" s="45"/>
      <c r="U111" s="45"/>
      <c r="V111" s="76"/>
      <c r="W111" s="26">
        <v>7</v>
      </c>
      <c r="X111" s="61"/>
      <c r="Y111" s="76"/>
      <c r="AD111" s="26" t="s">
        <v>134</v>
      </c>
      <c r="AI111" s="61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</row>
    <row r="112" spans="1:60" ht="13.5" customHeight="1">
      <c r="A112" s="45"/>
      <c r="B112" s="45"/>
      <c r="C112" s="45"/>
      <c r="D112" s="45"/>
      <c r="E112" s="29"/>
      <c r="F112" s="26">
        <v>8</v>
      </c>
      <c r="G112" s="61"/>
      <c r="H112" s="36"/>
      <c r="I112" s="25"/>
      <c r="J112" s="26"/>
      <c r="K112" s="26"/>
      <c r="L112" s="25"/>
      <c r="M112" s="26" t="s">
        <v>119</v>
      </c>
      <c r="N112" s="25"/>
      <c r="O112" s="25"/>
      <c r="P112" s="25"/>
      <c r="R112" s="61"/>
      <c r="S112" s="45"/>
      <c r="T112" s="45"/>
      <c r="U112" s="45"/>
      <c r="V112" s="76"/>
      <c r="W112" s="26">
        <v>8</v>
      </c>
      <c r="X112" s="61"/>
      <c r="Y112" s="76"/>
      <c r="AD112" s="2" t="s">
        <v>135</v>
      </c>
      <c r="AI112" s="61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</row>
    <row r="113" spans="1:60" ht="13.5" customHeight="1">
      <c r="A113" s="45"/>
      <c r="B113" s="45"/>
      <c r="C113" s="45"/>
      <c r="D113" s="45"/>
      <c r="E113" s="29"/>
      <c r="F113" s="26">
        <v>9</v>
      </c>
      <c r="G113" s="61"/>
      <c r="H113" s="36"/>
      <c r="I113" s="25"/>
      <c r="J113" s="26"/>
      <c r="K113" s="26"/>
      <c r="L113" s="25"/>
      <c r="M113" s="26" t="s">
        <v>120</v>
      </c>
      <c r="N113" s="25"/>
      <c r="O113" s="25"/>
      <c r="P113" s="25"/>
      <c r="R113" s="61"/>
      <c r="S113" s="45"/>
      <c r="T113" s="45"/>
      <c r="U113" s="45"/>
      <c r="V113" s="76"/>
      <c r="W113" s="26">
        <v>9</v>
      </c>
      <c r="X113" s="61"/>
      <c r="Y113" s="76"/>
      <c r="AD113" s="2" t="s">
        <v>132</v>
      </c>
      <c r="AI113" s="61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</row>
    <row r="114" spans="1:60" ht="13.5" customHeight="1">
      <c r="A114" s="45"/>
      <c r="B114" s="45"/>
      <c r="C114" s="45"/>
      <c r="D114" s="45"/>
      <c r="E114" s="30"/>
      <c r="F114" s="32">
        <v>10</v>
      </c>
      <c r="G114" s="62"/>
      <c r="H114" s="38"/>
      <c r="I114" s="31"/>
      <c r="J114" s="31"/>
      <c r="K114" s="32"/>
      <c r="L114" s="31"/>
      <c r="M114" s="32" t="s">
        <v>68</v>
      </c>
      <c r="N114" s="31"/>
      <c r="O114" s="31"/>
      <c r="P114" s="31"/>
      <c r="Q114" s="73"/>
      <c r="R114" s="62"/>
      <c r="S114" s="45"/>
      <c r="T114" s="45"/>
      <c r="U114" s="45"/>
      <c r="V114" s="76"/>
      <c r="W114" s="26">
        <v>10</v>
      </c>
      <c r="X114" s="61"/>
      <c r="Y114" s="76"/>
      <c r="AD114" s="2" t="s">
        <v>131</v>
      </c>
      <c r="AI114" s="61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</row>
    <row r="115" spans="1:60" ht="13.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29"/>
      <c r="W115" s="26">
        <v>11</v>
      </c>
      <c r="X115" s="61"/>
      <c r="Y115" s="36"/>
      <c r="Z115" s="25"/>
      <c r="AA115" s="26"/>
      <c r="AB115" s="26"/>
      <c r="AC115" s="25"/>
      <c r="AD115" s="26" t="s">
        <v>126</v>
      </c>
      <c r="AE115" s="25"/>
      <c r="AF115" s="25"/>
      <c r="AG115" s="25"/>
      <c r="AI115" s="61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</row>
    <row r="116" spans="1:60" ht="13.5" customHeight="1">
      <c r="A116" s="45"/>
      <c r="B116" s="45"/>
      <c r="C116" s="45"/>
      <c r="D116" s="45"/>
      <c r="E116" s="87" t="s">
        <v>98</v>
      </c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29"/>
      <c r="W116" s="26">
        <v>12</v>
      </c>
      <c r="X116" s="61"/>
      <c r="Y116" s="36"/>
      <c r="Z116" s="25"/>
      <c r="AA116" s="26"/>
      <c r="AB116" s="26"/>
      <c r="AC116" s="25"/>
      <c r="AD116" s="26" t="s">
        <v>127</v>
      </c>
      <c r="AE116" s="25"/>
      <c r="AF116" s="25"/>
      <c r="AG116" s="25"/>
      <c r="AI116" s="61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</row>
    <row r="117" spans="1:60" ht="13.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21"/>
      <c r="U117" s="45"/>
      <c r="V117" s="29"/>
      <c r="W117" s="26">
        <v>13</v>
      </c>
      <c r="X117" s="61"/>
      <c r="Y117" s="36"/>
      <c r="Z117" s="25"/>
      <c r="AA117" s="26"/>
      <c r="AB117" s="26"/>
      <c r="AC117" s="25"/>
      <c r="AD117" s="26" t="s">
        <v>128</v>
      </c>
      <c r="AE117" s="25"/>
      <c r="AF117" s="25"/>
      <c r="AG117" s="25"/>
      <c r="AI117" s="61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</row>
    <row r="118" spans="1:60" ht="13.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30"/>
      <c r="W118" s="32">
        <v>14</v>
      </c>
      <c r="X118" s="62"/>
      <c r="Y118" s="38"/>
      <c r="Z118" s="31"/>
      <c r="AA118" s="31"/>
      <c r="AB118" s="32"/>
      <c r="AC118" s="31"/>
      <c r="AD118" s="32" t="s">
        <v>129</v>
      </c>
      <c r="AE118" s="31"/>
      <c r="AF118" s="31"/>
      <c r="AG118" s="31"/>
      <c r="AH118" s="73"/>
      <c r="AI118" s="62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</row>
    <row r="119" spans="1:60" ht="13.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</row>
    <row r="120" spans="1:60" ht="13.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88" t="s">
        <v>98</v>
      </c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</row>
    <row r="121" spans="1:60" ht="13.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88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</row>
    <row r="122" spans="1:60" ht="13.5" customHeight="1">
      <c r="A122" s="45"/>
      <c r="B122" s="45"/>
      <c r="C122" s="45"/>
      <c r="D122" s="89" t="s">
        <v>155</v>
      </c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88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</row>
    <row r="123" spans="1:60" ht="1.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88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</row>
    <row r="124" spans="1:60">
      <c r="A124" s="45"/>
      <c r="B124" s="45"/>
      <c r="C124" s="45"/>
      <c r="D124" s="52" t="s">
        <v>99</v>
      </c>
      <c r="E124" s="52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H124" s="9"/>
    </row>
    <row r="125" spans="1:60">
      <c r="A125" s="45"/>
      <c r="B125" s="45"/>
      <c r="C125" s="45"/>
      <c r="D125" s="52" t="s">
        <v>100</v>
      </c>
      <c r="E125" s="52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H125" s="9"/>
    </row>
    <row r="126" spans="1:60" ht="2.25" customHeight="1">
      <c r="A126" s="45"/>
      <c r="B126" s="45"/>
      <c r="C126" s="45"/>
      <c r="D126" s="52"/>
      <c r="E126" s="52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H126" s="9"/>
    </row>
    <row r="127" spans="1:60">
      <c r="A127" s="45"/>
      <c r="B127" s="45"/>
      <c r="C127" s="45"/>
      <c r="D127" s="52"/>
      <c r="E127" s="63" t="s">
        <v>93</v>
      </c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H127" s="9"/>
    </row>
    <row r="128" spans="1:60" ht="2.25" customHeight="1">
      <c r="A128" s="45"/>
      <c r="B128" s="45"/>
      <c r="C128" s="45"/>
      <c r="D128" s="52"/>
      <c r="E128" s="52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H128" s="9"/>
    </row>
    <row r="129" spans="1:60">
      <c r="A129" s="45"/>
      <c r="B129" s="45"/>
      <c r="C129" s="45"/>
      <c r="D129" s="52"/>
      <c r="E129" s="86"/>
      <c r="F129" s="81" t="s">
        <v>139</v>
      </c>
      <c r="G129" s="82"/>
      <c r="H129" s="83"/>
      <c r="I129" s="84"/>
      <c r="J129" s="81" t="s">
        <v>75</v>
      </c>
      <c r="K129" s="81"/>
      <c r="L129" s="3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H129" s="9"/>
    </row>
    <row r="130" spans="1:60">
      <c r="A130" s="45"/>
      <c r="B130" s="45"/>
      <c r="C130" s="45"/>
      <c r="D130" s="52"/>
      <c r="E130" s="29"/>
      <c r="F130" s="26">
        <v>0</v>
      </c>
      <c r="G130" s="61"/>
      <c r="H130" s="36"/>
      <c r="I130" s="25"/>
      <c r="J130" s="28" t="s">
        <v>73</v>
      </c>
      <c r="K130" s="28"/>
      <c r="L130" s="37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H130" s="9"/>
    </row>
    <row r="131" spans="1:60">
      <c r="A131" s="45"/>
      <c r="B131" s="45"/>
      <c r="C131" s="45"/>
      <c r="D131" s="52"/>
      <c r="E131" s="29"/>
      <c r="F131" s="26">
        <v>1</v>
      </c>
      <c r="G131" s="61"/>
      <c r="H131" s="36"/>
      <c r="I131" s="25"/>
      <c r="J131" s="26" t="s">
        <v>96</v>
      </c>
      <c r="K131" s="26"/>
      <c r="L131" s="37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H131" s="9"/>
    </row>
    <row r="132" spans="1:60">
      <c r="A132" s="45"/>
      <c r="B132" s="45"/>
      <c r="C132" s="45"/>
      <c r="D132" s="52"/>
      <c r="E132" s="29"/>
      <c r="F132" s="26">
        <v>2</v>
      </c>
      <c r="G132" s="61"/>
      <c r="H132" s="36"/>
      <c r="I132" s="25"/>
      <c r="J132" s="26" t="s">
        <v>97</v>
      </c>
      <c r="K132" s="26"/>
      <c r="L132" s="37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H132" s="9"/>
    </row>
    <row r="133" spans="1:60">
      <c r="A133" s="45"/>
      <c r="B133" s="45"/>
      <c r="C133" s="45"/>
      <c r="D133" s="52"/>
      <c r="E133" s="30"/>
      <c r="F133" s="32">
        <v>3</v>
      </c>
      <c r="G133" s="62"/>
      <c r="H133" s="38"/>
      <c r="I133" s="31"/>
      <c r="J133" s="32" t="s">
        <v>94</v>
      </c>
      <c r="K133" s="32"/>
      <c r="L133" s="39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H133" s="9"/>
    </row>
    <row r="134" spans="1:60">
      <c r="A134" s="45"/>
      <c r="B134" s="45"/>
      <c r="C134" s="45"/>
      <c r="D134" s="52"/>
      <c r="E134" s="24"/>
      <c r="F134" s="24"/>
      <c r="G134" s="45"/>
      <c r="H134" s="23"/>
      <c r="I134" s="23"/>
      <c r="J134" s="24"/>
      <c r="K134" s="24"/>
      <c r="L134" s="23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H134" s="9"/>
    </row>
    <row r="135" spans="1:60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</row>
    <row r="136" spans="1:60" ht="13.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</row>
    <row r="137" spans="1:60" ht="13.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</row>
    <row r="138" spans="1:60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</row>
    <row r="139" spans="1:60" ht="15.75" customHeight="1">
      <c r="A139" s="90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4"/>
      <c r="AB139" s="5" t="s">
        <v>157</v>
      </c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CB34-A82A-40D7-998B-80F287C6F0B0}">
  <sheetPr>
    <tabColor theme="7" tint="0.39997558519241921"/>
  </sheetPr>
  <dimension ref="A1:I26"/>
  <sheetViews>
    <sheetView showGridLines="0" topLeftCell="B1" zoomScaleNormal="100" workbookViewId="0">
      <selection activeCell="J13" sqref="J13"/>
    </sheetView>
  </sheetViews>
  <sheetFormatPr defaultRowHeight="13.5"/>
  <cols>
    <col min="1" max="2" width="9.140625" style="2"/>
    <col min="3" max="3" width="28.5703125" style="2" customWidth="1"/>
    <col min="4" max="4" width="9.140625" style="2"/>
    <col min="5" max="5" width="28.5703125" style="2" customWidth="1"/>
    <col min="6" max="6" width="9.140625" style="2"/>
    <col min="7" max="7" width="28.5703125" style="2" customWidth="1"/>
    <col min="8" max="10" width="9.140625" style="2"/>
    <col min="11" max="11" width="12.7109375" style="2" bestFit="1" customWidth="1"/>
    <col min="12" max="12" width="17" style="2" bestFit="1" customWidth="1"/>
    <col min="13" max="13" width="18.28515625" style="2" bestFit="1" customWidth="1"/>
    <col min="14" max="14" width="14" style="2" bestFit="1" customWidth="1"/>
    <col min="15" max="15" width="23.140625" style="2" bestFit="1" customWidth="1"/>
    <col min="16" max="16" width="17" style="2" bestFit="1" customWidth="1"/>
    <col min="17" max="18" width="20.140625" style="2" bestFit="1" customWidth="1"/>
    <col min="19" max="19" width="16.140625" style="2" bestFit="1" customWidth="1"/>
    <col min="20" max="16384" width="9.140625" style="2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7.25" customHeight="1">
      <c r="A4" s="1"/>
      <c r="B4" s="1"/>
      <c r="C4" s="3"/>
      <c r="D4" s="4"/>
      <c r="E4" s="5" t="s">
        <v>0</v>
      </c>
      <c r="F4" s="4"/>
      <c r="G4" s="6"/>
      <c r="H4" s="1"/>
      <c r="I4" s="1"/>
    </row>
    <row r="5" spans="1:9">
      <c r="A5" s="1"/>
      <c r="B5" s="1"/>
      <c r="C5" s="1"/>
      <c r="D5" s="1"/>
      <c r="E5" s="7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67" t="s">
        <v>176</v>
      </c>
      <c r="D8" s="1"/>
      <c r="E8" s="67" t="s">
        <v>102</v>
      </c>
      <c r="F8" s="1"/>
      <c r="G8" s="67" t="s">
        <v>104</v>
      </c>
      <c r="H8" s="1"/>
      <c r="I8" s="1"/>
    </row>
    <row r="9" spans="1:9">
      <c r="A9" s="1"/>
      <c r="B9" s="1"/>
      <c r="C9" s="64" t="s">
        <v>8</v>
      </c>
      <c r="D9" s="1"/>
      <c r="E9" s="66" t="s">
        <v>8</v>
      </c>
      <c r="F9" s="1"/>
      <c r="G9" s="64" t="s">
        <v>8</v>
      </c>
      <c r="H9" s="1"/>
      <c r="I9" s="1"/>
    </row>
    <row r="10" spans="1:9">
      <c r="A10" s="1"/>
      <c r="B10" s="1"/>
      <c r="C10" s="70" t="s">
        <v>168</v>
      </c>
      <c r="D10" s="1"/>
      <c r="E10" s="94" t="s">
        <v>164</v>
      </c>
      <c r="F10" s="1"/>
      <c r="G10" s="68" t="s">
        <v>165</v>
      </c>
      <c r="H10" s="1"/>
      <c r="I10" s="1"/>
    </row>
    <row r="11" spans="1:9">
      <c r="A11" s="1"/>
      <c r="B11" s="1"/>
      <c r="C11" s="64" t="s">
        <v>177</v>
      </c>
      <c r="D11" s="1"/>
      <c r="E11" s="68" t="s">
        <v>165</v>
      </c>
      <c r="F11" s="1"/>
      <c r="G11" s="94" t="s">
        <v>173</v>
      </c>
      <c r="H11" s="1"/>
      <c r="I11" s="1"/>
    </row>
    <row r="12" spans="1:9">
      <c r="A12" s="1"/>
      <c r="B12" s="1"/>
      <c r="C12" s="64" t="s">
        <v>178</v>
      </c>
      <c r="D12" s="1"/>
      <c r="E12" s="69" t="s">
        <v>166</v>
      </c>
      <c r="F12" s="1"/>
      <c r="G12" s="94" t="s">
        <v>174</v>
      </c>
      <c r="H12" s="1"/>
      <c r="I12" s="1"/>
    </row>
    <row r="13" spans="1:9">
      <c r="A13" s="1"/>
      <c r="B13" s="1"/>
      <c r="C13" s="64" t="s">
        <v>161</v>
      </c>
      <c r="D13" s="1"/>
      <c r="E13" s="69" t="s">
        <v>167</v>
      </c>
      <c r="F13" s="1"/>
      <c r="G13" s="64" t="s">
        <v>175</v>
      </c>
      <c r="H13" s="1"/>
      <c r="I13" s="1"/>
    </row>
    <row r="14" spans="1:9">
      <c r="A14" s="1"/>
      <c r="B14" s="1"/>
      <c r="C14" s="64" t="s">
        <v>179</v>
      </c>
      <c r="D14" s="1"/>
      <c r="E14" s="94" t="s">
        <v>106</v>
      </c>
      <c r="F14" s="1"/>
      <c r="G14" s="64" t="s">
        <v>187</v>
      </c>
      <c r="H14" s="1"/>
      <c r="I14" s="1"/>
    </row>
    <row r="15" spans="1:9">
      <c r="A15" s="1"/>
      <c r="B15" s="1"/>
      <c r="C15" s="64" t="s">
        <v>180</v>
      </c>
      <c r="D15" s="1"/>
      <c r="E15" s="70" t="s">
        <v>168</v>
      </c>
      <c r="F15" s="1"/>
      <c r="G15" s="65" t="s">
        <v>26</v>
      </c>
      <c r="H15" s="1"/>
      <c r="I15" s="1"/>
    </row>
    <row r="16" spans="1:9">
      <c r="A16" s="1"/>
      <c r="B16" s="1"/>
      <c r="C16" s="64" t="s">
        <v>181</v>
      </c>
      <c r="D16" s="1"/>
      <c r="E16" s="94" t="s">
        <v>105</v>
      </c>
      <c r="F16" s="1"/>
      <c r="G16" s="1"/>
      <c r="H16" s="1"/>
      <c r="I16" s="1"/>
    </row>
    <row r="17" spans="1:9">
      <c r="A17" s="1"/>
      <c r="B17" s="1"/>
      <c r="C17" s="64" t="s">
        <v>182</v>
      </c>
      <c r="D17" s="1"/>
      <c r="E17" s="94" t="s">
        <v>190</v>
      </c>
      <c r="F17" s="1"/>
      <c r="G17" s="67" t="s">
        <v>108</v>
      </c>
      <c r="H17" s="1"/>
      <c r="I17" s="1"/>
    </row>
    <row r="18" spans="1:9">
      <c r="A18" s="1"/>
      <c r="B18" s="1"/>
      <c r="C18" s="64" t="s">
        <v>183</v>
      </c>
      <c r="D18" s="1"/>
      <c r="E18" s="94" t="s">
        <v>169</v>
      </c>
      <c r="F18" s="1"/>
      <c r="G18" s="64" t="s">
        <v>103</v>
      </c>
      <c r="H18" s="1"/>
      <c r="I18" s="1"/>
    </row>
    <row r="19" spans="1:9">
      <c r="A19" s="1"/>
      <c r="B19" s="1"/>
      <c r="C19" s="65" t="s">
        <v>184</v>
      </c>
      <c r="D19" s="1"/>
      <c r="E19" s="94" t="s">
        <v>170</v>
      </c>
      <c r="F19" s="1"/>
      <c r="G19" s="69" t="s">
        <v>2</v>
      </c>
      <c r="H19" s="1"/>
      <c r="I19" s="1"/>
    </row>
    <row r="20" spans="1:9">
      <c r="A20" s="1"/>
      <c r="B20" s="1"/>
      <c r="C20" s="1"/>
      <c r="D20" s="1"/>
      <c r="E20" s="94" t="s">
        <v>171</v>
      </c>
      <c r="F20" s="1"/>
      <c r="G20" s="64" t="s">
        <v>5</v>
      </c>
      <c r="H20" s="1"/>
      <c r="I20" s="1"/>
    </row>
    <row r="21" spans="1:9">
      <c r="A21" s="1"/>
      <c r="B21" s="1"/>
      <c r="C21" s="1"/>
      <c r="D21" s="1"/>
      <c r="E21" s="65" t="s">
        <v>172</v>
      </c>
      <c r="F21" s="1"/>
      <c r="G21" s="64" t="s">
        <v>159</v>
      </c>
      <c r="H21" s="1"/>
      <c r="I21" s="1"/>
    </row>
    <row r="22" spans="1:9">
      <c r="A22" s="1"/>
      <c r="B22" s="1"/>
      <c r="C22" s="1"/>
      <c r="D22" s="1"/>
      <c r="E22" s="1"/>
      <c r="F22" s="1"/>
      <c r="G22" s="65" t="s">
        <v>160</v>
      </c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3E4A-6711-4E9D-ABFA-DD911F441156}">
  <sheetPr>
    <tabColor rgb="FFFFC000"/>
  </sheetPr>
  <dimension ref="A1:N11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RowHeight="15.95" customHeight="1"/>
  <cols>
    <col min="1" max="1" width="10.140625" style="9" customWidth="1"/>
    <col min="2" max="2" width="21.5703125" style="9" customWidth="1"/>
    <col min="3" max="3" width="14.7109375" style="9" customWidth="1"/>
    <col min="4" max="4" width="15.28515625" style="9" customWidth="1"/>
    <col min="5" max="5" width="20.140625" style="9" bestFit="1" customWidth="1"/>
    <col min="6" max="6" width="20" style="9" customWidth="1"/>
    <col min="7" max="7" width="12.7109375" style="9" bestFit="1" customWidth="1"/>
    <col min="8" max="8" width="17.7109375" style="9" customWidth="1"/>
    <col min="9" max="9" width="16.140625" style="9" bestFit="1" customWidth="1"/>
    <col min="10" max="10" width="15.140625" style="9" bestFit="1" customWidth="1"/>
    <col min="11" max="11" width="9.140625" style="9" customWidth="1"/>
    <col min="12" max="12" width="20" style="9" bestFit="1" customWidth="1"/>
    <col min="13" max="13" width="18.85546875" style="9" bestFit="1" customWidth="1"/>
    <col min="14" max="14" width="20.42578125" style="9" bestFit="1" customWidth="1"/>
    <col min="15" max="16384" width="9.140625" style="9"/>
  </cols>
  <sheetData>
    <row r="1" spans="1:14" ht="15.95" customHeight="1">
      <c r="A1" s="8" t="s">
        <v>6</v>
      </c>
      <c r="B1" s="8" t="s">
        <v>20</v>
      </c>
      <c r="C1" s="8" t="s">
        <v>33</v>
      </c>
      <c r="D1" s="8" t="s">
        <v>18</v>
      </c>
      <c r="E1" s="8" t="s">
        <v>24</v>
      </c>
      <c r="F1" s="8" t="s">
        <v>56</v>
      </c>
      <c r="G1" s="8" t="s">
        <v>29</v>
      </c>
      <c r="H1" s="8" t="s">
        <v>151</v>
      </c>
      <c r="I1" s="8" t="s">
        <v>23</v>
      </c>
      <c r="J1" s="8" t="s">
        <v>189</v>
      </c>
      <c r="K1" s="8" t="s">
        <v>7</v>
      </c>
      <c r="L1" s="8" t="s">
        <v>20</v>
      </c>
      <c r="M1" s="8" t="s">
        <v>27</v>
      </c>
      <c r="N1" s="8" t="s">
        <v>28</v>
      </c>
    </row>
    <row r="2" spans="1:14" ht="15.95" customHeight="1">
      <c r="A2" s="10" t="s">
        <v>8</v>
      </c>
      <c r="B2" s="10" t="s">
        <v>9</v>
      </c>
      <c r="C2" s="10" t="s">
        <v>34</v>
      </c>
      <c r="D2" s="10" t="s">
        <v>19</v>
      </c>
      <c r="E2" s="10" t="s">
        <v>2</v>
      </c>
      <c r="F2" s="10" t="s">
        <v>107</v>
      </c>
      <c r="G2" s="10" t="s">
        <v>53</v>
      </c>
      <c r="H2" s="10" t="s">
        <v>149</v>
      </c>
      <c r="I2" s="10" t="s">
        <v>25</v>
      </c>
      <c r="J2" s="10" t="s">
        <v>190</v>
      </c>
      <c r="K2" s="10" t="s">
        <v>4</v>
      </c>
      <c r="L2" s="10" t="s">
        <v>59</v>
      </c>
      <c r="M2" s="10" t="s">
        <v>60</v>
      </c>
      <c r="N2" s="10" t="s">
        <v>61</v>
      </c>
    </row>
    <row r="3" spans="1:14" ht="15.95" customHeight="1">
      <c r="A3" s="11" t="s">
        <v>10</v>
      </c>
      <c r="B3" s="11" t="s">
        <v>11</v>
      </c>
      <c r="C3" s="11" t="s">
        <v>10</v>
      </c>
      <c r="D3" s="11" t="s">
        <v>10</v>
      </c>
      <c r="E3" s="11" t="s">
        <v>10</v>
      </c>
      <c r="F3" s="11" t="s">
        <v>10</v>
      </c>
      <c r="G3" s="11" t="s">
        <v>10</v>
      </c>
      <c r="H3" s="11" t="s">
        <v>10</v>
      </c>
      <c r="I3" s="11" t="s">
        <v>10</v>
      </c>
      <c r="J3" s="11" t="s">
        <v>12</v>
      </c>
      <c r="K3" s="11" t="s">
        <v>10</v>
      </c>
      <c r="L3" s="11" t="s">
        <v>12</v>
      </c>
      <c r="M3" s="11" t="s">
        <v>12</v>
      </c>
      <c r="N3" s="11" t="s">
        <v>12</v>
      </c>
    </row>
    <row r="4" spans="1:14" ht="15.95" customHeight="1">
      <c r="A4" s="12">
        <f>100000+C4*10000+K4*100+K4</f>
        <v>110101</v>
      </c>
      <c r="B4" s="13" t="s">
        <v>45</v>
      </c>
      <c r="C4" s="12">
        <v>1</v>
      </c>
      <c r="D4" s="12">
        <f>MOD(A4,1000)+1000</f>
        <v>1101</v>
      </c>
      <c r="E4" s="12" t="str">
        <f>IFERROR(INDEX(CONDITION!$B$4:$B$16,MATCH(MAP!B4,CONDITION!$G$4:$G$16,0)),"-")</f>
        <v>101</v>
      </c>
      <c r="F4" s="12" t="str">
        <f>IFERROR(INDEX(CONDITION!$B$4:$B$16,MATCH(MAP!B4,CONDITION!$G$4:$G$16,0)),"-")</f>
        <v>101</v>
      </c>
      <c r="G4" s="12"/>
      <c r="H4" s="12"/>
      <c r="I4" s="12">
        <v>5</v>
      </c>
      <c r="J4" s="12"/>
      <c r="K4" s="14">
        <f>ROW()-3</f>
        <v>1</v>
      </c>
      <c r="L4" s="12" t="str">
        <f>"MAP_NAME_"&amp;A4</f>
        <v>MAP_NAME_110101</v>
      </c>
      <c r="M4" s="12" t="str">
        <f t="shared" ref="M4:M11" si="0">"MAP_DESC_"&amp;A4</f>
        <v>MAP_DESC_110101</v>
      </c>
      <c r="N4" s="12" t="str">
        <f t="shared" ref="N4:N11" si="1">"MAP_IMAGE_"&amp;A4</f>
        <v>MAP_IMAGE_110101</v>
      </c>
    </row>
    <row r="5" spans="1:14" ht="15.95" customHeight="1">
      <c r="A5" s="12">
        <f t="shared" ref="A5:A11" si="2">100000+C5*10000+K5*100+K5</f>
        <v>110202</v>
      </c>
      <c r="B5" s="13" t="s">
        <v>46</v>
      </c>
      <c r="C5" s="12">
        <v>1</v>
      </c>
      <c r="D5" s="12">
        <f t="shared" ref="D5:D11" si="3">MOD(A5,1000)+1000</f>
        <v>1202</v>
      </c>
      <c r="E5" s="12" t="str">
        <f>IFERROR(INDEX(CONDITION!$B$4:$B$16,MATCH(MAP!B5,CONDITION!$G$4:$G$16,0)),"-")</f>
        <v>202</v>
      </c>
      <c r="F5" s="12" t="str">
        <f>IFERROR(INDEX(CONDITION!$B$4:$B$16,MATCH(MAP!B5,CONDITION!$G$4:$G$16,0)),"-")</f>
        <v>202</v>
      </c>
      <c r="G5" s="12"/>
      <c r="H5" s="12"/>
      <c r="I5" s="12">
        <v>5</v>
      </c>
      <c r="J5" s="12"/>
      <c r="K5" s="14">
        <f t="shared" ref="K5:K11" si="4">ROW()-3</f>
        <v>2</v>
      </c>
      <c r="L5" s="12" t="str">
        <f t="shared" ref="L5:L11" si="5">"MAP_NAME_"&amp;A5</f>
        <v>MAP_NAME_110202</v>
      </c>
      <c r="M5" s="12" t="str">
        <f t="shared" si="0"/>
        <v>MAP_DESC_110202</v>
      </c>
      <c r="N5" s="12" t="str">
        <f t="shared" si="1"/>
        <v>MAP_IMAGE_110202</v>
      </c>
    </row>
    <row r="6" spans="1:14" ht="15.95" customHeight="1">
      <c r="A6" s="12">
        <f t="shared" si="2"/>
        <v>120303</v>
      </c>
      <c r="B6" s="13" t="s">
        <v>47</v>
      </c>
      <c r="C6" s="12">
        <v>2</v>
      </c>
      <c r="D6" s="12">
        <f t="shared" si="3"/>
        <v>1303</v>
      </c>
      <c r="E6" s="12" t="str">
        <f>IFERROR(INDEX(CONDITION!$B$4:$B$16,MATCH(MAP!B6,CONDITION!$G$4:$G$16,0)),"-")</f>
        <v>303</v>
      </c>
      <c r="F6" s="12" t="str">
        <f>IFERROR(INDEX(CONDITION!$B$4:$B$16,MATCH(MAP!B6,CONDITION!$G$4:$G$16,0)),"-")</f>
        <v>303</v>
      </c>
      <c r="G6" s="12"/>
      <c r="H6" s="12"/>
      <c r="I6" s="12">
        <v>5</v>
      </c>
      <c r="J6" s="12"/>
      <c r="K6" s="14">
        <f t="shared" si="4"/>
        <v>3</v>
      </c>
      <c r="L6" s="12" t="str">
        <f t="shared" si="5"/>
        <v>MAP_NAME_120303</v>
      </c>
      <c r="M6" s="12" t="str">
        <f t="shared" si="0"/>
        <v>MAP_DESC_120303</v>
      </c>
      <c r="N6" s="12" t="str">
        <f t="shared" si="1"/>
        <v>MAP_IMAGE_120303</v>
      </c>
    </row>
    <row r="7" spans="1:14" ht="15.95" customHeight="1">
      <c r="A7" s="12">
        <f t="shared" si="2"/>
        <v>120404</v>
      </c>
      <c r="B7" s="13" t="s">
        <v>48</v>
      </c>
      <c r="C7" s="12">
        <v>2</v>
      </c>
      <c r="D7" s="12">
        <f t="shared" si="3"/>
        <v>1404</v>
      </c>
      <c r="E7" s="12" t="str">
        <f>IFERROR(INDEX(CONDITION!$B$4:$B$16,MATCH(MAP!B7,CONDITION!$G$4:$G$16,0)),"-")</f>
        <v>404</v>
      </c>
      <c r="F7" s="12" t="str">
        <f>IFERROR(INDEX(CONDITION!$B$4:$B$16,MATCH(MAP!B7,CONDITION!$G$4:$G$16,0)),"-")</f>
        <v>404</v>
      </c>
      <c r="G7" s="12"/>
      <c r="H7" s="12"/>
      <c r="I7" s="12">
        <v>5</v>
      </c>
      <c r="J7" s="12"/>
      <c r="K7" s="14">
        <f t="shared" si="4"/>
        <v>4</v>
      </c>
      <c r="L7" s="12" t="str">
        <f t="shared" si="5"/>
        <v>MAP_NAME_120404</v>
      </c>
      <c r="M7" s="12" t="str">
        <f t="shared" si="0"/>
        <v>MAP_DESC_120404</v>
      </c>
      <c r="N7" s="12" t="str">
        <f t="shared" si="1"/>
        <v>MAP_IMAGE_120404</v>
      </c>
    </row>
    <row r="8" spans="1:14" ht="15.95" customHeight="1">
      <c r="A8" s="12">
        <f t="shared" si="2"/>
        <v>130505</v>
      </c>
      <c r="B8" s="13" t="s">
        <v>49</v>
      </c>
      <c r="C8" s="12">
        <v>3</v>
      </c>
      <c r="D8" s="12">
        <f t="shared" si="3"/>
        <v>1505</v>
      </c>
      <c r="E8" s="12" t="str">
        <f>IFERROR(INDEX(CONDITION!$B$4:$B$16,MATCH(MAP!B8,CONDITION!$G$4:$G$16,0)),"-")</f>
        <v>505</v>
      </c>
      <c r="F8" s="12" t="str">
        <f>IFERROR(INDEX(CONDITION!$B$4:$B$16,MATCH(MAP!B8,CONDITION!$G$4:$G$16,0)),"-")</f>
        <v>505</v>
      </c>
      <c r="G8" s="12"/>
      <c r="H8" s="12"/>
      <c r="I8" s="12">
        <v>5</v>
      </c>
      <c r="J8" s="12"/>
      <c r="K8" s="14">
        <f t="shared" si="4"/>
        <v>5</v>
      </c>
      <c r="L8" s="12" t="str">
        <f t="shared" si="5"/>
        <v>MAP_NAME_130505</v>
      </c>
      <c r="M8" s="12" t="str">
        <f t="shared" si="0"/>
        <v>MAP_DESC_130505</v>
      </c>
      <c r="N8" s="12" t="str">
        <f t="shared" si="1"/>
        <v>MAP_IMAGE_130505</v>
      </c>
    </row>
    <row r="9" spans="1:14" ht="15.95" customHeight="1">
      <c r="A9" s="12">
        <f t="shared" si="2"/>
        <v>130606</v>
      </c>
      <c r="B9" s="13" t="s">
        <v>50</v>
      </c>
      <c r="C9" s="12">
        <v>3</v>
      </c>
      <c r="D9" s="12">
        <f t="shared" si="3"/>
        <v>1606</v>
      </c>
      <c r="E9" s="12" t="str">
        <f>IFERROR(INDEX(CONDITION!$B$4:$B$16,MATCH(MAP!B9,CONDITION!$G$4:$G$16,0)),"-")</f>
        <v>606</v>
      </c>
      <c r="F9" s="12" t="str">
        <f>IFERROR(INDEX(CONDITION!$B$4:$B$16,MATCH(MAP!B9,CONDITION!$G$4:$G$16,0)),"-")</f>
        <v>606</v>
      </c>
      <c r="G9" s="12"/>
      <c r="H9" s="12"/>
      <c r="I9" s="12">
        <v>5</v>
      </c>
      <c r="J9" s="12"/>
      <c r="K9" s="14">
        <f t="shared" si="4"/>
        <v>6</v>
      </c>
      <c r="L9" s="12" t="str">
        <f t="shared" si="5"/>
        <v>MAP_NAME_130606</v>
      </c>
      <c r="M9" s="12" t="str">
        <f t="shared" si="0"/>
        <v>MAP_DESC_130606</v>
      </c>
      <c r="N9" s="12" t="str">
        <f t="shared" si="1"/>
        <v>MAP_IMAGE_130606</v>
      </c>
    </row>
    <row r="10" spans="1:14" ht="15.95" customHeight="1">
      <c r="A10" s="12">
        <f t="shared" si="2"/>
        <v>140707</v>
      </c>
      <c r="B10" s="13" t="s">
        <v>51</v>
      </c>
      <c r="C10" s="12">
        <v>4</v>
      </c>
      <c r="D10" s="12">
        <f>MOD(A10,1000)+1000</f>
        <v>1707</v>
      </c>
      <c r="E10" s="12" t="str">
        <f>IFERROR(INDEX(CONDITION!$B$4:$B$16,MATCH(MAP!B10,CONDITION!$G$4:$G$16,0)),"-")</f>
        <v>707</v>
      </c>
      <c r="F10" s="12" t="str">
        <f>IFERROR(INDEX(CONDITION!$B$4:$B$16,MATCH(MAP!B10,CONDITION!$G$4:$G$16,0)),"-")</f>
        <v>707</v>
      </c>
      <c r="G10" s="12"/>
      <c r="H10" s="12"/>
      <c r="I10" s="12">
        <v>5</v>
      </c>
      <c r="J10" s="12"/>
      <c r="K10" s="14">
        <f t="shared" si="4"/>
        <v>7</v>
      </c>
      <c r="L10" s="12" t="str">
        <f t="shared" si="5"/>
        <v>MAP_NAME_140707</v>
      </c>
      <c r="M10" s="12" t="str">
        <f t="shared" si="0"/>
        <v>MAP_DESC_140707</v>
      </c>
      <c r="N10" s="12" t="str">
        <f t="shared" si="1"/>
        <v>MAP_IMAGE_140707</v>
      </c>
    </row>
    <row r="11" spans="1:14" ht="15.95" customHeight="1">
      <c r="A11" s="12">
        <f t="shared" si="2"/>
        <v>140808</v>
      </c>
      <c r="B11" s="13" t="s">
        <v>52</v>
      </c>
      <c r="C11" s="12">
        <v>4</v>
      </c>
      <c r="D11" s="12">
        <f t="shared" si="3"/>
        <v>1808</v>
      </c>
      <c r="E11" s="12" t="str">
        <f>IFERROR(INDEX(CONDITION!$B$4:$B$16,MATCH(MAP!B11,CONDITION!$G$4:$G$16,0)),"-")</f>
        <v>808</v>
      </c>
      <c r="F11" s="12" t="str">
        <f>IFERROR(INDEX(CONDITION!$B$4:$B$16,MATCH(MAP!B11,CONDITION!$G$4:$G$16,0)),"-")</f>
        <v>808</v>
      </c>
      <c r="G11" s="12"/>
      <c r="H11" s="12"/>
      <c r="I11" s="12">
        <v>5</v>
      </c>
      <c r="J11" s="12"/>
      <c r="K11" s="14">
        <f t="shared" si="4"/>
        <v>8</v>
      </c>
      <c r="L11" s="12" t="str">
        <f t="shared" si="5"/>
        <v>MAP_NAME_140808</v>
      </c>
      <c r="M11" s="12" t="str">
        <f t="shared" si="0"/>
        <v>MAP_DESC_140808</v>
      </c>
      <c r="N11" s="12" t="str">
        <f t="shared" si="1"/>
        <v>MAP_IMAGE_140808</v>
      </c>
    </row>
  </sheetData>
  <phoneticPr fontId="1" type="noConversion"/>
  <conditionalFormatting sqref="A4:A11">
    <cfRule type="duplicateValues" dxfId="7" priority="18"/>
    <cfRule type="duplicateValues" dxfId="6" priority="19"/>
  </conditionalFormatting>
  <conditionalFormatting sqref="K4:K11">
    <cfRule type="duplicateValues" dxfId="5" priority="20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35A5-8759-4928-974F-466FA14B56B7}">
  <sheetPr>
    <tabColor rgb="FFFFC000"/>
  </sheetPr>
  <dimension ref="A1:I16"/>
  <sheetViews>
    <sheetView showGridLines="0" zoomScaleNormal="100" workbookViewId="0">
      <pane ySplit="3" topLeftCell="A4" activePane="bottomLeft" state="frozen"/>
      <selection pane="bottomLeft"/>
    </sheetView>
  </sheetViews>
  <sheetFormatPr defaultRowHeight="15.95" customHeight="1"/>
  <cols>
    <col min="1" max="1" width="9.42578125" style="9" customWidth="1"/>
    <col min="2" max="3" width="18.85546875" style="9" customWidth="1"/>
    <col min="4" max="4" width="15.28515625" style="9" customWidth="1"/>
    <col min="5" max="5" width="13.28515625" style="9" bestFit="1" customWidth="1"/>
    <col min="6" max="7" width="17" style="9" bestFit="1" customWidth="1"/>
    <col min="8" max="8" width="17" style="9" customWidth="1"/>
    <col min="9" max="9" width="22.85546875" style="9" bestFit="1" customWidth="1"/>
    <col min="10" max="16384" width="9.140625" style="9"/>
  </cols>
  <sheetData>
    <row r="1" spans="1:9" ht="15.95" customHeight="1">
      <c r="A1" s="8" t="s">
        <v>6</v>
      </c>
      <c r="B1" s="8" t="s">
        <v>20</v>
      </c>
      <c r="C1" s="8" t="s">
        <v>17</v>
      </c>
      <c r="D1" s="8" t="s">
        <v>18</v>
      </c>
      <c r="E1" s="8" t="s">
        <v>21</v>
      </c>
      <c r="F1" s="8" t="s">
        <v>54</v>
      </c>
      <c r="G1" s="8" t="s">
        <v>55</v>
      </c>
      <c r="H1" s="8" t="s">
        <v>186</v>
      </c>
      <c r="I1" s="8" t="s">
        <v>17</v>
      </c>
    </row>
    <row r="2" spans="1:9" ht="15.95" customHeight="1">
      <c r="A2" s="10" t="s">
        <v>8</v>
      </c>
      <c r="B2" s="10" t="s">
        <v>9</v>
      </c>
      <c r="C2" s="10" t="s">
        <v>9</v>
      </c>
      <c r="D2" s="10" t="s">
        <v>19</v>
      </c>
      <c r="E2" s="10" t="s">
        <v>22</v>
      </c>
      <c r="F2" s="10" t="s">
        <v>58</v>
      </c>
      <c r="G2" s="10" t="s">
        <v>57</v>
      </c>
      <c r="H2" s="10" t="s">
        <v>188</v>
      </c>
      <c r="I2" s="10" t="s">
        <v>26</v>
      </c>
    </row>
    <row r="3" spans="1:9" ht="15.95" customHeight="1">
      <c r="A3" s="11" t="s">
        <v>10</v>
      </c>
      <c r="B3" s="11" t="s">
        <v>11</v>
      </c>
      <c r="C3" s="11" t="s">
        <v>11</v>
      </c>
      <c r="D3" s="11" t="s">
        <v>10</v>
      </c>
      <c r="E3" s="11" t="s">
        <v>10</v>
      </c>
      <c r="F3" s="11" t="s">
        <v>10</v>
      </c>
      <c r="G3" s="11" t="s">
        <v>10</v>
      </c>
      <c r="H3" s="11" t="s">
        <v>185</v>
      </c>
      <c r="I3" s="11" t="s">
        <v>12</v>
      </c>
    </row>
    <row r="4" spans="1:9" ht="15.95" customHeight="1">
      <c r="A4" s="12">
        <f>E4*1000000+D4*100+COUNTIF($D$4:D4,D4)</f>
        <v>1110101</v>
      </c>
      <c r="B4" s="13" t="s">
        <v>45</v>
      </c>
      <c r="C4" s="13" t="s">
        <v>191</v>
      </c>
      <c r="D4" s="12">
        <f>1000+RIGHT(INDEX(MAP!$A:$A,MATCH(STAGE!B4,MAP!$B:$B,0)),3)</f>
        <v>1101</v>
      </c>
      <c r="E4" s="12">
        <v>1</v>
      </c>
      <c r="F4" s="12">
        <f>IF(A3="int",0,A3)</f>
        <v>0</v>
      </c>
      <c r="G4" s="12">
        <f>IF(A5="","0",A5)</f>
        <v>2110102</v>
      </c>
      <c r="H4" s="12"/>
      <c r="I4" s="12" t="str">
        <f>"STAGE_NAME_"&amp;A4</f>
        <v>STAGE_NAME_1110101</v>
      </c>
    </row>
    <row r="5" spans="1:9" ht="15.95" customHeight="1">
      <c r="A5" s="12">
        <f>E5*1000000+D5*100+COUNTIF($D$4:D5,D5)</f>
        <v>2110102</v>
      </c>
      <c r="B5" s="13" t="s">
        <v>45</v>
      </c>
      <c r="C5" s="13" t="s">
        <v>192</v>
      </c>
      <c r="D5" s="12">
        <f>1000+RIGHT(INDEX(MAP!$A:$A,MATCH(STAGE!B5,MAP!$B:$B,0)),3)</f>
        <v>1101</v>
      </c>
      <c r="E5" s="12">
        <v>2</v>
      </c>
      <c r="F5" s="12">
        <f t="shared" ref="F5:F16" si="0">IF(A4="int",0,A4)</f>
        <v>1110101</v>
      </c>
      <c r="G5" s="12">
        <f t="shared" ref="G5:G16" si="1">IF(A6="","0",A6)</f>
        <v>2120201</v>
      </c>
      <c r="H5" s="12"/>
      <c r="I5" s="12" t="str">
        <f t="shared" ref="I5:I16" si="2">"STAGE_NAME_"&amp;A5</f>
        <v>STAGE_NAME_2110102</v>
      </c>
    </row>
    <row r="6" spans="1:9" ht="15.95" customHeight="1">
      <c r="A6" s="12">
        <f>E6*1000000+D6*100+COUNTIF($D$4:D6,D6)</f>
        <v>2120201</v>
      </c>
      <c r="B6" s="13" t="s">
        <v>46</v>
      </c>
      <c r="C6" s="13" t="s">
        <v>193</v>
      </c>
      <c r="D6" s="12">
        <f>1000+RIGHT(INDEX(MAP!$A:$A,MATCH(STAGE!B6,MAP!$B:$B,0)),3)</f>
        <v>1202</v>
      </c>
      <c r="E6" s="12">
        <v>2</v>
      </c>
      <c r="F6" s="12">
        <f t="shared" si="0"/>
        <v>2110102</v>
      </c>
      <c r="G6" s="12">
        <f t="shared" si="1"/>
        <v>2120202</v>
      </c>
      <c r="H6" s="12"/>
      <c r="I6" s="12" t="str">
        <f t="shared" si="2"/>
        <v>STAGE_NAME_2120201</v>
      </c>
    </row>
    <row r="7" spans="1:9" ht="15.95" customHeight="1">
      <c r="A7" s="12">
        <f>E7*1000000+D7*100+COUNTIF($D$4:D7,D7)</f>
        <v>2120202</v>
      </c>
      <c r="B7" s="13" t="s">
        <v>46</v>
      </c>
      <c r="C7" s="13" t="s">
        <v>194</v>
      </c>
      <c r="D7" s="12">
        <f>1000+RIGHT(INDEX(MAP!$A:$A,MATCH(STAGE!B7,MAP!$B:$B,0)),3)</f>
        <v>1202</v>
      </c>
      <c r="E7" s="12">
        <v>2</v>
      </c>
      <c r="F7" s="12">
        <f t="shared" si="0"/>
        <v>2120201</v>
      </c>
      <c r="G7" s="12">
        <f t="shared" si="1"/>
        <v>2130301</v>
      </c>
      <c r="H7" s="12"/>
      <c r="I7" s="12" t="str">
        <f t="shared" si="2"/>
        <v>STAGE_NAME_2120202</v>
      </c>
    </row>
    <row r="8" spans="1:9" ht="15.95" customHeight="1">
      <c r="A8" s="12">
        <f>E8*1000000+D8*100+COUNTIF($D$4:D8,D8)</f>
        <v>2130301</v>
      </c>
      <c r="B8" s="13" t="s">
        <v>47</v>
      </c>
      <c r="C8" s="13" t="s">
        <v>195</v>
      </c>
      <c r="D8" s="12">
        <f>1000+RIGHT(INDEX(MAP!$A:$A,MATCH(STAGE!B8,MAP!$B:$B,0)),3)</f>
        <v>1303</v>
      </c>
      <c r="E8" s="12">
        <v>2</v>
      </c>
      <c r="F8" s="12">
        <f t="shared" si="0"/>
        <v>2120202</v>
      </c>
      <c r="G8" s="12">
        <f t="shared" si="1"/>
        <v>3130302</v>
      </c>
      <c r="H8" s="12"/>
      <c r="I8" s="12" t="str">
        <f t="shared" si="2"/>
        <v>STAGE_NAME_2130301</v>
      </c>
    </row>
    <row r="9" spans="1:9" ht="15.95" customHeight="1">
      <c r="A9" s="12">
        <f>E9*1000000+D9*100+COUNTIF($D$4:D9,D9)</f>
        <v>3130302</v>
      </c>
      <c r="B9" s="13" t="s">
        <v>47</v>
      </c>
      <c r="C9" s="13" t="s">
        <v>196</v>
      </c>
      <c r="D9" s="12">
        <f>1000+RIGHT(INDEX(MAP!$A:$A,MATCH(STAGE!B9,MAP!$B:$B,0)),3)</f>
        <v>1303</v>
      </c>
      <c r="E9" s="12">
        <v>3</v>
      </c>
      <c r="F9" s="12">
        <f t="shared" si="0"/>
        <v>2130301</v>
      </c>
      <c r="G9" s="12">
        <f t="shared" si="1"/>
        <v>3140401</v>
      </c>
      <c r="H9" s="12"/>
      <c r="I9" s="12" t="str">
        <f t="shared" si="2"/>
        <v>STAGE_NAME_3130302</v>
      </c>
    </row>
    <row r="10" spans="1:9" ht="15.95" customHeight="1">
      <c r="A10" s="12">
        <f>E10*1000000+D10*100+COUNTIF($D$4:D10,D10)</f>
        <v>3140401</v>
      </c>
      <c r="B10" s="13" t="s">
        <v>48</v>
      </c>
      <c r="C10" s="13" t="s">
        <v>197</v>
      </c>
      <c r="D10" s="12">
        <f>1000+RIGHT(INDEX(MAP!$A:$A,MATCH(STAGE!B10,MAP!$B:$B,0)),3)</f>
        <v>1404</v>
      </c>
      <c r="E10" s="12">
        <v>3</v>
      </c>
      <c r="F10" s="12">
        <f t="shared" si="0"/>
        <v>3130302</v>
      </c>
      <c r="G10" s="12">
        <f t="shared" si="1"/>
        <v>2140402</v>
      </c>
      <c r="H10" s="12"/>
      <c r="I10" s="12" t="str">
        <f t="shared" si="2"/>
        <v>STAGE_NAME_3140401</v>
      </c>
    </row>
    <row r="11" spans="1:9" ht="15.95" customHeight="1">
      <c r="A11" s="12">
        <f>E11*1000000+D11*100+COUNTIF($D$4:D11,D11)</f>
        <v>2140402</v>
      </c>
      <c r="B11" s="13" t="s">
        <v>48</v>
      </c>
      <c r="C11" s="13" t="s">
        <v>198</v>
      </c>
      <c r="D11" s="12">
        <f>1000+RIGHT(INDEX(MAP!$A:$A,MATCH(STAGE!B11,MAP!$B:$B,0)),3)</f>
        <v>1404</v>
      </c>
      <c r="E11" s="12">
        <v>2</v>
      </c>
      <c r="F11" s="12">
        <f t="shared" si="0"/>
        <v>3140401</v>
      </c>
      <c r="G11" s="12">
        <f t="shared" si="1"/>
        <v>2140403</v>
      </c>
      <c r="H11" s="12"/>
      <c r="I11" s="12" t="str">
        <f t="shared" si="2"/>
        <v>STAGE_NAME_2140402</v>
      </c>
    </row>
    <row r="12" spans="1:9" ht="15.95" customHeight="1">
      <c r="A12" s="12">
        <f>E12*1000000+D12*100+COUNTIF($D$4:D12,D12)</f>
        <v>2140403</v>
      </c>
      <c r="B12" s="13" t="s">
        <v>48</v>
      </c>
      <c r="C12" s="13" t="s">
        <v>199</v>
      </c>
      <c r="D12" s="12">
        <f>1000+RIGHT(INDEX(MAP!$A:$A,MATCH(STAGE!B12,MAP!$B:$B,0)),3)</f>
        <v>1404</v>
      </c>
      <c r="E12" s="12">
        <v>2</v>
      </c>
      <c r="F12" s="12">
        <f t="shared" si="0"/>
        <v>2140402</v>
      </c>
      <c r="G12" s="12">
        <f t="shared" si="1"/>
        <v>3150501</v>
      </c>
      <c r="H12" s="12"/>
      <c r="I12" s="12" t="str">
        <f t="shared" si="2"/>
        <v>STAGE_NAME_2140403</v>
      </c>
    </row>
    <row r="13" spans="1:9" ht="15.95" customHeight="1">
      <c r="A13" s="12">
        <f>E13*1000000+D13*100+COUNTIF($D$4:D13,D13)</f>
        <v>3150501</v>
      </c>
      <c r="B13" s="13" t="s">
        <v>49</v>
      </c>
      <c r="C13" s="13" t="s">
        <v>200</v>
      </c>
      <c r="D13" s="12">
        <f>1000+RIGHT(INDEX(MAP!$A:$A,MATCH(STAGE!B13,MAP!$B:$B,0)),3)</f>
        <v>1505</v>
      </c>
      <c r="E13" s="12">
        <v>3</v>
      </c>
      <c r="F13" s="12">
        <f t="shared" si="0"/>
        <v>2140403</v>
      </c>
      <c r="G13" s="12">
        <f t="shared" si="1"/>
        <v>2180801</v>
      </c>
      <c r="H13" s="12"/>
      <c r="I13" s="12" t="str">
        <f t="shared" si="2"/>
        <v>STAGE_NAME_3150501</v>
      </c>
    </row>
    <row r="14" spans="1:9" ht="15.95" customHeight="1">
      <c r="A14" s="12">
        <f>E14*1000000+D14*100+COUNTIF($D$4:D14,D14)</f>
        <v>2180801</v>
      </c>
      <c r="B14" s="13" t="s">
        <v>52</v>
      </c>
      <c r="C14" s="13" t="s">
        <v>201</v>
      </c>
      <c r="D14" s="12">
        <f>1000+RIGHT(INDEX(MAP!$A:$A,MATCH(STAGE!B14,MAP!$B:$B,0)),3)</f>
        <v>1808</v>
      </c>
      <c r="E14" s="12">
        <v>2</v>
      </c>
      <c r="F14" s="12">
        <f t="shared" si="0"/>
        <v>3150501</v>
      </c>
      <c r="G14" s="12">
        <f t="shared" si="1"/>
        <v>2180802</v>
      </c>
      <c r="H14" s="12"/>
      <c r="I14" s="12" t="str">
        <f t="shared" si="2"/>
        <v>STAGE_NAME_2180801</v>
      </c>
    </row>
    <row r="15" spans="1:9" ht="15.95" customHeight="1">
      <c r="A15" s="12">
        <f>E15*1000000+D15*100+COUNTIF($D$4:D15,D15)</f>
        <v>2180802</v>
      </c>
      <c r="B15" s="13" t="s">
        <v>52</v>
      </c>
      <c r="C15" s="13" t="s">
        <v>202</v>
      </c>
      <c r="D15" s="12">
        <f>1000+RIGHT(INDEX(MAP!$A:$A,MATCH(STAGE!B15,MAP!$B:$B,0)),3)</f>
        <v>1808</v>
      </c>
      <c r="E15" s="12">
        <v>2</v>
      </c>
      <c r="F15" s="12">
        <f t="shared" si="0"/>
        <v>2180801</v>
      </c>
      <c r="G15" s="12">
        <f t="shared" si="1"/>
        <v>2180803</v>
      </c>
      <c r="H15" s="12"/>
      <c r="I15" s="12" t="str">
        <f t="shared" si="2"/>
        <v>STAGE_NAME_2180802</v>
      </c>
    </row>
    <row r="16" spans="1:9" ht="15.95" customHeight="1">
      <c r="A16" s="12">
        <f>E16*1000000+D16*100+COUNTIF($D$4:D16,D16)</f>
        <v>2180803</v>
      </c>
      <c r="B16" s="13" t="s">
        <v>52</v>
      </c>
      <c r="C16" s="13" t="s">
        <v>203</v>
      </c>
      <c r="D16" s="12">
        <f>1000+RIGHT(INDEX(MAP!$A:$A,MATCH(STAGE!B16,MAP!$B:$B,0)),3)</f>
        <v>1808</v>
      </c>
      <c r="E16" s="12">
        <v>2</v>
      </c>
      <c r="F16" s="12">
        <f t="shared" si="0"/>
        <v>2180802</v>
      </c>
      <c r="G16" s="12" t="str">
        <f t="shared" si="1"/>
        <v>0</v>
      </c>
      <c r="H16" s="12"/>
      <c r="I16" s="12" t="str">
        <f t="shared" si="2"/>
        <v>STAGE_NAME_2180803</v>
      </c>
    </row>
  </sheetData>
  <phoneticPr fontId="1" type="noConversion"/>
  <conditionalFormatting sqref="A4:A16">
    <cfRule type="duplicateValues" dxfId="4" priority="21"/>
    <cfRule type="duplicateValues" dxfId="3" priority="2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D815-4F47-42BA-86E3-9BC295E77A86}">
  <sheetPr>
    <tabColor rgb="FFFFC000"/>
  </sheetPr>
  <dimension ref="A1:H37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RowHeight="15.95" customHeight="1"/>
  <cols>
    <col min="1" max="1" width="8.7109375" style="9" bestFit="1" customWidth="1"/>
    <col min="2" max="3" width="19.28515625" style="9" customWidth="1"/>
    <col min="4" max="5" width="11.28515625" style="9" bestFit="1" customWidth="1"/>
    <col min="6" max="6" width="32.42578125" style="9" customWidth="1"/>
    <col min="7" max="7" width="18.85546875" style="9" customWidth="1"/>
    <col min="8" max="9" width="9.140625" style="9"/>
    <col min="10" max="10" width="18.28515625" style="9" customWidth="1"/>
    <col min="11" max="11" width="16.140625" style="9" customWidth="1"/>
    <col min="12" max="16384" width="9.140625" style="9"/>
  </cols>
  <sheetData>
    <row r="1" spans="1:7" ht="15.95" customHeight="1">
      <c r="A1" s="8" t="s">
        <v>6</v>
      </c>
      <c r="B1" s="8" t="s">
        <v>69</v>
      </c>
      <c r="C1" s="8" t="s">
        <v>62</v>
      </c>
      <c r="D1" s="8" t="s">
        <v>70</v>
      </c>
      <c r="E1" s="8" t="s">
        <v>71</v>
      </c>
      <c r="F1" s="8" t="s">
        <v>84</v>
      </c>
      <c r="G1" s="8" t="s">
        <v>20</v>
      </c>
    </row>
    <row r="2" spans="1:7" ht="15.95" customHeight="1">
      <c r="A2" s="10" t="s">
        <v>8</v>
      </c>
      <c r="B2" s="10" t="s">
        <v>2</v>
      </c>
      <c r="C2" s="10" t="s">
        <v>5</v>
      </c>
      <c r="D2" s="10" t="s">
        <v>159</v>
      </c>
      <c r="E2" s="10" t="s">
        <v>160</v>
      </c>
      <c r="F2" s="10" t="s">
        <v>9</v>
      </c>
      <c r="G2" s="10" t="s">
        <v>9</v>
      </c>
    </row>
    <row r="3" spans="1:7" ht="15.95" customHeight="1">
      <c r="A3" s="11" t="s">
        <v>10</v>
      </c>
      <c r="B3" s="11" t="s">
        <v>10</v>
      </c>
      <c r="C3" s="11" t="s">
        <v>10</v>
      </c>
      <c r="D3" s="11" t="s">
        <v>10</v>
      </c>
      <c r="E3" s="11" t="s">
        <v>10</v>
      </c>
      <c r="F3" s="11" t="s">
        <v>11</v>
      </c>
      <c r="G3" s="11" t="s">
        <v>11</v>
      </c>
    </row>
    <row r="4" spans="1:7" ht="15.95" customHeight="1">
      <c r="A4" s="12">
        <f>C4*100000+B4*100+COUNTIF($B$4:B4,B4)</f>
        <v>110101</v>
      </c>
      <c r="B4" s="12" t="str">
        <f>RIGHT(INDEX(MAP!$A:$A,MATCH(CONDITION!G4,MAP!$B:$B,0)),3)</f>
        <v>101</v>
      </c>
      <c r="C4" s="12">
        <v>1</v>
      </c>
      <c r="D4" s="12">
        <v>1110101</v>
      </c>
      <c r="E4" s="12">
        <v>0</v>
      </c>
      <c r="F4" s="13" t="str">
        <f>IFERROR(IF(C4=3,INDEX(INFO!$K$86:$K$91,MATCH(CONDITION!C4,INFO!$F$86:$F$91,0)),IF(C4=5,"아이템 ID("&amp;D4&amp;") "&amp;E4&amp;"개 획득",IF(C4=4,"몬스터 "&amp;E4&amp;"마리 처치",IF(C4=2,D4/1000&amp;"% 달성 시",IF(C4=1,"&lt;"&amp;INDEX(STAGE!$B:$B,MATCH(CONDITION!D4,STAGE!$A:$A,0))&amp;"&gt; "&amp;INDEX(INFO!$K$86:$K$91,MATCH(CONDITION!C4,INFO!$F$86:$F$91,0))))))),0)</f>
        <v>&lt;모험의 시작&gt; 스테이지 클리어</v>
      </c>
      <c r="G4" s="13" t="s">
        <v>45</v>
      </c>
    </row>
    <row r="5" spans="1:7" ht="15.95" customHeight="1">
      <c r="A5" s="12">
        <f>C5*100000+B5*100+COUNTIF($B$4:B5,B5)</f>
        <v>210102</v>
      </c>
      <c r="B5" s="12" t="str">
        <f>RIGHT(INDEX(MAP!$A:$A,MATCH(CONDITION!G5,MAP!$B:$B,0)),3)</f>
        <v>101</v>
      </c>
      <c r="C5" s="12">
        <v>2</v>
      </c>
      <c r="D5" s="12">
        <v>50000</v>
      </c>
      <c r="E5" s="12">
        <v>0</v>
      </c>
      <c r="F5" s="13" t="str">
        <f>IFERROR(IF(C5=3,INDEX(INFO!$K$86:$K$91,MATCH(CONDITION!C5,INFO!$F$86:$F$91,0)),IF(C5=5,"아이템 ID("&amp;D5&amp;") "&amp;E5&amp;"개 획득",IF(C5=4,"몬스터 "&amp;E5&amp;"마리 처치",IF(C5=2,D5/1000&amp;"% 달성 시",IF(C5=1,"&lt;"&amp;INDEX(STAGE!$B:$B,MATCH(CONDITION!D5,STAGE!$A:$A,0))&amp;"&gt; "&amp;INDEX(INFO!$K$86:$K$91,MATCH(CONDITION!C5,INFO!$F$86:$F$91,0))))))),0)</f>
        <v>50% 달성 시</v>
      </c>
      <c r="G5" s="13" t="s">
        <v>45</v>
      </c>
    </row>
    <row r="6" spans="1:7" ht="15.95" customHeight="1">
      <c r="A6" s="12">
        <f>C6*100000+B6*100+COUNTIF($B$4:B6,B6)</f>
        <v>320201</v>
      </c>
      <c r="B6" s="12" t="str">
        <f>RIGHT(INDEX(MAP!$A:$A,MATCH(CONDITION!G6,MAP!$B:$B,0)),3)</f>
        <v>202</v>
      </c>
      <c r="C6" s="12">
        <v>3</v>
      </c>
      <c r="D6" s="12">
        <v>0</v>
      </c>
      <c r="E6" s="12">
        <v>0</v>
      </c>
      <c r="F6" s="13" t="str">
        <f>IFERROR(IF(C6=3,INDEX(INFO!$K$86:$K$91,MATCH(CONDITION!C6,INFO!$F$86:$F$91,0)),IF(C6=5,"아이템 ID("&amp;D6&amp;") "&amp;E6&amp;"개 획득",IF(C6=4,"몬스터 "&amp;E6&amp;"마리 처치",IF(C6=2,D6/1000&amp;"% 달성 시",IF(C6=1,"&lt;"&amp;INDEX(STAGE!$B:$B,MATCH(CONDITION!D6,STAGE!$A:$A,0))&amp;"&gt; "&amp;INDEX(INFO!$K$86:$K$91,MATCH(CONDITION!C6,INFO!$F$86:$F$91,0))))))),0)</f>
        <v>퀘스트 클리어</v>
      </c>
      <c r="G6" s="13" t="s">
        <v>46</v>
      </c>
    </row>
    <row r="7" spans="1:7" ht="15.95" customHeight="1">
      <c r="A7" s="12">
        <f>C7*100000+B7*100+COUNTIF($B$4:B7,B7)</f>
        <v>420202</v>
      </c>
      <c r="B7" s="12" t="str">
        <f>RIGHT(INDEX(MAP!$A:$A,MATCH(CONDITION!G7,MAP!$B:$B,0)),3)</f>
        <v>202</v>
      </c>
      <c r="C7" s="12">
        <v>4</v>
      </c>
      <c r="D7" s="12">
        <v>105</v>
      </c>
      <c r="E7" s="12">
        <v>999</v>
      </c>
      <c r="F7" s="13" t="str">
        <f>IFERROR(IF(C7=3,INDEX(INFO!$K$86:$K$91,MATCH(CONDITION!C7,INFO!$F$86:$F$91,0)),IF(C7=5,"아이템 ID("&amp;D7&amp;") "&amp;E7&amp;"개 획득",IF(C7=4,"몬스터 "&amp;E7&amp;"마리 처치",IF(C7=2,D7/1000&amp;"% 달성 시",IF(C7=1,"&lt;"&amp;INDEX(STAGE!$B:$B,MATCH(CONDITION!D7,STAGE!$A:$A,0))&amp;"&gt; "&amp;INDEX(INFO!$K$86:$K$91,MATCH(CONDITION!C7,INFO!$F$86:$F$91,0))))))),0)</f>
        <v>몬스터 999마리 처치</v>
      </c>
      <c r="G7" s="13" t="s">
        <v>46</v>
      </c>
    </row>
    <row r="8" spans="1:7" ht="15.95" customHeight="1">
      <c r="A8" s="12">
        <f>C8*100000+B8*100+COUNTIF($B$4:B8,B8)</f>
        <v>530301</v>
      </c>
      <c r="B8" s="12" t="str">
        <f>RIGHT(INDEX(MAP!$A:$A,MATCH(CONDITION!G8,MAP!$B:$B,0)),3)</f>
        <v>303</v>
      </c>
      <c r="C8" s="12">
        <v>5</v>
      </c>
      <c r="D8" s="12">
        <v>578342</v>
      </c>
      <c r="E8" s="12">
        <v>30</v>
      </c>
      <c r="F8" s="13" t="str">
        <f>IFERROR(IF(C8=3,INDEX(INFO!$K$86:$K$91,MATCH(CONDITION!C8,INFO!$F$86:$F$91,0)),IF(C8=5,"아이템 ID("&amp;D8&amp;") "&amp;E8&amp;"개 획득",IF(C8=4,"몬스터 "&amp;E8&amp;"마리 처치",IF(C8=2,D8/1000&amp;"% 달성 시",IF(C8=1,"&lt;"&amp;INDEX(STAGE!$B:$B,MATCH(CONDITION!D8,STAGE!$A:$A,0))&amp;"&gt; "&amp;INDEX(INFO!$K$86:$K$91,MATCH(CONDITION!C8,INFO!$F$86:$F$91,0))))))),0)</f>
        <v>아이템 ID(578342) 30개 획득</v>
      </c>
      <c r="G8" s="13" t="s">
        <v>47</v>
      </c>
    </row>
    <row r="9" spans="1:7" ht="15.95" customHeight="1">
      <c r="A9" s="12">
        <f>C9*100000+B9*100+COUNTIF($B$4:B9,B9)</f>
        <v>130302</v>
      </c>
      <c r="B9" s="12" t="str">
        <f>RIGHT(INDEX(MAP!$A:$A,MATCH(CONDITION!G9,MAP!$B:$B,0)),3)</f>
        <v>303</v>
      </c>
      <c r="C9" s="12">
        <v>1</v>
      </c>
      <c r="D9" s="12">
        <v>3150501</v>
      </c>
      <c r="E9" s="12">
        <v>0</v>
      </c>
      <c r="F9" s="13" t="str">
        <f>IFERROR(IF(C9=3,INDEX(INFO!$K$86:$K$91,MATCH(CONDITION!C9,INFO!$F$86:$F$91,0)),IF(C9=5,"아이템 ID("&amp;D9&amp;") "&amp;E9&amp;"개 획득",IF(C9=4,"몬스터 "&amp;E9&amp;"마리 처치",IF(C9=2,D9/1000&amp;"% 달성 시",IF(C9=1,"&lt;"&amp;INDEX(STAGE!$B:$B,MATCH(CONDITION!D9,STAGE!$A:$A,0))&amp;"&gt; "&amp;INDEX(INFO!$K$86:$K$91,MATCH(CONDITION!C9,INFO!$F$86:$F$91,0))))))),0)</f>
        <v>&lt;붉은 보리밭&gt; 스테이지 클리어</v>
      </c>
      <c r="G9" s="13" t="s">
        <v>47</v>
      </c>
    </row>
    <row r="10" spans="1:7" ht="15.95" customHeight="1">
      <c r="A10" s="12">
        <f>C10*100000+B10*100+COUNTIF($B$4:B10,B10)</f>
        <v>240401</v>
      </c>
      <c r="B10" s="12" t="str">
        <f>RIGHT(INDEX(MAP!$A:$A,MATCH(CONDITION!G10,MAP!$B:$B,0)),3)</f>
        <v>404</v>
      </c>
      <c r="C10" s="12">
        <v>2</v>
      </c>
      <c r="D10" s="12">
        <v>64300</v>
      </c>
      <c r="E10" s="12">
        <v>0</v>
      </c>
      <c r="F10" s="13" t="str">
        <f>IFERROR(IF(C10=3,INDEX(INFO!$K$86:$K$91,MATCH(CONDITION!C10,INFO!$F$86:$F$91,0)),IF(C10=5,"아이템 ID("&amp;D10&amp;") "&amp;E10&amp;"개 획득",IF(C10=4,"몬스터 "&amp;E10&amp;"마리 처치",IF(C10=2,D10/1000&amp;"% 달성 시",IF(C10=1,"&lt;"&amp;INDEX(STAGE!$B:$B,MATCH(CONDITION!D10,STAGE!$A:$A,0))&amp;"&gt; "&amp;INDEX(INFO!$K$86:$K$91,MATCH(CONDITION!C10,INFO!$F$86:$F$91,0))))))),0)</f>
        <v>64.3% 달성 시</v>
      </c>
      <c r="G10" s="13" t="s">
        <v>48</v>
      </c>
    </row>
    <row r="11" spans="1:7" ht="15.95" customHeight="1">
      <c r="A11" s="12">
        <f>C11*100000+B11*100+COUNTIF($B$4:B11,B11)</f>
        <v>340402</v>
      </c>
      <c r="B11" s="12" t="str">
        <f>RIGHT(INDEX(MAP!$A:$A,MATCH(CONDITION!G11,MAP!$B:$B,0)),3)</f>
        <v>404</v>
      </c>
      <c r="C11" s="12">
        <v>3</v>
      </c>
      <c r="D11" s="12">
        <v>0</v>
      </c>
      <c r="E11" s="12">
        <v>0</v>
      </c>
      <c r="F11" s="13" t="str">
        <f>IFERROR(IF(C11=3,INDEX(INFO!$K$86:$K$91,MATCH(CONDITION!C11,INFO!$F$86:$F$91,0)),IF(C11=5,"아이템 ID("&amp;D11&amp;") "&amp;E11&amp;"개 획득",IF(C11=4,"몬스터 "&amp;E11&amp;"마리 처치",IF(C11=2,D11/1000&amp;"% 달성 시",IF(C11=1,"&lt;"&amp;INDEX(STAGE!$B:$B,MATCH(CONDITION!D11,STAGE!$A:$A,0))&amp;"&gt; "&amp;INDEX(INFO!$K$86:$K$91,MATCH(CONDITION!C11,INFO!$F$86:$F$91,0))))))),0)</f>
        <v>퀘스트 클리어</v>
      </c>
      <c r="G11" s="13" t="s">
        <v>48</v>
      </c>
    </row>
    <row r="12" spans="1:7" ht="15.95" customHeight="1">
      <c r="A12" s="12">
        <f>C12*100000+B12*100+COUNTIF($B$4:B12,B12)</f>
        <v>440403</v>
      </c>
      <c r="B12" s="12" t="str">
        <f>RIGHT(INDEX(MAP!$A:$A,MATCH(CONDITION!G12,MAP!$B:$B,0)),3)</f>
        <v>404</v>
      </c>
      <c r="C12" s="12">
        <v>4</v>
      </c>
      <c r="D12" s="12">
        <v>101</v>
      </c>
      <c r="E12" s="12">
        <v>10</v>
      </c>
      <c r="F12" s="13" t="str">
        <f>IFERROR(IF(C12=3,INDEX(INFO!$K$86:$K$91,MATCH(CONDITION!C12,INFO!$F$86:$F$91,0)),IF(C12=5,"아이템 ID("&amp;D12&amp;") "&amp;E12&amp;"개 획득",IF(C12=4,"몬스터 "&amp;E12&amp;"마리 처치",IF(C12=2,D12/1000&amp;"% 달성 시",IF(C12=1,"&lt;"&amp;INDEX(STAGE!$B:$B,MATCH(CONDITION!D12,STAGE!$A:$A,0))&amp;"&gt; "&amp;INDEX(INFO!$K$86:$K$91,MATCH(CONDITION!C12,INFO!$F$86:$F$91,0))))))),0)</f>
        <v>몬스터 10마리 처치</v>
      </c>
      <c r="G12" s="13" t="s">
        <v>48</v>
      </c>
    </row>
    <row r="13" spans="1:7" ht="15.95" customHeight="1">
      <c r="A13" s="12">
        <f>C13*100000+B13*100+COUNTIF($B$4:B13,B13)</f>
        <v>450501</v>
      </c>
      <c r="B13" s="12" t="str">
        <f>RIGHT(INDEX(MAP!$A:$A,MATCH(CONDITION!G13,MAP!$B:$B,0)),3)</f>
        <v>505</v>
      </c>
      <c r="C13" s="12">
        <v>4</v>
      </c>
      <c r="D13" s="12">
        <v>103</v>
      </c>
      <c r="E13" s="12">
        <v>7</v>
      </c>
      <c r="F13" s="13" t="str">
        <f>IFERROR(IF(C13=3,INDEX(INFO!$K$86:$K$91,MATCH(CONDITION!C13,INFO!$F$86:$F$91,0)),IF(C13=5,"아이템 ID("&amp;D13&amp;") "&amp;E13&amp;"개 획득",IF(C13=4,"몬스터 "&amp;E13&amp;"마리 처치",IF(C13=2,D13/1000&amp;"% 달성 시",IF(C13=1,"&lt;"&amp;INDEX(STAGE!$B:$B,MATCH(CONDITION!D13,STAGE!$A:$A,0))&amp;"&gt; "&amp;INDEX(INFO!$K$86:$K$91,MATCH(CONDITION!C13,INFO!$F$86:$F$91,0))))))),0)</f>
        <v>몬스터 7마리 처치</v>
      </c>
      <c r="G13" s="13" t="s">
        <v>49</v>
      </c>
    </row>
    <row r="14" spans="1:7" ht="15.95" customHeight="1">
      <c r="A14" s="12">
        <f>C14*100000+B14*100+COUNTIF($B$4:B14,B14)</f>
        <v>460601</v>
      </c>
      <c r="B14" s="12" t="str">
        <f>RIGHT(INDEX(MAP!$A:$A,MATCH(CONDITION!G14,MAP!$B:$B,0)),3)</f>
        <v>606</v>
      </c>
      <c r="C14" s="12">
        <v>4</v>
      </c>
      <c r="D14" s="12">
        <v>129</v>
      </c>
      <c r="E14" s="12">
        <v>1</v>
      </c>
      <c r="F14" s="13" t="str">
        <f>IFERROR(IF(C14=3,INDEX(INFO!$K$86:$K$91,MATCH(CONDITION!C14,INFO!$F$86:$F$91,0)),IF(C14=5,"아이템 ID("&amp;D14&amp;") "&amp;E14&amp;"개 획득",IF(C14=4,"몬스터 "&amp;E14&amp;"마리 처치",IF(C14=2,D14/1000&amp;"% 달성 시",IF(C14=1,"&lt;"&amp;INDEX(STAGE!$B:$B,MATCH(CONDITION!D14,STAGE!$A:$A,0))&amp;"&gt; "&amp;INDEX(INFO!$K$86:$K$91,MATCH(CONDITION!C14,INFO!$F$86:$F$91,0))))))),0)</f>
        <v>몬스터 1마리 처치</v>
      </c>
      <c r="G14" s="13" t="s">
        <v>50</v>
      </c>
    </row>
    <row r="15" spans="1:7" ht="15.95" customHeight="1">
      <c r="A15" s="12">
        <f>C15*100000+B15*100+COUNTIF($B$4:B15,B15)</f>
        <v>570701</v>
      </c>
      <c r="B15" s="12" t="str">
        <f>RIGHT(INDEX(MAP!$A:$A,MATCH(CONDITION!G15,MAP!$B:$B,0)),3)</f>
        <v>707</v>
      </c>
      <c r="C15" s="12">
        <v>5</v>
      </c>
      <c r="D15" s="12">
        <v>11659</v>
      </c>
      <c r="E15" s="12">
        <v>2</v>
      </c>
      <c r="F15" s="13" t="str">
        <f>IFERROR(IF(C15=3,INDEX(INFO!$K$86:$K$91,MATCH(CONDITION!C15,INFO!$F$86:$F$91,0)),IF(C15=5,"아이템 ID("&amp;D15&amp;") "&amp;E15&amp;"개 획득",IF(C15=4,"몬스터 "&amp;E15&amp;"마리 처치",IF(C15=2,D15/1000&amp;"% 달성 시",IF(C15=1,"&lt;"&amp;INDEX(STAGE!$B:$B,MATCH(CONDITION!D15,STAGE!$A:$A,0))&amp;"&gt; "&amp;INDEX(INFO!$K$86:$K$91,MATCH(CONDITION!C15,INFO!$F$86:$F$91,0))))))),0)</f>
        <v>아이템 ID(11659) 2개 획득</v>
      </c>
      <c r="G15" s="13" t="s">
        <v>51</v>
      </c>
    </row>
    <row r="16" spans="1:7" ht="15.95" customHeight="1">
      <c r="A16" s="12">
        <f>C16*100000+B16*100+COUNTIF($B$4:B16,B16)</f>
        <v>580801</v>
      </c>
      <c r="B16" s="12" t="str">
        <f>RIGHT(INDEX(MAP!$A:$A,MATCH(CONDITION!G16,MAP!$B:$B,0)),3)</f>
        <v>808</v>
      </c>
      <c r="C16" s="12">
        <v>5</v>
      </c>
      <c r="D16" s="12">
        <v>65489</v>
      </c>
      <c r="E16" s="12">
        <v>3</v>
      </c>
      <c r="F16" s="13" t="str">
        <f>IFERROR(IF(C16=3,INDEX(INFO!$K$86:$K$91,MATCH(CONDITION!C16,INFO!$F$86:$F$91,0)),IF(C16=5,"아이템 ID("&amp;D16&amp;") "&amp;E16&amp;"개 획득",IF(C16=4,"몬스터 "&amp;E16&amp;"마리 처치",IF(C16=2,D16/1000&amp;"% 달성 시",IF(C16=1,"&lt;"&amp;INDEX(STAGE!$B:$B,MATCH(CONDITION!D16,STAGE!$A:$A,0))&amp;"&gt; "&amp;INDEX(INFO!$K$86:$K$91,MATCH(CONDITION!C16,INFO!$F$86:$F$91,0))))))),0)</f>
        <v>아이템 ID(65489) 3개 획득</v>
      </c>
      <c r="G16" s="13" t="s">
        <v>52</v>
      </c>
    </row>
    <row r="25" spans="8:8" ht="13.5"/>
    <row r="26" spans="8:8" ht="13.5"/>
    <row r="27" spans="8:8" ht="13.5">
      <c r="H27" s="22"/>
    </row>
    <row r="28" spans="8:8" ht="13.5">
      <c r="H28" s="22"/>
    </row>
    <row r="29" spans="8:8" ht="13.5">
      <c r="H29" s="22"/>
    </row>
    <row r="30" spans="8:8" ht="13.5">
      <c r="H30" s="22"/>
    </row>
    <row r="31" spans="8:8" ht="13.5">
      <c r="H31" s="22"/>
    </row>
    <row r="32" spans="8:8" ht="13.5">
      <c r="H32" s="22"/>
    </row>
    <row r="33" spans="8:8" ht="13.5">
      <c r="H33" s="22"/>
    </row>
    <row r="34" spans="8:8" ht="13.5"/>
    <row r="35" spans="8:8" ht="13.5"/>
    <row r="36" spans="8:8" ht="13.5"/>
    <row r="37" spans="8:8" ht="13.5"/>
  </sheetData>
  <phoneticPr fontId="1" type="noConversion"/>
  <conditionalFormatting sqref="A4:A16">
    <cfRule type="duplicateValues" dxfId="2" priority="1"/>
    <cfRule type="duplicateValues" dxfId="1" priority="24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049A-382E-45B8-A31F-617137DBE10A}">
  <sheetPr>
    <tabColor rgb="FFFFC000"/>
  </sheetPr>
  <dimension ref="A1:L11"/>
  <sheetViews>
    <sheetView showGridLines="0" zoomScaleNormal="100" workbookViewId="0">
      <pane ySplit="3" topLeftCell="A4" activePane="bottomLeft" state="frozen"/>
      <selection pane="bottomLeft"/>
    </sheetView>
  </sheetViews>
  <sheetFormatPr defaultRowHeight="15.95" customHeight="1"/>
  <cols>
    <col min="1" max="1" width="8.7109375" style="9" bestFit="1" customWidth="1"/>
    <col min="2" max="2" width="23" style="9" bestFit="1" customWidth="1"/>
    <col min="3" max="3" width="24.7109375" style="9" bestFit="1" customWidth="1"/>
    <col min="4" max="4" width="13.85546875" style="9" bestFit="1" customWidth="1"/>
    <col min="5" max="5" width="14" style="9" bestFit="1" customWidth="1"/>
    <col min="6" max="6" width="9.85546875" style="9" bestFit="1" customWidth="1"/>
    <col min="7" max="10" width="12.140625" style="9" customWidth="1"/>
    <col min="11" max="11" width="27.7109375" style="9" bestFit="1" customWidth="1"/>
    <col min="12" max="12" width="60.85546875" style="9" bestFit="1" customWidth="1"/>
    <col min="13" max="13" width="14" style="9" customWidth="1"/>
    <col min="14" max="16384" width="9.140625" style="9"/>
  </cols>
  <sheetData>
    <row r="1" spans="1:12" ht="15.95" customHeight="1">
      <c r="A1" s="8" t="s">
        <v>6</v>
      </c>
      <c r="B1" s="8" t="s">
        <v>151</v>
      </c>
      <c r="C1" s="8" t="s">
        <v>152</v>
      </c>
      <c r="D1" s="8" t="s">
        <v>13</v>
      </c>
      <c r="E1" s="8" t="s">
        <v>110</v>
      </c>
      <c r="F1" s="8" t="s">
        <v>14</v>
      </c>
      <c r="G1" s="8" t="s">
        <v>30</v>
      </c>
      <c r="H1" s="8" t="s">
        <v>136</v>
      </c>
      <c r="I1" s="8" t="s">
        <v>137</v>
      </c>
      <c r="J1" s="8" t="s">
        <v>111</v>
      </c>
      <c r="K1" s="8" t="s">
        <v>153</v>
      </c>
      <c r="L1" s="8" t="s">
        <v>154</v>
      </c>
    </row>
    <row r="2" spans="1:12" ht="15.95" customHeight="1">
      <c r="A2" s="10" t="s">
        <v>8</v>
      </c>
      <c r="B2" s="10" t="s">
        <v>149</v>
      </c>
      <c r="C2" s="10" t="s">
        <v>5</v>
      </c>
      <c r="D2" s="10" t="s">
        <v>1</v>
      </c>
      <c r="E2" s="10" t="s">
        <v>162</v>
      </c>
      <c r="F2" s="10" t="s">
        <v>3</v>
      </c>
      <c r="G2" s="10" t="s">
        <v>31</v>
      </c>
      <c r="H2" s="10" t="s">
        <v>32</v>
      </c>
      <c r="I2" s="10" t="s">
        <v>138</v>
      </c>
      <c r="J2" s="10" t="s">
        <v>112</v>
      </c>
      <c r="K2" s="10" t="s">
        <v>150</v>
      </c>
      <c r="L2" s="10" t="s">
        <v>75</v>
      </c>
    </row>
    <row r="3" spans="1:12" ht="15.95" customHeight="1">
      <c r="A3" s="11" t="s">
        <v>10</v>
      </c>
      <c r="B3" s="11" t="s">
        <v>10</v>
      </c>
      <c r="C3" s="11" t="s">
        <v>10</v>
      </c>
      <c r="D3" s="11" t="s">
        <v>10</v>
      </c>
      <c r="E3" s="11" t="s">
        <v>10</v>
      </c>
      <c r="F3" s="11" t="s">
        <v>10</v>
      </c>
      <c r="G3" s="11" t="s">
        <v>10</v>
      </c>
      <c r="H3" s="11" t="s">
        <v>10</v>
      </c>
      <c r="I3" s="11" t="s">
        <v>10</v>
      </c>
      <c r="J3" s="11" t="s">
        <v>10</v>
      </c>
      <c r="K3" s="11" t="s">
        <v>12</v>
      </c>
      <c r="L3" s="11" t="s">
        <v>11</v>
      </c>
    </row>
    <row r="4" spans="1:12" ht="15.95" customHeight="1">
      <c r="A4" s="12">
        <v>1</v>
      </c>
      <c r="B4" s="12">
        <v>1</v>
      </c>
      <c r="C4" s="12">
        <v>1</v>
      </c>
      <c r="D4" s="12">
        <v>5</v>
      </c>
      <c r="E4" s="12">
        <v>6</v>
      </c>
      <c r="F4" s="12">
        <v>0</v>
      </c>
      <c r="G4" s="12">
        <v>25000</v>
      </c>
      <c r="H4" s="12">
        <v>0</v>
      </c>
      <c r="I4" s="12">
        <v>0</v>
      </c>
      <c r="J4" s="12">
        <v>0</v>
      </c>
      <c r="K4" s="12" t="str">
        <f>"SEASON_FLOW_DESC_"&amp;A4</f>
        <v>SEASON_FLOW_DESC_1</v>
      </c>
      <c r="L4" s="12"/>
    </row>
    <row r="5" spans="1:12" ht="15.95" customHeight="1">
      <c r="A5" s="12">
        <v>11111</v>
      </c>
      <c r="B5" s="12">
        <v>1</v>
      </c>
      <c r="C5" s="12">
        <v>6</v>
      </c>
      <c r="D5" s="12">
        <v>11</v>
      </c>
      <c r="E5" s="12">
        <v>10000</v>
      </c>
      <c r="F5" s="12">
        <v>1</v>
      </c>
      <c r="G5" s="12">
        <v>200</v>
      </c>
      <c r="H5" s="12">
        <v>1</v>
      </c>
      <c r="I5" s="12">
        <v>2500</v>
      </c>
      <c r="J5" s="12">
        <v>0</v>
      </c>
      <c r="K5" s="12" t="str">
        <f t="shared" ref="K5:K11" si="0">"SEASON_FLOW_DESC_"&amp;A5</f>
        <v>SEASON_FLOW_DESC_11111</v>
      </c>
      <c r="L5" s="12"/>
    </row>
    <row r="6" spans="1:12" ht="15.9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 t="str">
        <f t="shared" si="0"/>
        <v>SEASON_FLOW_DESC_</v>
      </c>
      <c r="L6" s="12"/>
    </row>
    <row r="7" spans="1:12" ht="15.9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 t="str">
        <f t="shared" si="0"/>
        <v>SEASON_FLOW_DESC_</v>
      </c>
      <c r="L7" s="12"/>
    </row>
    <row r="8" spans="1:12" ht="15.9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 t="str">
        <f t="shared" si="0"/>
        <v>SEASON_FLOW_DESC_</v>
      </c>
      <c r="L8" s="12"/>
    </row>
    <row r="9" spans="1:12" ht="15.9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 t="str">
        <f t="shared" si="0"/>
        <v>SEASON_FLOW_DESC_</v>
      </c>
      <c r="L9" s="12"/>
    </row>
    <row r="10" spans="1:12" ht="15.9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 t="str">
        <f t="shared" si="0"/>
        <v>SEASON_FLOW_DESC_</v>
      </c>
      <c r="L10" s="12"/>
    </row>
    <row r="11" spans="1:12" ht="15.9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 t="str">
        <f t="shared" si="0"/>
        <v>SEASON_FLOW_DESC_</v>
      </c>
      <c r="L11" s="12"/>
    </row>
  </sheetData>
  <phoneticPr fontId="1" type="noConversion"/>
  <conditionalFormatting sqref="A4:A1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FE4C-23D7-4B0E-815D-074FEBDA4095}">
  <sheetPr>
    <tabColor rgb="FFFFC000"/>
  </sheetPr>
  <dimension ref="A1:B26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5.95" customHeight="1"/>
  <cols>
    <col min="1" max="1" width="42.5703125" style="9" customWidth="1"/>
    <col min="2" max="2" width="41.42578125" style="9" customWidth="1"/>
    <col min="3" max="3" width="14" style="9" customWidth="1"/>
    <col min="4" max="16384" width="9.140625" style="9"/>
  </cols>
  <sheetData>
    <row r="1" spans="1:2" ht="15.95" customHeight="1">
      <c r="A1" s="15" t="s">
        <v>15</v>
      </c>
      <c r="B1" s="15" t="s">
        <v>16</v>
      </c>
    </row>
    <row r="2" spans="1:2" ht="15.95" customHeight="1">
      <c r="A2" s="16" t="s">
        <v>12</v>
      </c>
      <c r="B2" s="16" t="s">
        <v>12</v>
      </c>
    </row>
    <row r="3" spans="1:2" ht="15.95" customHeight="1">
      <c r="A3" s="17"/>
      <c r="B3" s="17"/>
    </row>
    <row r="4" spans="1:2" ht="15.95" customHeight="1">
      <c r="A4" s="17"/>
      <c r="B4" s="17"/>
    </row>
    <row r="5" spans="1:2" ht="15.95" customHeight="1">
      <c r="A5" s="17"/>
      <c r="B5" s="17"/>
    </row>
    <row r="6" spans="1:2" ht="15.95" customHeight="1">
      <c r="A6" s="17"/>
      <c r="B6" s="17"/>
    </row>
    <row r="7" spans="1:2" ht="15.95" customHeight="1">
      <c r="A7" s="17"/>
      <c r="B7" s="17"/>
    </row>
    <row r="8" spans="1:2" ht="15.95" customHeight="1">
      <c r="A8" s="17"/>
      <c r="B8" s="17"/>
    </row>
    <row r="9" spans="1:2" ht="15.95" customHeight="1">
      <c r="A9" s="17"/>
      <c r="B9" s="17"/>
    </row>
    <row r="10" spans="1:2" ht="15.95" customHeight="1">
      <c r="A10" s="17"/>
      <c r="B10" s="17"/>
    </row>
    <row r="11" spans="1:2" ht="15.95" customHeight="1">
      <c r="A11" s="17"/>
      <c r="B11" s="17"/>
    </row>
    <row r="12" spans="1:2" ht="15.95" customHeight="1">
      <c r="A12" s="17"/>
      <c r="B12" s="17"/>
    </row>
    <row r="13" spans="1:2" ht="15.95" customHeight="1">
      <c r="A13" s="17"/>
      <c r="B13" s="17"/>
    </row>
    <row r="14" spans="1:2" ht="15.95" customHeight="1">
      <c r="A14" s="17"/>
      <c r="B14" s="17"/>
    </row>
    <row r="15" spans="1:2" ht="15.95" customHeight="1">
      <c r="A15" s="17"/>
      <c r="B15" s="17"/>
    </row>
    <row r="16" spans="1:2" ht="15.95" customHeight="1">
      <c r="A16" s="17"/>
      <c r="B16" s="17"/>
    </row>
    <row r="17" spans="1:2" ht="15.95" customHeight="1">
      <c r="A17" s="17"/>
      <c r="B17" s="17"/>
    </row>
    <row r="18" spans="1:2" ht="15.95" customHeight="1">
      <c r="A18" s="17"/>
      <c r="B18" s="17"/>
    </row>
    <row r="19" spans="1:2" ht="15.95" customHeight="1">
      <c r="A19" s="17"/>
      <c r="B19" s="17"/>
    </row>
    <row r="20" spans="1:2" ht="15.95" customHeight="1">
      <c r="A20" s="17"/>
      <c r="B20" s="17"/>
    </row>
    <row r="21" spans="1:2" ht="15.95" customHeight="1">
      <c r="A21" s="17"/>
      <c r="B21" s="17"/>
    </row>
    <row r="22" spans="1:2" ht="15.95" customHeight="1">
      <c r="A22" s="17"/>
      <c r="B22" s="17"/>
    </row>
    <row r="23" spans="1:2" ht="15.95" customHeight="1">
      <c r="A23" s="17"/>
      <c r="B23" s="17"/>
    </row>
    <row r="24" spans="1:2" ht="15.95" customHeight="1">
      <c r="A24" s="17"/>
      <c r="B24" s="17"/>
    </row>
    <row r="25" spans="1:2" ht="15.95" customHeight="1">
      <c r="A25" s="17"/>
      <c r="B25" s="17"/>
    </row>
    <row r="26" spans="1:2" ht="15.95" customHeight="1">
      <c r="A26" s="17"/>
      <c r="B26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INFO</vt:lpstr>
      <vt:lpstr>DATA</vt:lpstr>
      <vt:lpstr>MAP</vt:lpstr>
      <vt:lpstr>STAGE</vt:lpstr>
      <vt:lpstr>CONDITION</vt:lpstr>
      <vt:lpstr>SEASON_FLOW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seyeon park</dc:creator>
  <cp:lastModifiedBy>seyeon park</cp:lastModifiedBy>
  <dcterms:created xsi:type="dcterms:W3CDTF">2025-09-05T05:35:32Z</dcterms:created>
  <dcterms:modified xsi:type="dcterms:W3CDTF">2026-03-11T05:52:52Z</dcterms:modified>
</cp:coreProperties>
</file>