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G:\과제\"/>
    </mc:Choice>
  </mc:AlternateContent>
  <xr:revisionPtr revIDLastSave="0" documentId="8_{2563C791-F48B-495D-A78B-0AD345AF27A4}" xr6:coauthVersionLast="47" xr6:coauthVersionMax="47" xr10:uidLastSave="{00000000-0000-0000-0000-000000000000}"/>
  <bookViews>
    <workbookView xWindow="28680" yWindow="-120" windowWidth="29040" windowHeight="15720" tabRatio="910" xr2:uid="{1F88E615-1E53-42BB-8CC4-6DF296FD85B4}"/>
  </bookViews>
  <sheets>
    <sheet name="INFO" sheetId="11" r:id="rId1"/>
    <sheet name="DATA" sheetId="32" r:id="rId2"/>
    <sheet name="CHARACTER" sheetId="4" r:id="rId3"/>
    <sheet name="CHARACTER_STATUS" sheetId="27" r:id="rId4"/>
    <sheet name="CHARACTER_SKILL" sheetId="23" r:id="rId5"/>
    <sheet name="AWAKE_GROUP" sheetId="16" r:id="rId6"/>
    <sheet name="CHARACTER_EXP" sheetId="17" r:id="rId7"/>
    <sheet name="AFFECTION_EXP" sheetId="21" r:id="rId8"/>
    <sheet name="AFFECTION_ITEM" sheetId="22" r:id="rId9"/>
    <sheet name="AFFECTION_GAIN" sheetId="28" r:id="rId10"/>
    <sheet name="AFFECTION_PREF" sheetId="29" r:id="rId11"/>
    <sheet name="SPEECH" sheetId="24" r:id="rId12"/>
  </sheets>
  <definedNames>
    <definedName name="_xlnm._FilterDatabase" localSheetId="7" hidden="1">AFFECTION_EXP!#REF!</definedName>
    <definedName name="_xlnm._FilterDatabase" localSheetId="9" hidden="1">AFFECTION_GAIN!#REF!</definedName>
    <definedName name="_xlnm._FilterDatabase" localSheetId="8" hidden="1">AFFECTION_ITEM!#REF!</definedName>
    <definedName name="_xlnm._FilterDatabase" localSheetId="10" hidden="1">AFFECTION_PREF!#REF!</definedName>
    <definedName name="_xlnm._FilterDatabase" localSheetId="5" hidden="1">AWAKE_GROUP!#REF!</definedName>
    <definedName name="_xlnm._FilterDatabase" localSheetId="2" hidden="1">CHARACTER!#REF!</definedName>
    <definedName name="_xlnm._FilterDatabase" localSheetId="6" hidden="1">CHARACTER_EXP!#REF!</definedName>
    <definedName name="_xlnm._FilterDatabase" localSheetId="4" hidden="1">CHARACTER_SKILL!#REF!</definedName>
    <definedName name="_xlnm._FilterDatabase" localSheetId="3" hidden="1">CHARACTER_STATUS!#REF!</definedName>
    <definedName name="_xlnm._FilterDatabase" localSheetId="11" hidden="1">SPEECH!#REF!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3" l="1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4" i="23"/>
  <c r="B5" i="23"/>
  <c r="B4" i="23"/>
  <c r="A4" i="4"/>
  <c r="J5" i="4" l="1"/>
  <c r="J6" i="4"/>
  <c r="J7" i="4"/>
  <c r="J8" i="4"/>
  <c r="J9" i="4"/>
  <c r="J10" i="4"/>
  <c r="J4" i="4"/>
  <c r="A8" i="4" l="1"/>
  <c r="A5" i="4"/>
  <c r="A6" i="4"/>
  <c r="A7" i="4"/>
  <c r="A9" i="4"/>
  <c r="A10" i="4"/>
  <c r="B191" i="17" l="1"/>
  <c r="A191" i="17" s="1"/>
  <c r="B171" i="17"/>
  <c r="A171" i="17" s="1"/>
  <c r="B151" i="17"/>
  <c r="A151" i="17" s="1"/>
  <c r="B131" i="17"/>
  <c r="A131" i="17" s="1"/>
  <c r="B111" i="17"/>
  <c r="A111" i="17" s="1"/>
  <c r="B170" i="17"/>
  <c r="A170" i="17" s="1"/>
  <c r="B150" i="17"/>
  <c r="A150" i="17" s="1"/>
  <c r="B130" i="17"/>
  <c r="A130" i="17" s="1"/>
  <c r="B129" i="17"/>
  <c r="A129" i="17" s="1"/>
  <c r="B109" i="17"/>
  <c r="A109" i="17" s="1"/>
  <c r="B190" i="17"/>
  <c r="A190" i="17" s="1"/>
  <c r="B110" i="17"/>
  <c r="A110" i="17" s="1"/>
  <c r="B189" i="17"/>
  <c r="A189" i="17" s="1"/>
  <c r="B169" i="17"/>
  <c r="A169" i="17" s="1"/>
  <c r="B149" i="17"/>
  <c r="A149" i="17" s="1"/>
  <c r="B202" i="17"/>
  <c r="A202" i="17" s="1"/>
  <c r="B182" i="17"/>
  <c r="A182" i="17" s="1"/>
  <c r="B162" i="17"/>
  <c r="A162" i="17" s="1"/>
  <c r="B142" i="17"/>
  <c r="A142" i="17" s="1"/>
  <c r="B122" i="17"/>
  <c r="A122" i="17" s="1"/>
  <c r="B195" i="17"/>
  <c r="A195" i="17" s="1"/>
  <c r="B168" i="17"/>
  <c r="A168" i="17" s="1"/>
  <c r="B144" i="17"/>
  <c r="A144" i="17" s="1"/>
  <c r="B119" i="17"/>
  <c r="A119" i="17" s="1"/>
  <c r="B194" i="17"/>
  <c r="A194" i="17" s="1"/>
  <c r="B143" i="17"/>
  <c r="A143" i="17" s="1"/>
  <c r="B118" i="17"/>
  <c r="A118" i="17" s="1"/>
  <c r="B193" i="17"/>
  <c r="A193" i="17" s="1"/>
  <c r="B141" i="17"/>
  <c r="A141" i="17" s="1"/>
  <c r="B117" i="17"/>
  <c r="A117" i="17" s="1"/>
  <c r="B192" i="17"/>
  <c r="A192" i="17" s="1"/>
  <c r="B116" i="17"/>
  <c r="A116" i="17" s="1"/>
  <c r="B167" i="17"/>
  <c r="A167" i="17" s="1"/>
  <c r="B166" i="17"/>
  <c r="A166" i="17" s="1"/>
  <c r="B140" i="17"/>
  <c r="A140" i="17" s="1"/>
  <c r="B165" i="17"/>
  <c r="A165" i="17" s="1"/>
  <c r="B181" i="17"/>
  <c r="A181" i="17" s="1"/>
  <c r="B157" i="17"/>
  <c r="A157" i="17" s="1"/>
  <c r="B133" i="17"/>
  <c r="A133" i="17" s="1"/>
  <c r="B106" i="17"/>
  <c r="A106" i="17" s="1"/>
  <c r="B175" i="17"/>
  <c r="A175" i="17" s="1"/>
  <c r="B138" i="17"/>
  <c r="A138" i="17" s="1"/>
  <c r="B105" i="17"/>
  <c r="A105" i="17" s="1"/>
  <c r="B174" i="17"/>
  <c r="A174" i="17" s="1"/>
  <c r="B104" i="17"/>
  <c r="A104" i="17" s="1"/>
  <c r="B203" i="17"/>
  <c r="A203" i="17" s="1"/>
  <c r="B172" i="17"/>
  <c r="A172" i="17" s="1"/>
  <c r="B200" i="17"/>
  <c r="A200" i="17" s="1"/>
  <c r="B163" i="17"/>
  <c r="A163" i="17" s="1"/>
  <c r="B198" i="17"/>
  <c r="A198" i="17" s="1"/>
  <c r="B161" i="17"/>
  <c r="A161" i="17" s="1"/>
  <c r="B197" i="17"/>
  <c r="A197" i="17" s="1"/>
  <c r="B159" i="17"/>
  <c r="A159" i="17" s="1"/>
  <c r="B188" i="17"/>
  <c r="A188" i="17" s="1"/>
  <c r="B137" i="17"/>
  <c r="A137" i="17" s="1"/>
  <c r="B173" i="17"/>
  <c r="A173" i="17" s="1"/>
  <c r="B201" i="17"/>
  <c r="A201" i="17" s="1"/>
  <c r="B164" i="17"/>
  <c r="A164" i="17" s="1"/>
  <c r="B199" i="17"/>
  <c r="A199" i="17" s="1"/>
  <c r="B128" i="17"/>
  <c r="A128" i="17" s="1"/>
  <c r="B126" i="17"/>
  <c r="A126" i="17" s="1"/>
  <c r="B152" i="17"/>
  <c r="A152" i="17" s="1"/>
  <c r="B136" i="17"/>
  <c r="A136" i="17" s="1"/>
  <c r="B135" i="17"/>
  <c r="A135" i="17" s="1"/>
  <c r="B134" i="17"/>
  <c r="A134" i="17" s="1"/>
  <c r="B132" i="17"/>
  <c r="A132" i="17" s="1"/>
  <c r="B127" i="17"/>
  <c r="A127" i="17" s="1"/>
  <c r="B115" i="17"/>
  <c r="A115" i="17" s="1"/>
  <c r="B160" i="17"/>
  <c r="A160" i="17" s="1"/>
  <c r="B196" i="17"/>
  <c r="A196" i="17" s="1"/>
  <c r="L5" i="4"/>
  <c r="B125" i="17"/>
  <c r="A125" i="17" s="1"/>
  <c r="B183" i="17"/>
  <c r="A183" i="17" s="1"/>
  <c r="B180" i="17"/>
  <c r="A180" i="17" s="1"/>
  <c r="B158" i="17"/>
  <c r="A158" i="17" s="1"/>
  <c r="B148" i="17"/>
  <c r="A148" i="17" s="1"/>
  <c r="B187" i="17"/>
  <c r="A187" i="17" s="1"/>
  <c r="B156" i="17"/>
  <c r="A156" i="17" s="1"/>
  <c r="B124" i="17"/>
  <c r="A124" i="17" s="1"/>
  <c r="B186" i="17"/>
  <c r="A186" i="17" s="1"/>
  <c r="B155" i="17"/>
  <c r="A155" i="17" s="1"/>
  <c r="B123" i="17"/>
  <c r="A123" i="17" s="1"/>
  <c r="B185" i="17"/>
  <c r="A185" i="17" s="1"/>
  <c r="B154" i="17"/>
  <c r="A154" i="17" s="1"/>
  <c r="B121" i="17"/>
  <c r="A121" i="17" s="1"/>
  <c r="B184" i="17"/>
  <c r="A184" i="17" s="1"/>
  <c r="B153" i="17"/>
  <c r="A153" i="17" s="1"/>
  <c r="B120" i="17"/>
  <c r="A120" i="17" s="1"/>
  <c r="B114" i="17"/>
  <c r="A114" i="17" s="1"/>
  <c r="B179" i="17"/>
  <c r="A179" i="17" s="1"/>
  <c r="B178" i="17"/>
  <c r="A178" i="17" s="1"/>
  <c r="B177" i="17"/>
  <c r="A177" i="17" s="1"/>
  <c r="B176" i="17"/>
  <c r="A176" i="17" s="1"/>
  <c r="B147" i="17"/>
  <c r="A147" i="17" s="1"/>
  <c r="B146" i="17"/>
  <c r="A146" i="17" s="1"/>
  <c r="B145" i="17"/>
  <c r="A145" i="17" s="1"/>
  <c r="B139" i="17"/>
  <c r="A139" i="17" s="1"/>
  <c r="B113" i="17"/>
  <c r="A113" i="17" s="1"/>
  <c r="B112" i="17"/>
  <c r="A112" i="17" s="1"/>
  <c r="B108" i="17"/>
  <c r="A108" i="17" s="1"/>
  <c r="B107" i="17"/>
  <c r="A107" i="17" s="1"/>
  <c r="B599" i="17"/>
  <c r="A599" i="17" s="1"/>
  <c r="B586" i="17"/>
  <c r="A586" i="17" s="1"/>
  <c r="B573" i="17"/>
  <c r="A573" i="17" s="1"/>
  <c r="B560" i="17"/>
  <c r="A560" i="17" s="1"/>
  <c r="B548" i="17"/>
  <c r="A548" i="17" s="1"/>
  <c r="B523" i="17"/>
  <c r="A523" i="17" s="1"/>
  <c r="B572" i="17"/>
  <c r="A572" i="17" s="1"/>
  <c r="B535" i="17"/>
  <c r="A535" i="17" s="1"/>
  <c r="B522" i="17"/>
  <c r="A522" i="17" s="1"/>
  <c r="B510" i="17"/>
  <c r="A510" i="17" s="1"/>
  <c r="B598" i="17"/>
  <c r="A598" i="17" s="1"/>
  <c r="B585" i="17"/>
  <c r="A585" i="17" s="1"/>
  <c r="B571" i="17"/>
  <c r="A571" i="17" s="1"/>
  <c r="B559" i="17"/>
  <c r="A559" i="17" s="1"/>
  <c r="B547" i="17"/>
  <c r="A547" i="17" s="1"/>
  <c r="B521" i="17"/>
  <c r="A521" i="17" s="1"/>
  <c r="B594" i="17"/>
  <c r="A594" i="17" s="1"/>
  <c r="B580" i="17"/>
  <c r="A580" i="17" s="1"/>
  <c r="B542" i="17"/>
  <c r="A542" i="17" s="1"/>
  <c r="B593" i="17"/>
  <c r="A593" i="17" s="1"/>
  <c r="B567" i="17"/>
  <c r="A567" i="17" s="1"/>
  <c r="B555" i="17"/>
  <c r="A555" i="17" s="1"/>
  <c r="B541" i="17"/>
  <c r="A541" i="17" s="1"/>
  <c r="B603" i="17"/>
  <c r="A603" i="17" s="1"/>
  <c r="B568" i="17"/>
  <c r="A568" i="17" s="1"/>
  <c r="B551" i="17"/>
  <c r="A551" i="17" s="1"/>
  <c r="B534" i="17"/>
  <c r="A534" i="17" s="1"/>
  <c r="B504" i="17"/>
  <c r="A504" i="17" s="1"/>
  <c r="B602" i="17"/>
  <c r="A602" i="17" s="1"/>
  <c r="B566" i="17"/>
  <c r="A566" i="17" s="1"/>
  <c r="B550" i="17"/>
  <c r="A550" i="17" s="1"/>
  <c r="B518" i="17"/>
  <c r="A518" i="17" s="1"/>
  <c r="B582" i="17"/>
  <c r="A582" i="17" s="1"/>
  <c r="B549" i="17"/>
  <c r="A549" i="17" s="1"/>
  <c r="B581" i="17"/>
  <c r="A581" i="17" s="1"/>
  <c r="B584" i="17"/>
  <c r="A584" i="17" s="1"/>
  <c r="B533" i="17"/>
  <c r="A533" i="17" s="1"/>
  <c r="B565" i="17"/>
  <c r="A565" i="17" s="1"/>
  <c r="B601" i="17"/>
  <c r="A601" i="17" s="1"/>
  <c r="B583" i="17"/>
  <c r="A583" i="17" s="1"/>
  <c r="B532" i="17"/>
  <c r="A532" i="17" s="1"/>
  <c r="B517" i="17"/>
  <c r="A517" i="17" s="1"/>
  <c r="B531" i="17"/>
  <c r="A531" i="17" s="1"/>
  <c r="B600" i="17"/>
  <c r="A600" i="17" s="1"/>
  <c r="B516" i="17"/>
  <c r="A516" i="17" s="1"/>
  <c r="B543" i="17"/>
  <c r="A543" i="17" s="1"/>
  <c r="B527" i="17"/>
  <c r="A527" i="17" s="1"/>
  <c r="B512" i="17"/>
  <c r="A512" i="17" s="1"/>
  <c r="B592" i="17"/>
  <c r="A592" i="17" s="1"/>
  <c r="B576" i="17"/>
  <c r="A576" i="17" s="1"/>
  <c r="B558" i="17"/>
  <c r="A558" i="17" s="1"/>
  <c r="B511" i="17"/>
  <c r="A511" i="17" s="1"/>
  <c r="L9" i="4"/>
  <c r="B595" i="17"/>
  <c r="A595" i="17" s="1"/>
  <c r="B569" i="17"/>
  <c r="A569" i="17" s="1"/>
  <c r="B540" i="17"/>
  <c r="A540" i="17" s="1"/>
  <c r="B519" i="17"/>
  <c r="A519" i="17" s="1"/>
  <c r="B591" i="17"/>
  <c r="A591" i="17" s="1"/>
  <c r="B590" i="17"/>
  <c r="A590" i="17" s="1"/>
  <c r="B563" i="17"/>
  <c r="A563" i="17" s="1"/>
  <c r="B538" i="17"/>
  <c r="A538" i="17" s="1"/>
  <c r="B562" i="17"/>
  <c r="A562" i="17" s="1"/>
  <c r="B514" i="17"/>
  <c r="A514" i="17" s="1"/>
  <c r="B589" i="17"/>
  <c r="A589" i="17" s="1"/>
  <c r="B537" i="17"/>
  <c r="A537" i="17" s="1"/>
  <c r="B513" i="17"/>
  <c r="A513" i="17" s="1"/>
  <c r="B509" i="17"/>
  <c r="A509" i="17" s="1"/>
  <c r="B536" i="17"/>
  <c r="A536" i="17" s="1"/>
  <c r="B530" i="17"/>
  <c r="A530" i="17" s="1"/>
  <c r="B529" i="17"/>
  <c r="A529" i="17" s="1"/>
  <c r="B588" i="17"/>
  <c r="A588" i="17" s="1"/>
  <c r="B564" i="17"/>
  <c r="A564" i="17" s="1"/>
  <c r="B539" i="17"/>
  <c r="A539" i="17" s="1"/>
  <c r="B515" i="17"/>
  <c r="A515" i="17" s="1"/>
  <c r="B561" i="17"/>
  <c r="A561" i="17" s="1"/>
  <c r="B587" i="17"/>
  <c r="A587" i="17" s="1"/>
  <c r="B508" i="17"/>
  <c r="A508" i="17" s="1"/>
  <c r="B525" i="17"/>
  <c r="A525" i="17" s="1"/>
  <c r="B557" i="17"/>
  <c r="A557" i="17" s="1"/>
  <c r="B552" i="17"/>
  <c r="A552" i="17" s="1"/>
  <c r="B579" i="17"/>
  <c r="A579" i="17" s="1"/>
  <c r="B556" i="17"/>
  <c r="A556" i="17" s="1"/>
  <c r="B507" i="17"/>
  <c r="A507" i="17" s="1"/>
  <c r="B528" i="17"/>
  <c r="A528" i="17" s="1"/>
  <c r="B506" i="17"/>
  <c r="A506" i="17" s="1"/>
  <c r="B578" i="17"/>
  <c r="A578" i="17" s="1"/>
  <c r="B554" i="17"/>
  <c r="A554" i="17" s="1"/>
  <c r="B505" i="17"/>
  <c r="A505" i="17" s="1"/>
  <c r="B577" i="17"/>
  <c r="A577" i="17" s="1"/>
  <c r="B553" i="17"/>
  <c r="A553" i="17" s="1"/>
  <c r="B526" i="17"/>
  <c r="A526" i="17" s="1"/>
  <c r="B575" i="17"/>
  <c r="A575" i="17" s="1"/>
  <c r="B596" i="17"/>
  <c r="A596" i="17" s="1"/>
  <c r="B544" i="17"/>
  <c r="A544" i="17" s="1"/>
  <c r="B574" i="17"/>
  <c r="A574" i="17" s="1"/>
  <c r="B546" i="17"/>
  <c r="A546" i="17" s="1"/>
  <c r="B524" i="17"/>
  <c r="A524" i="17" s="1"/>
  <c r="B520" i="17"/>
  <c r="A520" i="17" s="1"/>
  <c r="B597" i="17"/>
  <c r="A597" i="17" s="1"/>
  <c r="B570" i="17"/>
  <c r="A570" i="17" s="1"/>
  <c r="B545" i="17"/>
  <c r="A545" i="17" s="1"/>
  <c r="B293" i="17"/>
  <c r="A293" i="17" s="1"/>
  <c r="B269" i="17"/>
  <c r="A269" i="17" s="1"/>
  <c r="B244" i="17"/>
  <c r="A244" i="17" s="1"/>
  <c r="B231" i="17"/>
  <c r="A231" i="17" s="1"/>
  <c r="B219" i="17"/>
  <c r="A219" i="17" s="1"/>
  <c r="B292" i="17"/>
  <c r="A292" i="17" s="1"/>
  <c r="B280" i="17"/>
  <c r="A280" i="17" s="1"/>
  <c r="B256" i="17"/>
  <c r="A256" i="17" s="1"/>
  <c r="B207" i="17"/>
  <c r="A207" i="17" s="1"/>
  <c r="B268" i="17"/>
  <c r="A268" i="17" s="1"/>
  <c r="B291" i="17"/>
  <c r="A291" i="17" s="1"/>
  <c r="B279" i="17"/>
  <c r="A279" i="17" s="1"/>
  <c r="B255" i="17"/>
  <c r="A255" i="17" s="1"/>
  <c r="B243" i="17"/>
  <c r="A243" i="17" s="1"/>
  <c r="B230" i="17"/>
  <c r="A230" i="17" s="1"/>
  <c r="B218" i="17"/>
  <c r="A218" i="17" s="1"/>
  <c r="B287" i="17"/>
  <c r="A287" i="17" s="1"/>
  <c r="B288" i="17"/>
  <c r="A288" i="17" s="1"/>
  <c r="B274" i="17"/>
  <c r="A274" i="17" s="1"/>
  <c r="B259" i="17"/>
  <c r="A259" i="17" s="1"/>
  <c r="B242" i="17"/>
  <c r="A242" i="17" s="1"/>
  <c r="B213" i="17"/>
  <c r="A213" i="17" s="1"/>
  <c r="B241" i="17"/>
  <c r="A241" i="17" s="1"/>
  <c r="B227" i="17"/>
  <c r="A227" i="17" s="1"/>
  <c r="B211" i="17"/>
  <c r="A211" i="17" s="1"/>
  <c r="B286" i="17"/>
  <c r="A286" i="17" s="1"/>
  <c r="B272" i="17"/>
  <c r="A272" i="17" s="1"/>
  <c r="B240" i="17"/>
  <c r="A240" i="17" s="1"/>
  <c r="B210" i="17"/>
  <c r="A210" i="17" s="1"/>
  <c r="B303" i="17"/>
  <c r="A303" i="17" s="1"/>
  <c r="B212" i="17"/>
  <c r="A212" i="17" s="1"/>
  <c r="B257" i="17"/>
  <c r="A257" i="17" s="1"/>
  <c r="B300" i="17"/>
  <c r="A300" i="17" s="1"/>
  <c r="B302" i="17"/>
  <c r="A302" i="17" s="1"/>
  <c r="B273" i="17"/>
  <c r="A273" i="17" s="1"/>
  <c r="B258" i="17"/>
  <c r="A258" i="17" s="1"/>
  <c r="B226" i="17"/>
  <c r="A226" i="17" s="1"/>
  <c r="B301" i="17"/>
  <c r="A301" i="17" s="1"/>
  <c r="B296" i="17"/>
  <c r="A296" i="17" s="1"/>
  <c r="B282" i="17"/>
  <c r="A282" i="17" s="1"/>
  <c r="B250" i="17"/>
  <c r="A250" i="17" s="1"/>
  <c r="B236" i="17"/>
  <c r="A236" i="17" s="1"/>
  <c r="B205" i="17"/>
  <c r="A205" i="17" s="1"/>
  <c r="B281" i="17"/>
  <c r="A281" i="17" s="1"/>
  <c r="B265" i="17"/>
  <c r="A265" i="17" s="1"/>
  <c r="B235" i="17"/>
  <c r="A235" i="17" s="1"/>
  <c r="B220" i="17"/>
  <c r="A220" i="17" s="1"/>
  <c r="B275" i="17"/>
  <c r="A275" i="17" s="1"/>
  <c r="B252" i="17"/>
  <c r="A252" i="17" s="1"/>
  <c r="B295" i="17"/>
  <c r="A295" i="17" s="1"/>
  <c r="B251" i="17"/>
  <c r="A251" i="17" s="1"/>
  <c r="B229" i="17"/>
  <c r="A229" i="17" s="1"/>
  <c r="B249" i="17"/>
  <c r="A249" i="17" s="1"/>
  <c r="B206" i="17"/>
  <c r="A206" i="17" s="1"/>
  <c r="B228" i="17"/>
  <c r="A228" i="17" s="1"/>
  <c r="B270" i="17"/>
  <c r="A270" i="17" s="1"/>
  <c r="B248" i="17"/>
  <c r="A248" i="17" s="1"/>
  <c r="B290" i="17"/>
  <c r="A290" i="17" s="1"/>
  <c r="B247" i="17"/>
  <c r="A247" i="17" s="1"/>
  <c r="B266" i="17"/>
  <c r="A266" i="17" s="1"/>
  <c r="B222" i="17"/>
  <c r="A222" i="17" s="1"/>
  <c r="B221" i="17"/>
  <c r="A221" i="17" s="1"/>
  <c r="B208" i="17"/>
  <c r="A208" i="17" s="1"/>
  <c r="B204" i="17"/>
  <c r="A204" i="17" s="1"/>
  <c r="B224" i="17"/>
  <c r="A224" i="17" s="1"/>
  <c r="B278" i="17"/>
  <c r="A278" i="17" s="1"/>
  <c r="B271" i="17"/>
  <c r="A271" i="17" s="1"/>
  <c r="B294" i="17"/>
  <c r="A294" i="17" s="1"/>
  <c r="B225" i="17"/>
  <c r="A225" i="17" s="1"/>
  <c r="B246" i="17"/>
  <c r="A246" i="17" s="1"/>
  <c r="B285" i="17"/>
  <c r="A285" i="17" s="1"/>
  <c r="B245" i="17"/>
  <c r="A245" i="17" s="1"/>
  <c r="B267" i="17"/>
  <c r="A267" i="17" s="1"/>
  <c r="B289" i="17"/>
  <c r="A289" i="17" s="1"/>
  <c r="B223" i="17"/>
  <c r="A223" i="17" s="1"/>
  <c r="B264" i="17"/>
  <c r="A264" i="17" s="1"/>
  <c r="B263" i="17"/>
  <c r="A263" i="17" s="1"/>
  <c r="B284" i="17"/>
  <c r="A284" i="17" s="1"/>
  <c r="B262" i="17"/>
  <c r="A262" i="17" s="1"/>
  <c r="B239" i="17"/>
  <c r="A239" i="17" s="1"/>
  <c r="B217" i="17"/>
  <c r="A217" i="17" s="1"/>
  <c r="B261" i="17"/>
  <c r="A261" i="17" s="1"/>
  <c r="B238" i="17"/>
  <c r="A238" i="17" s="1"/>
  <c r="B283" i="17"/>
  <c r="A283" i="17" s="1"/>
  <c r="B216" i="17"/>
  <c r="A216" i="17" s="1"/>
  <c r="B260" i="17"/>
  <c r="A260" i="17" s="1"/>
  <c r="B215" i="17"/>
  <c r="A215" i="17" s="1"/>
  <c r="B237" i="17"/>
  <c r="A237" i="17" s="1"/>
  <c r="B297" i="17"/>
  <c r="A297" i="17" s="1"/>
  <c r="B276" i="17"/>
  <c r="A276" i="17" s="1"/>
  <c r="B253" i="17"/>
  <c r="A253" i="17" s="1"/>
  <c r="B232" i="17"/>
  <c r="A232" i="17" s="1"/>
  <c r="L6" i="4"/>
  <c r="B209" i="17"/>
  <c r="A209" i="17" s="1"/>
  <c r="B299" i="17"/>
  <c r="A299" i="17" s="1"/>
  <c r="B277" i="17"/>
  <c r="A277" i="17" s="1"/>
  <c r="B254" i="17"/>
  <c r="A254" i="17" s="1"/>
  <c r="B214" i="17"/>
  <c r="A214" i="17" s="1"/>
  <c r="B298" i="17"/>
  <c r="A298" i="17" s="1"/>
  <c r="B234" i="17"/>
  <c r="A234" i="17" s="1"/>
  <c r="B233" i="17"/>
  <c r="A233" i="17" s="1"/>
  <c r="L4" i="4"/>
  <c r="B7" i="17"/>
  <c r="A7" i="17" s="1"/>
  <c r="B27" i="17"/>
  <c r="A27" i="17" s="1"/>
  <c r="B47" i="17"/>
  <c r="A47" i="17" s="1"/>
  <c r="B67" i="17"/>
  <c r="A67" i="17" s="1"/>
  <c r="B87" i="17"/>
  <c r="A87" i="17" s="1"/>
  <c r="B8" i="17"/>
  <c r="A8" i="17" s="1"/>
  <c r="B28" i="17"/>
  <c r="A28" i="17" s="1"/>
  <c r="B48" i="17"/>
  <c r="A48" i="17" s="1"/>
  <c r="B68" i="17"/>
  <c r="A68" i="17" s="1"/>
  <c r="B88" i="17"/>
  <c r="A88" i="17" s="1"/>
  <c r="B29" i="17"/>
  <c r="A29" i="17" s="1"/>
  <c r="B49" i="17"/>
  <c r="A49" i="17" s="1"/>
  <c r="B69" i="17"/>
  <c r="A69" i="17" s="1"/>
  <c r="B89" i="17"/>
  <c r="A89" i="17" s="1"/>
  <c r="B10" i="17"/>
  <c r="A10" i="17" s="1"/>
  <c r="B30" i="17"/>
  <c r="A30" i="17" s="1"/>
  <c r="B50" i="17"/>
  <c r="A50" i="17" s="1"/>
  <c r="B90" i="17"/>
  <c r="A90" i="17" s="1"/>
  <c r="B11" i="17"/>
  <c r="A11" i="17" s="1"/>
  <c r="B31" i="17"/>
  <c r="A31" i="17" s="1"/>
  <c r="B51" i="17"/>
  <c r="A51" i="17" s="1"/>
  <c r="B71" i="17"/>
  <c r="A71" i="17" s="1"/>
  <c r="B91" i="17"/>
  <c r="A91" i="17" s="1"/>
  <c r="B12" i="17"/>
  <c r="A12" i="17" s="1"/>
  <c r="B32" i="17"/>
  <c r="A32" i="17" s="1"/>
  <c r="B52" i="17"/>
  <c r="A52" i="17" s="1"/>
  <c r="B72" i="17"/>
  <c r="A72" i="17" s="1"/>
  <c r="B92" i="17"/>
  <c r="A92" i="17" s="1"/>
  <c r="B33" i="17"/>
  <c r="A33" i="17" s="1"/>
  <c r="B73" i="17"/>
  <c r="A73" i="17" s="1"/>
  <c r="B93" i="17"/>
  <c r="A93" i="17" s="1"/>
  <c r="B14" i="17"/>
  <c r="A14" i="17" s="1"/>
  <c r="B34" i="17"/>
  <c r="A34" i="17" s="1"/>
  <c r="B94" i="17"/>
  <c r="A94" i="17" s="1"/>
  <c r="B15" i="17"/>
  <c r="A15" i="17" s="1"/>
  <c r="B55" i="17"/>
  <c r="A55" i="17" s="1"/>
  <c r="B95" i="17"/>
  <c r="A95" i="17" s="1"/>
  <c r="B38" i="17"/>
  <c r="A38" i="17" s="1"/>
  <c r="B39" i="17"/>
  <c r="A39" i="17" s="1"/>
  <c r="B99" i="17"/>
  <c r="A99" i="17" s="1"/>
  <c r="B40" i="17"/>
  <c r="A40" i="17" s="1"/>
  <c r="B41" i="17"/>
  <c r="A41" i="17" s="1"/>
  <c r="B101" i="17"/>
  <c r="A101" i="17" s="1"/>
  <c r="B102" i="17"/>
  <c r="A102" i="17" s="1"/>
  <c r="B63" i="17"/>
  <c r="A63" i="17" s="1"/>
  <c r="B103" i="17"/>
  <c r="A103" i="17" s="1"/>
  <c r="B4" i="17"/>
  <c r="A4" i="17" s="1"/>
  <c r="B45" i="17"/>
  <c r="A45" i="17" s="1"/>
  <c r="B85" i="17"/>
  <c r="A85" i="17" s="1"/>
  <c r="B66" i="17"/>
  <c r="A66" i="17" s="1"/>
  <c r="B70" i="17"/>
  <c r="A70" i="17" s="1"/>
  <c r="B13" i="17"/>
  <c r="A13" i="17" s="1"/>
  <c r="B74" i="17"/>
  <c r="A74" i="17" s="1"/>
  <c r="B75" i="17"/>
  <c r="A75" i="17" s="1"/>
  <c r="B78" i="17"/>
  <c r="A78" i="17" s="1"/>
  <c r="B79" i="17"/>
  <c r="A79" i="17" s="1"/>
  <c r="B100" i="17"/>
  <c r="A100" i="17" s="1"/>
  <c r="B22" i="17"/>
  <c r="A22" i="17" s="1"/>
  <c r="B44" i="17"/>
  <c r="A44" i="17" s="1"/>
  <c r="B26" i="17"/>
  <c r="A26" i="17" s="1"/>
  <c r="B9" i="17"/>
  <c r="A9" i="17" s="1"/>
  <c r="B53" i="17"/>
  <c r="A53" i="17" s="1"/>
  <c r="B54" i="17"/>
  <c r="A54" i="17" s="1"/>
  <c r="B35" i="17"/>
  <c r="A35" i="17" s="1"/>
  <c r="B58" i="17"/>
  <c r="A58" i="17" s="1"/>
  <c r="B59" i="17"/>
  <c r="A59" i="17" s="1"/>
  <c r="B60" i="17"/>
  <c r="A60" i="17" s="1"/>
  <c r="B62" i="17"/>
  <c r="A62" i="17" s="1"/>
  <c r="B64" i="17"/>
  <c r="A64" i="17" s="1"/>
  <c r="B6" i="17"/>
  <c r="A6" i="17" s="1"/>
  <c r="B16" i="17"/>
  <c r="A16" i="17" s="1"/>
  <c r="B36" i="17"/>
  <c r="A36" i="17" s="1"/>
  <c r="B56" i="17"/>
  <c r="A56" i="17" s="1"/>
  <c r="B76" i="17"/>
  <c r="A76" i="17" s="1"/>
  <c r="B96" i="17"/>
  <c r="A96" i="17" s="1"/>
  <c r="B17" i="17"/>
  <c r="A17" i="17" s="1"/>
  <c r="B37" i="17"/>
  <c r="A37" i="17" s="1"/>
  <c r="B57" i="17"/>
  <c r="A57" i="17" s="1"/>
  <c r="B77" i="17"/>
  <c r="A77" i="17" s="1"/>
  <c r="B97" i="17"/>
  <c r="A97" i="17" s="1"/>
  <c r="B98" i="17"/>
  <c r="A98" i="17" s="1"/>
  <c r="B19" i="17"/>
  <c r="A19" i="17" s="1"/>
  <c r="B20" i="17"/>
  <c r="A20" i="17" s="1"/>
  <c r="B80" i="17"/>
  <c r="A80" i="17" s="1"/>
  <c r="B21" i="17"/>
  <c r="A21" i="17" s="1"/>
  <c r="B81" i="17"/>
  <c r="A81" i="17" s="1"/>
  <c r="B82" i="17"/>
  <c r="A82" i="17" s="1"/>
  <c r="B83" i="17"/>
  <c r="A83" i="17" s="1"/>
  <c r="B84" i="17"/>
  <c r="A84" i="17" s="1"/>
  <c r="B25" i="17"/>
  <c r="A25" i="17" s="1"/>
  <c r="B65" i="17"/>
  <c r="A65" i="17" s="1"/>
  <c r="B46" i="17"/>
  <c r="A46" i="17" s="1"/>
  <c r="B18" i="17"/>
  <c r="A18" i="17" s="1"/>
  <c r="B61" i="17"/>
  <c r="A61" i="17" s="1"/>
  <c r="B42" i="17"/>
  <c r="A42" i="17" s="1"/>
  <c r="B43" i="17"/>
  <c r="A43" i="17" s="1"/>
  <c r="B24" i="17"/>
  <c r="A24" i="17" s="1"/>
  <c r="B5" i="17"/>
  <c r="A5" i="17" s="1"/>
  <c r="B86" i="17"/>
  <c r="A86" i="17" s="1"/>
  <c r="B23" i="17"/>
  <c r="A23" i="17" s="1"/>
  <c r="B31" i="23"/>
  <c r="B685" i="17"/>
  <c r="A685" i="17" s="1"/>
  <c r="B673" i="17"/>
  <c r="A673" i="17" s="1"/>
  <c r="B624" i="17"/>
  <c r="A624" i="17" s="1"/>
  <c r="B611" i="17"/>
  <c r="A611" i="17" s="1"/>
  <c r="B697" i="17"/>
  <c r="A697" i="17" s="1"/>
  <c r="B672" i="17"/>
  <c r="A672" i="17" s="1"/>
  <c r="B660" i="17"/>
  <c r="A660" i="17" s="1"/>
  <c r="B648" i="17"/>
  <c r="A648" i="17" s="1"/>
  <c r="B636" i="17"/>
  <c r="A636" i="17" s="1"/>
  <c r="B623" i="17"/>
  <c r="A623" i="17" s="1"/>
  <c r="B696" i="17"/>
  <c r="A696" i="17" s="1"/>
  <c r="B684" i="17"/>
  <c r="A684" i="17" s="1"/>
  <c r="B671" i="17"/>
  <c r="A671" i="17" s="1"/>
  <c r="B635" i="17"/>
  <c r="A635" i="17" s="1"/>
  <c r="B622" i="17"/>
  <c r="A622" i="17" s="1"/>
  <c r="B610" i="17"/>
  <c r="A610" i="17" s="1"/>
  <c r="B659" i="17"/>
  <c r="A659" i="17" s="1"/>
  <c r="L10" i="4"/>
  <c r="B692" i="17"/>
  <c r="A692" i="17" s="1"/>
  <c r="B643" i="17"/>
  <c r="A643" i="17" s="1"/>
  <c r="B630" i="17"/>
  <c r="A630" i="17" s="1"/>
  <c r="B618" i="17"/>
  <c r="A618" i="17" s="1"/>
  <c r="B691" i="17"/>
  <c r="A691" i="17" s="1"/>
  <c r="B679" i="17"/>
  <c r="A679" i="17" s="1"/>
  <c r="B667" i="17"/>
  <c r="A667" i="17" s="1"/>
  <c r="B655" i="17"/>
  <c r="A655" i="17" s="1"/>
  <c r="B642" i="17"/>
  <c r="A642" i="17" s="1"/>
  <c r="B606" i="17"/>
  <c r="A606" i="17" s="1"/>
  <c r="B703" i="17"/>
  <c r="A703" i="17" s="1"/>
  <c r="B651" i="17"/>
  <c r="A651" i="17" s="1"/>
  <c r="B634" i="17"/>
  <c r="A634" i="17" s="1"/>
  <c r="B687" i="17"/>
  <c r="A687" i="17" s="1"/>
  <c r="B668" i="17"/>
  <c r="A668" i="17" s="1"/>
  <c r="B617" i="17"/>
  <c r="A617" i="17" s="1"/>
  <c r="B666" i="17"/>
  <c r="A666" i="17" s="1"/>
  <c r="B632" i="17"/>
  <c r="A632" i="17" s="1"/>
  <c r="B649" i="17"/>
  <c r="A649" i="17" s="1"/>
  <c r="B631" i="17"/>
  <c r="A631" i="17" s="1"/>
  <c r="B702" i="17"/>
  <c r="A702" i="17" s="1"/>
  <c r="B683" i="17"/>
  <c r="A683" i="17" s="1"/>
  <c r="B701" i="17"/>
  <c r="A701" i="17" s="1"/>
  <c r="B686" i="17"/>
  <c r="A686" i="17" s="1"/>
  <c r="B650" i="17"/>
  <c r="A650" i="17" s="1"/>
  <c r="B633" i="17"/>
  <c r="A633" i="17" s="1"/>
  <c r="B616" i="17"/>
  <c r="A616" i="17" s="1"/>
  <c r="B700" i="17"/>
  <c r="A700" i="17" s="1"/>
  <c r="B682" i="17"/>
  <c r="A682" i="17" s="1"/>
  <c r="B681" i="17"/>
  <c r="A681" i="17" s="1"/>
  <c r="B698" i="17"/>
  <c r="A698" i="17" s="1"/>
  <c r="B677" i="17"/>
  <c r="A677" i="17" s="1"/>
  <c r="B661" i="17"/>
  <c r="A661" i="17" s="1"/>
  <c r="B627" i="17"/>
  <c r="A627" i="17" s="1"/>
  <c r="B694" i="17"/>
  <c r="A694" i="17" s="1"/>
  <c r="B658" i="17"/>
  <c r="A658" i="17" s="1"/>
  <c r="B641" i="17"/>
  <c r="A641" i="17" s="1"/>
  <c r="B609" i="17"/>
  <c r="A609" i="17" s="1"/>
  <c r="B620" i="17"/>
  <c r="A620" i="17" s="1"/>
  <c r="B699" i="17"/>
  <c r="A699" i="17" s="1"/>
  <c r="B644" i="17"/>
  <c r="A644" i="17" s="1"/>
  <c r="B640" i="17"/>
  <c r="A640" i="17" s="1"/>
  <c r="B615" i="17"/>
  <c r="A615" i="17" s="1"/>
  <c r="B639" i="17"/>
  <c r="A639" i="17" s="1"/>
  <c r="B614" i="17"/>
  <c r="A614" i="17" s="1"/>
  <c r="B613" i="17"/>
  <c r="A613" i="17" s="1"/>
  <c r="B690" i="17"/>
  <c r="A690" i="17" s="1"/>
  <c r="B612" i="17"/>
  <c r="A612" i="17" s="1"/>
  <c r="B670" i="17"/>
  <c r="A670" i="17" s="1"/>
  <c r="B695" i="17"/>
  <c r="A695" i="17" s="1"/>
  <c r="B693" i="17"/>
  <c r="A693" i="17" s="1"/>
  <c r="B638" i="17"/>
  <c r="A638" i="17" s="1"/>
  <c r="B608" i="17"/>
  <c r="A608" i="17" s="1"/>
  <c r="B619" i="17"/>
  <c r="A619" i="17" s="1"/>
  <c r="B669" i="17"/>
  <c r="A669" i="17" s="1"/>
  <c r="B665" i="17"/>
  <c r="A665" i="17" s="1"/>
  <c r="B664" i="17"/>
  <c r="A664" i="17" s="1"/>
  <c r="B663" i="17"/>
  <c r="A663" i="17" s="1"/>
  <c r="B637" i="17"/>
  <c r="A637" i="17" s="1"/>
  <c r="B689" i="17"/>
  <c r="A689" i="17" s="1"/>
  <c r="B662" i="17"/>
  <c r="A662" i="17" s="1"/>
  <c r="B678" i="17"/>
  <c r="A678" i="17" s="1"/>
  <c r="B626" i="17"/>
  <c r="A626" i="17" s="1"/>
  <c r="B652" i="17"/>
  <c r="A652" i="17" s="1"/>
  <c r="B653" i="17"/>
  <c r="A653" i="17" s="1"/>
  <c r="B676" i="17"/>
  <c r="A676" i="17" s="1"/>
  <c r="B657" i="17"/>
  <c r="A657" i="17" s="1"/>
  <c r="B688" i="17"/>
  <c r="A688" i="17" s="1"/>
  <c r="B629" i="17"/>
  <c r="A629" i="17" s="1"/>
  <c r="B607" i="17"/>
  <c r="A607" i="17" s="1"/>
  <c r="B656" i="17"/>
  <c r="A656" i="17" s="1"/>
  <c r="B680" i="17"/>
  <c r="A680" i="17" s="1"/>
  <c r="B628" i="17"/>
  <c r="A628" i="17" s="1"/>
  <c r="B605" i="17"/>
  <c r="A605" i="17" s="1"/>
  <c r="B654" i="17"/>
  <c r="A654" i="17" s="1"/>
  <c r="B604" i="17"/>
  <c r="A604" i="17" s="1"/>
  <c r="B674" i="17"/>
  <c r="A674" i="17" s="1"/>
  <c r="B645" i="17"/>
  <c r="A645" i="17" s="1"/>
  <c r="B675" i="17"/>
  <c r="A675" i="17" s="1"/>
  <c r="B625" i="17"/>
  <c r="A625" i="17" s="1"/>
  <c r="B621" i="17"/>
  <c r="A621" i="17" s="1"/>
  <c r="B646" i="17"/>
  <c r="A646" i="17" s="1"/>
  <c r="B647" i="17"/>
  <c r="A647" i="17" s="1"/>
  <c r="B16" i="23"/>
  <c r="B372" i="17"/>
  <c r="A372" i="17" s="1"/>
  <c r="B327" i="17"/>
  <c r="A327" i="17" s="1"/>
  <c r="B394" i="17"/>
  <c r="A394" i="17" s="1"/>
  <c r="B383" i="17"/>
  <c r="A383" i="17" s="1"/>
  <c r="B371" i="17"/>
  <c r="A371" i="17" s="1"/>
  <c r="B360" i="17"/>
  <c r="A360" i="17" s="1"/>
  <c r="B349" i="17"/>
  <c r="A349" i="17" s="1"/>
  <c r="B338" i="17"/>
  <c r="A338" i="17" s="1"/>
  <c r="B316" i="17"/>
  <c r="A316" i="17" s="1"/>
  <c r="B305" i="17"/>
  <c r="A305" i="17" s="1"/>
  <c r="B382" i="17"/>
  <c r="A382" i="17" s="1"/>
  <c r="B400" i="17"/>
  <c r="A400" i="17" s="1"/>
  <c r="B389" i="17"/>
  <c r="A389" i="17" s="1"/>
  <c r="B378" i="17"/>
  <c r="A378" i="17" s="1"/>
  <c r="B367" i="17"/>
  <c r="A367" i="17" s="1"/>
  <c r="B356" i="17"/>
  <c r="A356" i="17" s="1"/>
  <c r="B345" i="17"/>
  <c r="A345" i="17" s="1"/>
  <c r="B334" i="17"/>
  <c r="A334" i="17" s="1"/>
  <c r="B323" i="17"/>
  <c r="A323" i="17" s="1"/>
  <c r="B311" i="17"/>
  <c r="A311" i="17" s="1"/>
  <c r="B401" i="17"/>
  <c r="A401" i="17" s="1"/>
  <c r="B359" i="17"/>
  <c r="A359" i="17" s="1"/>
  <c r="B346" i="17"/>
  <c r="A346" i="17" s="1"/>
  <c r="B332" i="17"/>
  <c r="A332" i="17" s="1"/>
  <c r="B304" i="17"/>
  <c r="A304" i="17" s="1"/>
  <c r="B387" i="17"/>
  <c r="A387" i="17" s="1"/>
  <c r="B331" i="17"/>
  <c r="A331" i="17" s="1"/>
  <c r="B318" i="17"/>
  <c r="A318" i="17" s="1"/>
  <c r="B399" i="17"/>
  <c r="A399" i="17" s="1"/>
  <c r="B373" i="17"/>
  <c r="A373" i="17" s="1"/>
  <c r="B344" i="17"/>
  <c r="A344" i="17" s="1"/>
  <c r="B330" i="17"/>
  <c r="A330" i="17" s="1"/>
  <c r="B357" i="17"/>
  <c r="A357" i="17" s="1"/>
  <c r="B315" i="17"/>
  <c r="A315" i="17" s="1"/>
  <c r="B374" i="17"/>
  <c r="A374" i="17" s="1"/>
  <c r="B317" i="17"/>
  <c r="A317" i="17" s="1"/>
  <c r="B358" i="17"/>
  <c r="A358" i="17" s="1"/>
  <c r="B386" i="17"/>
  <c r="A386" i="17" s="1"/>
  <c r="B370" i="17"/>
  <c r="A370" i="17" s="1"/>
  <c r="B380" i="17"/>
  <c r="A380" i="17" s="1"/>
  <c r="B325" i="17"/>
  <c r="A325" i="17" s="1"/>
  <c r="B395" i="17"/>
  <c r="A395" i="17" s="1"/>
  <c r="B366" i="17"/>
  <c r="A366" i="17" s="1"/>
  <c r="B353" i="17"/>
  <c r="A353" i="17" s="1"/>
  <c r="B339" i="17"/>
  <c r="A339" i="17" s="1"/>
  <c r="B310" i="17"/>
  <c r="A310" i="17" s="1"/>
  <c r="B384" i="17"/>
  <c r="A384" i="17" s="1"/>
  <c r="B320" i="17"/>
  <c r="A320" i="17" s="1"/>
  <c r="B381" i="17"/>
  <c r="A381" i="17" s="1"/>
  <c r="B363" i="17"/>
  <c r="A363" i="17" s="1"/>
  <c r="B403" i="17"/>
  <c r="A403" i="17" s="1"/>
  <c r="B336" i="17"/>
  <c r="A336" i="17" s="1"/>
  <c r="B355" i="17"/>
  <c r="A355" i="17" s="1"/>
  <c r="B376" i="17"/>
  <c r="A376" i="17" s="1"/>
  <c r="B354" i="17"/>
  <c r="A354" i="17" s="1"/>
  <c r="B396" i="17"/>
  <c r="A396" i="17" s="1"/>
  <c r="B309" i="17"/>
  <c r="A309" i="17" s="1"/>
  <c r="B306" i="17"/>
  <c r="A306" i="17" s="1"/>
  <c r="B340" i="17"/>
  <c r="A340" i="17" s="1"/>
  <c r="B361" i="17"/>
  <c r="A361" i="17" s="1"/>
  <c r="B314" i="17"/>
  <c r="A314" i="17" s="1"/>
  <c r="B398" i="17"/>
  <c r="A398" i="17" s="1"/>
  <c r="B335" i="17"/>
  <c r="A335" i="17" s="1"/>
  <c r="B352" i="17"/>
  <c r="A352" i="17" s="1"/>
  <c r="B362" i="17"/>
  <c r="A362" i="17" s="1"/>
  <c r="B337" i="17"/>
  <c r="A337" i="17" s="1"/>
  <c r="B319" i="17"/>
  <c r="A319" i="17" s="1"/>
  <c r="B379" i="17"/>
  <c r="A379" i="17" s="1"/>
  <c r="B402" i="17"/>
  <c r="A402" i="17" s="1"/>
  <c r="B313" i="17"/>
  <c r="A313" i="17" s="1"/>
  <c r="B397" i="17"/>
  <c r="A397" i="17" s="1"/>
  <c r="B368" i="17"/>
  <c r="A368" i="17" s="1"/>
  <c r="B347" i="17"/>
  <c r="A347" i="17" s="1"/>
  <c r="B333" i="17"/>
  <c r="A333" i="17" s="1"/>
  <c r="B390" i="17"/>
  <c r="A390" i="17" s="1"/>
  <c r="B377" i="17"/>
  <c r="A377" i="17" s="1"/>
  <c r="B312" i="17"/>
  <c r="A312" i="17" s="1"/>
  <c r="B324" i="17"/>
  <c r="A324" i="17" s="1"/>
  <c r="B393" i="17"/>
  <c r="A393" i="17" s="1"/>
  <c r="B375" i="17"/>
  <c r="A375" i="17" s="1"/>
  <c r="B351" i="17"/>
  <c r="A351" i="17" s="1"/>
  <c r="B329" i="17"/>
  <c r="A329" i="17" s="1"/>
  <c r="B392" i="17"/>
  <c r="A392" i="17" s="1"/>
  <c r="B308" i="17"/>
  <c r="A308" i="17" s="1"/>
  <c r="B391" i="17"/>
  <c r="A391" i="17" s="1"/>
  <c r="B369" i="17"/>
  <c r="A369" i="17" s="1"/>
  <c r="B350" i="17"/>
  <c r="A350" i="17" s="1"/>
  <c r="B328" i="17"/>
  <c r="A328" i="17" s="1"/>
  <c r="B348" i="17"/>
  <c r="A348" i="17" s="1"/>
  <c r="B326" i="17"/>
  <c r="A326" i="17" s="1"/>
  <c r="B307" i="17"/>
  <c r="A307" i="17" s="1"/>
  <c r="B364" i="17"/>
  <c r="A364" i="17" s="1"/>
  <c r="B341" i="17"/>
  <c r="A341" i="17" s="1"/>
  <c r="B343" i="17"/>
  <c r="A343" i="17" s="1"/>
  <c r="B342" i="17"/>
  <c r="A342" i="17" s="1"/>
  <c r="B321" i="17"/>
  <c r="A321" i="17" s="1"/>
  <c r="B385" i="17"/>
  <c r="A385" i="17" s="1"/>
  <c r="L7" i="4"/>
  <c r="B322" i="17"/>
  <c r="A322" i="17" s="1"/>
  <c r="B388" i="17"/>
  <c r="A388" i="17" s="1"/>
  <c r="B365" i="17"/>
  <c r="A365" i="17" s="1"/>
  <c r="B442" i="17"/>
  <c r="A442" i="17" s="1"/>
  <c r="B498" i="17"/>
  <c r="A498" i="17" s="1"/>
  <c r="B486" i="17"/>
  <c r="A486" i="17" s="1"/>
  <c r="B475" i="17"/>
  <c r="A475" i="17" s="1"/>
  <c r="B464" i="17"/>
  <c r="A464" i="17" s="1"/>
  <c r="B453" i="17"/>
  <c r="A453" i="17" s="1"/>
  <c r="B428" i="17"/>
  <c r="A428" i="17" s="1"/>
  <c r="B417" i="17"/>
  <c r="A417" i="17" s="1"/>
  <c r="B406" i="17"/>
  <c r="A406" i="17" s="1"/>
  <c r="B452" i="17"/>
  <c r="A452" i="17" s="1"/>
  <c r="B441" i="17"/>
  <c r="A441" i="17" s="1"/>
  <c r="B405" i="17"/>
  <c r="A405" i="17" s="1"/>
  <c r="B494" i="17"/>
  <c r="A494" i="17" s="1"/>
  <c r="B459" i="17"/>
  <c r="A459" i="17" s="1"/>
  <c r="B448" i="17"/>
  <c r="A448" i="17" s="1"/>
  <c r="B436" i="17"/>
  <c r="A436" i="17" s="1"/>
  <c r="B424" i="17"/>
  <c r="A424" i="17" s="1"/>
  <c r="B413" i="17"/>
  <c r="A413" i="17" s="1"/>
  <c r="B489" i="17"/>
  <c r="A489" i="17" s="1"/>
  <c r="B474" i="17"/>
  <c r="A474" i="17" s="1"/>
  <c r="B431" i="17"/>
  <c r="A431" i="17" s="1"/>
  <c r="B416" i="17"/>
  <c r="A416" i="17" s="1"/>
  <c r="B503" i="17"/>
  <c r="A503" i="17" s="1"/>
  <c r="B488" i="17"/>
  <c r="A488" i="17" s="1"/>
  <c r="B460" i="17"/>
  <c r="A460" i="17" s="1"/>
  <c r="B430" i="17"/>
  <c r="A430" i="17" s="1"/>
  <c r="B487" i="17"/>
  <c r="A487" i="17" s="1"/>
  <c r="B472" i="17"/>
  <c r="A472" i="17" s="1"/>
  <c r="B445" i="17"/>
  <c r="A445" i="17" s="1"/>
  <c r="B427" i="17"/>
  <c r="A427" i="17" s="1"/>
  <c r="B414" i="17"/>
  <c r="A414" i="17" s="1"/>
  <c r="B446" i="17"/>
  <c r="A446" i="17" s="1"/>
  <c r="B501" i="17"/>
  <c r="A501" i="17" s="1"/>
  <c r="B429" i="17"/>
  <c r="A429" i="17" s="1"/>
  <c r="B485" i="17"/>
  <c r="A485" i="17" s="1"/>
  <c r="B502" i="17"/>
  <c r="A502" i="17" s="1"/>
  <c r="B473" i="17"/>
  <c r="A473" i="17" s="1"/>
  <c r="B415" i="17"/>
  <c r="A415" i="17" s="1"/>
  <c r="B458" i="17"/>
  <c r="A458" i="17" s="1"/>
  <c r="B496" i="17"/>
  <c r="A496" i="17" s="1"/>
  <c r="B481" i="17"/>
  <c r="A481" i="17" s="1"/>
  <c r="B439" i="17"/>
  <c r="A439" i="17" s="1"/>
  <c r="B467" i="17"/>
  <c r="A467" i="17" s="1"/>
  <c r="B454" i="17"/>
  <c r="A454" i="17" s="1"/>
  <c r="B423" i="17"/>
  <c r="A423" i="17" s="1"/>
  <c r="B409" i="17"/>
  <c r="A409" i="17" s="1"/>
  <c r="B471" i="17"/>
  <c r="A471" i="17" s="1"/>
  <c r="B426" i="17"/>
  <c r="A426" i="17" s="1"/>
  <c r="B407" i="17"/>
  <c r="A407" i="17" s="1"/>
  <c r="B470" i="17"/>
  <c r="A470" i="17" s="1"/>
  <c r="B468" i="17"/>
  <c r="A468" i="17" s="1"/>
  <c r="B447" i="17"/>
  <c r="A447" i="17" s="1"/>
  <c r="B490" i="17"/>
  <c r="A490" i="17" s="1"/>
  <c r="B421" i="17"/>
  <c r="A421" i="17" s="1"/>
  <c r="B420" i="17"/>
  <c r="A420" i="17" s="1"/>
  <c r="B463" i="17"/>
  <c r="A463" i="17" s="1"/>
  <c r="B456" i="17"/>
  <c r="A456" i="17" s="1"/>
  <c r="B450" i="17"/>
  <c r="A450" i="17" s="1"/>
  <c r="B492" i="17"/>
  <c r="A492" i="17" s="1"/>
  <c r="B491" i="17"/>
  <c r="A491" i="17" s="1"/>
  <c r="B444" i="17"/>
  <c r="A444" i="17" s="1"/>
  <c r="B493" i="17"/>
  <c r="A493" i="17" s="1"/>
  <c r="B469" i="17"/>
  <c r="A469" i="17" s="1"/>
  <c r="B449" i="17"/>
  <c r="A449" i="17" s="1"/>
  <c r="B425" i="17"/>
  <c r="A425" i="17" s="1"/>
  <c r="B404" i="17"/>
  <c r="A404" i="17" s="1"/>
  <c r="B422" i="17"/>
  <c r="A422" i="17" s="1"/>
  <c r="B466" i="17"/>
  <c r="A466" i="17" s="1"/>
  <c r="B412" i="17"/>
  <c r="A412" i="17" s="1"/>
  <c r="B434" i="17"/>
  <c r="A434" i="17" s="1"/>
  <c r="B484" i="17"/>
  <c r="A484" i="17" s="1"/>
  <c r="B443" i="17"/>
  <c r="A443" i="17" s="1"/>
  <c r="B419" i="17"/>
  <c r="A419" i="17" s="1"/>
  <c r="B500" i="17"/>
  <c r="A500" i="17" s="1"/>
  <c r="B478" i="17"/>
  <c r="A478" i="17" s="1"/>
  <c r="B465" i="17"/>
  <c r="A465" i="17" s="1"/>
  <c r="B483" i="17"/>
  <c r="A483" i="17" s="1"/>
  <c r="B462" i="17"/>
  <c r="A462" i="17" s="1"/>
  <c r="B440" i="17"/>
  <c r="A440" i="17" s="1"/>
  <c r="B482" i="17"/>
  <c r="A482" i="17" s="1"/>
  <c r="B438" i="17"/>
  <c r="A438" i="17" s="1"/>
  <c r="B418" i="17"/>
  <c r="A418" i="17" s="1"/>
  <c r="B480" i="17"/>
  <c r="A480" i="17" s="1"/>
  <c r="B461" i="17"/>
  <c r="A461" i="17" s="1"/>
  <c r="B437" i="17"/>
  <c r="A437" i="17" s="1"/>
  <c r="B479" i="17"/>
  <c r="A479" i="17" s="1"/>
  <c r="B457" i="17"/>
  <c r="A457" i="17" s="1"/>
  <c r="B435" i="17"/>
  <c r="A435" i="17" s="1"/>
  <c r="B411" i="17"/>
  <c r="A411" i="17" s="1"/>
  <c r="L8" i="4"/>
  <c r="B495" i="17"/>
  <c r="A495" i="17" s="1"/>
  <c r="B476" i="17"/>
  <c r="A476" i="17" s="1"/>
  <c r="B451" i="17"/>
  <c r="A451" i="17" s="1"/>
  <c r="B497" i="17"/>
  <c r="A497" i="17" s="1"/>
  <c r="B477" i="17"/>
  <c r="A477" i="17" s="1"/>
  <c r="B455" i="17"/>
  <c r="A455" i="17" s="1"/>
  <c r="B433" i="17"/>
  <c r="A433" i="17" s="1"/>
  <c r="B432" i="17"/>
  <c r="A432" i="17" s="1"/>
  <c r="B410" i="17"/>
  <c r="A410" i="17" s="1"/>
  <c r="B408" i="17"/>
  <c r="A408" i="17" s="1"/>
  <c r="B499" i="17"/>
  <c r="A499" i="17" s="1"/>
  <c r="B14" i="23"/>
  <c r="B15" i="23"/>
  <c r="B6" i="23"/>
  <c r="B29" i="23"/>
  <c r="B30" i="23"/>
  <c r="K10" i="4"/>
  <c r="B28" i="23"/>
  <c r="B35" i="16"/>
  <c r="A35" i="16" s="1"/>
  <c r="B36" i="16"/>
  <c r="A36" i="16" s="1"/>
  <c r="B37" i="16"/>
  <c r="A37" i="16" s="1"/>
  <c r="B34" i="16"/>
  <c r="A34" i="16" s="1"/>
  <c r="B17" i="23"/>
  <c r="K7" i="4"/>
  <c r="B18" i="23"/>
  <c r="B19" i="23"/>
  <c r="B21" i="16"/>
  <c r="A21" i="16" s="1"/>
  <c r="B24" i="16"/>
  <c r="A24" i="16" s="1"/>
  <c r="B20" i="16"/>
  <c r="A20" i="16" s="1"/>
  <c r="B22" i="16"/>
  <c r="A22" i="16" s="1"/>
  <c r="B19" i="16"/>
  <c r="A19" i="16" s="1"/>
  <c r="B23" i="16"/>
  <c r="A23" i="16" s="1"/>
  <c r="B11" i="22"/>
  <c r="N7" i="4"/>
  <c r="B10" i="22"/>
  <c r="B8" i="23"/>
  <c r="B9" i="23"/>
  <c r="B10" i="23"/>
  <c r="B11" i="23"/>
  <c r="K5" i="4"/>
  <c r="B10" i="16"/>
  <c r="A10" i="16" s="1"/>
  <c r="B11" i="16"/>
  <c r="A11" i="16" s="1"/>
  <c r="B14" i="16"/>
  <c r="A14" i="16" s="1"/>
  <c r="B12" i="16"/>
  <c r="A12" i="16" s="1"/>
  <c r="B13" i="16"/>
  <c r="A13" i="16" s="1"/>
  <c r="N5" i="4"/>
  <c r="B6" i="22"/>
  <c r="B7" i="22"/>
  <c r="B12" i="23"/>
  <c r="K6" i="4"/>
  <c r="B13" i="23"/>
  <c r="B18" i="16"/>
  <c r="A18" i="16" s="1"/>
  <c r="B15" i="16"/>
  <c r="A15" i="16" s="1"/>
  <c r="B16" i="16"/>
  <c r="A16" i="16" s="1"/>
  <c r="B17" i="16"/>
  <c r="A17" i="16" s="1"/>
  <c r="N6" i="4"/>
  <c r="B9" i="22"/>
  <c r="B8" i="22"/>
  <c r="K4" i="4"/>
  <c r="B7" i="23"/>
  <c r="B7" i="16"/>
  <c r="A7" i="16" s="1"/>
  <c r="B8" i="16"/>
  <c r="A8" i="16" s="1"/>
  <c r="B5" i="16"/>
  <c r="A5" i="16" s="1"/>
  <c r="B9" i="16"/>
  <c r="A9" i="16" s="1"/>
  <c r="B6" i="16"/>
  <c r="A6" i="16" s="1"/>
  <c r="B4" i="16"/>
  <c r="A4" i="16" s="1"/>
  <c r="B5" i="22"/>
  <c r="N4" i="4"/>
  <c r="B4" i="22"/>
  <c r="K9" i="4"/>
  <c r="B25" i="23"/>
  <c r="B24" i="23"/>
  <c r="B26" i="23"/>
  <c r="B27" i="23"/>
  <c r="B33" i="16"/>
  <c r="A33" i="16" s="1"/>
  <c r="B30" i="16"/>
  <c r="A30" i="16" s="1"/>
  <c r="B31" i="16"/>
  <c r="A31" i="16" s="1"/>
  <c r="B32" i="16"/>
  <c r="A32" i="16" s="1"/>
  <c r="B23" i="23"/>
  <c r="K8" i="4"/>
  <c r="B20" i="23"/>
  <c r="B21" i="23"/>
  <c r="B22" i="23"/>
  <c r="B27" i="16"/>
  <c r="A27" i="16" s="1"/>
  <c r="B25" i="16"/>
  <c r="A25" i="16" s="1"/>
  <c r="B28" i="16"/>
  <c r="A28" i="16" s="1"/>
  <c r="B29" i="16"/>
  <c r="A29" i="16" s="1"/>
  <c r="B26" i="16"/>
  <c r="A26" i="16" s="1"/>
  <c r="N10" i="4"/>
  <c r="B15" i="22"/>
  <c r="B14" i="22"/>
  <c r="N9" i="4"/>
  <c r="N8" i="4"/>
  <c r="B12" i="22"/>
  <c r="B13" i="22"/>
  <c r="M10" i="4"/>
  <c r="M6" i="4"/>
  <c r="M5" i="4"/>
  <c r="M9" i="4"/>
  <c r="M4" i="4"/>
  <c r="M7" i="4"/>
  <c r="M8" i="4"/>
  <c r="C7" i="23" l="1"/>
  <c r="I8" i="22"/>
  <c r="H8" i="22"/>
  <c r="G8" i="22"/>
  <c r="I9" i="22"/>
  <c r="G9" i="22"/>
  <c r="H9" i="22"/>
  <c r="I11" i="22"/>
  <c r="G11" i="22"/>
  <c r="H11" i="22"/>
  <c r="A5" i="23"/>
  <c r="H14" i="22"/>
  <c r="I14" i="22"/>
  <c r="G14" i="22"/>
  <c r="H13" i="22"/>
  <c r="I13" i="22"/>
  <c r="G13" i="22"/>
  <c r="I5" i="22"/>
  <c r="G5" i="22"/>
  <c r="H5" i="22"/>
  <c r="I10" i="22"/>
  <c r="G10" i="22"/>
  <c r="H10" i="22"/>
  <c r="C18" i="23"/>
  <c r="H15" i="22"/>
  <c r="I15" i="22"/>
  <c r="G15" i="22"/>
  <c r="I6" i="22"/>
  <c r="H6" i="22"/>
  <c r="G6" i="22"/>
  <c r="I12" i="22"/>
  <c r="H12" i="22"/>
  <c r="G12" i="22"/>
  <c r="H4" i="22"/>
  <c r="G4" i="22"/>
  <c r="I4" i="22"/>
  <c r="I7" i="22"/>
  <c r="H7" i="22"/>
  <c r="G7" i="22"/>
  <c r="C19" i="23"/>
  <c r="C21" i="23"/>
  <c r="C30" i="23"/>
  <c r="C17" i="23"/>
  <c r="C5" i="23"/>
  <c r="C22" i="23"/>
  <c r="C20" i="23"/>
  <c r="C8" i="23"/>
  <c r="C29" i="23"/>
  <c r="C26" i="23"/>
  <c r="C24" i="23"/>
  <c r="C13" i="23"/>
  <c r="C12" i="23"/>
  <c r="C14" i="23"/>
  <c r="C11" i="23"/>
  <c r="C10" i="23"/>
  <c r="C9" i="23"/>
  <c r="C25" i="23"/>
  <c r="C6" i="23"/>
  <c r="C23" i="23"/>
  <c r="C28" i="23"/>
  <c r="C27" i="23"/>
  <c r="C16" i="23"/>
  <c r="C4" i="23"/>
  <c r="C15" i="23"/>
  <c r="C31" i="23"/>
  <c r="A31" i="23" s="1"/>
  <c r="A5" i="22"/>
  <c r="A15" i="22"/>
  <c r="A14" i="22"/>
  <c r="A6" i="22"/>
  <c r="A7" i="22"/>
  <c r="A8" i="22"/>
  <c r="A9" i="22"/>
  <c r="A12" i="22"/>
  <c r="A10" i="22"/>
  <c r="A13" i="22"/>
  <c r="A4" i="22"/>
  <c r="A11" i="22"/>
  <c r="A9" i="23" l="1"/>
  <c r="A25" i="23"/>
  <c r="A28" i="23"/>
  <c r="A18" i="23"/>
  <c r="A10" i="23"/>
  <c r="A19" i="23"/>
  <c r="A11" i="23"/>
  <c r="A21" i="23"/>
  <c r="A7" i="23"/>
  <c r="A27" i="23"/>
  <c r="A30" i="23"/>
  <c r="A14" i="23"/>
  <c r="A29" i="23"/>
  <c r="A22" i="23"/>
  <c r="A15" i="23"/>
  <c r="A13" i="23"/>
  <c r="A4" i="23"/>
  <c r="A23" i="23"/>
  <c r="A26" i="23"/>
  <c r="A20" i="23"/>
  <c r="A12" i="23"/>
  <c r="A6" i="23"/>
  <c r="A17" i="23"/>
  <c r="A16" i="23"/>
  <c r="A24" i="23"/>
  <c r="A8" i="23"/>
  <c r="R4" i="4"/>
  <c r="S4" i="4"/>
  <c r="T4" i="4"/>
  <c r="S10" i="4" l="1"/>
  <c r="T10" i="4"/>
  <c r="R10" i="4"/>
  <c r="S9" i="4" l="1"/>
  <c r="R9" i="4"/>
  <c r="T9" i="4"/>
  <c r="R8" i="4"/>
  <c r="T8" i="4"/>
  <c r="S8" i="4"/>
  <c r="S7" i="4"/>
  <c r="T7" i="4"/>
  <c r="R7" i="4"/>
  <c r="T6" i="4"/>
  <c r="R6" i="4"/>
  <c r="S6" i="4"/>
  <c r="T5" i="4"/>
  <c r="S5" i="4"/>
  <c r="R5" i="4"/>
</calcChain>
</file>

<file path=xl/sharedStrings.xml><?xml version="1.0" encoding="utf-8"?>
<sst xmlns="http://schemas.openxmlformats.org/spreadsheetml/2006/main" count="1418" uniqueCount="393">
  <si>
    <t>내용</t>
    <phoneticPr fontId="1" type="noConversion"/>
  </si>
  <si>
    <t>데이터 구조도</t>
    <phoneticPr fontId="1" type="noConversion"/>
  </si>
  <si>
    <t>ID</t>
  </si>
  <si>
    <t>값</t>
    <phoneticPr fontId="1" type="noConversion"/>
  </si>
  <si>
    <t>아이디</t>
    <phoneticPr fontId="1" type="noConversion"/>
  </si>
  <si>
    <t>COMMENT</t>
    <phoneticPr fontId="1" type="noConversion"/>
  </si>
  <si>
    <t>int</t>
    <phoneticPr fontId="1" type="noConversion"/>
  </si>
  <si>
    <t>comment</t>
    <phoneticPr fontId="1" type="noConversion"/>
  </si>
  <si>
    <t>string</t>
    <phoneticPr fontId="1" type="noConversion"/>
  </si>
  <si>
    <t>속성 타입</t>
    <phoneticPr fontId="1" type="noConversion"/>
  </si>
  <si>
    <t>RARITY</t>
    <phoneticPr fontId="1" type="noConversion"/>
  </si>
  <si>
    <t>AWAKE_GROUP</t>
    <phoneticPr fontId="1" type="noConversion"/>
  </si>
  <si>
    <t>NEED_EXP</t>
    <phoneticPr fontId="1" type="noConversion"/>
  </si>
  <si>
    <t>NEED_GOLD</t>
    <phoneticPr fontId="1" type="noConversion"/>
  </si>
  <si>
    <t>MAX_LEVEL</t>
    <phoneticPr fontId="1" type="noConversion"/>
  </si>
  <si>
    <t xml:space="preserve"> 개요</t>
    <phoneticPr fontId="1" type="noConversion"/>
  </si>
  <si>
    <t>ATTRIBUTE_TYPE</t>
    <phoneticPr fontId="1" type="noConversion"/>
  </si>
  <si>
    <t>설명</t>
    <phoneticPr fontId="1" type="noConversion"/>
  </si>
  <si>
    <t>NONE</t>
    <phoneticPr fontId="1" type="noConversion"/>
  </si>
  <si>
    <t>봄</t>
    <phoneticPr fontId="1" type="noConversion"/>
  </si>
  <si>
    <t>여름</t>
    <phoneticPr fontId="1" type="noConversion"/>
  </si>
  <si>
    <t>가을</t>
    <phoneticPr fontId="1" type="noConversion"/>
  </si>
  <si>
    <t>겨울</t>
    <phoneticPr fontId="1" type="noConversion"/>
  </si>
  <si>
    <t>ID</t>
    <phoneticPr fontId="1" type="noConversion"/>
  </si>
  <si>
    <t>AWAKE_LEVEL</t>
    <phoneticPr fontId="1" type="noConversion"/>
  </si>
  <si>
    <t>돌파 그룹</t>
    <phoneticPr fontId="1" type="noConversion"/>
  </si>
  <si>
    <t>기본</t>
    <phoneticPr fontId="1" type="noConversion"/>
  </si>
  <si>
    <t>메인</t>
    <phoneticPr fontId="1" type="noConversion"/>
  </si>
  <si>
    <t>캐릭터 이름</t>
    <phoneticPr fontId="1" type="noConversion"/>
  </si>
  <si>
    <t>캐릭터 이름 1</t>
    <phoneticPr fontId="1" type="noConversion"/>
  </si>
  <si>
    <t>캐릭터 이름 2</t>
    <phoneticPr fontId="1" type="noConversion"/>
  </si>
  <si>
    <t>캐릭터 이름 3</t>
  </si>
  <si>
    <t>캐릭터 이름 4</t>
  </si>
  <si>
    <t>캐릭터 이름 5</t>
  </si>
  <si>
    <t>캐릭터 이름 6</t>
  </si>
  <si>
    <t>캐릭터 이름 7</t>
  </si>
  <si>
    <t>세력 타입</t>
    <phoneticPr fontId="1" type="noConversion"/>
  </si>
  <si>
    <t>CHARACTER_NAME</t>
    <phoneticPr fontId="1" type="noConversion"/>
  </si>
  <si>
    <t>CHARACTER_IMAGE</t>
    <phoneticPr fontId="1" type="noConversion"/>
  </si>
  <si>
    <t>캐릭터 이미지</t>
    <phoneticPr fontId="1" type="noConversion"/>
  </si>
  <si>
    <t>캐릭터 설명</t>
    <phoneticPr fontId="1" type="noConversion"/>
  </si>
  <si>
    <t>CHARACTER_DESC</t>
    <phoneticPr fontId="1" type="noConversion"/>
  </si>
  <si>
    <t>등급</t>
    <phoneticPr fontId="1" type="noConversion"/>
  </si>
  <si>
    <t>역할군</t>
    <phoneticPr fontId="1" type="noConversion"/>
  </si>
  <si>
    <t>ROLE</t>
    <phoneticPr fontId="1" type="noConversion"/>
  </si>
  <si>
    <t>FACTION_TYPE</t>
    <phoneticPr fontId="1" type="noConversion"/>
  </si>
  <si>
    <t>기본 등급</t>
    <phoneticPr fontId="1" type="noConversion"/>
  </si>
  <si>
    <t>BASE_RARITY</t>
    <phoneticPr fontId="1" type="noConversion"/>
  </si>
  <si>
    <t>최대 등급</t>
    <phoneticPr fontId="1" type="noConversion"/>
  </si>
  <si>
    <t>MAX_RARITY</t>
    <phoneticPr fontId="1" type="noConversion"/>
  </si>
  <si>
    <t>돌파 등급</t>
    <phoneticPr fontId="1" type="noConversion"/>
  </si>
  <si>
    <t>필요 경험치</t>
    <phoneticPr fontId="1" type="noConversion"/>
  </si>
  <si>
    <t>필요 골드</t>
    <phoneticPr fontId="1" type="noConversion"/>
  </si>
  <si>
    <t>장비 타입</t>
    <phoneticPr fontId="1" type="noConversion"/>
  </si>
  <si>
    <t>EQUIP_TYPE</t>
    <phoneticPr fontId="1" type="noConversion"/>
  </si>
  <si>
    <t>캐릭터 조각 ID</t>
    <phoneticPr fontId="1" type="noConversion"/>
  </si>
  <si>
    <t>CHARACTER_PIECE_ID</t>
    <phoneticPr fontId="1" type="noConversion"/>
  </si>
  <si>
    <t>ITEM 테이블 참조</t>
    <phoneticPr fontId="1" type="noConversion"/>
  </si>
  <si>
    <t>대사 그룹</t>
    <phoneticPr fontId="1" type="noConversion"/>
  </si>
  <si>
    <t>SPEECH_GROUP</t>
    <phoneticPr fontId="1" type="noConversion"/>
  </si>
  <si>
    <t>캐릭터 레벨 단계</t>
    <phoneticPr fontId="1" type="noConversion"/>
  </si>
  <si>
    <t>CHARACTER_LEVEL</t>
    <phoneticPr fontId="1" type="noConversion"/>
  </si>
  <si>
    <t>캐릭터 이름 1</t>
  </si>
  <si>
    <t>캐릭터 이름 3</t>
    <phoneticPr fontId="1" type="noConversion"/>
  </si>
  <si>
    <t>캐릭터 이름 4</t>
    <phoneticPr fontId="1" type="noConversion"/>
  </si>
  <si>
    <t>캐릭터 이름 5</t>
    <phoneticPr fontId="1" type="noConversion"/>
  </si>
  <si>
    <t>캐릭터 이름 6</t>
    <phoneticPr fontId="1" type="noConversion"/>
  </si>
  <si>
    <t>캐릭터 이름 7</t>
    <phoneticPr fontId="1" type="noConversion"/>
  </si>
  <si>
    <t>영혼석 개수</t>
    <phoneticPr fontId="1" type="noConversion"/>
  </si>
  <si>
    <t>애용품 그룹</t>
    <phoneticPr fontId="1" type="noConversion"/>
  </si>
  <si>
    <t>호감도 레벨 단계</t>
    <phoneticPr fontId="1" type="noConversion"/>
  </si>
  <si>
    <t>애용품 이름</t>
    <phoneticPr fontId="1" type="noConversion"/>
  </si>
  <si>
    <t>애용품 이미지</t>
    <phoneticPr fontId="1" type="noConversion"/>
  </si>
  <si>
    <t>필요 호감도 레벨</t>
    <phoneticPr fontId="1" type="noConversion"/>
  </si>
  <si>
    <t>#참조</t>
    <phoneticPr fontId="1" type="noConversion"/>
  </si>
  <si>
    <t>애용품 이름 1</t>
    <phoneticPr fontId="1" type="noConversion"/>
  </si>
  <si>
    <t>애용품 이름 2</t>
    <phoneticPr fontId="1" type="noConversion"/>
  </si>
  <si>
    <t>애용품 이름 3</t>
  </si>
  <si>
    <t>애용품 이름 4</t>
  </si>
  <si>
    <t>사용 캐릭터 이름</t>
    <phoneticPr fontId="1" type="noConversion"/>
  </si>
  <si>
    <t>애용품 이름 5</t>
  </si>
  <si>
    <t>애용품 이름 6</t>
  </si>
  <si>
    <t>최대 호감도 레벨</t>
    <phoneticPr fontId="1" type="noConversion"/>
  </si>
  <si>
    <t>강화 스킬 그룹</t>
    <phoneticPr fontId="1" type="noConversion"/>
  </si>
  <si>
    <t>기본 스킬</t>
    <phoneticPr fontId="1" type="noConversion"/>
  </si>
  <si>
    <t>애용품 설명</t>
    <phoneticPr fontId="1" type="noConversion"/>
  </si>
  <si>
    <t>대사 타입</t>
    <phoneticPr fontId="1" type="noConversion"/>
  </si>
  <si>
    <t>SPEECH_TYPE</t>
    <phoneticPr fontId="1" type="noConversion"/>
  </si>
  <si>
    <t>캐릭터 대사 그룹</t>
    <phoneticPr fontId="1" type="noConversion"/>
  </si>
  <si>
    <t>캐릭터 오디오 파일 경로</t>
    <phoneticPr fontId="1" type="noConversion"/>
  </si>
  <si>
    <t>CHARACTER_AUDIO</t>
    <phoneticPr fontId="1" type="noConversion"/>
  </si>
  <si>
    <t>대사 이름</t>
    <phoneticPr fontId="1" type="noConversion"/>
  </si>
  <si>
    <t>SPEECH_NAME</t>
    <phoneticPr fontId="1" type="noConversion"/>
  </si>
  <si>
    <t>캐릭터 스킬 그룹</t>
    <phoneticPr fontId="1" type="noConversion"/>
  </si>
  <si>
    <t>CHARACTER_SKILL_GROUP</t>
    <phoneticPr fontId="1" type="noConversion"/>
  </si>
  <si>
    <t>최대 레벨</t>
    <phoneticPr fontId="1" type="noConversion"/>
  </si>
  <si>
    <t>- 캐릭터 시스템의 기능 및 규칙을 설명한다.</t>
    <phoneticPr fontId="1" type="noConversion"/>
  </si>
  <si>
    <t>→ 4, 5, 6등급은 돌파로 달성해야 한다.</t>
    <phoneticPr fontId="1" type="noConversion"/>
  </si>
  <si>
    <t>② 캐릭터 레벨 성장</t>
    <phoneticPr fontId="1" type="noConversion"/>
  </si>
  <si>
    <t>- 캐릭터의 최대 레벨은 계정(조사단장)의 레벨을 초과할 수 없다.</t>
    <phoneticPr fontId="1" type="noConversion"/>
  </si>
  <si>
    <t>최대 호감도</t>
    <phoneticPr fontId="1" type="noConversion"/>
  </si>
  <si>
    <t>③ 스킬</t>
    <phoneticPr fontId="1" type="noConversion"/>
  </si>
  <si>
    <t>- 캐릭터의 등급마다 최대 호감도 레벨이 정해져있다.</t>
    <phoneticPr fontId="1" type="noConversion"/>
  </si>
  <si>
    <t>필요 영혼석 개수</t>
    <phoneticPr fontId="1" type="noConversion"/>
  </si>
  <si>
    <t>30</t>
    <phoneticPr fontId="1" type="noConversion"/>
  </si>
  <si>
    <t>50</t>
    <phoneticPr fontId="1" type="noConversion"/>
  </si>
  <si>
    <t>80</t>
    <phoneticPr fontId="1" type="noConversion"/>
  </si>
  <si>
    <t>100</t>
    <phoneticPr fontId="1" type="noConversion"/>
  </si>
  <si>
    <t>120</t>
    <phoneticPr fontId="1" type="noConversion"/>
  </si>
  <si>
    <t>- 태생이 ★1인 캐릭터가 ★6이 되려면 영혼석이 총 380개 필요하며, 태생이 ★3인 캐릭터가 ★6이 되려면 영혼석이 총 300개 필요하다</t>
    <phoneticPr fontId="1" type="noConversion"/>
  </si>
  <si>
    <t>10</t>
    <phoneticPr fontId="1" type="noConversion"/>
  </si>
  <si>
    <t>20</t>
    <phoneticPr fontId="1" type="noConversion"/>
  </si>
  <si>
    <t>스킬 종류</t>
    <phoneticPr fontId="1" type="noConversion"/>
  </si>
  <si>
    <t>메인 스킬</t>
    <phoneticPr fontId="1" type="noConversion"/>
  </si>
  <si>
    <t>서브 스킬</t>
    <phoneticPr fontId="1" type="noConversion"/>
  </si>
  <si>
    <t>필살기</t>
    <phoneticPr fontId="1" type="noConversion"/>
  </si>
  <si>
    <t>40</t>
    <phoneticPr fontId="1" type="noConversion"/>
  </si>
  <si>
    <t>기본 능력치 상승</t>
    <phoneticPr fontId="1" type="noConversion"/>
  </si>
  <si>
    <t>기본 능력치 상승, 기본 스킬 강화</t>
    <phoneticPr fontId="1" type="noConversion"/>
  </si>
  <si>
    <t>애용품 등급</t>
    <phoneticPr fontId="1" type="noConversion"/>
  </si>
  <si>
    <t>♥1</t>
    <phoneticPr fontId="1" type="noConversion"/>
  </si>
  <si>
    <t>♥2</t>
    <phoneticPr fontId="1" type="noConversion"/>
  </si>
  <si>
    <t>MAX_AFFECTION</t>
    <phoneticPr fontId="1" type="noConversion"/>
  </si>
  <si>
    <t>AFFECTION_LEVEL</t>
    <phoneticPr fontId="1" type="noConversion"/>
  </si>
  <si>
    <t>NEED_AFFECTION_LEVEL</t>
    <phoneticPr fontId="1" type="noConversion"/>
  </si>
  <si>
    <t>HP</t>
  </si>
  <si>
    <t>공격력</t>
  </si>
  <si>
    <t>방어력</t>
  </si>
  <si>
    <t>치명타 확률</t>
  </si>
  <si>
    <t>치명타 피해</t>
  </si>
  <si>
    <t>봄 속성 피해 보너스</t>
  </si>
  <si>
    <t>여름 속성 피해 보너스</t>
  </si>
  <si>
    <t>가을 속성 피해 보너스</t>
  </si>
  <si>
    <t>겨울 속성 피해 보너스</t>
  </si>
  <si>
    <t>캐릭터 능력치 타입</t>
    <phoneticPr fontId="4" type="noConversion"/>
  </si>
  <si>
    <t>스킬 해금</t>
    <phoneticPr fontId="1" type="noConversion"/>
  </si>
  <si>
    <t>서브</t>
    <phoneticPr fontId="1" type="noConversion"/>
  </si>
  <si>
    <t>- ★1의 캐릭터는 기본 스킬만 해금되어 있는 상태이다.</t>
    <phoneticPr fontId="1" type="noConversion"/>
  </si>
  <si>
    <t>- ★2의 캐릭터는 기본 스킬, 메인 스킬만 해금되어 있는 상태이다.</t>
    <phoneticPr fontId="1" type="noConversion"/>
  </si>
  <si>
    <t>능력치 ID</t>
    <phoneticPr fontId="1" type="noConversion"/>
  </si>
  <si>
    <t>STATUS_ID</t>
  </si>
  <si>
    <t>STATUS_ID</t>
    <phoneticPr fontId="1" type="noConversion"/>
  </si>
  <si>
    <t>HP</t>
    <phoneticPr fontId="1" type="noConversion"/>
  </si>
  <si>
    <t>공격력</t>
    <phoneticPr fontId="1" type="noConversion"/>
  </si>
  <si>
    <t>방어력</t>
    <phoneticPr fontId="1" type="noConversion"/>
  </si>
  <si>
    <t>치명타 확률</t>
    <phoneticPr fontId="1" type="noConversion"/>
  </si>
  <si>
    <t>치명타 피해</t>
    <phoneticPr fontId="1" type="noConversion"/>
  </si>
  <si>
    <t>봄 속성 저항력</t>
  </si>
  <si>
    <t>봄 속성 저항력</t>
    <phoneticPr fontId="1" type="noConversion"/>
  </si>
  <si>
    <t>여름 속성 저항력</t>
  </si>
  <si>
    <t>여름 속성 저항력</t>
    <phoneticPr fontId="1" type="noConversion"/>
  </si>
  <si>
    <t>가을 속성 저항력</t>
  </si>
  <si>
    <t>가을 속성 저항력</t>
    <phoneticPr fontId="1" type="noConversion"/>
  </si>
  <si>
    <t>겨울 속성 저항력</t>
  </si>
  <si>
    <t>겨울 속성 저항력</t>
    <phoneticPr fontId="1" type="noConversion"/>
  </si>
  <si>
    <t>체력</t>
    <phoneticPr fontId="1" type="noConversion"/>
  </si>
  <si>
    <t>ATTACK</t>
  </si>
  <si>
    <t>ATTACK</t>
    <phoneticPr fontId="1" type="noConversion"/>
  </si>
  <si>
    <t>DEFFENCE</t>
  </si>
  <si>
    <t>DEFFENCE</t>
    <phoneticPr fontId="1" type="noConversion"/>
  </si>
  <si>
    <t>CRITICAL_RATE</t>
  </si>
  <si>
    <t>CRITICAL_RATE</t>
    <phoneticPr fontId="1" type="noConversion"/>
  </si>
  <si>
    <t>CRITICAL_DAMAGE</t>
  </si>
  <si>
    <t>CRITICAL_DAMAGE</t>
    <phoneticPr fontId="1" type="noConversion"/>
  </si>
  <si>
    <t>SPRING_INCREASE</t>
  </si>
  <si>
    <t>SPRING_INCREASE</t>
    <phoneticPr fontId="1" type="noConversion"/>
  </si>
  <si>
    <t>SUMMER_INCREASE</t>
  </si>
  <si>
    <t>SUMMER_INCREASE</t>
    <phoneticPr fontId="1" type="noConversion"/>
  </si>
  <si>
    <t>AUTUMN_INCREASE</t>
  </si>
  <si>
    <t>AUTUMN_INCREASE</t>
    <phoneticPr fontId="1" type="noConversion"/>
  </si>
  <si>
    <t>WINTER_INCREASE</t>
  </si>
  <si>
    <t>WINTER_INCREASE</t>
    <phoneticPr fontId="1" type="noConversion"/>
  </si>
  <si>
    <t>SPRING_RESISTANCE</t>
  </si>
  <si>
    <t>SPRING_RESISTANCE</t>
    <phoneticPr fontId="1" type="noConversion"/>
  </si>
  <si>
    <t>SUMMER_RESISTANCE</t>
  </si>
  <si>
    <t>SUMMER_RESISTANCE</t>
    <phoneticPr fontId="1" type="noConversion"/>
  </si>
  <si>
    <t>AUTUMN_RESISTANCE</t>
  </si>
  <si>
    <t>AUTUMN_RESISTANCE</t>
    <phoneticPr fontId="1" type="noConversion"/>
  </si>
  <si>
    <t>WINTER_RESISTANCE</t>
  </si>
  <si>
    <t>WINTER_RESISTANCE</t>
    <phoneticPr fontId="1" type="noConversion"/>
  </si>
  <si>
    <t>서브 그룹</t>
    <phoneticPr fontId="1" type="noConversion"/>
  </si>
  <si>
    <t>스킬 이름</t>
    <phoneticPr fontId="1" type="noConversion"/>
  </si>
  <si>
    <t>캐릭터 1의 기본 스킬</t>
    <phoneticPr fontId="1" type="noConversion"/>
  </si>
  <si>
    <t>캐릭터 1의 메인 스킬</t>
    <phoneticPr fontId="1" type="noConversion"/>
  </si>
  <si>
    <t>캐릭터 1의 서브 스킬</t>
    <phoneticPr fontId="1" type="noConversion"/>
  </si>
  <si>
    <t>캐릭터 1의 필살기</t>
    <phoneticPr fontId="1" type="noConversion"/>
  </si>
  <si>
    <t>필요 호감도 경험치</t>
    <phoneticPr fontId="1" type="noConversion"/>
  </si>
  <si>
    <t>NEED_AFFECTION_EXP</t>
  </si>
  <si>
    <t>NEED_AFFECTION_EXP</t>
    <phoneticPr fontId="1" type="noConversion"/>
  </si>
  <si>
    <t xml:space="preserve"> 인게임 내 캐릭터 작동 규칙</t>
    <phoneticPr fontId="1" type="noConversion"/>
  </si>
  <si>
    <t>CHARACTER</t>
    <phoneticPr fontId="1" type="noConversion"/>
  </si>
  <si>
    <t>ATTRIBUTE_TYPE</t>
  </si>
  <si>
    <t>BASE_RARITY</t>
  </si>
  <si>
    <t>MAX_RARITY</t>
  </si>
  <si>
    <t>ROLE</t>
  </si>
  <si>
    <t>FACTION_TYPE</t>
  </si>
  <si>
    <t>EQUIP_TYPE</t>
  </si>
  <si>
    <t>MAX_LEVEL</t>
  </si>
  <si>
    <t>MAX_AFFECTION</t>
  </si>
  <si>
    <t>CHARACTER_SKILL_GROUP</t>
  </si>
  <si>
    <t>AWAKE_GROUP</t>
  </si>
  <si>
    <t>SPEECH_GROUP</t>
  </si>
  <si>
    <t>CHARACTER_PIECE_ID</t>
  </si>
  <si>
    <t>CHARACTER_NAME</t>
  </si>
  <si>
    <t>CHARACTER_IMAGE</t>
  </si>
  <si>
    <t>CHARACTER_STATUS</t>
    <phoneticPr fontId="1" type="noConversion"/>
  </si>
  <si>
    <t>CHARACTER_SKILL</t>
    <phoneticPr fontId="1" type="noConversion"/>
  </si>
  <si>
    <t>NEED_GOLD</t>
  </si>
  <si>
    <t>AWAKE_LEVEL</t>
  </si>
  <si>
    <t>RARITY</t>
  </si>
  <si>
    <t>NEED_AFFECTION_LEVEL</t>
  </si>
  <si>
    <t>CHARACTER_LEVEL</t>
  </si>
  <si>
    <t>NEED_EXP</t>
  </si>
  <si>
    <t>AFFECTION_EXP_INFO</t>
    <phoneticPr fontId="1" type="noConversion"/>
  </si>
  <si>
    <t>AFFECTION_LEVEL</t>
  </si>
  <si>
    <t>AFFECTION_GAIN</t>
    <phoneticPr fontId="1" type="noConversion"/>
  </si>
  <si>
    <t>AFFECTION_GAIN_TYPE</t>
  </si>
  <si>
    <t>AFFECTION_GAIN_PARAM</t>
  </si>
  <si>
    <t>SPEECH_TYPE</t>
  </si>
  <si>
    <t>SPEECH_NAME</t>
  </si>
  <si>
    <t>CHARACTER_AUDIO</t>
  </si>
  <si>
    <t>★1</t>
    <phoneticPr fontId="1" type="noConversion"/>
  </si>
  <si>
    <t>★2</t>
    <phoneticPr fontId="1" type="noConversion"/>
  </si>
  <si>
    <t>★3</t>
    <phoneticPr fontId="1" type="noConversion"/>
  </si>
  <si>
    <t>딜러</t>
  </si>
  <si>
    <t>딜러</t>
    <phoneticPr fontId="1" type="noConversion"/>
  </si>
  <si>
    <t>탱커</t>
  </si>
  <si>
    <t>탱커</t>
    <phoneticPr fontId="1" type="noConversion"/>
  </si>
  <si>
    <t>힐러</t>
  </si>
  <si>
    <t>힐러</t>
    <phoneticPr fontId="1" type="noConversion"/>
  </si>
  <si>
    <t>서포터</t>
  </si>
  <si>
    <t>서포터</t>
    <phoneticPr fontId="1" type="noConversion"/>
  </si>
  <si>
    <t>① 캐릭터 타입</t>
    <phoneticPr fontId="1" type="noConversion"/>
  </si>
  <si>
    <t>1-1 캐릭터 속성</t>
    <phoneticPr fontId="1" type="noConversion"/>
  </si>
  <si>
    <t>1-2 캐릭터 등급</t>
    <phoneticPr fontId="1" type="noConversion"/>
  </si>
  <si>
    <t>- 각 속성별로 상성이 존재하며, 상성에 따라 공격 및 방어력이 달라진다.</t>
    <phoneticPr fontId="1" type="noConversion"/>
  </si>
  <si>
    <t>속성</t>
    <phoneticPr fontId="1" type="noConversion"/>
  </si>
  <si>
    <t>1-3 캐릭터 역할군</t>
    <phoneticPr fontId="1" type="noConversion"/>
  </si>
  <si>
    <t>- 각 캐릭터는 역할군이 존재한다.</t>
    <phoneticPr fontId="1" type="noConversion"/>
  </si>
  <si>
    <t>- 착용할 수 있는 장비의 타입과는 별개이다.</t>
    <phoneticPr fontId="1" type="noConversion"/>
  </si>
  <si>
    <t>상세 설명</t>
    <phoneticPr fontId="1" type="noConversion"/>
  </si>
  <si>
    <t>아군 혹은 적에게 버프/디버프를 주는 역할군</t>
    <phoneticPr fontId="1" type="noConversion"/>
  </si>
  <si>
    <t>아군을 치유하는 역할군</t>
    <phoneticPr fontId="1" type="noConversion"/>
  </si>
  <si>
    <t>높은 공격력과 치명타로 적에게 강한 피해를 주는 역할군</t>
    <phoneticPr fontId="1" type="noConversion"/>
  </si>
  <si>
    <t>높은 HP와 회피력, 방어력을 갖고있는 역할군</t>
    <phoneticPr fontId="1" type="noConversion"/>
  </si>
  <si>
    <t>- 캐릭터의 레벨은 경험치 성장 재료(ITEM)와 게임 재화로 성장시킬 수 있다.</t>
    <phoneticPr fontId="1" type="noConversion"/>
  </si>
  <si>
    <r>
      <t xml:space="preserve">- 캐릭터의 속성은 </t>
    </r>
    <r>
      <rPr>
        <b/>
        <sz val="10"/>
        <color theme="1"/>
        <rFont val="맑은 고딕"/>
        <family val="3"/>
        <charset val="129"/>
        <scheme val="minor"/>
      </rPr>
      <t>봄</t>
    </r>
    <r>
      <rPr>
        <sz val="10"/>
        <color theme="1"/>
        <rFont val="맑은 고딕"/>
        <family val="2"/>
        <charset val="129"/>
        <scheme val="minor"/>
      </rPr>
      <t xml:space="preserve">, </t>
    </r>
    <r>
      <rPr>
        <b/>
        <sz val="10"/>
        <color theme="1"/>
        <rFont val="맑은 고딕"/>
        <family val="3"/>
        <charset val="129"/>
        <scheme val="minor"/>
      </rPr>
      <t>여름</t>
    </r>
    <r>
      <rPr>
        <sz val="10"/>
        <color theme="1"/>
        <rFont val="맑은 고딕"/>
        <family val="2"/>
        <charset val="129"/>
        <scheme val="minor"/>
      </rPr>
      <t xml:space="preserve">, </t>
    </r>
    <r>
      <rPr>
        <b/>
        <sz val="10"/>
        <color theme="1"/>
        <rFont val="맑은 고딕"/>
        <family val="3"/>
        <charset val="129"/>
        <scheme val="minor"/>
      </rPr>
      <t>가을</t>
    </r>
    <r>
      <rPr>
        <sz val="10"/>
        <color theme="1"/>
        <rFont val="맑은 고딕"/>
        <family val="2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겨울</t>
    </r>
    <r>
      <rPr>
        <sz val="10"/>
        <color theme="1"/>
        <rFont val="맑은 고딕"/>
        <family val="2"/>
        <charset val="129"/>
        <scheme val="minor"/>
      </rPr>
      <t>의 속성을 가진다</t>
    </r>
    <phoneticPr fontId="1" type="noConversion"/>
  </si>
  <si>
    <r>
      <t>- 캐릭터 뽑기에서 출현하는 등급은</t>
    </r>
    <r>
      <rPr>
        <b/>
        <sz val="10"/>
        <color theme="1"/>
        <rFont val="맑은 고딕"/>
        <family val="3"/>
        <charset val="129"/>
        <scheme val="minor"/>
      </rPr>
      <t xml:space="preserve"> 1, 2, 3등급</t>
    </r>
    <r>
      <rPr>
        <sz val="10"/>
        <color theme="1"/>
        <rFont val="맑은 고딕"/>
        <family val="2"/>
        <charset val="129"/>
        <scheme val="minor"/>
      </rPr>
      <t>만 존재한다.</t>
    </r>
    <phoneticPr fontId="1" type="noConversion"/>
  </si>
  <si>
    <r>
      <t xml:space="preserve">- 캐릭터의 등급은 </t>
    </r>
    <r>
      <rPr>
        <b/>
        <sz val="10"/>
        <color theme="1"/>
        <rFont val="맑은 고딕"/>
        <family val="3"/>
        <charset val="129"/>
        <scheme val="minor"/>
      </rPr>
      <t>최대 ★6</t>
    </r>
    <r>
      <rPr>
        <sz val="10"/>
        <color theme="1"/>
        <rFont val="맑은 고딕"/>
        <family val="2"/>
        <charset val="129"/>
        <scheme val="minor"/>
      </rPr>
      <t xml:space="preserve">까지 존재하고, 각 캐릭터의 </t>
    </r>
    <r>
      <rPr>
        <b/>
        <sz val="10"/>
        <color theme="1"/>
        <rFont val="맑은 고딕"/>
        <family val="3"/>
        <charset val="129"/>
        <scheme val="minor"/>
      </rPr>
      <t>영혼석(조각)</t>
    </r>
    <r>
      <rPr>
        <sz val="10"/>
        <color theme="1"/>
        <rFont val="맑은 고딕"/>
        <family val="2"/>
        <charset val="129"/>
        <scheme val="minor"/>
      </rPr>
      <t xml:space="preserve">과 </t>
    </r>
    <r>
      <rPr>
        <b/>
        <sz val="10"/>
        <color theme="1"/>
        <rFont val="맑은 고딕"/>
        <family val="3"/>
        <charset val="129"/>
        <scheme val="minor"/>
      </rPr>
      <t>게임 재화</t>
    </r>
    <r>
      <rPr>
        <sz val="10"/>
        <color theme="1"/>
        <rFont val="맑은 고딕"/>
        <family val="2"/>
        <charset val="129"/>
        <scheme val="minor"/>
      </rPr>
      <t>를 통하여 돌파하는 시스템이다.</t>
    </r>
    <phoneticPr fontId="1" type="noConversion"/>
  </si>
  <si>
    <r>
      <t xml:space="preserve">- 스킬은 </t>
    </r>
    <r>
      <rPr>
        <b/>
        <sz val="10"/>
        <color theme="1"/>
        <rFont val="맑은 고딕"/>
        <family val="3"/>
        <charset val="129"/>
        <scheme val="minor"/>
      </rPr>
      <t>기본 스킬</t>
    </r>
    <r>
      <rPr>
        <sz val="10"/>
        <color theme="1"/>
        <rFont val="맑은 고딕"/>
        <family val="2"/>
        <charset val="129"/>
        <scheme val="minor"/>
      </rPr>
      <t xml:space="preserve">, </t>
    </r>
    <r>
      <rPr>
        <b/>
        <sz val="10"/>
        <color theme="1"/>
        <rFont val="맑은 고딕"/>
        <family val="3"/>
        <charset val="129"/>
        <scheme val="minor"/>
      </rPr>
      <t>메인 스킬</t>
    </r>
    <r>
      <rPr>
        <sz val="10"/>
        <color theme="1"/>
        <rFont val="맑은 고딕"/>
        <family val="2"/>
        <charset val="129"/>
        <scheme val="minor"/>
      </rPr>
      <t xml:space="preserve">, </t>
    </r>
    <r>
      <rPr>
        <b/>
        <sz val="10"/>
        <color theme="1"/>
        <rFont val="맑은 고딕"/>
        <family val="3"/>
        <charset val="129"/>
        <scheme val="minor"/>
      </rPr>
      <t>서브 스킬,</t>
    </r>
    <r>
      <rPr>
        <sz val="10"/>
        <color theme="1"/>
        <rFont val="맑은 고딕"/>
        <family val="2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필살기 스킬</t>
    </r>
    <r>
      <rPr>
        <sz val="10"/>
        <color theme="1"/>
        <rFont val="맑은 고딕"/>
        <family val="2"/>
        <charset val="129"/>
        <scheme val="minor"/>
      </rPr>
      <t>이 존재한다.</t>
    </r>
    <phoneticPr fontId="1" type="noConversion"/>
  </si>
  <si>
    <t>- 스킬은 스킬 성장 재료(ITEM)와 게임 재화로 성장시킬 수 있다.</t>
    <phoneticPr fontId="1" type="noConversion"/>
  </si>
  <si>
    <r>
      <t xml:space="preserve">- 스킬 레벨 9→10을 넘어가는 구간에는 </t>
    </r>
    <r>
      <rPr>
        <b/>
        <sz val="10"/>
        <color theme="1"/>
        <rFont val="맑은 고딕"/>
        <family val="3"/>
        <charset val="129"/>
        <scheme val="minor"/>
      </rPr>
      <t>희귀 아이템</t>
    </r>
    <r>
      <rPr>
        <sz val="10"/>
        <color theme="1"/>
        <rFont val="맑은 고딕"/>
        <family val="2"/>
        <charset val="129"/>
        <scheme val="minor"/>
      </rPr>
      <t>이 필수로 들어가야한다 (ex. '원신'의 지식의 왕관)</t>
    </r>
    <phoneticPr fontId="1" type="noConversion"/>
  </si>
  <si>
    <r>
      <t xml:space="preserve">- </t>
    </r>
    <r>
      <rPr>
        <b/>
        <sz val="10"/>
        <color theme="1"/>
        <rFont val="맑은 고딕"/>
        <family val="3"/>
        <charset val="129"/>
        <scheme val="minor"/>
      </rPr>
      <t>선물 아이템</t>
    </r>
    <r>
      <rPr>
        <sz val="10"/>
        <color theme="1"/>
        <rFont val="맑은 고딕"/>
        <family val="2"/>
        <charset val="129"/>
        <scheme val="minor"/>
      </rPr>
      <t xml:space="preserve">, </t>
    </r>
    <r>
      <rPr>
        <b/>
        <sz val="10"/>
        <color theme="1"/>
        <rFont val="맑은 고딕"/>
        <family val="3"/>
        <charset val="129"/>
        <scheme val="minor"/>
      </rPr>
      <t>스테이지 클리어</t>
    </r>
    <r>
      <rPr>
        <sz val="10"/>
        <color theme="1"/>
        <rFont val="맑은 고딕"/>
        <family val="2"/>
        <charset val="129"/>
        <scheme val="minor"/>
      </rPr>
      <t xml:space="preserve">, </t>
    </r>
    <r>
      <rPr>
        <b/>
        <sz val="10"/>
        <color theme="1"/>
        <rFont val="맑은 고딕"/>
        <family val="3"/>
        <charset val="129"/>
        <scheme val="minor"/>
      </rPr>
      <t>퀘스트 보상</t>
    </r>
    <r>
      <rPr>
        <sz val="10"/>
        <color theme="1"/>
        <rFont val="맑은 고딕"/>
        <family val="2"/>
        <charset val="129"/>
        <scheme val="minor"/>
      </rPr>
      <t xml:space="preserve"> 등으로 호감도 레벨을 올릴 수 있다.</t>
    </r>
    <phoneticPr fontId="1" type="noConversion"/>
  </si>
  <si>
    <t>- 스테이지 진입 시 캐릭터가 작동하는 규칙을 설명한다.</t>
    <phoneticPr fontId="1" type="noConversion"/>
  </si>
  <si>
    <t>① 파티 편성</t>
    <phoneticPr fontId="1" type="noConversion"/>
  </si>
  <si>
    <t>→ 동일 캐릭터는 중복으로 편성을 금지한다.</t>
    <phoneticPr fontId="1" type="noConversion"/>
  </si>
  <si>
    <t>float</t>
    <phoneticPr fontId="1" type="noConversion"/>
  </si>
  <si>
    <t>봄 속성 피해</t>
    <phoneticPr fontId="1" type="noConversion"/>
  </si>
  <si>
    <t>여름 속성 피해</t>
  </si>
  <si>
    <t>가을 속성 피해</t>
  </si>
  <si>
    <t>겨울 속성 피해</t>
  </si>
  <si>
    <t>SUB_GROUP_NAME</t>
    <phoneticPr fontId="1" type="noConversion"/>
  </si>
  <si>
    <t>※ 스킬 테이블은 따로 정리함</t>
    <phoneticPr fontId="1" type="noConversion"/>
  </si>
  <si>
    <t>NEED_PIECE_COUNT</t>
    <phoneticPr fontId="1" type="noConversion"/>
  </si>
  <si>
    <t>비율</t>
    <phoneticPr fontId="1" type="noConversion"/>
  </si>
  <si>
    <t>속성 타입</t>
    <phoneticPr fontId="4" type="noConversion"/>
  </si>
  <si>
    <t>역할</t>
    <phoneticPr fontId="4" type="noConversion"/>
  </si>
  <si>
    <t>캐릭터 기본 등급</t>
    <phoneticPr fontId="4" type="noConversion"/>
  </si>
  <si>
    <t>세력 타입</t>
    <phoneticPr fontId="4" type="noConversion"/>
  </si>
  <si>
    <t>서브 그룹 이름</t>
    <phoneticPr fontId="1" type="noConversion"/>
  </si>
  <si>
    <t>CHARACTER_SKILL_SUB_GROUP</t>
    <phoneticPr fontId="1" type="noConversion"/>
  </si>
  <si>
    <t>캐릭터 2의 기본 스킬</t>
    <phoneticPr fontId="1" type="noConversion"/>
  </si>
  <si>
    <t>캐릭터 2의 메인 스킬</t>
    <phoneticPr fontId="1" type="noConversion"/>
  </si>
  <si>
    <t>캐릭터 2의 서브 스킬</t>
    <phoneticPr fontId="1" type="noConversion"/>
  </si>
  <si>
    <t>캐릭터 2의 필살기</t>
    <phoneticPr fontId="1" type="noConversion"/>
  </si>
  <si>
    <t>해금 돌파 등급</t>
    <phoneticPr fontId="1" type="noConversion"/>
  </si>
  <si>
    <t>UNLOCK_AWAKE_LEVEL</t>
    <phoneticPr fontId="1" type="noConversion"/>
  </si>
  <si>
    <t>SKILL_GROUP</t>
    <phoneticPr fontId="1" type="noConversion"/>
  </si>
  <si>
    <t>스킬 그룹</t>
    <phoneticPr fontId="1" type="noConversion"/>
  </si>
  <si>
    <t>- 애용품은 아이템의 개념이 아닌, 애용품 획득 조건 달성 시에 자동으로 장착되는 세미 장비의 개념이다. (ex. 블루아카이브 '고유무기' 시스템)</t>
    <phoneticPr fontId="1" type="noConversion"/>
  </si>
  <si>
    <r>
      <t xml:space="preserve">- 애용품은 레벨 성장 or 돌파의 개념 없이 </t>
    </r>
    <r>
      <rPr>
        <b/>
        <sz val="10"/>
        <color theme="1"/>
        <rFont val="맑은 고딕"/>
        <family val="3"/>
        <charset val="129"/>
        <scheme val="minor"/>
      </rPr>
      <t>호감도 레벨</t>
    </r>
    <r>
      <rPr>
        <sz val="10"/>
        <color theme="1"/>
        <rFont val="맑은 고딕"/>
        <family val="3"/>
        <charset val="129"/>
        <scheme val="minor"/>
      </rPr>
      <t>로만 판단한다.</t>
    </r>
    <phoneticPr fontId="1" type="noConversion"/>
  </si>
  <si>
    <t>CHARACTER_EXP_GROUP</t>
    <phoneticPr fontId="1" type="noConversion"/>
  </si>
  <si>
    <t>캐릭터 성장 그룹</t>
    <phoneticPr fontId="1" type="noConversion"/>
  </si>
  <si>
    <t>AFFECTION_ITEM_GROUP</t>
    <phoneticPr fontId="1" type="noConversion"/>
  </si>
  <si>
    <t>AFFECTION_ITEM_NAME</t>
    <phoneticPr fontId="1" type="noConversion"/>
  </si>
  <si>
    <t>AFFECTION_ITEM_IMAGE</t>
    <phoneticPr fontId="1" type="noConversion"/>
  </si>
  <si>
    <t>AFFECTION_ITEM_DESC</t>
    <phoneticPr fontId="1" type="noConversion"/>
  </si>
  <si>
    <t>MAX_AFFECTION_LEVEL</t>
    <phoneticPr fontId="1" type="noConversion"/>
  </si>
  <si>
    <r>
      <t xml:space="preserve">- 호감도 레벨이 20에 달성하면 각 캐릭터의 </t>
    </r>
    <r>
      <rPr>
        <b/>
        <sz val="10"/>
        <color theme="1"/>
        <rFont val="맑은 고딕"/>
        <family val="3"/>
        <charset val="129"/>
        <scheme val="minor"/>
      </rPr>
      <t>애용품(AFFECTION_ITEM)</t>
    </r>
    <r>
      <rPr>
        <sz val="10"/>
        <color theme="1"/>
        <rFont val="맑은 고딕"/>
        <family val="2"/>
        <charset val="129"/>
        <scheme val="minor"/>
      </rPr>
      <t>을 얻을 수 있다.</t>
    </r>
    <phoneticPr fontId="1" type="noConversion"/>
  </si>
  <si>
    <t>호감도 획득처 타입</t>
    <phoneticPr fontId="1" type="noConversion"/>
  </si>
  <si>
    <t>호감도 획득처 값</t>
    <phoneticPr fontId="1" type="noConversion"/>
  </si>
  <si>
    <t>AFFECTION_GAIN_TYPE</t>
    <phoneticPr fontId="1" type="noConversion"/>
  </si>
  <si>
    <t>AFFECTION_GAIN_PARAM</t>
    <phoneticPr fontId="1" type="noConversion"/>
  </si>
  <si>
    <t>0 NONE</t>
    <phoneticPr fontId="1" type="noConversion"/>
  </si>
  <si>
    <t>→ 0</t>
    <phoneticPr fontId="1" type="noConversion"/>
  </si>
  <si>
    <t>1 선물</t>
    <phoneticPr fontId="1" type="noConversion"/>
  </si>
  <si>
    <t>→ 아이템 ID</t>
    <phoneticPr fontId="1" type="noConversion"/>
  </si>
  <si>
    <t>2 스테이지 클리어</t>
    <phoneticPr fontId="1" type="noConversion"/>
  </si>
  <si>
    <t>→ 스테이지 ID</t>
    <phoneticPr fontId="1" type="noConversion"/>
  </si>
  <si>
    <t>3 퀘스트</t>
    <phoneticPr fontId="1" type="noConversion"/>
  </si>
  <si>
    <t>→ 퀘스트 ID</t>
    <phoneticPr fontId="1" type="noConversion"/>
  </si>
  <si>
    <t>- 파티 구성은 최대 3명까지 편성 가능하다.</t>
    <phoneticPr fontId="1" type="noConversion"/>
  </si>
  <si>
    <t>- 전투 중 캐릭터 3명 모두 태그 전환이 가능하다.</t>
    <phoneticPr fontId="1" type="noConversion"/>
  </si>
  <si>
    <t>구분</t>
    <phoneticPr fontId="1" type="noConversion"/>
  </si>
  <si>
    <t>On_Field</t>
    <phoneticPr fontId="1" type="noConversion"/>
  </si>
  <si>
    <t>활성 캐릭터</t>
    <phoneticPr fontId="1" type="noConversion"/>
  </si>
  <si>
    <t>대기 캐릭터</t>
    <phoneticPr fontId="1" type="noConversion"/>
  </si>
  <si>
    <t>Off_Field</t>
    <phoneticPr fontId="1" type="noConversion"/>
  </si>
  <si>
    <t>내용</t>
  </si>
  <si>
    <t>- 유저가 조작 중인 캐릭터 한 명만 필드에 존재할 수 있으며, 캐릭터 교체 플레이를 통해 딜링을 수행할 수 있다.</t>
    <phoneticPr fontId="1" type="noConversion"/>
  </si>
  <si>
    <t>유저가 직접 조작에 참여하여 이동·공격·회피·스킬을 사용한다.</t>
    <phoneticPr fontId="1" type="noConversion"/>
  </si>
  <si>
    <t>- 캐릭터 태그 시에 쿨타임이 발생한다.</t>
    <phoneticPr fontId="1" type="noConversion"/>
  </si>
  <si>
    <t>→ 태그 성공 시 전원 공통 쿨타임 (약 2.5s)</t>
    <phoneticPr fontId="1" type="noConversion"/>
  </si>
  <si>
    <t>→ 태그 직후엔 무적 시간이 짧게 존재한다.</t>
    <phoneticPr fontId="1" type="noConversion"/>
  </si>
  <si>
    <t xml:space="preserve">- 캐릭터 태그 실패의 경우: </t>
    <phoneticPr fontId="1" type="noConversion"/>
  </si>
  <si>
    <t>→ 쿨타임 시간 안에 태그를 시도한 경우</t>
    <phoneticPr fontId="1" type="noConversion"/>
  </si>
  <si>
    <t>→ 경직·다운 상태 시에 태그를 시도한 경우</t>
    <phoneticPr fontId="1" type="noConversion"/>
  </si>
  <si>
    <t>→ 태그를 시도하는 캐릭터가 사망한 경우</t>
    <phoneticPr fontId="1" type="noConversion"/>
  </si>
  <si>
    <t>→ 채집·채광·낚시 도중 태그를 시도한 경우</t>
    <phoneticPr fontId="1" type="noConversion"/>
  </si>
  <si>
    <t>EOD</t>
    <phoneticPr fontId="1" type="noConversion"/>
  </si>
  <si>
    <t>- 파티 편성 UI에서 좌→우 = 1번, 2번, 3번</t>
    <phoneticPr fontId="1" type="noConversion"/>
  </si>
  <si>
    <t>- 스테이지 전투 UI에서 위→아래 = 1번, 2번, 3번</t>
    <phoneticPr fontId="1" type="noConversion"/>
  </si>
  <si>
    <t>② 파티 편성 정렬 규칙</t>
    <phoneticPr fontId="1" type="noConversion"/>
  </si>
  <si>
    <t>③ 태그 전환 규칙</t>
    <phoneticPr fontId="1" type="noConversion"/>
  </si>
  <si>
    <t xml:space="preserve">- 해당 매핑의 순서는 스테이지 시작 시 고정이다. </t>
    <phoneticPr fontId="1" type="noConversion"/>
  </si>
  <si>
    <t>- 활성 캐릭터 사망 시, 사망하지 않은 대기 캐릭터 중 가장 앞 순서 캐릭터가 활성으로 전환한다.</t>
    <phoneticPr fontId="1" type="noConversion"/>
  </si>
  <si>
    <t>ex. 1번 캐릭터 사망 → 살아있는 2번 캐릭터 활성</t>
    <phoneticPr fontId="1" type="noConversion"/>
  </si>
  <si>
    <t>ex. 1, 2번 캐릭터 사망 → 살아있는 3번 캐릭터 활성</t>
    <phoneticPr fontId="1" type="noConversion"/>
  </si>
  <si>
    <t>호감도 상승 값_기본</t>
    <phoneticPr fontId="1" type="noConversion"/>
  </si>
  <si>
    <t>DEFAULT_AFFECTION_PARAM</t>
    <phoneticPr fontId="1" type="noConversion"/>
  </si>
  <si>
    <t>ex. 2번 캐릭터 사망 → 살아있는 1번 캐릭터 활성</t>
    <phoneticPr fontId="1" type="noConversion"/>
  </si>
  <si>
    <t>PREFERENCE_TYPE</t>
    <phoneticPr fontId="1" type="noConversion"/>
  </si>
  <si>
    <t>선호도 타입</t>
    <phoneticPr fontId="1" type="noConversion"/>
  </si>
  <si>
    <t>1 사랑하는 선물</t>
    <phoneticPr fontId="1" type="noConversion"/>
  </si>
  <si>
    <t>2 좋아하는 선물</t>
    <phoneticPr fontId="1" type="noConversion"/>
  </si>
  <si>
    <t>4 싫어하는 선물</t>
    <phoneticPr fontId="1" type="noConversion"/>
  </si>
  <si>
    <t>3 중립적인 선물</t>
    <phoneticPr fontId="1" type="noConversion"/>
  </si>
  <si>
    <t>호감도 상승 값_배수</t>
    <phoneticPr fontId="1" type="noConversion"/>
  </si>
  <si>
    <t>MULTIPLIER_AFFECTION_PARAM</t>
    <phoneticPr fontId="1" type="noConversion"/>
  </si>
  <si>
    <t>아이템 ID</t>
    <phoneticPr fontId="1" type="noConversion"/>
  </si>
  <si>
    <t>ITEM_ID</t>
    <phoneticPr fontId="1" type="noConversion"/>
  </si>
  <si>
    <t>AFFECTION_PREF_GROUP</t>
    <phoneticPr fontId="1" type="noConversion"/>
  </si>
  <si>
    <t>선호 선물 그룹</t>
    <phoneticPr fontId="1" type="noConversion"/>
  </si>
  <si>
    <t>&lt;몬길: 스타 다이브&gt;</t>
    <phoneticPr fontId="1" type="noConversion"/>
  </si>
  <si>
    <t>&lt;스텔라소라&gt;</t>
    <phoneticPr fontId="1" type="noConversion"/>
  </si>
  <si>
    <t>&lt;원신&gt;</t>
    <phoneticPr fontId="1" type="noConversion"/>
  </si>
  <si>
    <r>
      <t xml:space="preserve">- 각 캐릭터마다 </t>
    </r>
    <r>
      <rPr>
        <b/>
        <sz val="10"/>
        <color theme="1"/>
        <rFont val="맑은 고딕"/>
        <family val="3"/>
        <charset val="129"/>
        <scheme val="minor"/>
      </rPr>
      <t>선호하는 선물</t>
    </r>
    <r>
      <rPr>
        <sz val="10"/>
        <color theme="1"/>
        <rFont val="맑은 고딕"/>
        <family val="3"/>
        <charset val="129"/>
        <scheme val="minor"/>
      </rPr>
      <t>이 있으며, 그에 따라 배수가 적용된다.</t>
    </r>
    <phoneticPr fontId="1" type="noConversion"/>
  </si>
  <si>
    <t>타입</t>
    <phoneticPr fontId="1" type="noConversion"/>
  </si>
  <si>
    <t>배수</t>
    <phoneticPr fontId="1" type="noConversion"/>
  </si>
  <si>
    <t>1.5</t>
    <phoneticPr fontId="1" type="noConversion"/>
  </si>
  <si>
    <t>0.5</t>
    <phoneticPr fontId="1" type="noConversion"/>
  </si>
  <si>
    <t>1</t>
    <phoneticPr fontId="1" type="noConversion"/>
  </si>
  <si>
    <t>2</t>
    <phoneticPr fontId="1" type="noConversion"/>
  </si>
  <si>
    <t xml:space="preserve">    사랑하는 선물</t>
    <phoneticPr fontId="1" type="noConversion"/>
  </si>
  <si>
    <t xml:space="preserve">    좋아하는 선물</t>
    <phoneticPr fontId="1" type="noConversion"/>
  </si>
  <si>
    <t xml:space="preserve">    중립적인 선물</t>
    <phoneticPr fontId="1" type="noConversion"/>
  </si>
  <si>
    <t xml:space="preserve">    싫어하는 선물</t>
    <phoneticPr fontId="1" type="noConversion"/>
  </si>
  <si>
    <t>AFFECTION</t>
    <phoneticPr fontId="1" type="noConversion"/>
  </si>
  <si>
    <t>- 캐릭터의 레벨을 성장시킬 때마다 일부 STATUS 값이 상승한다. (각 역할군에 어울리는 스탯이 더 많이 상승)</t>
    <phoneticPr fontId="1" type="noConversion"/>
  </si>
  <si>
    <t>ex) 탱커 역할군 → 공격력 5, 방어력 20, HP 15 상승</t>
    <phoneticPr fontId="1" type="noConversion"/>
  </si>
  <si>
    <t>ex) 딜러 역할군 → 공격력 25, 치명타 피해 15, HP 5 상승</t>
    <phoneticPr fontId="1" type="noConversion"/>
  </si>
  <si>
    <r>
      <t xml:space="preserve">- 호감도 레벨 상승 시 </t>
    </r>
    <r>
      <rPr>
        <b/>
        <sz val="10"/>
        <color theme="1"/>
        <rFont val="맑은 고딕"/>
        <family val="3"/>
        <charset val="129"/>
        <scheme val="minor"/>
      </rPr>
      <t>전투력 보너스(STATUS)</t>
    </r>
    <r>
      <rPr>
        <sz val="10"/>
        <color theme="1"/>
        <rFont val="맑은 고딕"/>
        <family val="2"/>
        <charset val="129"/>
        <scheme val="minor"/>
      </rPr>
      <t xml:space="preserve"> 및 </t>
    </r>
    <r>
      <rPr>
        <b/>
        <sz val="10"/>
        <color theme="1"/>
        <rFont val="맑은 고딕"/>
        <family val="3"/>
        <charset val="129"/>
        <scheme val="minor"/>
      </rPr>
      <t>고유 이벤트</t>
    </r>
    <r>
      <rPr>
        <sz val="10"/>
        <color theme="1"/>
        <rFont val="맑은 고딕"/>
        <family val="2"/>
        <charset val="129"/>
        <scheme val="minor"/>
      </rPr>
      <t>가 해금된다.</t>
    </r>
    <phoneticPr fontId="1" type="noConversion"/>
  </si>
  <si>
    <t>④ 호감도 (AFFECTION)</t>
    <phoneticPr fontId="1" type="noConversion"/>
  </si>
  <si>
    <t>⑤ 애용품 (AFFECTION_ITEM)</t>
    <phoneticPr fontId="1" type="noConversion"/>
  </si>
  <si>
    <t>돌파 시 추가 효과</t>
    <phoneticPr fontId="1" type="noConversion"/>
  </si>
  <si>
    <r>
      <t xml:space="preserve">- </t>
    </r>
    <r>
      <rPr>
        <b/>
        <sz val="10"/>
        <color theme="1"/>
        <rFont val="맑은 고딕"/>
        <family val="3"/>
        <charset val="129"/>
        <scheme val="minor"/>
      </rPr>
      <t>호감도 레벨</t>
    </r>
    <r>
      <rPr>
        <sz val="10"/>
        <color theme="1"/>
        <rFont val="맑은 고딕"/>
        <family val="2"/>
        <charset val="129"/>
        <scheme val="minor"/>
      </rPr>
      <t xml:space="preserve">에 따라 애용품의 </t>
    </r>
    <r>
      <rPr>
        <b/>
        <sz val="10"/>
        <color theme="1"/>
        <rFont val="맑은 고딕"/>
        <family val="3"/>
        <charset val="129"/>
        <scheme val="minor"/>
      </rPr>
      <t>등급을 돌파</t>
    </r>
    <r>
      <rPr>
        <sz val="10"/>
        <color theme="1"/>
        <rFont val="맑은 고딕"/>
        <family val="2"/>
        <charset val="129"/>
        <scheme val="minor"/>
      </rPr>
      <t>할 수 있으며, 추가 효과도 얻을 수 있다.</t>
    </r>
    <phoneticPr fontId="1" type="noConversion"/>
  </si>
  <si>
    <t>캐릭터의 패시브 스킬·카드 효과는 오프필드에서도 동작이 가능하다.</t>
    <phoneticPr fontId="1" type="noConversion"/>
  </si>
  <si>
    <t>코스트 회복력</t>
    <phoneticPr fontId="1" type="noConversion"/>
  </si>
  <si>
    <t>SP_RECOVERY</t>
    <phoneticPr fontId="1" type="noConversion"/>
  </si>
  <si>
    <t>CHARACTER_EXP_GROUP</t>
  </si>
  <si>
    <t>AFFECTION_ITEM_GROUP</t>
  </si>
  <si>
    <t>AFFECTION_PREF_GROUP</t>
  </si>
  <si>
    <t>CHARACTER_DESC</t>
  </si>
  <si>
    <t>CHARACTER_SKILL_SUB_GROUP</t>
  </si>
  <si>
    <t>SKILL_GROUP</t>
  </si>
  <si>
    <t>UNLOCK_AWAKE_LEVEL</t>
  </si>
  <si>
    <t>SUB_GROUP_NAME</t>
  </si>
  <si>
    <t>NEED_PIECE_COUNT</t>
  </si>
  <si>
    <t>MAX_AFFECTION_LEVEL</t>
  </si>
  <si>
    <t>CHARACTER_EXP</t>
    <phoneticPr fontId="1" type="noConversion"/>
  </si>
  <si>
    <t>AFFECTION_ITEM_NAME</t>
  </si>
  <si>
    <t>AFFECTION_ITEM_IMAGE</t>
  </si>
  <si>
    <t>AFFECTION_ITEM_DESC</t>
  </si>
  <si>
    <t>AFFECTION_ITEM</t>
  </si>
  <si>
    <t>DEFAULT_AFFECTION_PARAM</t>
  </si>
  <si>
    <t>AFFECTION_PREF</t>
  </si>
  <si>
    <t>ITEM_ID</t>
  </si>
  <si>
    <t>PREFERENCE_TYPE</t>
  </si>
  <si>
    <t>MULTIPLIER_AFFECTION_PARAM</t>
  </si>
  <si>
    <t>SPEECH</t>
    <phoneticPr fontId="1" type="noConversion"/>
  </si>
  <si>
    <t>서브 그룹 아이콘</t>
    <phoneticPr fontId="1" type="noConversion"/>
  </si>
  <si>
    <t>SUB_GROUP_ICON</t>
    <phoneticPr fontId="1" type="noConversion"/>
  </si>
  <si>
    <t>캐릭터 기획 초안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</si>
</sst>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0"/>
      <color rgb="FFFFFFFF"/>
      <name val="Malgun Gothic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Malgun Gothic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0"/>
      <color theme="0" tint="-0.34998626667073579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0"/>
      <color rgb="FFFFFFFF"/>
      <name val="Malgun Gothic"/>
      <family val="3"/>
      <charset val="129"/>
    </font>
    <font>
      <sz val="10"/>
      <color theme="0" tint="-0.499984740745262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color theme="7" tint="-0.249977111117893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499984740745262"/>
        <bgColor rgb="FF073763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rgb="FF073763"/>
      </patternFill>
    </fill>
    <fill>
      <patternFill patternType="solid">
        <fgColor rgb="FFFCE8E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DD9F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BDDDB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/>
      <bottom/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/>
      <bottom/>
      <diagonal/>
    </border>
    <border>
      <left/>
      <right style="thin">
        <color theme="1" tint="4.9989318521683403E-2"/>
      </right>
      <top/>
      <bottom/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/>
      <right/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 tint="4.9989318521683403E-2"/>
      </bottom>
      <diagonal/>
    </border>
    <border>
      <left/>
      <right/>
      <top style="thin">
        <color theme="1"/>
      </top>
      <bottom style="thin">
        <color theme="1" tint="4.9989318521683403E-2"/>
      </bottom>
      <diagonal/>
    </border>
    <border>
      <left/>
      <right style="thin">
        <color theme="1"/>
      </right>
      <top style="thin">
        <color theme="1"/>
      </top>
      <bottom style="thin">
        <color theme="1" tint="4.9989318521683403E-2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0" tint="-0.34998626667073579"/>
      </bottom>
      <diagonal/>
    </border>
    <border>
      <left/>
      <right style="thin">
        <color theme="1"/>
      </right>
      <top style="thin">
        <color theme="1"/>
      </top>
      <bottom style="thin">
        <color theme="0" tint="-0.34998626667073579"/>
      </bottom>
      <diagonal/>
    </border>
    <border>
      <left style="thin">
        <color theme="1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1"/>
      </right>
      <top style="thin">
        <color theme="0" tint="-0.34998626667073579"/>
      </top>
      <bottom/>
      <diagonal/>
    </border>
    <border>
      <left style="thin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 style="thin">
        <color theme="0" tint="-0.249977111117893"/>
      </left>
      <right style="thin">
        <color theme="1"/>
      </right>
      <top style="thin">
        <color theme="0" tint="-0.249977111117893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0" tint="-0.249977111117893"/>
      </bottom>
      <diagonal/>
    </border>
    <border>
      <left/>
      <right/>
      <top style="thin">
        <color theme="1"/>
      </top>
      <bottom style="thin">
        <color theme="0" tint="-0.249977111117893"/>
      </bottom>
      <diagonal/>
    </border>
    <border>
      <left/>
      <right style="thin">
        <color theme="1"/>
      </right>
      <top style="thin">
        <color theme="1"/>
      </top>
      <bottom style="thin">
        <color theme="0" tint="-0.249977111117893"/>
      </bottom>
      <diagonal/>
    </border>
    <border>
      <left style="thin">
        <color theme="1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1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</borders>
  <cellStyleXfs count="4">
    <xf numFmtId="0" fontId="0" fillId="0" borderId="0">
      <alignment vertical="center"/>
    </xf>
    <xf numFmtId="0" fontId="6" fillId="0" borderId="0">
      <alignment vertical="center"/>
    </xf>
    <xf numFmtId="0" fontId="17" fillId="0" borderId="0"/>
    <xf numFmtId="9" fontId="20" fillId="0" borderId="0" applyFont="0" applyFill="0" applyBorder="0" applyAlignment="0" applyProtection="0">
      <alignment vertical="center"/>
    </xf>
  </cellStyleXfs>
  <cellXfs count="150">
    <xf numFmtId="0" fontId="0" fillId="0" borderId="0" xfId="0">
      <alignment vertical="center"/>
    </xf>
    <xf numFmtId="0" fontId="0" fillId="2" borderId="3" xfId="0" applyFill="1" applyBorder="1">
      <alignment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9" fillId="8" borderId="4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0" fillId="9" borderId="4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4" borderId="4" xfId="1" applyFont="1" applyFill="1" applyBorder="1" applyAlignment="1">
      <alignment horizontal="center" vertical="center"/>
    </xf>
    <xf numFmtId="0" fontId="7" fillId="5" borderId="4" xfId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11" fillId="2" borderId="1" xfId="0" applyFont="1" applyFill="1" applyBorder="1">
      <alignment vertical="center"/>
    </xf>
    <xf numFmtId="0" fontId="0" fillId="2" borderId="2" xfId="0" applyFill="1" applyBorder="1">
      <alignment vertical="center"/>
    </xf>
    <xf numFmtId="0" fontId="12" fillId="2" borderId="2" xfId="0" applyFont="1" applyFill="1" applyBorder="1">
      <alignment vertical="center"/>
    </xf>
    <xf numFmtId="0" fontId="13" fillId="2" borderId="2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4" fillId="4" borderId="10" xfId="0" applyFont="1" applyFill="1" applyBorder="1">
      <alignment vertical="center"/>
    </xf>
    <xf numFmtId="0" fontId="0" fillId="4" borderId="11" xfId="0" applyFill="1" applyBorder="1">
      <alignment vertical="center"/>
    </xf>
    <xf numFmtId="0" fontId="15" fillId="4" borderId="11" xfId="0" applyFont="1" applyFill="1" applyBorder="1">
      <alignment vertical="center"/>
    </xf>
    <xf numFmtId="0" fontId="0" fillId="4" borderId="0" xfId="0" quotePrefix="1" applyFill="1">
      <alignment vertical="center"/>
    </xf>
    <xf numFmtId="0" fontId="2" fillId="4" borderId="0" xfId="0" applyFont="1" applyFill="1">
      <alignment vertical="center"/>
    </xf>
    <xf numFmtId="0" fontId="2" fillId="4" borderId="0" xfId="0" applyFont="1" applyFill="1" applyAlignment="1">
      <alignment vertical="center" wrapText="1"/>
    </xf>
    <xf numFmtId="0" fontId="16" fillId="4" borderId="0" xfId="0" applyFont="1" applyFill="1">
      <alignment vertical="center"/>
    </xf>
    <xf numFmtId="0" fontId="18" fillId="11" borderId="12" xfId="2" applyFont="1" applyFill="1" applyBorder="1" applyAlignment="1">
      <alignment horizontal="center" vertical="center"/>
    </xf>
    <xf numFmtId="0" fontId="18" fillId="11" borderId="13" xfId="2" applyFont="1" applyFill="1" applyBorder="1" applyAlignment="1">
      <alignment horizontal="center" vertical="center"/>
    </xf>
    <xf numFmtId="0" fontId="18" fillId="11" borderId="14" xfId="2" applyFont="1" applyFill="1" applyBorder="1" applyAlignment="1">
      <alignment horizontal="center" vertical="center"/>
    </xf>
    <xf numFmtId="0" fontId="18" fillId="11" borderId="12" xfId="2" applyFont="1" applyFill="1" applyBorder="1" applyAlignment="1">
      <alignment vertical="center"/>
    </xf>
    <xf numFmtId="0" fontId="18" fillId="11" borderId="13" xfId="2" applyFont="1" applyFill="1" applyBorder="1" applyAlignment="1">
      <alignment vertical="center"/>
    </xf>
    <xf numFmtId="0" fontId="5" fillId="11" borderId="14" xfId="2" applyFont="1" applyFill="1" applyBorder="1" applyAlignment="1">
      <alignment vertical="center"/>
    </xf>
    <xf numFmtId="0" fontId="8" fillId="5" borderId="15" xfId="2" applyFont="1" applyFill="1" applyBorder="1" applyAlignment="1">
      <alignment horizontal="center" vertical="center"/>
    </xf>
    <xf numFmtId="0" fontId="8" fillId="5" borderId="0" xfId="2" applyFont="1" applyFill="1" applyAlignment="1">
      <alignment horizontal="center" vertical="center"/>
    </xf>
    <xf numFmtId="0" fontId="0" fillId="0" borderId="16" xfId="0" applyBorder="1">
      <alignment vertical="center"/>
    </xf>
    <xf numFmtId="0" fontId="8" fillId="5" borderId="15" xfId="2" applyFont="1" applyFill="1" applyBorder="1" applyAlignment="1">
      <alignment vertical="center"/>
    </xf>
    <xf numFmtId="0" fontId="8" fillId="5" borderId="0" xfId="2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0" fontId="8" fillId="5" borderId="16" xfId="2" applyFont="1" applyFill="1" applyBorder="1" applyAlignment="1">
      <alignment vertical="center"/>
    </xf>
    <xf numFmtId="0" fontId="19" fillId="4" borderId="0" xfId="0" applyFont="1" applyFill="1">
      <alignment vertical="center"/>
    </xf>
    <xf numFmtId="0" fontId="8" fillId="0" borderId="9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12" borderId="7" xfId="0" applyFill="1" applyBorder="1" applyAlignment="1">
      <alignment horizontal="center" vertical="center"/>
    </xf>
    <xf numFmtId="0" fontId="0" fillId="5" borderId="16" xfId="0" applyFill="1" applyBorder="1">
      <alignment vertical="center"/>
    </xf>
    <xf numFmtId="0" fontId="8" fillId="5" borderId="17" xfId="2" applyFont="1" applyFill="1" applyBorder="1" applyAlignment="1">
      <alignment horizontal="center" vertical="center"/>
    </xf>
    <xf numFmtId="0" fontId="8" fillId="5" borderId="18" xfId="2" applyFont="1" applyFill="1" applyBorder="1" applyAlignment="1">
      <alignment horizontal="center" vertical="center"/>
    </xf>
    <xf numFmtId="0" fontId="0" fillId="5" borderId="19" xfId="0" applyFill="1" applyBorder="1">
      <alignment vertical="center"/>
    </xf>
    <xf numFmtId="0" fontId="8" fillId="5" borderId="17" xfId="2" applyFont="1" applyFill="1" applyBorder="1" applyAlignment="1">
      <alignment vertical="center"/>
    </xf>
    <xf numFmtId="0" fontId="8" fillId="5" borderId="18" xfId="2" applyFont="1" applyFill="1" applyBorder="1" applyAlignment="1">
      <alignment vertical="center"/>
    </xf>
    <xf numFmtId="0" fontId="8" fillId="5" borderId="19" xfId="2" applyFont="1" applyFill="1" applyBorder="1" applyAlignment="1">
      <alignment vertical="center"/>
    </xf>
    <xf numFmtId="0" fontId="0" fillId="0" borderId="0" xfId="0" quotePrefix="1">
      <alignment vertical="center"/>
    </xf>
    <xf numFmtId="9" fontId="9" fillId="8" borderId="4" xfId="3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7" fillId="3" borderId="20" xfId="1" applyFont="1" applyFill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7" fillId="10" borderId="4" xfId="1" applyFont="1" applyFill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0" fontId="0" fillId="5" borderId="0" xfId="0" quotePrefix="1" applyFill="1" applyAlignment="1">
      <alignment horizontal="center" vertical="center"/>
    </xf>
    <xf numFmtId="0" fontId="8" fillId="5" borderId="0" xfId="2" quotePrefix="1" applyFont="1" applyFill="1" applyAlignment="1">
      <alignment horizontal="center" vertical="center"/>
    </xf>
    <xf numFmtId="0" fontId="8" fillId="5" borderId="18" xfId="2" quotePrefix="1" applyFont="1" applyFill="1" applyBorder="1" applyAlignment="1">
      <alignment horizontal="center" vertical="center"/>
    </xf>
    <xf numFmtId="0" fontId="21" fillId="4" borderId="0" xfId="0" applyFont="1" applyFill="1">
      <alignment vertical="center"/>
    </xf>
    <xf numFmtId="0" fontId="7" fillId="0" borderId="0" xfId="1" applyFont="1" applyAlignment="1">
      <alignment horizontal="left" vertical="center"/>
    </xf>
    <xf numFmtId="0" fontId="8" fillId="5" borderId="22" xfId="2" applyFont="1" applyFill="1" applyBorder="1" applyAlignment="1">
      <alignment horizontal="center" vertical="center"/>
    </xf>
    <xf numFmtId="0" fontId="8" fillId="5" borderId="23" xfId="2" applyFont="1" applyFill="1" applyBorder="1" applyAlignment="1">
      <alignment horizontal="center" vertical="center"/>
    </xf>
    <xf numFmtId="0" fontId="18" fillId="11" borderId="1" xfId="2" applyFont="1" applyFill="1" applyBorder="1" applyAlignment="1">
      <alignment horizontal="center" vertical="center"/>
    </xf>
    <xf numFmtId="0" fontId="18" fillId="11" borderId="2" xfId="2" applyFont="1" applyFill="1" applyBorder="1" applyAlignment="1">
      <alignment horizontal="center" vertical="center"/>
    </xf>
    <xf numFmtId="0" fontId="18" fillId="11" borderId="2" xfId="2" applyFont="1" applyFill="1" applyBorder="1" applyAlignment="1">
      <alignment vertical="center"/>
    </xf>
    <xf numFmtId="0" fontId="18" fillId="11" borderId="3" xfId="2" applyFont="1" applyFill="1" applyBorder="1" applyAlignment="1">
      <alignment horizontal="center" vertical="center"/>
    </xf>
    <xf numFmtId="0" fontId="0" fillId="5" borderId="23" xfId="0" applyFill="1" applyBorder="1">
      <alignment vertical="center"/>
    </xf>
    <xf numFmtId="0" fontId="18" fillId="11" borderId="1" xfId="2" applyFont="1" applyFill="1" applyBorder="1" applyAlignment="1">
      <alignment horizontal="left" vertical="center"/>
    </xf>
    <xf numFmtId="0" fontId="5" fillId="11" borderId="2" xfId="2" applyFont="1" applyFill="1" applyBorder="1" applyAlignment="1">
      <alignment vertical="center"/>
    </xf>
    <xf numFmtId="0" fontId="8" fillId="5" borderId="1" xfId="2" applyFont="1" applyFill="1" applyBorder="1" applyAlignment="1">
      <alignment horizontal="center" vertical="center"/>
    </xf>
    <xf numFmtId="0" fontId="8" fillId="5" borderId="2" xfId="2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5" borderId="2" xfId="0" applyFill="1" applyBorder="1">
      <alignment vertical="center"/>
    </xf>
    <xf numFmtId="0" fontId="8" fillId="13" borderId="1" xfId="2" applyFont="1" applyFill="1" applyBorder="1" applyAlignment="1">
      <alignment vertical="center"/>
    </xf>
    <xf numFmtId="0" fontId="0" fillId="13" borderId="2" xfId="0" quotePrefix="1" applyFill="1" applyBorder="1" applyAlignment="1">
      <alignment horizontal="center" vertical="center"/>
    </xf>
    <xf numFmtId="0" fontId="0" fillId="13" borderId="3" xfId="0" quotePrefix="1" applyFill="1" applyBorder="1" applyAlignment="1">
      <alignment horizontal="center" vertical="center"/>
    </xf>
    <xf numFmtId="0" fontId="8" fillId="2" borderId="1" xfId="2" applyFont="1" applyFill="1" applyBorder="1" applyAlignment="1">
      <alignment vertical="center"/>
    </xf>
    <xf numFmtId="0" fontId="0" fillId="2" borderId="2" xfId="0" quotePrefix="1" applyFill="1" applyBorder="1" applyAlignment="1">
      <alignment horizontal="center" vertical="center"/>
    </xf>
    <xf numFmtId="0" fontId="0" fillId="2" borderId="3" xfId="0" quotePrefix="1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22" fillId="4" borderId="0" xfId="0" applyFont="1" applyFill="1">
      <alignment vertical="center"/>
    </xf>
    <xf numFmtId="0" fontId="18" fillId="11" borderId="13" xfId="2" applyFont="1" applyFill="1" applyBorder="1" applyAlignment="1">
      <alignment horizontal="left" vertical="center"/>
    </xf>
    <xf numFmtId="0" fontId="0" fillId="5" borderId="0" xfId="0" quotePrefix="1" applyFill="1" applyAlignment="1">
      <alignment horizontal="left" vertical="center"/>
    </xf>
    <xf numFmtId="0" fontId="8" fillId="5" borderId="0" xfId="2" quotePrefix="1" applyFont="1" applyFill="1" applyAlignment="1">
      <alignment horizontal="left" vertical="center"/>
    </xf>
    <xf numFmtId="0" fontId="8" fillId="5" borderId="18" xfId="2" applyFont="1" applyFill="1" applyBorder="1" applyAlignment="1">
      <alignment horizontal="left" vertical="center"/>
    </xf>
    <xf numFmtId="49" fontId="7" fillId="0" borderId="4" xfId="1" applyNumberFormat="1" applyFont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4" borderId="26" xfId="1" applyFont="1" applyFill="1" applyBorder="1" applyAlignment="1">
      <alignment horizontal="center" vertical="center"/>
    </xf>
    <xf numFmtId="0" fontId="7" fillId="4" borderId="27" xfId="1" applyFont="1" applyFill="1" applyBorder="1" applyAlignment="1">
      <alignment horizontal="center" vertical="center"/>
    </xf>
    <xf numFmtId="0" fontId="7" fillId="4" borderId="5" xfId="1" applyFont="1" applyFill="1" applyBorder="1" applyAlignment="1">
      <alignment horizontal="center" vertical="center"/>
    </xf>
    <xf numFmtId="0" fontId="7" fillId="4" borderId="28" xfId="1" applyFont="1" applyFill="1" applyBorder="1" applyAlignment="1">
      <alignment horizontal="center" vertical="center"/>
    </xf>
    <xf numFmtId="0" fontId="7" fillId="4" borderId="29" xfId="1" applyFont="1" applyFill="1" applyBorder="1" applyAlignment="1">
      <alignment horizontal="center" vertical="center"/>
    </xf>
    <xf numFmtId="0" fontId="7" fillId="4" borderId="30" xfId="1" applyFont="1" applyFill="1" applyBorder="1" applyAlignment="1">
      <alignment horizontal="center" vertical="center"/>
    </xf>
    <xf numFmtId="0" fontId="7" fillId="4" borderId="0" xfId="0" quotePrefix="1" applyFont="1" applyFill="1">
      <alignment vertical="center"/>
    </xf>
    <xf numFmtId="0" fontId="7" fillId="4" borderId="21" xfId="1" applyFont="1" applyFill="1" applyBorder="1" applyAlignment="1">
      <alignment horizontal="center" vertical="center"/>
    </xf>
    <xf numFmtId="0" fontId="9" fillId="8" borderId="21" xfId="1" applyFont="1" applyFill="1" applyBorder="1" applyAlignment="1">
      <alignment horizontal="center" vertical="center"/>
    </xf>
    <xf numFmtId="0" fontId="10" fillId="9" borderId="21" xfId="1" applyFont="1" applyFill="1" applyBorder="1" applyAlignment="1">
      <alignment horizontal="center" vertical="center"/>
    </xf>
    <xf numFmtId="0" fontId="10" fillId="9" borderId="21" xfId="0" applyFont="1" applyFill="1" applyBorder="1" applyAlignment="1">
      <alignment horizontal="center" vertical="center"/>
    </xf>
    <xf numFmtId="0" fontId="7" fillId="3" borderId="21" xfId="1" applyFont="1" applyFill="1" applyBorder="1" applyAlignment="1">
      <alignment horizontal="center" vertical="center"/>
    </xf>
    <xf numFmtId="0" fontId="8" fillId="5" borderId="18" xfId="2" quotePrefix="1" applyFont="1" applyFill="1" applyBorder="1" applyAlignment="1">
      <alignment horizontal="left" vertical="center"/>
    </xf>
    <xf numFmtId="0" fontId="18" fillId="11" borderId="31" xfId="2" applyFont="1" applyFill="1" applyBorder="1" applyAlignment="1">
      <alignment horizontal="center" vertical="center"/>
    </xf>
    <xf numFmtId="0" fontId="18" fillId="11" borderId="32" xfId="2" applyFont="1" applyFill="1" applyBorder="1" applyAlignment="1">
      <alignment horizontal="center" vertical="center"/>
    </xf>
    <xf numFmtId="0" fontId="18" fillId="11" borderId="33" xfId="2" applyFont="1" applyFill="1" applyBorder="1" applyAlignment="1">
      <alignment horizontal="center" vertical="center"/>
    </xf>
    <xf numFmtId="0" fontId="8" fillId="5" borderId="34" xfId="2" applyFont="1" applyFill="1" applyBorder="1" applyAlignment="1">
      <alignment horizontal="center" vertical="center"/>
    </xf>
    <xf numFmtId="0" fontId="8" fillId="5" borderId="35" xfId="2" applyFont="1" applyFill="1" applyBorder="1" applyAlignment="1">
      <alignment horizontal="center" vertical="center"/>
    </xf>
    <xf numFmtId="0" fontId="8" fillId="5" borderId="36" xfId="2" applyFont="1" applyFill="1" applyBorder="1" applyAlignment="1">
      <alignment horizontal="center" vertical="center"/>
    </xf>
    <xf numFmtId="0" fontId="8" fillId="5" borderId="11" xfId="2" quotePrefix="1" applyFont="1" applyFill="1" applyBorder="1" applyAlignment="1">
      <alignment horizontal="center" vertical="center"/>
    </xf>
    <xf numFmtId="0" fontId="8" fillId="5" borderId="37" xfId="2" applyFont="1" applyFill="1" applyBorder="1" applyAlignment="1">
      <alignment horizontal="center" vertical="center"/>
    </xf>
    <xf numFmtId="0" fontId="0" fillId="3" borderId="25" xfId="0" applyFill="1" applyBorder="1">
      <alignment vertical="center"/>
    </xf>
    <xf numFmtId="0" fontId="0" fillId="3" borderId="38" xfId="0" applyFill="1" applyBorder="1">
      <alignment vertical="center"/>
    </xf>
    <xf numFmtId="0" fontId="0" fillId="3" borderId="39" xfId="0" applyFill="1" applyBorder="1">
      <alignment vertical="center"/>
    </xf>
    <xf numFmtId="0" fontId="2" fillId="3" borderId="38" xfId="0" applyFont="1" applyFill="1" applyBorder="1">
      <alignment vertical="center"/>
    </xf>
    <xf numFmtId="9" fontId="10" fillId="9" borderId="4" xfId="3" applyFont="1" applyFill="1" applyBorder="1" applyAlignment="1">
      <alignment horizontal="center" vertical="center"/>
    </xf>
    <xf numFmtId="0" fontId="2" fillId="4" borderId="0" xfId="0" quotePrefix="1" applyFont="1" applyFill="1">
      <alignment vertical="center"/>
    </xf>
    <xf numFmtId="0" fontId="3" fillId="6" borderId="40" xfId="0" applyFont="1" applyFill="1" applyBorder="1">
      <alignment vertical="center"/>
    </xf>
    <xf numFmtId="0" fontId="3" fillId="6" borderId="41" xfId="0" applyFont="1" applyFill="1" applyBorder="1">
      <alignment vertical="center"/>
    </xf>
    <xf numFmtId="0" fontId="5" fillId="7" borderId="42" xfId="0" applyFont="1" applyFill="1" applyBorder="1" applyAlignment="1">
      <alignment horizontal="center" vertical="center"/>
    </xf>
    <xf numFmtId="0" fontId="5" fillId="7" borderId="43" xfId="0" applyFont="1" applyFill="1" applyBorder="1" applyAlignment="1">
      <alignment horizontal="center" vertical="center"/>
    </xf>
    <xf numFmtId="0" fontId="7" fillId="0" borderId="44" xfId="1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3" fillId="6" borderId="48" xfId="0" applyFont="1" applyFill="1" applyBorder="1">
      <alignment vertical="center"/>
    </xf>
    <xf numFmtId="0" fontId="3" fillId="6" borderId="49" xfId="0" applyFont="1" applyFill="1" applyBorder="1">
      <alignment vertical="center"/>
    </xf>
    <xf numFmtId="0" fontId="3" fillId="6" borderId="50" xfId="0" applyFont="1" applyFill="1" applyBorder="1">
      <alignment vertical="center"/>
    </xf>
    <xf numFmtId="0" fontId="5" fillId="7" borderId="51" xfId="0" applyFont="1" applyFill="1" applyBorder="1" applyAlignment="1">
      <alignment horizontal="center" vertical="center"/>
    </xf>
    <xf numFmtId="0" fontId="5" fillId="7" borderId="52" xfId="0" applyFont="1" applyFill="1" applyBorder="1" applyAlignment="1">
      <alignment horizontal="center" vertical="center"/>
    </xf>
    <xf numFmtId="0" fontId="7" fillId="0" borderId="45" xfId="1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7" fillId="0" borderId="47" xfId="1" applyFont="1" applyBorder="1" applyAlignment="1">
      <alignment horizontal="center" vertical="center"/>
    </xf>
    <xf numFmtId="0" fontId="0" fillId="17" borderId="7" xfId="0" applyFill="1" applyBorder="1" applyAlignment="1">
      <alignment horizontal="center" vertical="center"/>
    </xf>
    <xf numFmtId="0" fontId="0" fillId="18" borderId="7" xfId="0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</cellXfs>
  <cellStyles count="4">
    <cellStyle name="백분율" xfId="3" builtinId="5"/>
    <cellStyle name="표준" xfId="0" builtinId="0"/>
    <cellStyle name="표준 2" xfId="1" xr:uid="{A3AFFAFE-21B8-4B1A-887A-3B814198D3F8}"/>
    <cellStyle name="표준 3" xfId="2" xr:uid="{3660376C-A3A8-49C7-910A-CB495849775F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A29A"/>
      <color rgb="FFABDDDB"/>
      <color rgb="FFFCC0DE"/>
      <color rgb="FF323232"/>
      <color rgb="FF9B9B9B"/>
      <color rgb="FFEA6B14"/>
      <color rgb="FFEDD9F3"/>
      <color rgb="FFFCE8EF"/>
      <color rgb="FFFABECB"/>
      <color rgb="FFF5B1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124</xdr:row>
      <xdr:rowOff>152400</xdr:rowOff>
    </xdr:from>
    <xdr:to>
      <xdr:col>24</xdr:col>
      <xdr:colOff>78575</xdr:colOff>
      <xdr:row>140</xdr:row>
      <xdr:rowOff>57150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B3D73F6-D757-4C17-852A-076C8768A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20373975"/>
          <a:ext cx="4460075" cy="250507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126</xdr:row>
      <xdr:rowOff>0</xdr:rowOff>
    </xdr:from>
    <xdr:to>
      <xdr:col>49</xdr:col>
      <xdr:colOff>145578</xdr:colOff>
      <xdr:row>140</xdr:row>
      <xdr:rowOff>104775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AA7C01E4-F629-4EE4-99DD-7FC7C0AFF7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3" r="3940"/>
        <a:stretch>
          <a:fillRect/>
        </a:stretch>
      </xdr:blipFill>
      <xdr:spPr>
        <a:xfrm>
          <a:off x="5695950" y="20421600"/>
          <a:ext cx="5184303" cy="25050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171</xdr:row>
      <xdr:rowOff>0</xdr:rowOff>
    </xdr:from>
    <xdr:to>
      <xdr:col>25</xdr:col>
      <xdr:colOff>42805</xdr:colOff>
      <xdr:row>186</xdr:row>
      <xdr:rowOff>13065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EFE65A76-E70C-42E8-B139-555211E61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26260425"/>
          <a:ext cx="4643380" cy="25848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171</xdr:row>
      <xdr:rowOff>0</xdr:rowOff>
    </xdr:from>
    <xdr:to>
      <xdr:col>47</xdr:col>
      <xdr:colOff>42805</xdr:colOff>
      <xdr:row>185</xdr:row>
      <xdr:rowOff>161925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4180D9EC-F95A-41B6-BE6D-EA73F412F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95950" y="26088975"/>
          <a:ext cx="4643380" cy="2562225"/>
        </a:xfrm>
        <a:prstGeom prst="rect">
          <a:avLst/>
        </a:prstGeom>
      </xdr:spPr>
    </xdr:pic>
    <xdr:clientData/>
  </xdr:twoCellAnchor>
  <xdr:twoCellAnchor>
    <xdr:from>
      <xdr:col>4</xdr:col>
      <xdr:colOff>9526</xdr:colOff>
      <xdr:row>183</xdr:row>
      <xdr:rowOff>66675</xdr:rowOff>
    </xdr:from>
    <xdr:to>
      <xdr:col>9</xdr:col>
      <xdr:colOff>76201</xdr:colOff>
      <xdr:row>186</xdr:row>
      <xdr:rowOff>0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D4736FF-903C-5CA3-3C12-C91417F7E025}"/>
            </a:ext>
          </a:extLst>
        </xdr:cNvPr>
        <xdr:cNvSpPr/>
      </xdr:nvSpPr>
      <xdr:spPr>
        <a:xfrm>
          <a:off x="885826" y="28213050"/>
          <a:ext cx="1162050" cy="447675"/>
        </a:xfrm>
        <a:prstGeom prst="rect">
          <a:avLst/>
        </a:prstGeom>
        <a:noFill/>
        <a:ln w="31750">
          <a:solidFill>
            <a:srgbClr val="FF0000"/>
          </a:solidFill>
        </a:ln>
        <a:effectLst>
          <a:outerShdw blurRad="12700" dist="12700" dir="2700000" algn="ctr" rotWithShape="0">
            <a:schemeClr val="tx1">
              <a:lumMod val="95000"/>
              <a:lumOff val="5000"/>
              <a:alpha val="77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43</xdr:col>
      <xdr:colOff>171449</xdr:colOff>
      <xdr:row>173</xdr:row>
      <xdr:rowOff>123826</xdr:rowOff>
    </xdr:from>
    <xdr:to>
      <xdr:col>47</xdr:col>
      <xdr:colOff>38100</xdr:colOff>
      <xdr:row>179</xdr:row>
      <xdr:rowOff>161926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6237CF5-5CB7-0D7D-E387-F0D12266AA32}"/>
            </a:ext>
          </a:extLst>
        </xdr:cNvPr>
        <xdr:cNvSpPr/>
      </xdr:nvSpPr>
      <xdr:spPr>
        <a:xfrm>
          <a:off x="9591674" y="26555701"/>
          <a:ext cx="742951" cy="1066800"/>
        </a:xfrm>
        <a:prstGeom prst="rect">
          <a:avLst/>
        </a:prstGeom>
        <a:noFill/>
        <a:ln w="31750">
          <a:solidFill>
            <a:srgbClr val="FF0000"/>
          </a:solidFill>
        </a:ln>
        <a:effectLst>
          <a:outerShdw blurRad="12700" dist="12700" dir="2700000" algn="ctr" rotWithShape="0">
            <a:schemeClr val="tx1">
              <a:lumMod val="95000"/>
              <a:lumOff val="5000"/>
              <a:alpha val="77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56229</xdr:colOff>
      <xdr:row>83</xdr:row>
      <xdr:rowOff>12288</xdr:rowOff>
    </xdr:from>
    <xdr:to>
      <xdr:col>13</xdr:col>
      <xdr:colOff>12291</xdr:colOff>
      <xdr:row>86</xdr:row>
      <xdr:rowOff>156702</xdr:rowOff>
    </xdr:to>
    <xdr:grpSp>
      <xdr:nvGrpSpPr>
        <xdr:cNvPr id="30" name="그룹 29">
          <a:extLst>
            <a:ext uri="{FF2B5EF4-FFF2-40B4-BE49-F238E27FC236}">
              <a16:creationId xmlns:a16="http://schemas.microsoft.com/office/drawing/2014/main" id="{F45A3590-2121-093A-6FE9-F6D6F551E17B}"/>
            </a:ext>
          </a:extLst>
        </xdr:cNvPr>
        <xdr:cNvGrpSpPr/>
      </xdr:nvGrpSpPr>
      <xdr:grpSpPr>
        <a:xfrm>
          <a:off x="2685129" y="13480638"/>
          <a:ext cx="175137" cy="658764"/>
          <a:chOff x="2685129" y="12975813"/>
          <a:chExt cx="175137" cy="658764"/>
        </a:xfrm>
      </xdr:grpSpPr>
      <xdr:pic>
        <xdr:nvPicPr>
          <xdr:cNvPr id="26" name="그림 25">
            <a:extLst>
              <a:ext uri="{FF2B5EF4-FFF2-40B4-BE49-F238E27FC236}">
                <a16:creationId xmlns:a16="http://schemas.microsoft.com/office/drawing/2014/main" id="{2B4430C4-AFB3-01EA-B403-FBB1BEE2DE5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l="4095" t="10985" r="73674" b="7460"/>
          <a:stretch>
            <a:fillRect/>
          </a:stretch>
        </xdr:blipFill>
        <xdr:spPr>
          <a:xfrm>
            <a:off x="2685129" y="12975813"/>
            <a:ext cx="175137" cy="150557"/>
          </a:xfrm>
          <a:prstGeom prst="rect">
            <a:avLst/>
          </a:prstGeom>
        </xdr:spPr>
      </xdr:pic>
      <xdr:pic>
        <xdr:nvPicPr>
          <xdr:cNvPr id="27" name="그림 26">
            <a:extLst>
              <a:ext uri="{FF2B5EF4-FFF2-40B4-BE49-F238E27FC236}">
                <a16:creationId xmlns:a16="http://schemas.microsoft.com/office/drawing/2014/main" id="{9C15AB92-ECFF-24CC-DD19-1CBD36D3ABF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l="27886" t="12647" r="51833" b="7460"/>
          <a:stretch>
            <a:fillRect/>
          </a:stretch>
        </xdr:blipFill>
        <xdr:spPr>
          <a:xfrm>
            <a:off x="2691273" y="13144192"/>
            <a:ext cx="159774" cy="147485"/>
          </a:xfrm>
          <a:prstGeom prst="rect">
            <a:avLst/>
          </a:prstGeom>
        </xdr:spPr>
      </xdr:pic>
      <xdr:pic>
        <xdr:nvPicPr>
          <xdr:cNvPr id="28" name="그림 27">
            <a:extLst>
              <a:ext uri="{FF2B5EF4-FFF2-40B4-BE49-F238E27FC236}">
                <a16:creationId xmlns:a16="http://schemas.microsoft.com/office/drawing/2014/main" id="{FE095164-2E13-229F-D0B9-CDF1F56BE85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l="52847" t="13650" r="28432" b="7335"/>
          <a:stretch>
            <a:fillRect/>
          </a:stretch>
        </xdr:blipFill>
        <xdr:spPr>
          <a:xfrm>
            <a:off x="2703563" y="13318714"/>
            <a:ext cx="147484" cy="144411"/>
          </a:xfrm>
          <a:prstGeom prst="rect">
            <a:avLst/>
          </a:prstGeom>
        </xdr:spPr>
      </xdr:pic>
      <xdr:pic>
        <xdr:nvPicPr>
          <xdr:cNvPr id="29" name="그림 28">
            <a:extLst>
              <a:ext uri="{FF2B5EF4-FFF2-40B4-BE49-F238E27FC236}">
                <a16:creationId xmlns:a16="http://schemas.microsoft.com/office/drawing/2014/main" id="{31C8DFED-2A0A-74F2-FEB5-6119AF0F964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l="76638" t="10984" r="4641" b="7462"/>
          <a:stretch>
            <a:fillRect/>
          </a:stretch>
        </xdr:blipFill>
        <xdr:spPr>
          <a:xfrm>
            <a:off x="2712780" y="13484021"/>
            <a:ext cx="147485" cy="150556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9</xdr:row>
      <xdr:rowOff>85725</xdr:rowOff>
    </xdr:from>
    <xdr:to>
      <xdr:col>6</xdr:col>
      <xdr:colOff>0</xdr:colOff>
      <xdr:row>17</xdr:row>
      <xdr:rowOff>85725</xdr:rowOff>
    </xdr:to>
    <xdr:cxnSp macro="">
      <xdr:nvCxnSpPr>
        <xdr:cNvPr id="18" name="연결선: 꺾임 17">
          <a:extLst>
            <a:ext uri="{FF2B5EF4-FFF2-40B4-BE49-F238E27FC236}">
              <a16:creationId xmlns:a16="http://schemas.microsoft.com/office/drawing/2014/main" id="{559C391F-1660-4C13-AB67-9092F3B1CAD0}"/>
            </a:ext>
          </a:extLst>
        </xdr:cNvPr>
        <xdr:cNvCxnSpPr>
          <a:cxnSpLocks/>
          <a:stCxn id="43" idx="3"/>
          <a:endCxn id="47" idx="1"/>
        </xdr:cNvCxnSpPr>
      </xdr:nvCxnSpPr>
      <xdr:spPr>
        <a:xfrm flipV="1">
          <a:off x="5410201" y="1676400"/>
          <a:ext cx="609599" cy="1371600"/>
        </a:xfrm>
        <a:prstGeom prst="bentConnector3">
          <a:avLst>
            <a:gd name="adj1" fmla="val 50000"/>
          </a:avLst>
        </a:prstGeom>
        <a:ln w="19050">
          <a:solidFill>
            <a:srgbClr val="EC5A8E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</xdr:colOff>
      <xdr:row>9</xdr:row>
      <xdr:rowOff>85725</xdr:rowOff>
    </xdr:from>
    <xdr:to>
      <xdr:col>4</xdr:col>
      <xdr:colOff>1</xdr:colOff>
      <xdr:row>22</xdr:row>
      <xdr:rowOff>85725</xdr:rowOff>
    </xdr:to>
    <xdr:cxnSp macro="">
      <xdr:nvCxnSpPr>
        <xdr:cNvPr id="21" name="연결선: 꺾임 20">
          <a:extLst>
            <a:ext uri="{FF2B5EF4-FFF2-40B4-BE49-F238E27FC236}">
              <a16:creationId xmlns:a16="http://schemas.microsoft.com/office/drawing/2014/main" id="{C26099EF-38CE-4C13-B782-6E06DD6C5C4E}"/>
            </a:ext>
          </a:extLst>
        </xdr:cNvPr>
        <xdr:cNvCxnSpPr>
          <a:cxnSpLocks/>
          <a:stCxn id="40" idx="1"/>
          <a:endCxn id="29" idx="3"/>
        </xdr:cNvCxnSpPr>
      </xdr:nvCxnSpPr>
      <xdr:spPr>
        <a:xfrm rot="10800000">
          <a:off x="2895602" y="1676400"/>
          <a:ext cx="609599" cy="2228850"/>
        </a:xfrm>
        <a:prstGeom prst="bentConnector3">
          <a:avLst>
            <a:gd name="adj1" fmla="val 23438"/>
          </a:avLst>
        </a:prstGeom>
        <a:ln w="19050">
          <a:solidFill>
            <a:srgbClr val="7030A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19</xdr:row>
      <xdr:rowOff>85725</xdr:rowOff>
    </xdr:from>
    <xdr:to>
      <xdr:col>4</xdr:col>
      <xdr:colOff>0</xdr:colOff>
      <xdr:row>26</xdr:row>
      <xdr:rowOff>85725</xdr:rowOff>
    </xdr:to>
    <xdr:cxnSp macro="">
      <xdr:nvCxnSpPr>
        <xdr:cNvPr id="22" name="연결선: 꺾임 21">
          <a:extLst>
            <a:ext uri="{FF2B5EF4-FFF2-40B4-BE49-F238E27FC236}">
              <a16:creationId xmlns:a16="http://schemas.microsoft.com/office/drawing/2014/main" id="{57525A72-872E-4861-A436-FAE404881716}"/>
            </a:ext>
          </a:extLst>
        </xdr:cNvPr>
        <xdr:cNvCxnSpPr>
          <a:cxnSpLocks/>
          <a:stCxn id="32" idx="3"/>
          <a:endCxn id="45" idx="1"/>
        </xdr:cNvCxnSpPr>
      </xdr:nvCxnSpPr>
      <xdr:spPr>
        <a:xfrm flipV="1">
          <a:off x="2895601" y="3390900"/>
          <a:ext cx="609599" cy="1200150"/>
        </a:xfrm>
        <a:prstGeom prst="bentConnector3">
          <a:avLst>
            <a:gd name="adj1" fmla="val 45314"/>
          </a:avLst>
        </a:prstGeom>
        <a:ln w="19050">
          <a:solidFill>
            <a:schemeClr val="accent6">
              <a:lumMod val="7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18</xdr:row>
      <xdr:rowOff>85725</xdr:rowOff>
    </xdr:from>
    <xdr:to>
      <xdr:col>6</xdr:col>
      <xdr:colOff>0</xdr:colOff>
      <xdr:row>31</xdr:row>
      <xdr:rowOff>85725</xdr:rowOff>
    </xdr:to>
    <xdr:cxnSp macro="">
      <xdr:nvCxnSpPr>
        <xdr:cNvPr id="24" name="연결선: 꺾임 23">
          <a:extLst>
            <a:ext uri="{FF2B5EF4-FFF2-40B4-BE49-F238E27FC236}">
              <a16:creationId xmlns:a16="http://schemas.microsoft.com/office/drawing/2014/main" id="{7E3B3BA9-6F97-47DB-B593-27337155294D}"/>
            </a:ext>
          </a:extLst>
        </xdr:cNvPr>
        <xdr:cNvCxnSpPr>
          <a:cxnSpLocks/>
          <a:stCxn id="44" idx="3"/>
          <a:endCxn id="36" idx="1"/>
        </xdr:cNvCxnSpPr>
      </xdr:nvCxnSpPr>
      <xdr:spPr>
        <a:xfrm>
          <a:off x="5410201" y="3219450"/>
          <a:ext cx="609599" cy="2228850"/>
        </a:xfrm>
        <a:prstGeom prst="bentConnector3">
          <a:avLst>
            <a:gd name="adj1" fmla="val 37500"/>
          </a:avLst>
        </a:prstGeom>
        <a:ln w="19050">
          <a:solidFill>
            <a:srgbClr val="EA6B14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</xdr:row>
      <xdr:rowOff>0</xdr:rowOff>
    </xdr:from>
    <xdr:to>
      <xdr:col>3</xdr:col>
      <xdr:colOff>1</xdr:colOff>
      <xdr:row>10</xdr:row>
      <xdr:rowOff>0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24FFC03E-CDED-4E58-AA61-C227567CA887}"/>
            </a:ext>
          </a:extLst>
        </xdr:cNvPr>
        <xdr:cNvSpPr/>
      </xdr:nvSpPr>
      <xdr:spPr>
        <a:xfrm>
          <a:off x="990600" y="159067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20</xdr:row>
      <xdr:rowOff>0</xdr:rowOff>
    </xdr:from>
    <xdr:to>
      <xdr:col>3</xdr:col>
      <xdr:colOff>1</xdr:colOff>
      <xdr:row>21</xdr:row>
      <xdr:rowOff>0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31F110CB-A778-43D5-8AD1-E683ECB3F521}"/>
            </a:ext>
          </a:extLst>
        </xdr:cNvPr>
        <xdr:cNvSpPr/>
      </xdr:nvSpPr>
      <xdr:spPr>
        <a:xfrm>
          <a:off x="990600" y="347662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30</xdr:row>
      <xdr:rowOff>0</xdr:rowOff>
    </xdr:from>
    <xdr:to>
      <xdr:col>3</xdr:col>
      <xdr:colOff>1</xdr:colOff>
      <xdr:row>31</xdr:row>
      <xdr:rowOff>0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7A721416-8558-47B3-94F0-89A1E7ED0F55}"/>
            </a:ext>
          </a:extLst>
        </xdr:cNvPr>
        <xdr:cNvSpPr/>
      </xdr:nvSpPr>
      <xdr:spPr>
        <a:xfrm>
          <a:off x="990600" y="519112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26</xdr:row>
      <xdr:rowOff>0</xdr:rowOff>
    </xdr:from>
    <xdr:to>
      <xdr:col>3</xdr:col>
      <xdr:colOff>1</xdr:colOff>
      <xdr:row>27</xdr:row>
      <xdr:rowOff>0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62250440-A73E-4CF0-A799-3CE975A913BC}"/>
            </a:ext>
          </a:extLst>
        </xdr:cNvPr>
        <xdr:cNvSpPr/>
      </xdr:nvSpPr>
      <xdr:spPr>
        <a:xfrm>
          <a:off x="990600" y="450532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37</xdr:row>
      <xdr:rowOff>0</xdr:rowOff>
    </xdr:from>
    <xdr:to>
      <xdr:col>3</xdr:col>
      <xdr:colOff>1</xdr:colOff>
      <xdr:row>38</xdr:row>
      <xdr:rowOff>0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0E5BA80E-4003-4E71-B970-CCBA80693F6E}"/>
            </a:ext>
          </a:extLst>
        </xdr:cNvPr>
        <xdr:cNvSpPr/>
      </xdr:nvSpPr>
      <xdr:spPr>
        <a:xfrm>
          <a:off x="990600" y="639127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1</xdr:colOff>
      <xdr:row>31</xdr:row>
      <xdr:rowOff>0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8297D434-89E4-41BC-B221-D424B853785C}"/>
            </a:ext>
          </a:extLst>
        </xdr:cNvPr>
        <xdr:cNvSpPr/>
      </xdr:nvSpPr>
      <xdr:spPr>
        <a:xfrm>
          <a:off x="3505200" y="519112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7</xdr:col>
      <xdr:colOff>1</xdr:colOff>
      <xdr:row>32</xdr:row>
      <xdr:rowOff>0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B8D84973-AEEC-4640-9C89-DC217BA85068}"/>
            </a:ext>
          </a:extLst>
        </xdr:cNvPr>
        <xdr:cNvSpPr/>
      </xdr:nvSpPr>
      <xdr:spPr>
        <a:xfrm>
          <a:off x="6019800" y="536257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7</xdr:col>
      <xdr:colOff>1</xdr:colOff>
      <xdr:row>24</xdr:row>
      <xdr:rowOff>0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64CBB4B1-336D-4596-9651-99BF4F77F726}"/>
            </a:ext>
          </a:extLst>
        </xdr:cNvPr>
        <xdr:cNvSpPr/>
      </xdr:nvSpPr>
      <xdr:spPr>
        <a:xfrm>
          <a:off x="6019800" y="399097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0</xdr:colOff>
      <xdr:row>22</xdr:row>
      <xdr:rowOff>0</xdr:rowOff>
    </xdr:from>
    <xdr:to>
      <xdr:col>7</xdr:col>
      <xdr:colOff>1</xdr:colOff>
      <xdr:row>23</xdr:row>
      <xdr:rowOff>0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329EEBCB-6100-4BE7-B315-1B91865F5DFC}"/>
            </a:ext>
          </a:extLst>
        </xdr:cNvPr>
        <xdr:cNvSpPr/>
      </xdr:nvSpPr>
      <xdr:spPr>
        <a:xfrm>
          <a:off x="6019800" y="381952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7</xdr:col>
      <xdr:colOff>1</xdr:colOff>
      <xdr:row>20</xdr:row>
      <xdr:rowOff>0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59D718C0-EAE9-46DD-915D-BA0878D0D29E}"/>
            </a:ext>
          </a:extLst>
        </xdr:cNvPr>
        <xdr:cNvSpPr/>
      </xdr:nvSpPr>
      <xdr:spPr>
        <a:xfrm>
          <a:off x="6019800" y="330517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1</xdr:colOff>
      <xdr:row>23</xdr:row>
      <xdr:rowOff>0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E2E9D1E2-97E8-4C19-AF01-A33C5867DFDC}"/>
            </a:ext>
          </a:extLst>
        </xdr:cNvPr>
        <xdr:cNvSpPr/>
      </xdr:nvSpPr>
      <xdr:spPr>
        <a:xfrm>
          <a:off x="3505200" y="381952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0</xdr:colOff>
      <xdr:row>21</xdr:row>
      <xdr:rowOff>0</xdr:rowOff>
    </xdr:from>
    <xdr:to>
      <xdr:col>5</xdr:col>
      <xdr:colOff>1</xdr:colOff>
      <xdr:row>22</xdr:row>
      <xdr:rowOff>0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A77A3156-F3F0-4D9E-B5FA-FA272BF00708}"/>
            </a:ext>
          </a:extLst>
        </xdr:cNvPr>
        <xdr:cNvSpPr/>
      </xdr:nvSpPr>
      <xdr:spPr>
        <a:xfrm>
          <a:off x="3505200" y="364807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5</xdr:col>
      <xdr:colOff>1</xdr:colOff>
      <xdr:row>18</xdr:row>
      <xdr:rowOff>0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C585CF59-086B-4F19-B5D7-E9ECD3CFCF2F}"/>
            </a:ext>
          </a:extLst>
        </xdr:cNvPr>
        <xdr:cNvSpPr/>
      </xdr:nvSpPr>
      <xdr:spPr>
        <a:xfrm>
          <a:off x="3505200" y="296227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1</xdr:colOff>
      <xdr:row>19</xdr:row>
      <xdr:rowOff>0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30C6155B-0F71-4FD1-AD2F-AE20EEC7A51F}"/>
            </a:ext>
          </a:extLst>
        </xdr:cNvPr>
        <xdr:cNvSpPr/>
      </xdr:nvSpPr>
      <xdr:spPr>
        <a:xfrm>
          <a:off x="3505200" y="313372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1</xdr:colOff>
      <xdr:row>20</xdr:row>
      <xdr:rowOff>0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57A8D19C-13F7-4112-819E-CF6F60DD3BCC}"/>
            </a:ext>
          </a:extLst>
        </xdr:cNvPr>
        <xdr:cNvSpPr/>
      </xdr:nvSpPr>
      <xdr:spPr>
        <a:xfrm>
          <a:off x="3505200" y="330517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1</xdr:colOff>
      <xdr:row>21</xdr:row>
      <xdr:rowOff>0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522DC8C1-0E28-4978-A84B-549AC1B83216}"/>
            </a:ext>
          </a:extLst>
        </xdr:cNvPr>
        <xdr:cNvSpPr/>
      </xdr:nvSpPr>
      <xdr:spPr>
        <a:xfrm>
          <a:off x="3505200" y="347662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7</xdr:col>
      <xdr:colOff>1</xdr:colOff>
      <xdr:row>10</xdr:row>
      <xdr:rowOff>0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7B0BF633-371B-4D02-8853-C48D080D8124}"/>
            </a:ext>
          </a:extLst>
        </xdr:cNvPr>
        <xdr:cNvSpPr/>
      </xdr:nvSpPr>
      <xdr:spPr>
        <a:xfrm>
          <a:off x="6019800" y="159067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</xdr:colOff>
      <xdr:row>9</xdr:row>
      <xdr:rowOff>85725</xdr:rowOff>
    </xdr:from>
    <xdr:to>
      <xdr:col>7</xdr:col>
      <xdr:colOff>12701</xdr:colOff>
      <xdr:row>23</xdr:row>
      <xdr:rowOff>85725</xdr:rowOff>
    </xdr:to>
    <xdr:cxnSp macro="">
      <xdr:nvCxnSpPr>
        <xdr:cNvPr id="50" name="연결선: 꺾임 49">
          <a:extLst>
            <a:ext uri="{FF2B5EF4-FFF2-40B4-BE49-F238E27FC236}">
              <a16:creationId xmlns:a16="http://schemas.microsoft.com/office/drawing/2014/main" id="{6295634E-5AFD-4149-9186-65311D122F92}"/>
            </a:ext>
          </a:extLst>
        </xdr:cNvPr>
        <xdr:cNvCxnSpPr>
          <a:cxnSpLocks/>
          <a:stCxn id="47" idx="3"/>
          <a:endCxn id="37" idx="3"/>
        </xdr:cNvCxnSpPr>
      </xdr:nvCxnSpPr>
      <xdr:spPr>
        <a:xfrm>
          <a:off x="7924801" y="1676400"/>
          <a:ext cx="12700" cy="2400300"/>
        </a:xfrm>
        <a:prstGeom prst="bentConnector3">
          <a:avLst>
            <a:gd name="adj1" fmla="val 1800000"/>
          </a:avLst>
        </a:prstGeom>
        <a:ln w="19050">
          <a:solidFill>
            <a:srgbClr val="EC5A8E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</xdr:colOff>
      <xdr:row>20</xdr:row>
      <xdr:rowOff>85725</xdr:rowOff>
    </xdr:from>
    <xdr:to>
      <xdr:col>4</xdr:col>
      <xdr:colOff>1</xdr:colOff>
      <xdr:row>30</xdr:row>
      <xdr:rowOff>85725</xdr:rowOff>
    </xdr:to>
    <xdr:cxnSp macro="">
      <xdr:nvCxnSpPr>
        <xdr:cNvPr id="57" name="연결선: 꺾임 56">
          <a:extLst>
            <a:ext uri="{FF2B5EF4-FFF2-40B4-BE49-F238E27FC236}">
              <a16:creationId xmlns:a16="http://schemas.microsoft.com/office/drawing/2014/main" id="{6A1AD250-6E92-4A19-BBD0-6B318FF0DA6B}"/>
            </a:ext>
          </a:extLst>
        </xdr:cNvPr>
        <xdr:cNvCxnSpPr>
          <a:cxnSpLocks/>
          <a:stCxn id="34" idx="1"/>
          <a:endCxn id="30" idx="3"/>
        </xdr:cNvCxnSpPr>
      </xdr:nvCxnSpPr>
      <xdr:spPr>
        <a:xfrm rot="10800000">
          <a:off x="2895602" y="3562350"/>
          <a:ext cx="609599" cy="1714500"/>
        </a:xfrm>
        <a:prstGeom prst="bentConnector3">
          <a:avLst>
            <a:gd name="adj1" fmla="val 39063"/>
          </a:avLst>
        </a:prstGeom>
        <a:ln w="19050">
          <a:solidFill>
            <a:srgbClr val="00A29A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</xdr:colOff>
      <xdr:row>30</xdr:row>
      <xdr:rowOff>85725</xdr:rowOff>
    </xdr:from>
    <xdr:to>
      <xdr:col>4</xdr:col>
      <xdr:colOff>1</xdr:colOff>
      <xdr:row>30</xdr:row>
      <xdr:rowOff>98425</xdr:rowOff>
    </xdr:to>
    <xdr:cxnSp macro="">
      <xdr:nvCxnSpPr>
        <xdr:cNvPr id="62" name="연결선: 꺾임 61">
          <a:extLst>
            <a:ext uri="{FF2B5EF4-FFF2-40B4-BE49-F238E27FC236}">
              <a16:creationId xmlns:a16="http://schemas.microsoft.com/office/drawing/2014/main" id="{4E60298F-C895-43A6-8BC5-F9338372150E}"/>
            </a:ext>
          </a:extLst>
        </xdr:cNvPr>
        <xdr:cNvCxnSpPr>
          <a:cxnSpLocks/>
          <a:stCxn id="34" idx="1"/>
          <a:endCxn id="31" idx="3"/>
        </xdr:cNvCxnSpPr>
      </xdr:nvCxnSpPr>
      <xdr:spPr>
        <a:xfrm rot="10800000">
          <a:off x="2895602" y="5276850"/>
          <a:ext cx="609599" cy="12700"/>
        </a:xfrm>
        <a:prstGeom prst="bentConnector3">
          <a:avLst>
            <a:gd name="adj1" fmla="val 50000"/>
          </a:avLst>
        </a:prstGeom>
        <a:ln w="19050">
          <a:solidFill>
            <a:srgbClr val="00A29A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</xdr:colOff>
      <xdr:row>22</xdr:row>
      <xdr:rowOff>85725</xdr:rowOff>
    </xdr:from>
    <xdr:to>
      <xdr:col>6</xdr:col>
      <xdr:colOff>1</xdr:colOff>
      <xdr:row>30</xdr:row>
      <xdr:rowOff>85725</xdr:rowOff>
    </xdr:to>
    <xdr:cxnSp macro="">
      <xdr:nvCxnSpPr>
        <xdr:cNvPr id="68" name="연결선: 꺾임 67">
          <a:extLst>
            <a:ext uri="{FF2B5EF4-FFF2-40B4-BE49-F238E27FC236}">
              <a16:creationId xmlns:a16="http://schemas.microsoft.com/office/drawing/2014/main" id="{F92F0E8E-F35B-4DB8-976E-20EB9E261738}"/>
            </a:ext>
          </a:extLst>
        </xdr:cNvPr>
        <xdr:cNvCxnSpPr>
          <a:cxnSpLocks/>
          <a:stCxn id="38" idx="1"/>
          <a:endCxn id="34" idx="3"/>
        </xdr:cNvCxnSpPr>
      </xdr:nvCxnSpPr>
      <xdr:spPr>
        <a:xfrm rot="10800000" flipV="1">
          <a:off x="5410202" y="3905250"/>
          <a:ext cx="609599" cy="1371600"/>
        </a:xfrm>
        <a:prstGeom prst="bentConnector3">
          <a:avLst>
            <a:gd name="adj1" fmla="val 43750"/>
          </a:avLst>
        </a:prstGeom>
        <a:ln w="19050">
          <a:solidFill>
            <a:srgbClr val="00A29A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</xdr:colOff>
      <xdr:row>19</xdr:row>
      <xdr:rowOff>85725</xdr:rowOff>
    </xdr:from>
    <xdr:to>
      <xdr:col>6</xdr:col>
      <xdr:colOff>1</xdr:colOff>
      <xdr:row>20</xdr:row>
      <xdr:rowOff>85725</xdr:rowOff>
    </xdr:to>
    <xdr:cxnSp macro="">
      <xdr:nvCxnSpPr>
        <xdr:cNvPr id="80" name="연결선: 꺾임 79">
          <a:extLst>
            <a:ext uri="{FF2B5EF4-FFF2-40B4-BE49-F238E27FC236}">
              <a16:creationId xmlns:a16="http://schemas.microsoft.com/office/drawing/2014/main" id="{06DD7EDB-DC95-4694-B451-11B12CBD41B4}"/>
            </a:ext>
          </a:extLst>
        </xdr:cNvPr>
        <xdr:cNvCxnSpPr>
          <a:cxnSpLocks/>
          <a:stCxn id="39" idx="1"/>
          <a:endCxn id="46" idx="3"/>
        </xdr:cNvCxnSpPr>
      </xdr:nvCxnSpPr>
      <xdr:spPr>
        <a:xfrm rot="10800000" flipV="1">
          <a:off x="5410202" y="3390900"/>
          <a:ext cx="609599" cy="171450"/>
        </a:xfrm>
        <a:prstGeom prst="bentConnector3">
          <a:avLst>
            <a:gd name="adj1" fmla="val 34375"/>
          </a:avLst>
        </a:prstGeom>
        <a:ln w="19050">
          <a:solidFill>
            <a:schemeClr val="accent5">
              <a:lumMod val="7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1</xdr:colOff>
      <xdr:row>21</xdr:row>
      <xdr:rowOff>0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27FE0777-8221-4357-84F7-0CEF3E919192}"/>
            </a:ext>
          </a:extLst>
        </xdr:cNvPr>
        <xdr:cNvSpPr/>
      </xdr:nvSpPr>
      <xdr:spPr>
        <a:xfrm>
          <a:off x="3505200" y="347662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</xdr:colOff>
      <xdr:row>19</xdr:row>
      <xdr:rowOff>85725</xdr:rowOff>
    </xdr:from>
    <xdr:to>
      <xdr:col>6</xdr:col>
      <xdr:colOff>1</xdr:colOff>
      <xdr:row>20</xdr:row>
      <xdr:rowOff>85725</xdr:rowOff>
    </xdr:to>
    <xdr:cxnSp macro="">
      <xdr:nvCxnSpPr>
        <xdr:cNvPr id="85" name="연결선: 꺾임 84">
          <a:extLst>
            <a:ext uri="{FF2B5EF4-FFF2-40B4-BE49-F238E27FC236}">
              <a16:creationId xmlns:a16="http://schemas.microsoft.com/office/drawing/2014/main" id="{5234AC11-490C-406E-AD73-8EA67B24F759}"/>
            </a:ext>
          </a:extLst>
        </xdr:cNvPr>
        <xdr:cNvCxnSpPr>
          <a:cxnSpLocks/>
          <a:endCxn id="84" idx="3"/>
        </xdr:cNvCxnSpPr>
      </xdr:nvCxnSpPr>
      <xdr:spPr>
        <a:xfrm rot="10800000" flipV="1">
          <a:off x="5410202" y="3390900"/>
          <a:ext cx="609599" cy="171450"/>
        </a:xfrm>
        <a:prstGeom prst="bentConnector3">
          <a:avLst>
            <a:gd name="adj1" fmla="val 34375"/>
          </a:avLst>
        </a:prstGeom>
        <a:ln w="19050">
          <a:solidFill>
            <a:schemeClr val="accent5">
              <a:lumMod val="7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</xdr:colOff>
      <xdr:row>21</xdr:row>
      <xdr:rowOff>85725</xdr:rowOff>
    </xdr:from>
    <xdr:to>
      <xdr:col>4</xdr:col>
      <xdr:colOff>1</xdr:colOff>
      <xdr:row>37</xdr:row>
      <xdr:rowOff>85725</xdr:rowOff>
    </xdr:to>
    <xdr:cxnSp macro="">
      <xdr:nvCxnSpPr>
        <xdr:cNvPr id="86" name="연결선: 꺾임 85">
          <a:extLst>
            <a:ext uri="{FF2B5EF4-FFF2-40B4-BE49-F238E27FC236}">
              <a16:creationId xmlns:a16="http://schemas.microsoft.com/office/drawing/2014/main" id="{0EB629B0-8C6B-4DED-B2A8-2F07069895E9}"/>
            </a:ext>
          </a:extLst>
        </xdr:cNvPr>
        <xdr:cNvCxnSpPr>
          <a:cxnSpLocks/>
          <a:stCxn id="41" idx="1"/>
          <a:endCxn id="33" idx="3"/>
        </xdr:cNvCxnSpPr>
      </xdr:nvCxnSpPr>
      <xdr:spPr>
        <a:xfrm rot="10800000" flipV="1">
          <a:off x="2895602" y="3733800"/>
          <a:ext cx="609599" cy="2743200"/>
        </a:xfrm>
        <a:prstGeom prst="bentConnector3">
          <a:avLst>
            <a:gd name="adj1" fmla="val 73437"/>
          </a:avLst>
        </a:prstGeom>
        <a:ln w="19050">
          <a:solidFill>
            <a:schemeClr val="accent1">
              <a:lumMod val="7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70D45-32EC-45DE-82B3-C370B7802E42}">
  <sheetPr codeName="Sheet2"/>
  <dimension ref="A1:CC199"/>
  <sheetViews>
    <sheetView showGridLines="0" tabSelected="1" zoomScaleNormal="100" workbookViewId="0"/>
  </sheetViews>
  <sheetFormatPr defaultColWidth="3.28515625" defaultRowHeight="13.5"/>
  <cols>
    <col min="4" max="5" width="3.28515625" customWidth="1"/>
    <col min="57" max="57" width="3.28515625" customWidth="1"/>
  </cols>
  <sheetData>
    <row r="1" spans="1:8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</row>
    <row r="2" spans="1:8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</row>
    <row r="3" spans="1:81" ht="17.25">
      <c r="A3" s="20"/>
      <c r="B3" s="20"/>
      <c r="C3" s="21"/>
      <c r="D3" s="22"/>
      <c r="E3" s="22"/>
      <c r="F3" s="23"/>
      <c r="G3" s="24"/>
      <c r="H3" s="24" t="s">
        <v>392</v>
      </c>
      <c r="I3" s="22"/>
      <c r="J3" s="22"/>
      <c r="K3" s="22"/>
      <c r="L3" s="22"/>
      <c r="M3" s="1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</row>
    <row r="4" spans="1:8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</row>
    <row r="5" spans="1:8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</row>
    <row r="6" spans="1:8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</row>
    <row r="7" spans="1:81" ht="16.5">
      <c r="A7" s="20"/>
      <c r="B7" s="20"/>
      <c r="C7" s="25">
        <v>1</v>
      </c>
      <c r="D7" s="26" t="s">
        <v>15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8"/>
      <c r="AX7" s="28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</row>
    <row r="8" spans="1:8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</row>
    <row r="9" spans="1:81">
      <c r="A9" s="20"/>
      <c r="B9" s="20"/>
      <c r="C9" s="20"/>
      <c r="D9" s="29" t="s">
        <v>96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</row>
    <row r="10" spans="1:8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</row>
    <row r="11" spans="1:81" ht="13.5" customHeight="1">
      <c r="A11" s="20"/>
      <c r="B11" s="20"/>
      <c r="C11" s="31"/>
      <c r="D11" s="32" t="s">
        <v>232</v>
      </c>
      <c r="E11" s="2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</row>
    <row r="12" spans="1:81" ht="13.5" customHeight="1">
      <c r="A12" s="20"/>
      <c r="B12" s="20"/>
      <c r="C12" s="31"/>
      <c r="D12" s="32"/>
      <c r="E12" s="95" t="s">
        <v>233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</row>
    <row r="13" spans="1:81" ht="13.5" customHeight="1">
      <c r="A13" s="20"/>
      <c r="B13" s="20"/>
      <c r="C13" s="31"/>
      <c r="D13" s="32"/>
      <c r="E13" s="29"/>
      <c r="F13" s="29" t="s">
        <v>246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</row>
    <row r="14" spans="1:81" ht="13.5" customHeight="1">
      <c r="A14" s="20"/>
      <c r="B14" s="20"/>
      <c r="C14" s="31"/>
      <c r="D14" s="32"/>
      <c r="E14" s="29"/>
      <c r="F14" s="29" t="s">
        <v>235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</row>
    <row r="15" spans="1:81" ht="3.75" customHeight="1">
      <c r="A15" s="20"/>
      <c r="B15" s="20"/>
      <c r="C15" s="31"/>
      <c r="D15" s="32"/>
      <c r="E15" s="29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</row>
    <row r="16" spans="1:81" ht="13.5" customHeight="1">
      <c r="A16" s="20"/>
      <c r="B16" s="20"/>
      <c r="C16" s="31"/>
      <c r="D16" s="32"/>
      <c r="E16" s="29"/>
      <c r="F16" s="20"/>
      <c r="G16" s="33"/>
      <c r="H16" s="34" t="s">
        <v>236</v>
      </c>
      <c r="I16" s="35"/>
      <c r="J16" s="36"/>
      <c r="K16" s="34" t="s">
        <v>0</v>
      </c>
      <c r="L16" s="38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</row>
    <row r="17" spans="1:81" ht="13.5" customHeight="1">
      <c r="A17" s="20"/>
      <c r="B17" s="20"/>
      <c r="C17" s="31"/>
      <c r="D17" s="32"/>
      <c r="E17" s="29"/>
      <c r="F17" s="20"/>
      <c r="G17" s="39"/>
      <c r="H17" s="40">
        <v>1</v>
      </c>
      <c r="I17" s="41"/>
      <c r="J17" s="42"/>
      <c r="K17" s="65" t="s">
        <v>19</v>
      </c>
      <c r="L17" s="45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</row>
    <row r="18" spans="1:81" ht="13.5" customHeight="1">
      <c r="A18" s="20"/>
      <c r="B18" s="20"/>
      <c r="C18" s="31"/>
      <c r="D18" s="32"/>
      <c r="E18" s="29"/>
      <c r="F18" s="20"/>
      <c r="G18" s="39"/>
      <c r="H18" s="40">
        <v>2</v>
      </c>
      <c r="I18" s="50"/>
      <c r="J18" s="42"/>
      <c r="K18" s="66" t="s">
        <v>20</v>
      </c>
      <c r="L18" s="45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</row>
    <row r="19" spans="1:81" ht="13.5" customHeight="1">
      <c r="A19" s="20"/>
      <c r="B19" s="20"/>
      <c r="C19" s="31"/>
      <c r="D19" s="32"/>
      <c r="E19" s="29"/>
      <c r="F19" s="20"/>
      <c r="G19" s="39"/>
      <c r="H19" s="40">
        <v>3</v>
      </c>
      <c r="I19" s="50"/>
      <c r="J19" s="42"/>
      <c r="K19" s="66" t="s">
        <v>21</v>
      </c>
      <c r="L19" s="45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</row>
    <row r="20" spans="1:81" ht="13.5" customHeight="1">
      <c r="A20" s="20"/>
      <c r="B20" s="20"/>
      <c r="C20" s="31"/>
      <c r="D20" s="32"/>
      <c r="E20" s="29"/>
      <c r="F20" s="20"/>
      <c r="G20" s="51"/>
      <c r="H20" s="52">
        <v>4</v>
      </c>
      <c r="I20" s="53"/>
      <c r="J20" s="54"/>
      <c r="K20" s="52" t="s">
        <v>22</v>
      </c>
      <c r="L20" s="56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</row>
    <row r="21" spans="1:81" ht="13.5" customHeight="1">
      <c r="A21" s="20"/>
      <c r="B21" s="20"/>
      <c r="C21" s="31"/>
      <c r="D21" s="32"/>
      <c r="E21" s="29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</row>
    <row r="22" spans="1:81" ht="13.5" customHeight="1">
      <c r="A22" s="20"/>
      <c r="B22" s="20"/>
      <c r="C22" s="31"/>
      <c r="D22" s="32"/>
      <c r="E22" s="95" t="s">
        <v>234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</row>
    <row r="23" spans="1:81">
      <c r="A23" s="20"/>
      <c r="B23" s="20"/>
      <c r="C23" s="30"/>
      <c r="D23" s="20"/>
      <c r="E23" s="30"/>
      <c r="F23" s="29" t="s">
        <v>247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</row>
    <row r="24" spans="1:81">
      <c r="A24" s="20"/>
      <c r="B24" s="20"/>
      <c r="C24" s="30"/>
      <c r="D24" s="20"/>
      <c r="E24" s="30"/>
      <c r="F24" s="29"/>
      <c r="G24" s="46" t="s">
        <v>97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</row>
    <row r="25" spans="1:81">
      <c r="A25" s="20"/>
      <c r="B25" s="20"/>
      <c r="C25" s="30"/>
      <c r="D25" s="20"/>
      <c r="E25" s="30"/>
      <c r="F25" s="29" t="s">
        <v>248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</row>
    <row r="26" spans="1:81" ht="2.25" customHeight="1">
      <c r="A26" s="20"/>
      <c r="B26" s="20"/>
      <c r="C26" s="30"/>
      <c r="D26" s="20"/>
      <c r="E26" s="30"/>
      <c r="F26" s="29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</row>
    <row r="27" spans="1:81">
      <c r="A27" s="20"/>
      <c r="B27" s="20"/>
      <c r="C27" s="30"/>
      <c r="D27" s="20"/>
      <c r="E27" s="30"/>
      <c r="F27" s="29"/>
      <c r="G27" s="33"/>
      <c r="H27" s="34" t="s">
        <v>42</v>
      </c>
      <c r="I27" s="35"/>
      <c r="J27" s="36"/>
      <c r="K27" s="37"/>
      <c r="L27" s="34" t="s">
        <v>103</v>
      </c>
      <c r="M27" s="34"/>
      <c r="N27" s="38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</row>
    <row r="28" spans="1:81">
      <c r="A28" s="20"/>
      <c r="B28" s="20"/>
      <c r="C28" s="30"/>
      <c r="D28" s="20"/>
      <c r="E28" s="30"/>
      <c r="F28" s="29"/>
      <c r="G28" s="39"/>
      <c r="H28" s="40">
        <v>1</v>
      </c>
      <c r="I28" s="41"/>
      <c r="J28" s="42"/>
      <c r="K28" s="43"/>
      <c r="L28" s="65" t="s">
        <v>104</v>
      </c>
      <c r="M28" s="44"/>
      <c r="N28" s="45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</row>
    <row r="29" spans="1:81">
      <c r="A29" s="20"/>
      <c r="B29" s="20"/>
      <c r="C29" s="30"/>
      <c r="D29" s="20"/>
      <c r="E29" s="30"/>
      <c r="F29" s="29"/>
      <c r="G29" s="39"/>
      <c r="H29" s="40">
        <v>2</v>
      </c>
      <c r="I29" s="50"/>
      <c r="J29" s="42"/>
      <c r="K29" s="43"/>
      <c r="L29" s="66" t="s">
        <v>105</v>
      </c>
      <c r="M29" s="40"/>
      <c r="N29" s="45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</row>
    <row r="30" spans="1:81">
      <c r="A30" s="20"/>
      <c r="B30" s="20"/>
      <c r="C30" s="30"/>
      <c r="D30" s="20"/>
      <c r="E30" s="30"/>
      <c r="F30" s="29"/>
      <c r="G30" s="39"/>
      <c r="H30" s="40">
        <v>3</v>
      </c>
      <c r="I30" s="50"/>
      <c r="J30" s="42"/>
      <c r="K30" s="43"/>
      <c r="L30" s="66" t="s">
        <v>106</v>
      </c>
      <c r="M30" s="40"/>
      <c r="N30" s="45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</row>
    <row r="31" spans="1:81">
      <c r="A31" s="20"/>
      <c r="B31" s="20"/>
      <c r="C31" s="30"/>
      <c r="D31" s="20"/>
      <c r="E31" s="30"/>
      <c r="F31" s="29"/>
      <c r="G31" s="39"/>
      <c r="H31" s="40">
        <v>4</v>
      </c>
      <c r="I31" s="50"/>
      <c r="J31" s="42"/>
      <c r="K31" s="43"/>
      <c r="L31" s="66" t="s">
        <v>107</v>
      </c>
      <c r="M31" s="40"/>
      <c r="N31" s="45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</row>
    <row r="32" spans="1:81">
      <c r="A32" s="20"/>
      <c r="B32" s="20"/>
      <c r="C32" s="30"/>
      <c r="D32" s="20"/>
      <c r="E32" s="30"/>
      <c r="F32" s="29"/>
      <c r="G32" s="39"/>
      <c r="H32" s="40">
        <v>5</v>
      </c>
      <c r="I32" s="50"/>
      <c r="J32" s="42"/>
      <c r="K32" s="43"/>
      <c r="L32" s="66" t="s">
        <v>108</v>
      </c>
      <c r="M32" s="40"/>
      <c r="N32" s="45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</row>
    <row r="33" spans="1:81">
      <c r="A33" s="20"/>
      <c r="B33" s="20"/>
      <c r="C33" s="30"/>
      <c r="D33" s="20"/>
      <c r="E33" s="30"/>
      <c r="F33" s="29"/>
      <c r="G33" s="51"/>
      <c r="H33" s="52">
        <v>6</v>
      </c>
      <c r="I33" s="53"/>
      <c r="J33" s="54"/>
      <c r="K33" s="55"/>
      <c r="L33" s="52">
        <v>0</v>
      </c>
      <c r="M33" s="52"/>
      <c r="N33" s="56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</row>
    <row r="34" spans="1:81" ht="9.75" customHeight="1">
      <c r="A34" s="20"/>
      <c r="B34" s="20"/>
      <c r="C34" s="30"/>
      <c r="D34" s="20"/>
      <c r="E34" s="30"/>
      <c r="F34" s="29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</row>
    <row r="35" spans="1:81">
      <c r="A35" s="20"/>
      <c r="B35" s="20"/>
      <c r="C35" s="30"/>
      <c r="D35" s="20"/>
      <c r="E35" s="30"/>
      <c r="F35" s="29" t="s">
        <v>109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</row>
    <row r="36" spans="1:81">
      <c r="A36" s="20"/>
      <c r="B36" s="20"/>
      <c r="C36" s="30"/>
      <c r="D36" s="20"/>
      <c r="E36" s="30"/>
      <c r="F36" s="29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</row>
    <row r="37" spans="1:81">
      <c r="A37" s="20"/>
      <c r="B37" s="20"/>
      <c r="C37" s="30"/>
      <c r="D37" s="20"/>
      <c r="E37" s="95" t="s">
        <v>237</v>
      </c>
      <c r="F37" s="29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</row>
    <row r="38" spans="1:81">
      <c r="A38" s="20"/>
      <c r="B38" s="20"/>
      <c r="C38" s="30"/>
      <c r="D38" s="20"/>
      <c r="E38" s="30"/>
      <c r="F38" s="29" t="s">
        <v>238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</row>
    <row r="39" spans="1:81">
      <c r="A39" s="20"/>
      <c r="B39" s="20"/>
      <c r="C39" s="30"/>
      <c r="D39" s="20"/>
      <c r="E39" s="30"/>
      <c r="F39" s="29" t="s">
        <v>239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</row>
    <row r="40" spans="1:81" ht="3" customHeight="1">
      <c r="A40" s="20"/>
      <c r="B40" s="20"/>
      <c r="C40" s="30"/>
      <c r="D40" s="20"/>
      <c r="E40" s="30"/>
      <c r="F40" s="29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</row>
    <row r="41" spans="1:81">
      <c r="A41" s="20"/>
      <c r="B41" s="20"/>
      <c r="C41" s="30"/>
      <c r="D41" s="20"/>
      <c r="E41" s="30"/>
      <c r="F41" s="29"/>
      <c r="G41" s="33"/>
      <c r="H41" s="34" t="s">
        <v>236</v>
      </c>
      <c r="I41" s="35"/>
      <c r="J41" s="36"/>
      <c r="K41" s="34" t="s">
        <v>0</v>
      </c>
      <c r="L41" s="38"/>
      <c r="M41" s="96" t="s">
        <v>240</v>
      </c>
      <c r="N41" s="37"/>
      <c r="O41" s="96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8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</row>
    <row r="42" spans="1:81">
      <c r="A42" s="20"/>
      <c r="B42" s="20"/>
      <c r="C42" s="30"/>
      <c r="D42" s="20"/>
      <c r="E42" s="30"/>
      <c r="F42" s="29"/>
      <c r="G42" s="39"/>
      <c r="H42" s="40">
        <v>1</v>
      </c>
      <c r="I42" s="41"/>
      <c r="J42" s="42"/>
      <c r="K42" s="65" t="s">
        <v>224</v>
      </c>
      <c r="L42" s="45"/>
      <c r="M42" s="42" t="s">
        <v>243</v>
      </c>
      <c r="N42" s="43"/>
      <c r="O42" s="97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5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</row>
    <row r="43" spans="1:81">
      <c r="A43" s="20"/>
      <c r="B43" s="20"/>
      <c r="C43" s="30"/>
      <c r="D43" s="20"/>
      <c r="E43" s="30"/>
      <c r="F43" s="29"/>
      <c r="G43" s="39"/>
      <c r="H43" s="40">
        <v>2</v>
      </c>
      <c r="I43" s="50"/>
      <c r="J43" s="42"/>
      <c r="K43" s="66" t="s">
        <v>226</v>
      </c>
      <c r="L43" s="45"/>
      <c r="M43" s="42" t="s">
        <v>244</v>
      </c>
      <c r="N43" s="43"/>
      <c r="O43" s="98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5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</row>
    <row r="44" spans="1:81">
      <c r="A44" s="20"/>
      <c r="B44" s="20"/>
      <c r="C44" s="30"/>
      <c r="D44" s="20"/>
      <c r="E44" s="30"/>
      <c r="F44" s="29"/>
      <c r="G44" s="39"/>
      <c r="H44" s="40">
        <v>3</v>
      </c>
      <c r="I44" s="50"/>
      <c r="J44" s="42"/>
      <c r="K44" s="66" t="s">
        <v>228</v>
      </c>
      <c r="L44" s="45"/>
      <c r="M44" s="42" t="s">
        <v>242</v>
      </c>
      <c r="N44" s="43"/>
      <c r="O44" s="98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5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</row>
    <row r="45" spans="1:81">
      <c r="A45" s="20"/>
      <c r="B45" s="20"/>
      <c r="C45" s="30"/>
      <c r="D45" s="20"/>
      <c r="E45" s="30"/>
      <c r="F45" s="29"/>
      <c r="G45" s="51"/>
      <c r="H45" s="52">
        <v>4</v>
      </c>
      <c r="I45" s="53"/>
      <c r="J45" s="54"/>
      <c r="K45" s="52" t="s">
        <v>230</v>
      </c>
      <c r="L45" s="56"/>
      <c r="M45" s="54" t="s">
        <v>241</v>
      </c>
      <c r="N45" s="55"/>
      <c r="O45" s="99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6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</row>
    <row r="46" spans="1:81">
      <c r="A46" s="20"/>
      <c r="B46" s="20"/>
      <c r="C46" s="30"/>
      <c r="D46" s="20"/>
      <c r="E46" s="30"/>
      <c r="F46" s="29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</row>
    <row r="47" spans="1:81">
      <c r="A47" s="20"/>
      <c r="B47" s="20"/>
      <c r="C47" s="30"/>
      <c r="D47" s="20"/>
      <c r="E47" s="30"/>
      <c r="F47" s="29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</row>
    <row r="48" spans="1:81">
      <c r="A48" s="20"/>
      <c r="B48" s="20"/>
      <c r="C48" s="30"/>
      <c r="D48" s="32" t="s">
        <v>98</v>
      </c>
      <c r="E48" s="29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</row>
    <row r="49" spans="1:81">
      <c r="A49" s="20"/>
      <c r="B49" s="20"/>
      <c r="C49" s="30"/>
      <c r="D49" s="30"/>
      <c r="E49" s="29" t="s">
        <v>99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</row>
    <row r="50" spans="1:81">
      <c r="A50" s="20"/>
      <c r="B50" s="20"/>
      <c r="C50" s="30"/>
      <c r="D50" s="30"/>
      <c r="E50" s="29" t="s">
        <v>245</v>
      </c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</row>
    <row r="51" spans="1:81">
      <c r="A51" s="20"/>
      <c r="B51" s="20"/>
      <c r="C51" s="30"/>
      <c r="D51" s="30"/>
      <c r="E51" s="29" t="s">
        <v>358</v>
      </c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</row>
    <row r="52" spans="1:81">
      <c r="A52" s="20"/>
      <c r="B52" s="20"/>
      <c r="C52" s="30"/>
      <c r="D52" s="30"/>
      <c r="E52" s="29"/>
      <c r="F52" s="20" t="s">
        <v>360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</row>
    <row r="53" spans="1:81">
      <c r="A53" s="20"/>
      <c r="B53" s="20"/>
      <c r="C53" s="30"/>
      <c r="D53" s="30"/>
      <c r="E53" s="29"/>
      <c r="F53" s="20" t="s">
        <v>359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</row>
    <row r="54" spans="1:81">
      <c r="A54" s="20"/>
      <c r="B54" s="20"/>
      <c r="C54" s="30"/>
      <c r="D54" s="30"/>
      <c r="E54" s="3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</row>
    <row r="55" spans="1:81">
      <c r="A55" s="20"/>
      <c r="B55" s="20"/>
      <c r="C55" s="30"/>
      <c r="D55" s="32" t="s">
        <v>101</v>
      </c>
      <c r="E55" s="29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</row>
    <row r="56" spans="1:81">
      <c r="A56" s="20"/>
      <c r="B56" s="20"/>
      <c r="C56" s="30"/>
      <c r="D56" s="30"/>
      <c r="E56" s="29" t="s">
        <v>249</v>
      </c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</row>
    <row r="57" spans="1:81" ht="2.25" customHeight="1">
      <c r="A57" s="20"/>
      <c r="B57" s="20"/>
      <c r="C57" s="30"/>
      <c r="D57" s="30"/>
      <c r="E57" s="29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</row>
    <row r="58" spans="1:81">
      <c r="A58" s="20"/>
      <c r="B58" s="20"/>
      <c r="C58" s="30"/>
      <c r="D58" s="30"/>
      <c r="E58" s="29"/>
      <c r="F58" s="33"/>
      <c r="G58" s="34"/>
      <c r="H58" s="34" t="s">
        <v>112</v>
      </c>
      <c r="I58" s="36"/>
      <c r="J58" s="35"/>
      <c r="K58" s="34"/>
      <c r="L58" s="34" t="s">
        <v>95</v>
      </c>
      <c r="M58" s="38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</row>
    <row r="59" spans="1:81">
      <c r="A59" s="20"/>
      <c r="B59" s="20"/>
      <c r="C59" s="30"/>
      <c r="D59" s="30"/>
      <c r="E59" s="29"/>
      <c r="F59" s="39"/>
      <c r="G59" s="40"/>
      <c r="H59" s="40" t="s">
        <v>84</v>
      </c>
      <c r="I59" s="42"/>
      <c r="J59" s="41"/>
      <c r="K59" s="65"/>
      <c r="L59" s="65" t="s">
        <v>110</v>
      </c>
      <c r="M59" s="45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</row>
    <row r="60" spans="1:81">
      <c r="A60" s="20"/>
      <c r="B60" s="20"/>
      <c r="C60" s="30"/>
      <c r="D60" s="30"/>
      <c r="E60" s="29"/>
      <c r="F60" s="39"/>
      <c r="G60" s="40"/>
      <c r="H60" s="40" t="s">
        <v>113</v>
      </c>
      <c r="I60" s="42"/>
      <c r="J60" s="50"/>
      <c r="K60" s="65"/>
      <c r="L60" s="65" t="s">
        <v>110</v>
      </c>
      <c r="M60" s="45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</row>
    <row r="61" spans="1:81">
      <c r="A61" s="20"/>
      <c r="B61" s="20"/>
      <c r="C61" s="30"/>
      <c r="D61" s="30"/>
      <c r="E61" s="29"/>
      <c r="F61" s="39"/>
      <c r="G61" s="40"/>
      <c r="H61" s="40" t="s">
        <v>114</v>
      </c>
      <c r="I61" s="42"/>
      <c r="J61" s="50"/>
      <c r="K61" s="65"/>
      <c r="L61" s="65" t="s">
        <v>110</v>
      </c>
      <c r="M61" s="45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</row>
    <row r="62" spans="1:81">
      <c r="A62" s="20"/>
      <c r="B62" s="20"/>
      <c r="C62" s="30"/>
      <c r="D62" s="30"/>
      <c r="E62" s="29"/>
      <c r="F62" s="51"/>
      <c r="G62" s="52"/>
      <c r="H62" s="52" t="s">
        <v>115</v>
      </c>
      <c r="I62" s="54"/>
      <c r="J62" s="53"/>
      <c r="K62" s="67"/>
      <c r="L62" s="67">
        <v>5</v>
      </c>
      <c r="M62" s="56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</row>
    <row r="63" spans="1:81">
      <c r="A63" s="20"/>
      <c r="B63" s="20"/>
      <c r="C63" s="30"/>
      <c r="D63" s="30"/>
      <c r="E63" s="29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</row>
    <row r="64" spans="1:81">
      <c r="A64" s="20"/>
      <c r="B64" s="20"/>
      <c r="C64" s="30"/>
      <c r="D64" s="30"/>
      <c r="E64" s="29" t="s">
        <v>137</v>
      </c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</row>
    <row r="65" spans="1:81">
      <c r="A65" s="20"/>
      <c r="B65" s="20"/>
      <c r="C65" s="30"/>
      <c r="D65" s="30"/>
      <c r="E65" s="29" t="s">
        <v>138</v>
      </c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</row>
    <row r="66" spans="1:81" ht="3.75" customHeight="1">
      <c r="A66" s="20"/>
      <c r="B66" s="20"/>
      <c r="C66" s="30"/>
      <c r="D66" s="30"/>
      <c r="E66" s="2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</row>
    <row r="67" spans="1:81">
      <c r="A67" s="20"/>
      <c r="B67" s="20"/>
      <c r="C67" s="30"/>
      <c r="D67" s="30"/>
      <c r="E67" s="29"/>
      <c r="F67" s="72"/>
      <c r="G67" s="73" t="s">
        <v>42</v>
      </c>
      <c r="H67" s="75"/>
      <c r="I67" s="77" t="s">
        <v>135</v>
      </c>
      <c r="J67" s="74"/>
      <c r="K67" s="73"/>
      <c r="L67" s="73"/>
      <c r="M67" s="78"/>
      <c r="N67" s="74"/>
      <c r="O67" s="74"/>
      <c r="P67" s="73"/>
      <c r="Q67" s="73"/>
      <c r="R67" s="78"/>
      <c r="S67" s="73"/>
      <c r="T67" s="75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</row>
    <row r="68" spans="1:81">
      <c r="A68" s="20"/>
      <c r="B68" s="20"/>
      <c r="C68" s="30"/>
      <c r="D68" s="30"/>
      <c r="E68" s="29"/>
      <c r="F68" s="79"/>
      <c r="G68" s="80">
        <v>1</v>
      </c>
      <c r="H68" s="81"/>
      <c r="I68" s="86"/>
      <c r="J68" s="87" t="s">
        <v>26</v>
      </c>
      <c r="K68" s="88"/>
      <c r="L68" s="83"/>
      <c r="M68" s="84" t="s">
        <v>27</v>
      </c>
      <c r="N68" s="85"/>
      <c r="O68" s="83"/>
      <c r="P68" s="84" t="s">
        <v>136</v>
      </c>
      <c r="Q68" s="85"/>
      <c r="R68" s="83"/>
      <c r="S68" s="84" t="s">
        <v>115</v>
      </c>
      <c r="T68" s="85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</row>
    <row r="69" spans="1:81">
      <c r="A69" s="20"/>
      <c r="B69" s="20"/>
      <c r="C69" s="30"/>
      <c r="D69" s="30"/>
      <c r="E69" s="29"/>
      <c r="F69" s="79"/>
      <c r="G69" s="80">
        <v>2</v>
      </c>
      <c r="H69" s="82"/>
      <c r="I69" s="86"/>
      <c r="J69" s="87" t="s">
        <v>26</v>
      </c>
      <c r="K69" s="88"/>
      <c r="L69" s="86"/>
      <c r="M69" s="87" t="s">
        <v>27</v>
      </c>
      <c r="N69" s="88"/>
      <c r="O69" s="83"/>
      <c r="P69" s="84" t="s">
        <v>136</v>
      </c>
      <c r="Q69" s="85"/>
      <c r="R69" s="83"/>
      <c r="S69" s="84" t="s">
        <v>115</v>
      </c>
      <c r="T69" s="85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</row>
    <row r="70" spans="1:81">
      <c r="A70" s="20"/>
      <c r="B70" s="20"/>
      <c r="C70" s="30"/>
      <c r="D70" s="30"/>
      <c r="E70" s="29"/>
      <c r="F70" s="79"/>
      <c r="G70" s="80">
        <v>3</v>
      </c>
      <c r="H70" s="82"/>
      <c r="I70" s="86"/>
      <c r="J70" s="87" t="s">
        <v>26</v>
      </c>
      <c r="K70" s="88"/>
      <c r="L70" s="86"/>
      <c r="M70" s="87" t="s">
        <v>27</v>
      </c>
      <c r="N70" s="88"/>
      <c r="O70" s="86"/>
      <c r="P70" s="87" t="s">
        <v>136</v>
      </c>
      <c r="Q70" s="88"/>
      <c r="R70" s="86"/>
      <c r="S70" s="87" t="s">
        <v>115</v>
      </c>
      <c r="T70" s="88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</row>
    <row r="71" spans="1:81">
      <c r="A71" s="20"/>
      <c r="B71" s="20"/>
      <c r="C71" s="30"/>
      <c r="D71" s="30"/>
      <c r="E71" s="29"/>
      <c r="F71" s="79"/>
      <c r="G71" s="80">
        <v>4</v>
      </c>
      <c r="H71" s="82"/>
      <c r="I71" s="86"/>
      <c r="J71" s="87" t="s">
        <v>26</v>
      </c>
      <c r="K71" s="88"/>
      <c r="L71" s="86"/>
      <c r="M71" s="87" t="s">
        <v>27</v>
      </c>
      <c r="N71" s="88"/>
      <c r="O71" s="86"/>
      <c r="P71" s="87" t="s">
        <v>136</v>
      </c>
      <c r="Q71" s="88"/>
      <c r="R71" s="86"/>
      <c r="S71" s="87" t="s">
        <v>115</v>
      </c>
      <c r="T71" s="88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</row>
    <row r="72" spans="1:81">
      <c r="A72" s="20"/>
      <c r="B72" s="20"/>
      <c r="C72" s="30"/>
      <c r="D72" s="30"/>
      <c r="E72" s="29"/>
      <c r="F72" s="79"/>
      <c r="G72" s="80">
        <v>5</v>
      </c>
      <c r="H72" s="82"/>
      <c r="I72" s="86"/>
      <c r="J72" s="87" t="s">
        <v>26</v>
      </c>
      <c r="K72" s="88"/>
      <c r="L72" s="86"/>
      <c r="M72" s="87" t="s">
        <v>27</v>
      </c>
      <c r="N72" s="88"/>
      <c r="O72" s="86"/>
      <c r="P72" s="87" t="s">
        <v>136</v>
      </c>
      <c r="Q72" s="88"/>
      <c r="R72" s="86"/>
      <c r="S72" s="87" t="s">
        <v>115</v>
      </c>
      <c r="T72" s="88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</row>
    <row r="73" spans="1:81">
      <c r="A73" s="20"/>
      <c r="B73" s="20"/>
      <c r="C73" s="30"/>
      <c r="D73" s="30"/>
      <c r="E73" s="29"/>
      <c r="F73" s="70"/>
      <c r="G73" s="71">
        <v>6</v>
      </c>
      <c r="H73" s="76"/>
      <c r="I73" s="86"/>
      <c r="J73" s="87" t="s">
        <v>26</v>
      </c>
      <c r="K73" s="88"/>
      <c r="L73" s="86"/>
      <c r="M73" s="87" t="s">
        <v>27</v>
      </c>
      <c r="N73" s="88"/>
      <c r="O73" s="86"/>
      <c r="P73" s="87" t="s">
        <v>136</v>
      </c>
      <c r="Q73" s="88"/>
      <c r="R73" s="86"/>
      <c r="S73" s="87" t="s">
        <v>115</v>
      </c>
      <c r="T73" s="88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</row>
    <row r="74" spans="1:81">
      <c r="A74" s="20"/>
      <c r="B74" s="20"/>
      <c r="C74" s="30"/>
      <c r="D74" s="30"/>
      <c r="E74" s="29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</row>
    <row r="75" spans="1:81">
      <c r="A75" s="20"/>
      <c r="B75" s="20"/>
      <c r="C75" s="30"/>
      <c r="D75" s="30"/>
      <c r="E75" s="29" t="s">
        <v>250</v>
      </c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</row>
    <row r="76" spans="1:81">
      <c r="A76" s="20"/>
      <c r="B76" s="20"/>
      <c r="C76" s="30"/>
      <c r="D76" s="30"/>
      <c r="E76" s="29" t="s">
        <v>251</v>
      </c>
      <c r="F76" s="20"/>
      <c r="G76" s="46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</row>
    <row r="77" spans="1:81">
      <c r="A77" s="20"/>
      <c r="B77" s="20"/>
      <c r="C77" s="30"/>
      <c r="D77" s="30"/>
      <c r="E77" s="29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</row>
    <row r="78" spans="1:81">
      <c r="A78" s="20"/>
      <c r="B78" s="20"/>
      <c r="C78" s="30"/>
      <c r="D78" s="32" t="s">
        <v>362</v>
      </c>
      <c r="E78" s="29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</row>
    <row r="79" spans="1:81">
      <c r="A79" s="20"/>
      <c r="B79" s="20"/>
      <c r="C79" s="30"/>
      <c r="D79" s="30"/>
      <c r="E79" s="29" t="s">
        <v>252</v>
      </c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</row>
    <row r="80" spans="1:81" ht="12.75" customHeight="1">
      <c r="A80" s="20"/>
      <c r="B80" s="20"/>
      <c r="C80" s="30"/>
      <c r="D80" s="30"/>
      <c r="E80" s="29"/>
      <c r="F80" s="46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</row>
    <row r="81" spans="1:81">
      <c r="A81" s="20"/>
      <c r="B81" s="20"/>
      <c r="C81" s="30"/>
      <c r="D81" s="30"/>
      <c r="E81" s="110" t="s">
        <v>346</v>
      </c>
      <c r="F81" s="46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</row>
    <row r="82" spans="1:81" ht="3.75" customHeight="1">
      <c r="A82" s="20"/>
      <c r="B82" s="20"/>
      <c r="C82" s="30"/>
      <c r="D82" s="30"/>
      <c r="E82" s="29"/>
      <c r="F82" s="46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</row>
    <row r="83" spans="1:81">
      <c r="A83" s="20"/>
      <c r="B83" s="20"/>
      <c r="C83" s="30"/>
      <c r="D83" s="30"/>
      <c r="E83" s="29"/>
      <c r="F83" s="33"/>
      <c r="G83" s="34" t="s">
        <v>347</v>
      </c>
      <c r="H83" s="35"/>
      <c r="I83" s="33"/>
      <c r="J83" s="34" t="s">
        <v>348</v>
      </c>
      <c r="K83" s="35"/>
      <c r="L83" s="36"/>
      <c r="M83" s="37"/>
      <c r="N83" s="34"/>
      <c r="O83" s="34" t="s">
        <v>0</v>
      </c>
      <c r="P83" s="34"/>
      <c r="Q83" s="34"/>
      <c r="R83" s="38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</row>
    <row r="84" spans="1:81">
      <c r="A84" s="20"/>
      <c r="B84" s="20"/>
      <c r="C84" s="30"/>
      <c r="D84" s="30"/>
      <c r="E84" s="29"/>
      <c r="F84" s="39"/>
      <c r="G84" s="40">
        <v>1</v>
      </c>
      <c r="H84" s="41"/>
      <c r="I84" s="39"/>
      <c r="J84" s="66" t="s">
        <v>352</v>
      </c>
      <c r="K84" s="41"/>
      <c r="L84" s="42"/>
      <c r="M84" s="43"/>
      <c r="N84" s="65"/>
      <c r="O84" s="65" t="s">
        <v>353</v>
      </c>
      <c r="P84" s="44"/>
      <c r="Q84" s="44"/>
      <c r="R84" s="45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</row>
    <row r="85" spans="1:81">
      <c r="A85" s="20"/>
      <c r="B85" s="20"/>
      <c r="C85" s="30"/>
      <c r="D85" s="30"/>
      <c r="E85" s="29"/>
      <c r="F85" s="39"/>
      <c r="G85" s="40">
        <v>2</v>
      </c>
      <c r="H85" s="50"/>
      <c r="I85" s="39"/>
      <c r="J85" s="66" t="s">
        <v>349</v>
      </c>
      <c r="K85" s="50"/>
      <c r="L85" s="42"/>
      <c r="M85" s="43"/>
      <c r="N85" s="65"/>
      <c r="O85" s="65" t="s">
        <v>354</v>
      </c>
      <c r="P85" s="40"/>
      <c r="Q85" s="40"/>
      <c r="R85" s="45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</row>
    <row r="86" spans="1:81">
      <c r="A86" s="20"/>
      <c r="B86" s="20"/>
      <c r="C86" s="30"/>
      <c r="D86" s="30"/>
      <c r="E86" s="29"/>
      <c r="F86" s="39"/>
      <c r="G86" s="40">
        <v>3</v>
      </c>
      <c r="H86" s="50"/>
      <c r="I86" s="39"/>
      <c r="J86" s="66" t="s">
        <v>351</v>
      </c>
      <c r="K86" s="50"/>
      <c r="L86" s="42"/>
      <c r="M86" s="43"/>
      <c r="N86" s="66"/>
      <c r="O86" s="66" t="s">
        <v>355</v>
      </c>
      <c r="P86" s="40"/>
      <c r="Q86" s="40"/>
      <c r="R86" s="45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</row>
    <row r="87" spans="1:81">
      <c r="A87" s="20"/>
      <c r="B87" s="20"/>
      <c r="C87" s="30"/>
      <c r="D87" s="30"/>
      <c r="E87" s="29"/>
      <c r="F87" s="51"/>
      <c r="G87" s="52">
        <v>4</v>
      </c>
      <c r="H87" s="53"/>
      <c r="I87" s="51"/>
      <c r="J87" s="67" t="s">
        <v>350</v>
      </c>
      <c r="K87" s="53"/>
      <c r="L87" s="54"/>
      <c r="M87" s="55"/>
      <c r="N87" s="67"/>
      <c r="O87" s="67" t="s">
        <v>356</v>
      </c>
      <c r="P87" s="52"/>
      <c r="Q87" s="52"/>
      <c r="R87" s="56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</row>
    <row r="88" spans="1:81">
      <c r="A88" s="20"/>
      <c r="B88" s="20"/>
      <c r="C88" s="30"/>
      <c r="D88" s="30"/>
      <c r="E88" s="29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</row>
    <row r="89" spans="1:81">
      <c r="A89" s="20"/>
      <c r="B89" s="20"/>
      <c r="C89" s="30"/>
      <c r="D89" s="30"/>
      <c r="E89" s="29" t="s">
        <v>361</v>
      </c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</row>
    <row r="90" spans="1:81">
      <c r="A90" s="20"/>
      <c r="B90" s="20"/>
      <c r="C90" s="30"/>
      <c r="D90" s="30"/>
      <c r="E90" s="29" t="s">
        <v>102</v>
      </c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</row>
    <row r="91" spans="1:81" ht="3" customHeight="1">
      <c r="A91" s="20"/>
      <c r="B91" s="20"/>
      <c r="C91" s="30"/>
      <c r="D91" s="30"/>
      <c r="E91" s="29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</row>
    <row r="92" spans="1:81">
      <c r="A92" s="20"/>
      <c r="B92" s="20"/>
      <c r="C92" s="30"/>
      <c r="D92" s="30"/>
      <c r="E92" s="29"/>
      <c r="F92" s="33"/>
      <c r="G92" s="34" t="s">
        <v>42</v>
      </c>
      <c r="H92" s="35"/>
      <c r="I92" s="36"/>
      <c r="J92" s="37"/>
      <c r="K92" s="34" t="s">
        <v>82</v>
      </c>
      <c r="L92" s="34"/>
      <c r="M92" s="38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</row>
    <row r="93" spans="1:81">
      <c r="A93" s="20"/>
      <c r="B93" s="20"/>
      <c r="C93" s="30"/>
      <c r="D93" s="30"/>
      <c r="E93" s="29"/>
      <c r="F93" s="39"/>
      <c r="G93" s="40">
        <v>1</v>
      </c>
      <c r="H93" s="41"/>
      <c r="I93" s="42"/>
      <c r="J93" s="43"/>
      <c r="K93" s="65" t="s">
        <v>110</v>
      </c>
      <c r="L93" s="44"/>
      <c r="M93" s="45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</row>
    <row r="94" spans="1:81">
      <c r="A94" s="20"/>
      <c r="B94" s="20"/>
      <c r="C94" s="30"/>
      <c r="D94" s="30"/>
      <c r="E94" s="29"/>
      <c r="F94" s="39"/>
      <c r="G94" s="40">
        <v>2</v>
      </c>
      <c r="H94" s="50"/>
      <c r="I94" s="42"/>
      <c r="J94" s="43"/>
      <c r="K94" s="65" t="s">
        <v>110</v>
      </c>
      <c r="L94" s="40"/>
      <c r="M94" s="45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</row>
    <row r="95" spans="1:81">
      <c r="A95" s="20"/>
      <c r="B95" s="20"/>
      <c r="C95" s="30"/>
      <c r="D95" s="30"/>
      <c r="E95" s="29"/>
      <c r="F95" s="39"/>
      <c r="G95" s="40">
        <v>3</v>
      </c>
      <c r="H95" s="50"/>
      <c r="I95" s="42"/>
      <c r="J95" s="43"/>
      <c r="K95" s="66" t="s">
        <v>111</v>
      </c>
      <c r="L95" s="40"/>
      <c r="M95" s="45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</row>
    <row r="96" spans="1:81">
      <c r="A96" s="20"/>
      <c r="B96" s="20"/>
      <c r="C96" s="30"/>
      <c r="D96" s="30"/>
      <c r="E96" s="29"/>
      <c r="F96" s="39"/>
      <c r="G96" s="40">
        <v>4</v>
      </c>
      <c r="H96" s="50"/>
      <c r="I96" s="42"/>
      <c r="J96" s="43"/>
      <c r="K96" s="66" t="s">
        <v>111</v>
      </c>
      <c r="L96" s="40"/>
      <c r="M96" s="45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</row>
    <row r="97" spans="1:81">
      <c r="A97" s="20"/>
      <c r="B97" s="20"/>
      <c r="C97" s="30"/>
      <c r="D97" s="30"/>
      <c r="E97" s="29"/>
      <c r="F97" s="39"/>
      <c r="G97" s="40">
        <v>5</v>
      </c>
      <c r="H97" s="50"/>
      <c r="I97" s="42"/>
      <c r="J97" s="43"/>
      <c r="K97" s="66" t="s">
        <v>107</v>
      </c>
      <c r="L97" s="40"/>
      <c r="M97" s="45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</row>
    <row r="98" spans="1:81">
      <c r="A98" s="20"/>
      <c r="B98" s="20"/>
      <c r="C98" s="30"/>
      <c r="D98" s="30"/>
      <c r="E98" s="29"/>
      <c r="F98" s="51"/>
      <c r="G98" s="52">
        <v>6</v>
      </c>
      <c r="H98" s="53"/>
      <c r="I98" s="54"/>
      <c r="J98" s="55"/>
      <c r="K98" s="67" t="s">
        <v>107</v>
      </c>
      <c r="L98" s="52"/>
      <c r="M98" s="56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</row>
    <row r="99" spans="1:81">
      <c r="A99" s="20"/>
      <c r="B99" s="20"/>
      <c r="C99" s="30"/>
      <c r="D99" s="30"/>
      <c r="E99" s="29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</row>
    <row r="100" spans="1:81">
      <c r="A100" s="20"/>
      <c r="B100" s="20"/>
      <c r="C100" s="30"/>
      <c r="D100" s="30"/>
      <c r="E100" s="29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</row>
    <row r="101" spans="1:81">
      <c r="A101" s="20"/>
      <c r="B101" s="20"/>
      <c r="C101" s="30"/>
      <c r="D101" s="32" t="s">
        <v>363</v>
      </c>
      <c r="E101" s="29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</row>
    <row r="102" spans="1:81">
      <c r="A102" s="20"/>
      <c r="B102" s="20"/>
      <c r="C102" s="30"/>
      <c r="D102" s="30"/>
      <c r="E102" s="29" t="s">
        <v>288</v>
      </c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</row>
    <row r="103" spans="1:81">
      <c r="A103" s="20"/>
      <c r="B103" s="20"/>
      <c r="C103" s="30"/>
      <c r="D103" s="30"/>
      <c r="E103" s="29" t="s">
        <v>279</v>
      </c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</row>
    <row r="104" spans="1:81">
      <c r="A104" s="20"/>
      <c r="B104" s="20"/>
      <c r="C104" s="30"/>
      <c r="D104" s="30"/>
      <c r="E104" s="29" t="s">
        <v>365</v>
      </c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</row>
    <row r="105" spans="1:81" ht="3.75" customHeight="1">
      <c r="A105" s="20"/>
      <c r="B105" s="20"/>
      <c r="C105" s="30"/>
      <c r="D105" s="30"/>
      <c r="E105" s="29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</row>
    <row r="106" spans="1:81">
      <c r="A106" s="20"/>
      <c r="B106" s="20"/>
      <c r="C106" s="30"/>
      <c r="D106" s="30"/>
      <c r="E106" s="29"/>
      <c r="F106" s="33"/>
      <c r="G106" s="34"/>
      <c r="H106" s="34" t="s">
        <v>119</v>
      </c>
      <c r="I106" s="34"/>
      <c r="J106" s="34"/>
      <c r="K106" s="33"/>
      <c r="L106" s="34"/>
      <c r="M106" s="34" t="s">
        <v>73</v>
      </c>
      <c r="N106" s="34"/>
      <c r="O106" s="34"/>
      <c r="P106" s="36"/>
      <c r="Q106" s="34"/>
      <c r="R106" s="34"/>
      <c r="S106" s="34"/>
      <c r="T106" s="34"/>
      <c r="U106" s="34" t="s">
        <v>364</v>
      </c>
      <c r="V106" s="34"/>
      <c r="W106" s="34"/>
      <c r="X106" s="34"/>
      <c r="Y106" s="34"/>
      <c r="Z106" s="38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</row>
    <row r="107" spans="1:81">
      <c r="A107" s="20"/>
      <c r="B107" s="20"/>
      <c r="C107" s="30"/>
      <c r="D107" s="30"/>
      <c r="E107" s="29"/>
      <c r="F107" s="39"/>
      <c r="G107" s="40"/>
      <c r="H107" s="65" t="s">
        <v>120</v>
      </c>
      <c r="I107" s="40"/>
      <c r="J107" s="40"/>
      <c r="K107" s="39"/>
      <c r="L107" s="40"/>
      <c r="M107" s="65" t="s">
        <v>111</v>
      </c>
      <c r="N107" s="40"/>
      <c r="O107" s="40"/>
      <c r="P107" s="42"/>
      <c r="Q107" s="44"/>
      <c r="R107" s="65"/>
      <c r="S107" s="65"/>
      <c r="T107" s="44"/>
      <c r="U107" s="65" t="s">
        <v>117</v>
      </c>
      <c r="V107" s="65"/>
      <c r="W107" s="65"/>
      <c r="X107" s="65"/>
      <c r="Y107" s="65"/>
      <c r="Z107" s="45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</row>
    <row r="108" spans="1:81">
      <c r="A108" s="20"/>
      <c r="B108" s="20"/>
      <c r="C108" s="30"/>
      <c r="D108" s="30"/>
      <c r="E108" s="29"/>
      <c r="F108" s="51"/>
      <c r="G108" s="52"/>
      <c r="H108" s="67" t="s">
        <v>121</v>
      </c>
      <c r="I108" s="52"/>
      <c r="J108" s="52"/>
      <c r="K108" s="51"/>
      <c r="L108" s="52"/>
      <c r="M108" s="67" t="s">
        <v>116</v>
      </c>
      <c r="N108" s="52"/>
      <c r="O108" s="52"/>
      <c r="P108" s="54"/>
      <c r="Q108" s="52"/>
      <c r="R108" s="67"/>
      <c r="S108" s="67"/>
      <c r="T108" s="52"/>
      <c r="U108" s="67" t="s">
        <v>118</v>
      </c>
      <c r="V108" s="67"/>
      <c r="W108" s="67"/>
      <c r="X108" s="67"/>
      <c r="Y108" s="67"/>
      <c r="Z108" s="56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</row>
    <row r="109" spans="1:81">
      <c r="A109" s="20"/>
      <c r="B109" s="20"/>
      <c r="C109" s="30"/>
      <c r="D109" s="30"/>
      <c r="E109" s="110"/>
      <c r="F109" s="68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</row>
    <row r="110" spans="1:81">
      <c r="A110" s="20"/>
      <c r="B110" s="20"/>
      <c r="C110" s="30"/>
      <c r="D110" s="30"/>
      <c r="E110" s="110" t="s">
        <v>280</v>
      </c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</row>
    <row r="111" spans="1:81">
      <c r="A111" s="20"/>
      <c r="B111" s="20"/>
      <c r="C111" s="30"/>
      <c r="D111" s="30"/>
      <c r="E111" s="29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</row>
    <row r="112" spans="1:81">
      <c r="A112" s="20"/>
      <c r="B112" s="20"/>
      <c r="C112" s="30"/>
      <c r="D112" s="30"/>
      <c r="E112" s="29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</row>
    <row r="113" spans="1:81">
      <c r="A113" s="20"/>
      <c r="B113" s="20"/>
      <c r="C113" s="30"/>
      <c r="D113" s="30"/>
      <c r="E113" s="29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</row>
    <row r="114" spans="1:81" ht="16.5">
      <c r="A114" s="20"/>
      <c r="B114" s="20"/>
      <c r="C114" s="25">
        <v>2</v>
      </c>
      <c r="D114" s="26" t="s">
        <v>189</v>
      </c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8"/>
      <c r="AX114" s="28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</row>
    <row r="115" spans="1:81">
      <c r="A115" s="20"/>
      <c r="B115" s="20"/>
      <c r="C115" s="30"/>
      <c r="D115" s="30"/>
      <c r="E115" s="29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</row>
    <row r="116" spans="1:81">
      <c r="A116" s="20"/>
      <c r="B116" s="20"/>
      <c r="C116" s="30"/>
      <c r="D116" s="29" t="s">
        <v>253</v>
      </c>
      <c r="E116" s="29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</row>
    <row r="117" spans="1:81">
      <c r="A117" s="20"/>
      <c r="B117" s="20"/>
      <c r="C117" s="30"/>
      <c r="D117" s="20"/>
      <c r="E117" s="29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</row>
    <row r="118" spans="1:81">
      <c r="A118" s="20"/>
      <c r="B118" s="20"/>
      <c r="C118" s="30"/>
      <c r="D118" s="32" t="s">
        <v>254</v>
      </c>
      <c r="E118" s="29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</row>
    <row r="119" spans="1:81">
      <c r="A119" s="20"/>
      <c r="B119" s="20"/>
      <c r="C119" s="30"/>
      <c r="D119" s="30"/>
      <c r="E119" s="29" t="s">
        <v>301</v>
      </c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</row>
    <row r="120" spans="1:81">
      <c r="A120" s="20"/>
      <c r="B120" s="20"/>
      <c r="C120" s="30"/>
      <c r="D120" s="30"/>
      <c r="E120" s="29"/>
      <c r="F120" s="46" t="s">
        <v>255</v>
      </c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</row>
    <row r="121" spans="1:81">
      <c r="A121" s="20"/>
      <c r="B121" s="20"/>
      <c r="C121" s="30"/>
      <c r="D121" s="30"/>
      <c r="E121" s="29"/>
      <c r="F121" s="46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</row>
    <row r="122" spans="1:81">
      <c r="A122" s="20"/>
      <c r="B122" s="20"/>
      <c r="C122" s="30"/>
      <c r="D122" s="30"/>
      <c r="E122" s="29" t="s">
        <v>302</v>
      </c>
      <c r="F122" s="46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</row>
    <row r="123" spans="1:81">
      <c r="A123" s="20"/>
      <c r="B123" s="20"/>
      <c r="C123" s="30"/>
      <c r="D123" s="30"/>
      <c r="E123" s="29" t="s">
        <v>309</v>
      </c>
      <c r="F123" s="46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</row>
    <row r="124" spans="1:81" ht="9" customHeight="1">
      <c r="A124" s="20"/>
      <c r="B124" s="20"/>
      <c r="C124" s="30"/>
      <c r="D124" s="30"/>
      <c r="E124" s="29"/>
      <c r="F124" s="46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</row>
    <row r="125" spans="1:81">
      <c r="A125" s="20"/>
      <c r="B125" s="20"/>
      <c r="C125" s="30"/>
      <c r="D125" s="30"/>
      <c r="E125" s="130" t="s">
        <v>343</v>
      </c>
      <c r="F125" s="46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130" t="s">
        <v>344</v>
      </c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</row>
    <row r="126" spans="1:81" ht="2.25" customHeight="1">
      <c r="A126" s="20"/>
      <c r="B126" s="20"/>
      <c r="C126" s="30"/>
      <c r="D126" s="30"/>
      <c r="E126" s="130"/>
      <c r="F126" s="46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13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</row>
    <row r="127" spans="1:81">
      <c r="A127" s="20"/>
      <c r="B127" s="20"/>
      <c r="C127" s="30"/>
      <c r="D127" s="30"/>
      <c r="E127" s="29"/>
      <c r="F127" s="46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</row>
    <row r="128" spans="1:81">
      <c r="A128" s="20"/>
      <c r="B128" s="20"/>
      <c r="C128" s="30"/>
      <c r="D128" s="30"/>
      <c r="E128" s="29"/>
      <c r="F128" s="46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</row>
    <row r="129" spans="1:81">
      <c r="A129" s="20"/>
      <c r="B129" s="20"/>
      <c r="C129" s="30"/>
      <c r="D129" s="30"/>
      <c r="E129" s="29"/>
      <c r="F129" s="46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</row>
    <row r="130" spans="1:81">
      <c r="A130" s="20"/>
      <c r="B130" s="20"/>
      <c r="C130" s="30"/>
      <c r="D130" s="30"/>
      <c r="E130" s="29"/>
      <c r="F130" s="46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</row>
    <row r="131" spans="1:81">
      <c r="A131" s="20"/>
      <c r="B131" s="20"/>
      <c r="C131" s="30"/>
      <c r="D131" s="30"/>
      <c r="E131" s="29"/>
      <c r="F131" s="46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</row>
    <row r="132" spans="1:81">
      <c r="A132" s="20"/>
      <c r="B132" s="20"/>
      <c r="C132" s="30"/>
      <c r="D132" s="30"/>
      <c r="E132" s="29"/>
      <c r="F132" s="46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</row>
    <row r="133" spans="1:81">
      <c r="A133" s="20"/>
      <c r="B133" s="20"/>
      <c r="C133" s="30"/>
      <c r="D133" s="30"/>
      <c r="E133" s="29"/>
      <c r="F133" s="46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</row>
    <row r="134" spans="1:81">
      <c r="A134" s="20"/>
      <c r="B134" s="20"/>
      <c r="C134" s="30"/>
      <c r="D134" s="30"/>
      <c r="E134" s="29"/>
      <c r="F134" s="46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</row>
    <row r="135" spans="1:81">
      <c r="A135" s="20"/>
      <c r="B135" s="20"/>
      <c r="C135" s="30"/>
      <c r="D135" s="30"/>
      <c r="E135" s="29"/>
      <c r="F135" s="46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</row>
    <row r="136" spans="1:81">
      <c r="A136" s="20"/>
      <c r="B136" s="20"/>
      <c r="C136" s="30"/>
      <c r="D136" s="30"/>
      <c r="E136" s="29"/>
      <c r="F136" s="46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</row>
    <row r="137" spans="1:81">
      <c r="A137" s="20"/>
      <c r="B137" s="20"/>
      <c r="C137" s="30"/>
      <c r="D137" s="30"/>
      <c r="E137" s="29"/>
      <c r="F137" s="46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</row>
    <row r="138" spans="1:81">
      <c r="A138" s="20"/>
      <c r="B138" s="20"/>
      <c r="C138" s="30"/>
      <c r="D138" s="30"/>
      <c r="E138" s="29"/>
      <c r="F138" s="46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</row>
    <row r="139" spans="1:81">
      <c r="A139" s="20"/>
      <c r="B139" s="20"/>
      <c r="C139" s="30"/>
      <c r="D139" s="30"/>
      <c r="E139" s="29"/>
      <c r="F139" s="46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</row>
    <row r="140" spans="1:81">
      <c r="A140" s="20"/>
      <c r="B140" s="20"/>
      <c r="C140" s="30"/>
      <c r="D140" s="30"/>
      <c r="E140" s="29"/>
      <c r="F140" s="46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</row>
    <row r="141" spans="1:81">
      <c r="A141" s="20"/>
      <c r="B141" s="20"/>
      <c r="C141" s="30"/>
      <c r="D141" s="30"/>
      <c r="E141" s="29"/>
      <c r="F141" s="46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</row>
    <row r="142" spans="1:81">
      <c r="A142" s="20"/>
      <c r="B142" s="20"/>
      <c r="C142" s="30"/>
      <c r="D142" s="30"/>
      <c r="E142" s="29"/>
      <c r="F142" s="46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</row>
    <row r="143" spans="1:81">
      <c r="A143" s="20"/>
      <c r="B143" s="20"/>
      <c r="C143" s="30"/>
      <c r="D143" s="30"/>
      <c r="E143" s="29"/>
      <c r="F143" s="46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</row>
    <row r="144" spans="1:81">
      <c r="A144" s="20"/>
      <c r="B144" s="20"/>
      <c r="C144" s="30"/>
      <c r="D144" s="32" t="s">
        <v>322</v>
      </c>
      <c r="E144" s="29"/>
      <c r="F144" s="46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</row>
    <row r="145" spans="1:81">
      <c r="A145" s="20"/>
      <c r="B145" s="20"/>
      <c r="C145" s="30"/>
      <c r="D145" s="30"/>
      <c r="E145" s="29" t="s">
        <v>320</v>
      </c>
      <c r="F145" s="46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</row>
    <row r="146" spans="1:81">
      <c r="A146" s="20"/>
      <c r="B146" s="20"/>
      <c r="C146" s="30"/>
      <c r="D146" s="30"/>
      <c r="E146" s="29" t="s">
        <v>321</v>
      </c>
      <c r="F146" s="46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</row>
    <row r="147" spans="1:81">
      <c r="A147" s="20"/>
      <c r="B147" s="20"/>
      <c r="C147" s="30"/>
      <c r="D147" s="30"/>
      <c r="E147" s="29" t="s">
        <v>324</v>
      </c>
      <c r="F147" s="46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</row>
    <row r="148" spans="1:81">
      <c r="A148" s="20"/>
      <c r="B148" s="20"/>
      <c r="C148" s="30"/>
      <c r="D148" s="30"/>
      <c r="E148" s="29"/>
      <c r="F148" s="46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</row>
    <row r="149" spans="1:81">
      <c r="A149" s="20"/>
      <c r="B149" s="20"/>
      <c r="C149" s="30"/>
      <c r="D149" s="30"/>
      <c r="E149" s="29" t="s">
        <v>325</v>
      </c>
      <c r="F149" s="46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</row>
    <row r="150" spans="1:81">
      <c r="A150" s="20"/>
      <c r="B150" s="20"/>
      <c r="C150" s="30"/>
      <c r="D150" s="30"/>
      <c r="E150" s="29"/>
      <c r="F150" s="46" t="s">
        <v>326</v>
      </c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</row>
    <row r="151" spans="1:81">
      <c r="A151" s="20"/>
      <c r="B151" s="20"/>
      <c r="C151" s="30"/>
      <c r="D151" s="30"/>
      <c r="E151" s="29"/>
      <c r="F151" s="46" t="s">
        <v>327</v>
      </c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</row>
    <row r="152" spans="1:81">
      <c r="A152" s="20"/>
      <c r="B152" s="20"/>
      <c r="C152" s="30"/>
      <c r="D152" s="30"/>
      <c r="E152" s="29"/>
      <c r="F152" s="46" t="s">
        <v>330</v>
      </c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</row>
    <row r="153" spans="1:81">
      <c r="A153" s="20"/>
      <c r="B153" s="20"/>
      <c r="C153" s="30"/>
      <c r="D153" s="30"/>
      <c r="E153" s="29"/>
      <c r="F153" s="46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</row>
    <row r="154" spans="1:81">
      <c r="A154" s="20"/>
      <c r="B154" s="20"/>
      <c r="C154" s="30"/>
      <c r="D154" s="32" t="s">
        <v>323</v>
      </c>
      <c r="E154" s="29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</row>
    <row r="155" spans="1:81" ht="3.75" customHeight="1">
      <c r="A155" s="20"/>
      <c r="B155" s="20"/>
      <c r="C155" s="30"/>
      <c r="D155" s="30"/>
      <c r="E155" s="29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</row>
    <row r="156" spans="1:81">
      <c r="A156" s="20"/>
      <c r="B156" s="20"/>
      <c r="C156" s="30"/>
      <c r="D156" s="30"/>
      <c r="E156" s="33"/>
      <c r="F156" s="34"/>
      <c r="G156" s="34" t="s">
        <v>303</v>
      </c>
      <c r="H156" s="34"/>
      <c r="I156" s="34"/>
      <c r="J156" s="117"/>
      <c r="K156" s="118" t="s">
        <v>303</v>
      </c>
      <c r="L156" s="119"/>
      <c r="M156" s="37" t="s">
        <v>308</v>
      </c>
      <c r="N156" s="34"/>
      <c r="O156" s="34"/>
      <c r="P156" s="34"/>
      <c r="Q156" s="34"/>
      <c r="R156" s="34"/>
      <c r="S156" s="34"/>
      <c r="T156" s="96"/>
      <c r="U156" s="34"/>
      <c r="V156" s="34"/>
      <c r="W156" s="34"/>
      <c r="X156" s="34"/>
      <c r="Y156" s="34"/>
      <c r="Z156" s="34"/>
      <c r="AA156" s="34"/>
      <c r="AB156" s="34"/>
      <c r="AC156" s="34"/>
      <c r="AD156" s="38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</row>
    <row r="157" spans="1:81">
      <c r="A157" s="20"/>
      <c r="B157" s="20"/>
      <c r="C157" s="30"/>
      <c r="D157" s="30"/>
      <c r="E157" s="39"/>
      <c r="F157" s="40"/>
      <c r="G157" s="65" t="s">
        <v>305</v>
      </c>
      <c r="H157" s="40"/>
      <c r="I157" s="40"/>
      <c r="J157" s="120"/>
      <c r="K157" s="65" t="s">
        <v>304</v>
      </c>
      <c r="L157" s="121"/>
      <c r="M157" s="43" t="s">
        <v>310</v>
      </c>
      <c r="N157" s="65"/>
      <c r="O157" s="65"/>
      <c r="P157" s="44"/>
      <c r="Q157" s="65"/>
      <c r="R157" s="65"/>
      <c r="S157" s="44"/>
      <c r="T157" s="97"/>
      <c r="U157" s="65"/>
      <c r="V157" s="65"/>
      <c r="W157" s="65"/>
      <c r="X157" s="65"/>
      <c r="Y157" s="65"/>
      <c r="Z157" s="65"/>
      <c r="AA157" s="65"/>
      <c r="AB157" s="65"/>
      <c r="AC157" s="65"/>
      <c r="AD157" s="45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</row>
    <row r="158" spans="1:81">
      <c r="A158" s="20"/>
      <c r="B158" s="20"/>
      <c r="C158" s="30"/>
      <c r="D158" s="30"/>
      <c r="E158" s="51"/>
      <c r="F158" s="52"/>
      <c r="G158" s="67" t="s">
        <v>306</v>
      </c>
      <c r="H158" s="52"/>
      <c r="I158" s="52"/>
      <c r="J158" s="122"/>
      <c r="K158" s="123" t="s">
        <v>307</v>
      </c>
      <c r="L158" s="124"/>
      <c r="M158" s="116" t="s">
        <v>366</v>
      </c>
      <c r="N158" s="67"/>
      <c r="O158" s="67"/>
      <c r="P158" s="52"/>
      <c r="Q158" s="67"/>
      <c r="R158" s="67"/>
      <c r="S158" s="52"/>
      <c r="T158" s="116"/>
      <c r="U158" s="67"/>
      <c r="V158" s="67"/>
      <c r="W158" s="67"/>
      <c r="X158" s="67"/>
      <c r="Y158" s="67"/>
      <c r="Z158" s="67"/>
      <c r="AA158" s="67"/>
      <c r="AB158" s="67"/>
      <c r="AC158" s="67"/>
      <c r="AD158" s="56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</row>
    <row r="159" spans="1:81">
      <c r="A159" s="20"/>
      <c r="B159" s="20"/>
      <c r="C159" s="30"/>
      <c r="D159" s="30"/>
      <c r="E159" s="29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</row>
    <row r="160" spans="1:81">
      <c r="A160" s="20"/>
      <c r="B160" s="20"/>
      <c r="C160" s="30"/>
      <c r="D160" s="30"/>
      <c r="E160" s="29" t="s">
        <v>311</v>
      </c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</row>
    <row r="161" spans="1:81">
      <c r="A161" s="20"/>
      <c r="B161" s="20"/>
      <c r="C161" s="30"/>
      <c r="D161" s="30"/>
      <c r="E161" s="29"/>
      <c r="F161" s="20" t="s">
        <v>312</v>
      </c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</row>
    <row r="162" spans="1:81">
      <c r="A162" s="20"/>
      <c r="B162" s="20"/>
      <c r="C162" s="30"/>
      <c r="D162" s="29"/>
      <c r="E162" s="29"/>
      <c r="F162" s="20" t="s">
        <v>313</v>
      </c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</row>
    <row r="163" spans="1:81">
      <c r="A163" s="20"/>
      <c r="B163" s="20"/>
      <c r="C163" s="30"/>
      <c r="D163" s="29"/>
      <c r="E163" s="29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</row>
    <row r="164" spans="1:81">
      <c r="A164" s="20"/>
      <c r="B164" s="20"/>
      <c r="C164" s="30"/>
      <c r="D164" s="29"/>
      <c r="E164" s="29" t="s">
        <v>314</v>
      </c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</row>
    <row r="165" spans="1:81">
      <c r="A165" s="20"/>
      <c r="B165" s="20"/>
      <c r="C165" s="30"/>
      <c r="D165" s="29"/>
      <c r="E165" s="29"/>
      <c r="F165" s="20" t="s">
        <v>315</v>
      </c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</row>
    <row r="166" spans="1:81">
      <c r="A166" s="20"/>
      <c r="B166" s="20"/>
      <c r="C166" s="30"/>
      <c r="D166" s="30"/>
      <c r="E166" s="29"/>
      <c r="F166" s="20" t="s">
        <v>316</v>
      </c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</row>
    <row r="167" spans="1:81">
      <c r="A167" s="20"/>
      <c r="B167" s="20"/>
      <c r="C167" s="30"/>
      <c r="D167" s="30"/>
      <c r="E167" s="29"/>
      <c r="F167" s="20" t="s">
        <v>318</v>
      </c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</row>
    <row r="168" spans="1:81">
      <c r="A168" s="20"/>
      <c r="B168" s="20"/>
      <c r="C168" s="30"/>
      <c r="D168" s="30"/>
      <c r="E168" s="29"/>
      <c r="F168" s="20" t="s">
        <v>317</v>
      </c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</row>
    <row r="169" spans="1:81">
      <c r="A169" s="20"/>
      <c r="B169" s="20"/>
      <c r="C169" s="30"/>
      <c r="D169" s="30"/>
      <c r="E169" s="29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</row>
    <row r="170" spans="1:81">
      <c r="A170" s="20"/>
      <c r="B170" s="20"/>
      <c r="C170" s="30"/>
      <c r="D170" s="30"/>
      <c r="E170" s="130" t="s">
        <v>343</v>
      </c>
      <c r="F170" s="46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130" t="s">
        <v>345</v>
      </c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</row>
    <row r="171" spans="1:81" ht="2.25" customHeight="1">
      <c r="A171" s="20"/>
      <c r="B171" s="20"/>
      <c r="C171" s="30"/>
      <c r="D171" s="30"/>
      <c r="E171" s="130"/>
      <c r="F171" s="46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13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</row>
    <row r="172" spans="1:81">
      <c r="A172" s="20"/>
      <c r="B172" s="20"/>
      <c r="C172" s="30"/>
      <c r="D172" s="30"/>
      <c r="E172" s="29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</row>
    <row r="173" spans="1:81">
      <c r="A173" s="20"/>
      <c r="B173" s="20"/>
      <c r="C173" s="30"/>
      <c r="D173" s="30"/>
      <c r="E173" s="29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</row>
    <row r="174" spans="1:81">
      <c r="A174" s="20"/>
      <c r="B174" s="20"/>
      <c r="C174" s="30"/>
      <c r="D174" s="30"/>
      <c r="E174" s="29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</row>
    <row r="175" spans="1:81">
      <c r="A175" s="20"/>
      <c r="B175" s="20"/>
      <c r="C175" s="30"/>
      <c r="D175" s="30"/>
      <c r="E175" s="29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</row>
    <row r="176" spans="1:81">
      <c r="A176" s="20"/>
      <c r="B176" s="20"/>
      <c r="C176" s="30"/>
      <c r="D176" s="30"/>
      <c r="E176" s="29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</row>
    <row r="177" spans="1:81">
      <c r="A177" s="20"/>
      <c r="B177" s="20"/>
      <c r="C177" s="30"/>
      <c r="D177" s="30"/>
      <c r="E177" s="29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</row>
    <row r="178" spans="1:81">
      <c r="A178" s="20"/>
      <c r="B178" s="20"/>
      <c r="C178" s="30"/>
      <c r="D178" s="30"/>
      <c r="E178" s="29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</row>
    <row r="179" spans="1:81">
      <c r="A179" s="20"/>
      <c r="B179" s="20"/>
      <c r="C179" s="30"/>
      <c r="D179" s="30"/>
      <c r="E179" s="29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</row>
    <row r="180" spans="1:81">
      <c r="A180" s="20"/>
      <c r="B180" s="20"/>
      <c r="C180" s="30"/>
      <c r="D180" s="30"/>
      <c r="E180" s="29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</row>
    <row r="181" spans="1:81">
      <c r="A181" s="20"/>
      <c r="B181" s="20"/>
      <c r="C181" s="30"/>
      <c r="D181" s="30"/>
      <c r="E181" s="29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</row>
    <row r="182" spans="1:81">
      <c r="A182" s="20"/>
      <c r="B182" s="20"/>
      <c r="C182" s="30"/>
      <c r="D182" s="30"/>
      <c r="E182" s="29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</row>
    <row r="183" spans="1:81">
      <c r="A183" s="20"/>
      <c r="B183" s="20"/>
      <c r="C183" s="30"/>
      <c r="D183" s="30"/>
      <c r="E183" s="29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</row>
    <row r="184" spans="1:81">
      <c r="A184" s="20"/>
      <c r="B184" s="20"/>
      <c r="C184" s="30"/>
      <c r="D184" s="30"/>
      <c r="E184" s="29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</row>
    <row r="185" spans="1:81">
      <c r="A185" s="20"/>
      <c r="B185" s="20"/>
      <c r="C185" s="30"/>
      <c r="D185" s="30"/>
      <c r="E185" s="29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</row>
    <row r="186" spans="1:81">
      <c r="A186" s="20"/>
      <c r="B186" s="20"/>
      <c r="C186" s="30"/>
      <c r="D186" s="30"/>
      <c r="E186" s="29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</row>
    <row r="187" spans="1:81">
      <c r="A187" s="20"/>
      <c r="B187" s="20"/>
      <c r="C187" s="30"/>
      <c r="D187" s="30"/>
      <c r="E187" s="29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</row>
    <row r="188" spans="1:81">
      <c r="A188" s="20"/>
      <c r="B188" s="20"/>
      <c r="C188" s="30"/>
      <c r="D188" s="30"/>
      <c r="E188" s="29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</row>
    <row r="189" spans="1:81">
      <c r="A189" s="20"/>
      <c r="B189" s="20"/>
      <c r="C189" s="30"/>
      <c r="D189" s="30"/>
      <c r="E189" s="3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</row>
    <row r="190" spans="1:81">
      <c r="A190" s="125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6"/>
      <c r="AH190" s="126"/>
      <c r="AI190" s="126"/>
      <c r="AJ190" s="126"/>
      <c r="AK190" s="126"/>
      <c r="AL190" s="126"/>
      <c r="AM190" s="126"/>
      <c r="AN190" s="128" t="s">
        <v>319</v>
      </c>
      <c r="AO190" s="126"/>
      <c r="AP190" s="126"/>
      <c r="AQ190" s="126"/>
      <c r="AR190" s="126"/>
      <c r="AS190" s="126"/>
      <c r="AT190" s="126"/>
      <c r="AU190" s="126"/>
      <c r="AV190" s="126"/>
      <c r="AW190" s="126"/>
      <c r="AX190" s="126"/>
      <c r="AY190" s="126"/>
      <c r="AZ190" s="126"/>
      <c r="BA190" s="126"/>
      <c r="BB190" s="126"/>
      <c r="BC190" s="126"/>
      <c r="BD190" s="126"/>
      <c r="BE190" s="126"/>
      <c r="BF190" s="126"/>
      <c r="BG190" s="126"/>
      <c r="BH190" s="126"/>
      <c r="BI190" s="126"/>
      <c r="BJ190" s="126"/>
      <c r="BK190" s="126"/>
      <c r="BL190" s="126"/>
      <c r="BM190" s="126"/>
      <c r="BN190" s="126"/>
      <c r="BO190" s="126"/>
      <c r="BP190" s="126"/>
      <c r="BQ190" s="126"/>
      <c r="BR190" s="126"/>
      <c r="BS190" s="126"/>
      <c r="BT190" s="126"/>
      <c r="BU190" s="126"/>
      <c r="BV190" s="126"/>
      <c r="BW190" s="126"/>
      <c r="BX190" s="126"/>
      <c r="BY190" s="126"/>
      <c r="BZ190" s="126"/>
      <c r="CA190" s="126"/>
      <c r="CB190" s="126"/>
      <c r="CC190" s="127"/>
    </row>
    <row r="198" spans="4:4">
      <c r="D198" s="57"/>
    </row>
    <row r="199" spans="4:4">
      <c r="D199" s="57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A6FF4-1C8C-4397-B87E-497459D2097E}">
  <sheetPr>
    <tabColor theme="7" tint="0.39997558519241921"/>
  </sheetPr>
  <dimension ref="A1:K111"/>
  <sheetViews>
    <sheetView showGridLines="0" zoomScaleNormal="100" workbookViewId="0">
      <selection activeCell="I35" sqref="I35"/>
    </sheetView>
  </sheetViews>
  <sheetFormatPr defaultRowHeight="13.5"/>
  <cols>
    <col min="1" max="1" width="5.7109375" style="3" customWidth="1"/>
    <col min="2" max="2" width="9.140625" style="3"/>
    <col min="3" max="3" width="28.5703125" style="3" customWidth="1"/>
    <col min="4" max="4" width="9.140625" style="3"/>
    <col min="5" max="5" width="28.5703125" style="3" customWidth="1"/>
    <col min="6" max="6" width="9.140625" style="3"/>
    <col min="7" max="7" width="28.5703125" style="3" customWidth="1"/>
    <col min="8" max="8" width="9.140625" style="3"/>
    <col min="9" max="9" width="28.5703125" style="3" customWidth="1"/>
    <col min="10" max="16384" width="9.140625" style="3"/>
  </cols>
  <sheetData>
    <row r="1" spans="1:1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7.25" customHeight="1">
      <c r="A4" s="2"/>
      <c r="B4" s="2"/>
      <c r="C4" s="4"/>
      <c r="D4" s="5"/>
      <c r="E4" s="6"/>
      <c r="F4" s="6" t="s">
        <v>1</v>
      </c>
      <c r="G4" s="5"/>
      <c r="H4" s="5"/>
      <c r="I4" s="7"/>
      <c r="J4" s="2"/>
      <c r="K4" s="2"/>
    </row>
    <row r="5" spans="1:11">
      <c r="A5" s="2"/>
      <c r="B5" s="2"/>
      <c r="C5" s="2"/>
      <c r="D5" s="2"/>
      <c r="E5" s="8"/>
      <c r="F5" s="2"/>
      <c r="G5" s="2"/>
      <c r="H5" s="2"/>
      <c r="I5" s="2"/>
      <c r="J5" s="2"/>
      <c r="K5" s="2"/>
    </row>
    <row r="6" spans="1:1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>
      <c r="A8" s="2"/>
      <c r="B8" s="2"/>
      <c r="C8" s="9" t="s">
        <v>389</v>
      </c>
      <c r="D8" s="2"/>
      <c r="E8" s="9" t="s">
        <v>190</v>
      </c>
      <c r="F8" s="2"/>
      <c r="G8" s="9" t="s">
        <v>206</v>
      </c>
      <c r="H8" s="2"/>
      <c r="I8" s="9" t="s">
        <v>215</v>
      </c>
      <c r="J8" s="2"/>
      <c r="K8" s="2"/>
    </row>
    <row r="9" spans="1:11">
      <c r="A9" s="2"/>
      <c r="B9" s="2"/>
      <c r="C9" s="10" t="s">
        <v>23</v>
      </c>
      <c r="D9" s="2"/>
      <c r="E9" s="10" t="s">
        <v>2</v>
      </c>
      <c r="F9" s="2"/>
      <c r="G9" s="10" t="s">
        <v>2</v>
      </c>
      <c r="H9" s="2"/>
      <c r="I9" s="10" t="s">
        <v>2</v>
      </c>
      <c r="J9" s="2"/>
      <c r="K9" s="2"/>
    </row>
    <row r="10" spans="1:11">
      <c r="A10" s="2"/>
      <c r="B10" s="2"/>
      <c r="C10" s="92" t="s">
        <v>201</v>
      </c>
      <c r="D10" s="2"/>
      <c r="E10" s="11" t="s">
        <v>191</v>
      </c>
      <c r="F10" s="2"/>
      <c r="G10" s="49" t="s">
        <v>199</v>
      </c>
      <c r="H10" s="2"/>
      <c r="I10" s="11" t="s">
        <v>216</v>
      </c>
      <c r="J10" s="2"/>
      <c r="K10" s="2"/>
    </row>
    <row r="11" spans="1:11">
      <c r="A11" s="2"/>
      <c r="B11" s="2"/>
      <c r="C11" s="11" t="s">
        <v>218</v>
      </c>
      <c r="D11" s="2"/>
      <c r="E11" s="11" t="s">
        <v>192</v>
      </c>
      <c r="F11" s="2"/>
      <c r="G11" s="11" t="s">
        <v>373</v>
      </c>
      <c r="H11" s="2"/>
      <c r="I11" s="11" t="s">
        <v>217</v>
      </c>
      <c r="J11" s="2"/>
      <c r="K11" s="2"/>
    </row>
    <row r="12" spans="1:11">
      <c r="A12" s="2"/>
      <c r="B12" s="2"/>
      <c r="C12" s="11" t="s">
        <v>219</v>
      </c>
      <c r="D12" s="2"/>
      <c r="E12" s="11" t="s">
        <v>193</v>
      </c>
      <c r="F12" s="2"/>
      <c r="G12" s="11" t="s">
        <v>374</v>
      </c>
      <c r="H12" s="2"/>
      <c r="I12" s="12" t="s">
        <v>384</v>
      </c>
      <c r="J12" s="2"/>
      <c r="K12" s="2"/>
    </row>
    <row r="13" spans="1:11">
      <c r="A13" s="2"/>
      <c r="B13" s="2"/>
      <c r="C13" s="12" t="s">
        <v>220</v>
      </c>
      <c r="D13" s="2"/>
      <c r="E13" s="11" t="s">
        <v>194</v>
      </c>
      <c r="F13" s="2"/>
      <c r="G13" s="11" t="s">
        <v>375</v>
      </c>
      <c r="H13" s="2"/>
      <c r="I13" s="2"/>
      <c r="J13" s="2"/>
      <c r="K13" s="2"/>
    </row>
    <row r="14" spans="1:11">
      <c r="A14" s="2"/>
      <c r="B14" s="2"/>
      <c r="C14" s="2"/>
      <c r="D14" s="2"/>
      <c r="E14" s="11" t="s">
        <v>195</v>
      </c>
      <c r="F14" s="2"/>
      <c r="G14" s="12" t="s">
        <v>376</v>
      </c>
      <c r="H14" s="2"/>
      <c r="I14" s="2"/>
      <c r="J14" s="2"/>
      <c r="K14" s="2"/>
    </row>
    <row r="15" spans="1:11">
      <c r="A15" s="2"/>
      <c r="B15" s="2"/>
      <c r="C15" s="2"/>
      <c r="D15" s="2"/>
      <c r="E15" s="11" t="s">
        <v>196</v>
      </c>
      <c r="F15" s="2"/>
      <c r="G15" s="2"/>
      <c r="H15" s="2"/>
      <c r="I15" s="2"/>
      <c r="J15" s="2"/>
      <c r="K15" s="2"/>
    </row>
    <row r="16" spans="1:11">
      <c r="A16" s="2"/>
      <c r="B16" s="2"/>
      <c r="C16" s="2"/>
      <c r="D16" s="2"/>
      <c r="E16" s="11" t="s">
        <v>197</v>
      </c>
      <c r="F16" s="2"/>
      <c r="G16" s="2"/>
      <c r="H16" s="2"/>
      <c r="I16" s="2"/>
      <c r="J16" s="2"/>
      <c r="K16" s="2"/>
    </row>
    <row r="17" spans="1:11">
      <c r="A17" s="2"/>
      <c r="B17" s="2"/>
      <c r="C17" s="9" t="s">
        <v>213</v>
      </c>
      <c r="D17" s="2"/>
      <c r="E17" s="11" t="s">
        <v>198</v>
      </c>
      <c r="F17" s="2"/>
      <c r="G17" s="2"/>
      <c r="H17" s="2"/>
      <c r="I17" s="2"/>
      <c r="J17" s="2"/>
      <c r="K17" s="2"/>
    </row>
    <row r="18" spans="1:11">
      <c r="A18" s="2"/>
      <c r="B18" s="2"/>
      <c r="C18" s="10" t="s">
        <v>2</v>
      </c>
      <c r="D18" s="2"/>
      <c r="E18" s="49" t="s">
        <v>199</v>
      </c>
      <c r="F18" s="2"/>
      <c r="G18" s="9" t="s">
        <v>383</v>
      </c>
      <c r="H18" s="2"/>
      <c r="I18" s="2"/>
      <c r="J18" s="2"/>
      <c r="K18" s="2"/>
    </row>
    <row r="19" spans="1:11">
      <c r="A19" s="2"/>
      <c r="B19" s="2"/>
      <c r="C19" s="11" t="s">
        <v>214</v>
      </c>
      <c r="D19" s="2"/>
      <c r="E19" s="89" t="s">
        <v>369</v>
      </c>
      <c r="F19" s="2"/>
      <c r="G19" s="10" t="s">
        <v>2</v>
      </c>
      <c r="H19" s="2"/>
      <c r="I19" s="2"/>
      <c r="J19" s="2"/>
      <c r="K19" s="2"/>
    </row>
    <row r="20" spans="1:11">
      <c r="A20" s="2"/>
      <c r="B20" s="2"/>
      <c r="C20" s="11" t="s">
        <v>187</v>
      </c>
      <c r="D20" s="2"/>
      <c r="E20" s="90" t="s">
        <v>200</v>
      </c>
      <c r="F20" s="2"/>
      <c r="G20" s="91" t="s">
        <v>370</v>
      </c>
      <c r="H20" s="2"/>
      <c r="I20" s="2"/>
      <c r="J20" s="2"/>
      <c r="K20" s="2"/>
    </row>
    <row r="21" spans="1:11">
      <c r="A21" s="2"/>
      <c r="B21" s="2"/>
      <c r="C21" s="149" t="s">
        <v>140</v>
      </c>
      <c r="D21" s="2"/>
      <c r="E21" s="91" t="s">
        <v>370</v>
      </c>
      <c r="F21" s="2"/>
      <c r="G21" s="11" t="s">
        <v>209</v>
      </c>
      <c r="H21" s="2"/>
      <c r="I21" s="2"/>
      <c r="J21" s="2"/>
      <c r="K21" s="2"/>
    </row>
    <row r="22" spans="1:11">
      <c r="A22" s="2"/>
      <c r="B22" s="2"/>
      <c r="C22" s="2"/>
      <c r="D22" s="2"/>
      <c r="E22" s="147" t="s">
        <v>371</v>
      </c>
      <c r="F22" s="2"/>
      <c r="G22" s="11" t="s">
        <v>210</v>
      </c>
      <c r="H22" s="2"/>
      <c r="I22" s="2"/>
      <c r="J22" s="2"/>
      <c r="K22" s="2"/>
    </row>
    <row r="23" spans="1:11">
      <c r="A23" s="2"/>
      <c r="B23" s="2"/>
      <c r="C23" s="2"/>
      <c r="D23" s="2"/>
      <c r="E23" s="92" t="s">
        <v>201</v>
      </c>
      <c r="F23" s="2"/>
      <c r="G23" s="148" t="s">
        <v>140</v>
      </c>
      <c r="H23" s="2"/>
      <c r="I23" s="2"/>
      <c r="J23" s="2"/>
      <c r="K23" s="2"/>
    </row>
    <row r="24" spans="1:11">
      <c r="A24" s="2"/>
      <c r="B24" s="2"/>
      <c r="C24" s="2"/>
      <c r="D24" s="2"/>
      <c r="E24" s="11" t="s">
        <v>202</v>
      </c>
      <c r="F24" s="2"/>
      <c r="G24" s="49" t="s">
        <v>199</v>
      </c>
      <c r="H24" s="2"/>
      <c r="I24" s="2"/>
      <c r="J24" s="2"/>
      <c r="K24" s="2"/>
    </row>
    <row r="25" spans="1:11">
      <c r="A25" s="2"/>
      <c r="B25" s="2"/>
      <c r="C25" s="9" t="s">
        <v>11</v>
      </c>
      <c r="D25" s="2"/>
      <c r="E25" s="11" t="s">
        <v>203</v>
      </c>
      <c r="F25" s="2"/>
      <c r="G25" s="11" t="s">
        <v>380</v>
      </c>
      <c r="H25" s="2"/>
      <c r="I25" s="2"/>
      <c r="J25" s="2"/>
      <c r="K25" s="2"/>
    </row>
    <row r="26" spans="1:11">
      <c r="A26" s="2"/>
      <c r="B26" s="2"/>
      <c r="C26" s="10" t="s">
        <v>2</v>
      </c>
      <c r="D26" s="2"/>
      <c r="E26" s="11" t="s">
        <v>204</v>
      </c>
      <c r="F26" s="2"/>
      <c r="G26" s="11" t="s">
        <v>381</v>
      </c>
      <c r="H26" s="2"/>
      <c r="I26" s="2"/>
      <c r="J26" s="2"/>
      <c r="K26" s="2"/>
    </row>
    <row r="27" spans="1:11">
      <c r="A27" s="2"/>
      <c r="B27" s="2"/>
      <c r="C27" s="90" t="s">
        <v>200</v>
      </c>
      <c r="D27" s="2"/>
      <c r="E27" s="12" t="s">
        <v>372</v>
      </c>
      <c r="F27" s="2"/>
      <c r="G27" s="12" t="s">
        <v>382</v>
      </c>
      <c r="H27" s="2"/>
      <c r="I27" s="2"/>
      <c r="J27" s="2"/>
      <c r="K27" s="2"/>
    </row>
    <row r="28" spans="1:11">
      <c r="A28" s="2"/>
      <c r="B28" s="2"/>
      <c r="C28" s="11" t="s">
        <v>208</v>
      </c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10" t="s">
        <v>377</v>
      </c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10" t="s">
        <v>207</v>
      </c>
      <c r="D30" s="2"/>
      <c r="E30" s="9" t="s">
        <v>205</v>
      </c>
      <c r="F30" s="2"/>
      <c r="G30" s="9" t="s">
        <v>379</v>
      </c>
      <c r="H30" s="2"/>
      <c r="I30" s="2"/>
      <c r="J30" s="2"/>
      <c r="K30" s="2"/>
    </row>
    <row r="31" spans="1:11">
      <c r="A31" s="2"/>
      <c r="B31" s="2"/>
      <c r="C31" s="148" t="s">
        <v>140</v>
      </c>
      <c r="D31" s="2"/>
      <c r="E31" s="148" t="s">
        <v>2</v>
      </c>
      <c r="F31" s="2"/>
      <c r="G31" s="10" t="s">
        <v>2</v>
      </c>
      <c r="H31" s="2"/>
      <c r="I31" s="2"/>
      <c r="J31" s="2"/>
      <c r="K31" s="2"/>
    </row>
    <row r="32" spans="1:11">
      <c r="A32" s="2"/>
      <c r="B32" s="2"/>
      <c r="C32" s="12" t="s">
        <v>378</v>
      </c>
      <c r="D32" s="2"/>
      <c r="E32" s="11" t="s">
        <v>125</v>
      </c>
      <c r="F32" s="2"/>
      <c r="G32" s="89" t="s">
        <v>369</v>
      </c>
      <c r="H32" s="2"/>
      <c r="I32" s="2"/>
      <c r="J32" s="2"/>
      <c r="K32" s="2"/>
    </row>
    <row r="33" spans="1:11">
      <c r="A33" s="2"/>
      <c r="B33" s="2"/>
      <c r="C33" s="2"/>
      <c r="D33" s="2"/>
      <c r="E33" s="11" t="s">
        <v>156</v>
      </c>
      <c r="F33" s="2"/>
      <c r="G33" s="11" t="s">
        <v>211</v>
      </c>
      <c r="H33" s="2"/>
      <c r="I33" s="2"/>
      <c r="J33" s="2"/>
      <c r="K33" s="2"/>
    </row>
    <row r="34" spans="1:11">
      <c r="A34" s="2"/>
      <c r="B34" s="2"/>
      <c r="C34" s="2"/>
      <c r="D34" s="2"/>
      <c r="E34" s="11" t="s">
        <v>158</v>
      </c>
      <c r="F34" s="2"/>
      <c r="G34" s="11" t="s">
        <v>212</v>
      </c>
      <c r="H34" s="2"/>
      <c r="I34" s="2"/>
      <c r="J34" s="2"/>
      <c r="K34" s="2"/>
    </row>
    <row r="35" spans="1:11">
      <c r="A35" s="2"/>
      <c r="B35" s="2"/>
      <c r="C35" s="2"/>
      <c r="D35" s="2"/>
      <c r="E35" s="11" t="s">
        <v>160</v>
      </c>
      <c r="F35" s="2"/>
      <c r="G35" s="11" t="s">
        <v>207</v>
      </c>
      <c r="H35" s="2"/>
      <c r="I35" s="2"/>
      <c r="J35" s="2"/>
      <c r="K35" s="2"/>
    </row>
    <row r="36" spans="1:11">
      <c r="A36" s="2"/>
      <c r="B36" s="2"/>
      <c r="C36" s="9" t="s">
        <v>385</v>
      </c>
      <c r="D36" s="2"/>
      <c r="E36" s="11" t="s">
        <v>162</v>
      </c>
      <c r="F36" s="2"/>
      <c r="G36" s="11" t="s">
        <v>156</v>
      </c>
      <c r="H36" s="2"/>
      <c r="I36" s="2"/>
      <c r="J36" s="2"/>
      <c r="K36" s="2"/>
    </row>
    <row r="37" spans="1:11">
      <c r="A37" s="2"/>
      <c r="B37" s="2"/>
      <c r="C37" s="10" t="s">
        <v>2</v>
      </c>
      <c r="D37" s="2"/>
      <c r="E37" s="11" t="s">
        <v>164</v>
      </c>
      <c r="F37" s="2"/>
      <c r="G37" s="11" t="s">
        <v>158</v>
      </c>
      <c r="H37" s="2"/>
      <c r="I37" s="2"/>
      <c r="J37" s="2"/>
      <c r="K37" s="2"/>
    </row>
    <row r="38" spans="1:11">
      <c r="A38" s="2"/>
      <c r="B38" s="2"/>
      <c r="C38" s="147" t="s">
        <v>371</v>
      </c>
      <c r="D38" s="2"/>
      <c r="E38" s="11" t="s">
        <v>166</v>
      </c>
      <c r="F38" s="2"/>
      <c r="G38" s="12" t="s">
        <v>125</v>
      </c>
      <c r="H38" s="2"/>
      <c r="I38" s="2"/>
      <c r="J38" s="2"/>
      <c r="K38" s="2"/>
    </row>
    <row r="39" spans="1:11">
      <c r="A39" s="2"/>
      <c r="B39" s="2"/>
      <c r="C39" s="11" t="s">
        <v>386</v>
      </c>
      <c r="D39" s="2"/>
      <c r="E39" s="11" t="s">
        <v>168</v>
      </c>
      <c r="F39" s="2"/>
      <c r="G39" s="2"/>
      <c r="H39" s="2"/>
      <c r="I39" s="2"/>
      <c r="J39" s="2"/>
      <c r="K39" s="2"/>
    </row>
    <row r="40" spans="1:11">
      <c r="A40" s="2"/>
      <c r="B40" s="2"/>
      <c r="C40" s="11" t="s">
        <v>387</v>
      </c>
      <c r="D40" s="2"/>
      <c r="E40" s="11" t="s">
        <v>170</v>
      </c>
      <c r="F40" s="2"/>
      <c r="G40" s="2"/>
      <c r="H40" s="2"/>
      <c r="I40" s="2"/>
      <c r="J40" s="2"/>
      <c r="K40" s="2"/>
    </row>
    <row r="41" spans="1:11">
      <c r="A41" s="2"/>
      <c r="B41" s="2"/>
      <c r="C41" s="12" t="s">
        <v>388</v>
      </c>
      <c r="D41" s="2"/>
      <c r="E41" s="11" t="s">
        <v>172</v>
      </c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11" t="s">
        <v>174</v>
      </c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11" t="s">
        <v>176</v>
      </c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12" t="s">
        <v>178</v>
      </c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52" spans="2:7">
      <c r="B52" s="93" t="s">
        <v>190</v>
      </c>
      <c r="C52" s="5"/>
      <c r="D52" s="5"/>
      <c r="E52" s="5"/>
      <c r="F52" s="5"/>
      <c r="G52" s="7"/>
    </row>
    <row r="54" spans="2:7">
      <c r="B54" s="131" t="s">
        <v>265</v>
      </c>
      <c r="C54" s="132"/>
      <c r="F54" s="131" t="s">
        <v>267</v>
      </c>
      <c r="G54" s="132"/>
    </row>
    <row r="55" spans="2:7">
      <c r="B55" s="133" t="s">
        <v>3</v>
      </c>
      <c r="C55" s="134" t="s">
        <v>17</v>
      </c>
      <c r="F55" s="133" t="s">
        <v>3</v>
      </c>
      <c r="G55" s="134" t="s">
        <v>17</v>
      </c>
    </row>
    <row r="56" spans="2:7">
      <c r="B56" s="135">
        <v>0</v>
      </c>
      <c r="C56" s="136" t="s">
        <v>18</v>
      </c>
      <c r="F56" s="135">
        <v>0</v>
      </c>
      <c r="G56" s="136" t="s">
        <v>18</v>
      </c>
    </row>
    <row r="57" spans="2:7">
      <c r="B57" s="135">
        <v>1</v>
      </c>
      <c r="C57" s="136" t="s">
        <v>19</v>
      </c>
      <c r="F57" s="135">
        <v>1</v>
      </c>
      <c r="G57" s="136" t="s">
        <v>221</v>
      </c>
    </row>
    <row r="58" spans="2:7">
      <c r="B58" s="135">
        <v>2</v>
      </c>
      <c r="C58" s="136" t="s">
        <v>20</v>
      </c>
      <c r="F58" s="135">
        <v>2</v>
      </c>
      <c r="G58" s="136" t="s">
        <v>222</v>
      </c>
    </row>
    <row r="59" spans="2:7">
      <c r="B59" s="135">
        <v>3</v>
      </c>
      <c r="C59" s="136" t="s">
        <v>21</v>
      </c>
      <c r="F59" s="137">
        <v>3</v>
      </c>
      <c r="G59" s="138" t="s">
        <v>223</v>
      </c>
    </row>
    <row r="60" spans="2:7">
      <c r="B60" s="137">
        <v>4</v>
      </c>
      <c r="C60" s="138" t="s">
        <v>22</v>
      </c>
    </row>
    <row r="61" spans="2:7">
      <c r="B61" s="14"/>
      <c r="C61" s="94"/>
    </row>
    <row r="62" spans="2:7">
      <c r="B62" s="131" t="s">
        <v>266</v>
      </c>
      <c r="C62" s="132"/>
      <c r="F62" s="131" t="s">
        <v>268</v>
      </c>
      <c r="G62" s="132"/>
    </row>
    <row r="63" spans="2:7">
      <c r="B63" s="133" t="s">
        <v>3</v>
      </c>
      <c r="C63" s="134" t="s">
        <v>17</v>
      </c>
      <c r="F63" s="133" t="s">
        <v>3</v>
      </c>
      <c r="G63" s="134" t="s">
        <v>17</v>
      </c>
    </row>
    <row r="64" spans="2:7">
      <c r="B64" s="135">
        <v>0</v>
      </c>
      <c r="C64" s="136" t="s">
        <v>18</v>
      </c>
      <c r="F64" s="135">
        <v>0</v>
      </c>
      <c r="G64" s="136" t="s">
        <v>18</v>
      </c>
    </row>
    <row r="65" spans="2:7">
      <c r="B65" s="135">
        <v>1</v>
      </c>
      <c r="C65" s="136" t="s">
        <v>225</v>
      </c>
      <c r="F65" s="135"/>
      <c r="G65" s="136"/>
    </row>
    <row r="66" spans="2:7">
      <c r="B66" s="135">
        <v>2</v>
      </c>
      <c r="C66" s="136" t="s">
        <v>227</v>
      </c>
      <c r="F66" s="135"/>
      <c r="G66" s="136"/>
    </row>
    <row r="67" spans="2:7">
      <c r="B67" s="135">
        <v>3</v>
      </c>
      <c r="C67" s="136" t="s">
        <v>229</v>
      </c>
      <c r="F67" s="137"/>
      <c r="G67" s="138"/>
    </row>
    <row r="68" spans="2:7">
      <c r="B68" s="137">
        <v>4</v>
      </c>
      <c r="C68" s="138" t="s">
        <v>231</v>
      </c>
    </row>
    <row r="71" spans="2:7">
      <c r="B71" s="139" t="s">
        <v>134</v>
      </c>
      <c r="C71" s="140"/>
      <c r="D71" s="141"/>
    </row>
    <row r="72" spans="2:7">
      <c r="B72" s="142" t="s">
        <v>3</v>
      </c>
      <c r="C72" s="101" t="s">
        <v>17</v>
      </c>
      <c r="D72" s="143" t="s">
        <v>264</v>
      </c>
    </row>
    <row r="73" spans="2:7">
      <c r="B73" s="135">
        <v>0</v>
      </c>
      <c r="C73" s="47" t="s">
        <v>18</v>
      </c>
      <c r="D73" s="144">
        <v>0</v>
      </c>
    </row>
    <row r="74" spans="2:7">
      <c r="B74" s="135">
        <v>1</v>
      </c>
      <c r="C74" s="47" t="s">
        <v>125</v>
      </c>
      <c r="D74" s="144">
        <v>0</v>
      </c>
    </row>
    <row r="75" spans="2:7">
      <c r="B75" s="135">
        <v>2</v>
      </c>
      <c r="C75" s="47" t="s">
        <v>126</v>
      </c>
      <c r="D75" s="144">
        <v>0</v>
      </c>
    </row>
    <row r="76" spans="2:7">
      <c r="B76" s="135">
        <v>3</v>
      </c>
      <c r="C76" s="47" t="s">
        <v>127</v>
      </c>
      <c r="D76" s="144">
        <v>0</v>
      </c>
    </row>
    <row r="77" spans="2:7">
      <c r="B77" s="135">
        <v>4</v>
      </c>
      <c r="C77" s="47" t="s">
        <v>128</v>
      </c>
      <c r="D77" s="144">
        <v>1</v>
      </c>
    </row>
    <row r="78" spans="2:7">
      <c r="B78" s="135">
        <v>5</v>
      </c>
      <c r="C78" s="47" t="s">
        <v>129</v>
      </c>
      <c r="D78" s="144">
        <v>0</v>
      </c>
    </row>
    <row r="79" spans="2:7">
      <c r="B79" s="135">
        <v>6</v>
      </c>
      <c r="C79" s="47" t="s">
        <v>130</v>
      </c>
      <c r="D79" s="144">
        <v>0</v>
      </c>
    </row>
    <row r="80" spans="2:7">
      <c r="B80" s="135">
        <v>7</v>
      </c>
      <c r="C80" s="47" t="s">
        <v>131</v>
      </c>
      <c r="D80" s="144">
        <v>0</v>
      </c>
    </row>
    <row r="81" spans="2:7">
      <c r="B81" s="135">
        <v>8</v>
      </c>
      <c r="C81" s="47" t="s">
        <v>132</v>
      </c>
      <c r="D81" s="144">
        <v>0</v>
      </c>
    </row>
    <row r="82" spans="2:7">
      <c r="B82" s="135">
        <v>9</v>
      </c>
      <c r="C82" s="47" t="s">
        <v>133</v>
      </c>
      <c r="D82" s="144">
        <v>0</v>
      </c>
    </row>
    <row r="83" spans="2:7">
      <c r="B83" s="135">
        <v>10</v>
      </c>
      <c r="C83" s="47" t="s">
        <v>147</v>
      </c>
      <c r="D83" s="144">
        <v>0</v>
      </c>
    </row>
    <row r="84" spans="2:7">
      <c r="B84" s="135">
        <v>11</v>
      </c>
      <c r="C84" s="47" t="s">
        <v>149</v>
      </c>
      <c r="D84" s="144">
        <v>0</v>
      </c>
    </row>
    <row r="85" spans="2:7">
      <c r="B85" s="135">
        <v>12</v>
      </c>
      <c r="C85" s="47" t="s">
        <v>151</v>
      </c>
      <c r="D85" s="144">
        <v>0</v>
      </c>
    </row>
    <row r="86" spans="2:7">
      <c r="B86" s="137">
        <v>13</v>
      </c>
      <c r="C86" s="145" t="s">
        <v>153</v>
      </c>
      <c r="D86" s="146">
        <v>0</v>
      </c>
    </row>
    <row r="90" spans="2:7">
      <c r="B90" s="93" t="s">
        <v>357</v>
      </c>
      <c r="C90" s="5"/>
      <c r="D90" s="5"/>
      <c r="E90" s="5"/>
      <c r="F90" s="5"/>
      <c r="G90" s="7"/>
    </row>
    <row r="92" spans="2:7">
      <c r="B92" s="131" t="s">
        <v>265</v>
      </c>
      <c r="C92" s="132"/>
    </row>
    <row r="93" spans="2:7">
      <c r="B93" s="133" t="s">
        <v>3</v>
      </c>
      <c r="C93" s="134" t="s">
        <v>17</v>
      </c>
    </row>
    <row r="94" spans="2:7">
      <c r="B94" s="135">
        <v>0</v>
      </c>
      <c r="C94" s="136" t="s">
        <v>18</v>
      </c>
    </row>
    <row r="95" spans="2:7">
      <c r="B95" s="135">
        <v>1</v>
      </c>
      <c r="C95" s="136" t="s">
        <v>19</v>
      </c>
    </row>
    <row r="96" spans="2:7">
      <c r="B96" s="135">
        <v>2</v>
      </c>
      <c r="C96" s="136" t="s">
        <v>20</v>
      </c>
    </row>
    <row r="97" spans="2:10">
      <c r="B97" s="135">
        <v>3</v>
      </c>
      <c r="C97" s="136" t="s">
        <v>21</v>
      </c>
    </row>
    <row r="98" spans="2:10">
      <c r="B98" s="137">
        <v>4</v>
      </c>
      <c r="C98" s="138" t="s">
        <v>22</v>
      </c>
    </row>
    <row r="99" spans="2:10">
      <c r="J99" s="48"/>
    </row>
    <row r="100" spans="2:10">
      <c r="J100" s="48"/>
    </row>
    <row r="101" spans="2:10">
      <c r="J101" s="48"/>
    </row>
    <row r="102" spans="2:10">
      <c r="J102" s="48"/>
    </row>
    <row r="103" spans="2:10">
      <c r="J103" s="48"/>
    </row>
    <row r="104" spans="2:10">
      <c r="J104" s="48"/>
    </row>
    <row r="105" spans="2:10">
      <c r="J105" s="48"/>
    </row>
    <row r="106" spans="2:10">
      <c r="J106" s="48"/>
    </row>
    <row r="107" spans="2:10">
      <c r="J107" s="48"/>
    </row>
    <row r="108" spans="2:10">
      <c r="J108" s="48"/>
    </row>
    <row r="109" spans="2:10">
      <c r="J109" s="48"/>
    </row>
    <row r="110" spans="2:10">
      <c r="J110" s="48"/>
    </row>
    <row r="111" spans="2:10">
      <c r="J111" s="48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2920-1EBC-429C-93D3-603DE70DB22B}">
  <sheetPr codeName="Sheet3">
    <tabColor theme="7" tint="0.59999389629810485"/>
  </sheetPr>
  <dimension ref="A1:T12"/>
  <sheetViews>
    <sheetView showGridLines="0" zoomScaleNormal="100" workbookViewId="0">
      <pane ySplit="3" topLeftCell="A4" activePane="bottomLeft" state="frozen"/>
      <selection activeCell="A4" sqref="A4"/>
      <selection pane="bottomLeft" activeCell="G2" sqref="G2"/>
    </sheetView>
  </sheetViews>
  <sheetFormatPr defaultRowHeight="13.5"/>
  <cols>
    <col min="1" max="1" width="10.140625" style="14" customWidth="1"/>
    <col min="2" max="2" width="21.5703125" style="14" customWidth="1"/>
    <col min="3" max="3" width="16.7109375" style="14" bestFit="1" customWidth="1"/>
    <col min="4" max="4" width="13.5703125" style="14" bestFit="1" customWidth="1"/>
    <col min="5" max="5" width="13.140625" style="14" bestFit="1" customWidth="1"/>
    <col min="6" max="6" width="10.140625" style="14" customWidth="1"/>
    <col min="7" max="7" width="14.85546875" style="14" bestFit="1" customWidth="1"/>
    <col min="8" max="8" width="12" style="14" bestFit="1" customWidth="1"/>
    <col min="9" max="9" width="11.7109375" style="14" bestFit="1" customWidth="1"/>
    <col min="10" max="10" width="17" style="14" bestFit="1" customWidth="1"/>
    <col min="11" max="11" width="26.140625" style="14" bestFit="1" customWidth="1"/>
    <col min="12" max="12" width="24.7109375" style="14" bestFit="1" customWidth="1"/>
    <col min="13" max="13" width="15.7109375" style="14" bestFit="1" customWidth="1"/>
    <col min="14" max="14" width="25.140625" style="14" bestFit="1" customWidth="1"/>
    <col min="15" max="15" width="24.7109375" style="14" bestFit="1" customWidth="1"/>
    <col min="16" max="16" width="15.7109375" style="14" bestFit="1" customWidth="1"/>
    <col min="17" max="17" width="21.7109375" style="14" bestFit="1" customWidth="1"/>
    <col min="18" max="18" width="26" style="14" bestFit="1" customWidth="1"/>
    <col min="19" max="19" width="26.5703125" style="14" bestFit="1" customWidth="1"/>
    <col min="20" max="20" width="24.85546875" style="14" bestFit="1" customWidth="1"/>
    <col min="21" max="16384" width="9.140625" style="14"/>
  </cols>
  <sheetData>
    <row r="1" spans="1:20">
      <c r="A1" s="13" t="s">
        <v>4</v>
      </c>
      <c r="B1" s="13" t="s">
        <v>28</v>
      </c>
      <c r="C1" s="13" t="s">
        <v>9</v>
      </c>
      <c r="D1" s="13" t="s">
        <v>46</v>
      </c>
      <c r="E1" s="13" t="s">
        <v>48</v>
      </c>
      <c r="F1" s="13" t="s">
        <v>43</v>
      </c>
      <c r="G1" s="13" t="s">
        <v>36</v>
      </c>
      <c r="H1" s="13" t="s">
        <v>53</v>
      </c>
      <c r="I1" s="58" t="s">
        <v>95</v>
      </c>
      <c r="J1" s="58" t="s">
        <v>100</v>
      </c>
      <c r="K1" s="13" t="s">
        <v>93</v>
      </c>
      <c r="L1" s="13" t="s">
        <v>282</v>
      </c>
      <c r="M1" s="13" t="s">
        <v>25</v>
      </c>
      <c r="N1" s="13" t="s">
        <v>69</v>
      </c>
      <c r="O1" s="13" t="s">
        <v>342</v>
      </c>
      <c r="P1" s="13" t="s">
        <v>58</v>
      </c>
      <c r="Q1" s="13" t="s">
        <v>55</v>
      </c>
      <c r="R1" s="13" t="s">
        <v>28</v>
      </c>
      <c r="S1" s="13" t="s">
        <v>39</v>
      </c>
      <c r="T1" s="13" t="s">
        <v>40</v>
      </c>
    </row>
    <row r="2" spans="1:20">
      <c r="A2" s="15" t="s">
        <v>2</v>
      </c>
      <c r="B2" s="15" t="s">
        <v>5</v>
      </c>
      <c r="C2" s="15" t="s">
        <v>16</v>
      </c>
      <c r="D2" s="15" t="s">
        <v>47</v>
      </c>
      <c r="E2" s="15" t="s">
        <v>49</v>
      </c>
      <c r="F2" s="15" t="s">
        <v>44</v>
      </c>
      <c r="G2" s="15" t="s">
        <v>45</v>
      </c>
      <c r="H2" s="15" t="s">
        <v>54</v>
      </c>
      <c r="I2" s="15" t="s">
        <v>14</v>
      </c>
      <c r="J2" s="15" t="s">
        <v>122</v>
      </c>
      <c r="K2" s="15" t="s">
        <v>94</v>
      </c>
      <c r="L2" s="15" t="s">
        <v>281</v>
      </c>
      <c r="M2" s="15" t="s">
        <v>11</v>
      </c>
      <c r="N2" s="15" t="s">
        <v>283</v>
      </c>
      <c r="O2" s="129" t="s">
        <v>341</v>
      </c>
      <c r="P2" s="15" t="s">
        <v>59</v>
      </c>
      <c r="Q2" s="15" t="s">
        <v>56</v>
      </c>
      <c r="R2" s="15" t="s">
        <v>37</v>
      </c>
      <c r="S2" s="15" t="s">
        <v>38</v>
      </c>
      <c r="T2" s="15" t="s">
        <v>41</v>
      </c>
    </row>
    <row r="3" spans="1:20">
      <c r="A3" s="16" t="s">
        <v>6</v>
      </c>
      <c r="B3" s="16" t="s">
        <v>7</v>
      </c>
      <c r="C3" s="16" t="s">
        <v>6</v>
      </c>
      <c r="D3" s="16" t="s">
        <v>6</v>
      </c>
      <c r="E3" s="16" t="s">
        <v>6</v>
      </c>
      <c r="F3" s="16" t="s">
        <v>6</v>
      </c>
      <c r="G3" s="16" t="s">
        <v>6</v>
      </c>
      <c r="H3" s="16" t="s">
        <v>6</v>
      </c>
      <c r="I3" s="16" t="s">
        <v>6</v>
      </c>
      <c r="J3" s="16" t="s">
        <v>6</v>
      </c>
      <c r="K3" s="16" t="s">
        <v>6</v>
      </c>
      <c r="L3" s="16" t="s">
        <v>6</v>
      </c>
      <c r="M3" s="16" t="s">
        <v>6</v>
      </c>
      <c r="N3" s="16" t="s">
        <v>6</v>
      </c>
      <c r="O3" s="16" t="s">
        <v>6</v>
      </c>
      <c r="P3" s="16" t="s">
        <v>6</v>
      </c>
      <c r="Q3" s="16" t="s">
        <v>6</v>
      </c>
      <c r="R3" s="16" t="s">
        <v>8</v>
      </c>
      <c r="S3" s="16" t="s">
        <v>8</v>
      </c>
      <c r="T3" s="16" t="s">
        <v>8</v>
      </c>
    </row>
    <row r="4" spans="1:20">
      <c r="A4" s="17">
        <f>100000+C4*10000+D4*1000+F4*100+COUNTIFS($C$4:C4,C4,$D$4:D4,D4)</f>
        <v>111101</v>
      </c>
      <c r="B4" s="18" t="s">
        <v>29</v>
      </c>
      <c r="C4" s="17">
        <v>1</v>
      </c>
      <c r="D4" s="17">
        <v>1</v>
      </c>
      <c r="E4" s="17">
        <v>6</v>
      </c>
      <c r="F4" s="17">
        <v>1</v>
      </c>
      <c r="G4" s="17">
        <v>0</v>
      </c>
      <c r="H4" s="17">
        <v>0</v>
      </c>
      <c r="I4" s="17">
        <v>100</v>
      </c>
      <c r="J4" s="17">
        <f>IF(D4=3,20,10)</f>
        <v>10</v>
      </c>
      <c r="K4" s="17" t="str">
        <f>RIGHT(A4,4)</f>
        <v>1101</v>
      </c>
      <c r="L4" s="17" t="str">
        <f>RIGHT(A4,4)</f>
        <v>1101</v>
      </c>
      <c r="M4" s="17" t="str">
        <f>RIGHT(A4,4)</f>
        <v>1101</v>
      </c>
      <c r="N4" s="17">
        <f>RIGHT(A4,4)+10000</f>
        <v>11101</v>
      </c>
      <c r="O4" s="17"/>
      <c r="P4" s="17">
        <v>1</v>
      </c>
      <c r="Q4" s="17"/>
      <c r="R4" s="19" t="str">
        <f>"CHARACTER_NAME_"&amp;A4</f>
        <v>CHARACTER_NAME_111101</v>
      </c>
      <c r="S4" s="19" t="str">
        <f>"CHARACTER_IMAGE_"&amp;A4</f>
        <v>CHARACTER_IMAGE_111101</v>
      </c>
      <c r="T4" s="19" t="str">
        <f>"CHARACTER_DESC_"&amp;A4</f>
        <v>CHARACTER_DESC_111101</v>
      </c>
    </row>
    <row r="5" spans="1:20">
      <c r="A5" s="17">
        <f>100000+C5*10000+D5*1000+F5*100+COUNTIFS($C$4:C5,C5,$D$4:D5,D5)</f>
        <v>122201</v>
      </c>
      <c r="B5" s="18" t="s">
        <v>30</v>
      </c>
      <c r="C5" s="17">
        <v>2</v>
      </c>
      <c r="D5" s="17">
        <v>2</v>
      </c>
      <c r="E5" s="17">
        <v>6</v>
      </c>
      <c r="F5" s="17">
        <v>2</v>
      </c>
      <c r="G5" s="17">
        <v>0</v>
      </c>
      <c r="H5" s="17">
        <v>0</v>
      </c>
      <c r="I5" s="17">
        <v>100</v>
      </c>
      <c r="J5" s="17">
        <f t="shared" ref="J5:J10" si="0">IF(D5=3,20,10)</f>
        <v>10</v>
      </c>
      <c r="K5" s="17" t="str">
        <f t="shared" ref="K5:K10" si="1">RIGHT(A5,4)</f>
        <v>2201</v>
      </c>
      <c r="L5" s="17" t="str">
        <f t="shared" ref="L5:L10" si="2">RIGHT(A5,4)</f>
        <v>2201</v>
      </c>
      <c r="M5" s="17" t="str">
        <f t="shared" ref="M5:M10" si="3">RIGHT(A5,4)</f>
        <v>2201</v>
      </c>
      <c r="N5" s="17">
        <f t="shared" ref="N5:N10" si="4">RIGHT(A5,4)+10000</f>
        <v>12201</v>
      </c>
      <c r="O5" s="17"/>
      <c r="P5" s="17">
        <v>1</v>
      </c>
      <c r="Q5" s="17"/>
      <c r="R5" s="19" t="str">
        <f t="shared" ref="R5:R10" si="5">"CHARACTER_NAME_"&amp;A5</f>
        <v>CHARACTER_NAME_122201</v>
      </c>
      <c r="S5" s="19" t="str">
        <f t="shared" ref="S5:S10" si="6">"CHARACTER_IMAGE_"&amp;A5</f>
        <v>CHARACTER_IMAGE_122201</v>
      </c>
      <c r="T5" s="19" t="str">
        <f t="shared" ref="T5:T10" si="7">"CHARACTER_DESC_"&amp;A5</f>
        <v>CHARACTER_DESC_122201</v>
      </c>
    </row>
    <row r="6" spans="1:20">
      <c r="A6" s="17">
        <f>100000+C6*10000+D6*1000+F6*100+COUNTIFS($C$4:C6,C6,$D$4:D6,D6)</f>
        <v>133301</v>
      </c>
      <c r="B6" s="18" t="s">
        <v>31</v>
      </c>
      <c r="C6" s="17">
        <v>3</v>
      </c>
      <c r="D6" s="17">
        <v>3</v>
      </c>
      <c r="E6" s="17">
        <v>6</v>
      </c>
      <c r="F6" s="17">
        <v>3</v>
      </c>
      <c r="G6" s="17">
        <v>0</v>
      </c>
      <c r="H6" s="17">
        <v>0</v>
      </c>
      <c r="I6" s="17">
        <v>100</v>
      </c>
      <c r="J6" s="17">
        <f t="shared" si="0"/>
        <v>20</v>
      </c>
      <c r="K6" s="17" t="str">
        <f t="shared" si="1"/>
        <v>3301</v>
      </c>
      <c r="L6" s="17" t="str">
        <f t="shared" si="2"/>
        <v>3301</v>
      </c>
      <c r="M6" s="17" t="str">
        <f t="shared" si="3"/>
        <v>3301</v>
      </c>
      <c r="N6" s="17">
        <f t="shared" si="4"/>
        <v>13301</v>
      </c>
      <c r="O6" s="17"/>
      <c r="P6" s="17">
        <v>1</v>
      </c>
      <c r="Q6" s="17"/>
      <c r="R6" s="19" t="str">
        <f t="shared" si="5"/>
        <v>CHARACTER_NAME_133301</v>
      </c>
      <c r="S6" s="19" t="str">
        <f t="shared" si="6"/>
        <v>CHARACTER_IMAGE_133301</v>
      </c>
      <c r="T6" s="19" t="str">
        <f t="shared" si="7"/>
        <v>CHARACTER_DESC_133301</v>
      </c>
    </row>
    <row r="7" spans="1:20">
      <c r="A7" s="17">
        <f>100000+C7*10000+D7*1000+F7*100+COUNTIFS($C$4:C7,C7,$D$4:D7,D7)</f>
        <v>141401</v>
      </c>
      <c r="B7" s="18" t="s">
        <v>32</v>
      </c>
      <c r="C7" s="17">
        <v>4</v>
      </c>
      <c r="D7" s="17">
        <v>1</v>
      </c>
      <c r="E7" s="17">
        <v>6</v>
      </c>
      <c r="F7" s="17">
        <v>4</v>
      </c>
      <c r="G7" s="17">
        <v>0</v>
      </c>
      <c r="H7" s="17">
        <v>0</v>
      </c>
      <c r="I7" s="17">
        <v>100</v>
      </c>
      <c r="J7" s="17">
        <f t="shared" si="0"/>
        <v>10</v>
      </c>
      <c r="K7" s="17" t="str">
        <f t="shared" si="1"/>
        <v>1401</v>
      </c>
      <c r="L7" s="17" t="str">
        <f t="shared" si="2"/>
        <v>1401</v>
      </c>
      <c r="M7" s="17" t="str">
        <f t="shared" si="3"/>
        <v>1401</v>
      </c>
      <c r="N7" s="17">
        <f t="shared" si="4"/>
        <v>11401</v>
      </c>
      <c r="O7" s="17"/>
      <c r="P7" s="17">
        <v>1</v>
      </c>
      <c r="Q7" s="17"/>
      <c r="R7" s="19" t="str">
        <f t="shared" si="5"/>
        <v>CHARACTER_NAME_141401</v>
      </c>
      <c r="S7" s="19" t="str">
        <f t="shared" si="6"/>
        <v>CHARACTER_IMAGE_141401</v>
      </c>
      <c r="T7" s="19" t="str">
        <f t="shared" si="7"/>
        <v>CHARACTER_DESC_141401</v>
      </c>
    </row>
    <row r="8" spans="1:20">
      <c r="A8" s="17">
        <f>100000+C8*10000+D8*1000+F8*100+COUNTIFS($C$4:C8,C8,$D$4:D8,D8)</f>
        <v>112101</v>
      </c>
      <c r="B8" s="18" t="s">
        <v>33</v>
      </c>
      <c r="C8" s="17">
        <v>1</v>
      </c>
      <c r="D8" s="17">
        <v>2</v>
      </c>
      <c r="E8" s="17">
        <v>6</v>
      </c>
      <c r="F8" s="17">
        <v>1</v>
      </c>
      <c r="G8" s="17">
        <v>0</v>
      </c>
      <c r="H8" s="17">
        <v>0</v>
      </c>
      <c r="I8" s="17">
        <v>100</v>
      </c>
      <c r="J8" s="17">
        <f t="shared" si="0"/>
        <v>10</v>
      </c>
      <c r="K8" s="17" t="str">
        <f t="shared" si="1"/>
        <v>2101</v>
      </c>
      <c r="L8" s="17" t="str">
        <f t="shared" si="2"/>
        <v>2101</v>
      </c>
      <c r="M8" s="17" t="str">
        <f t="shared" si="3"/>
        <v>2101</v>
      </c>
      <c r="N8" s="17">
        <f t="shared" si="4"/>
        <v>12101</v>
      </c>
      <c r="O8" s="17"/>
      <c r="P8" s="17">
        <v>1</v>
      </c>
      <c r="Q8" s="17"/>
      <c r="R8" s="19" t="str">
        <f t="shared" si="5"/>
        <v>CHARACTER_NAME_112101</v>
      </c>
      <c r="S8" s="19" t="str">
        <f t="shared" si="6"/>
        <v>CHARACTER_IMAGE_112101</v>
      </c>
      <c r="T8" s="19" t="str">
        <f t="shared" si="7"/>
        <v>CHARACTER_DESC_112101</v>
      </c>
    </row>
    <row r="9" spans="1:20">
      <c r="A9" s="17">
        <f>100000+C9*10000+D9*1000+F9*100+COUNTIFS($C$4:C9,C9,$D$4:D9,D9)</f>
        <v>123201</v>
      </c>
      <c r="B9" s="18" t="s">
        <v>34</v>
      </c>
      <c r="C9" s="17">
        <v>2</v>
      </c>
      <c r="D9" s="17">
        <v>3</v>
      </c>
      <c r="E9" s="17">
        <v>6</v>
      </c>
      <c r="F9" s="17">
        <v>2</v>
      </c>
      <c r="G9" s="17">
        <v>0</v>
      </c>
      <c r="H9" s="17">
        <v>0</v>
      </c>
      <c r="I9" s="17">
        <v>100</v>
      </c>
      <c r="J9" s="17">
        <f t="shared" si="0"/>
        <v>20</v>
      </c>
      <c r="K9" s="17" t="str">
        <f t="shared" si="1"/>
        <v>3201</v>
      </c>
      <c r="L9" s="17" t="str">
        <f t="shared" si="2"/>
        <v>3201</v>
      </c>
      <c r="M9" s="17" t="str">
        <f t="shared" si="3"/>
        <v>3201</v>
      </c>
      <c r="N9" s="17">
        <f t="shared" si="4"/>
        <v>13201</v>
      </c>
      <c r="O9" s="17"/>
      <c r="P9" s="17">
        <v>1</v>
      </c>
      <c r="Q9" s="17"/>
      <c r="R9" s="19" t="str">
        <f t="shared" si="5"/>
        <v>CHARACTER_NAME_123201</v>
      </c>
      <c r="S9" s="19" t="str">
        <f t="shared" si="6"/>
        <v>CHARACTER_IMAGE_123201</v>
      </c>
      <c r="T9" s="19" t="str">
        <f t="shared" si="7"/>
        <v>CHARACTER_DESC_123201</v>
      </c>
    </row>
    <row r="10" spans="1:20">
      <c r="A10" s="17">
        <f>100000+C10*10000+D10*1000+F10*100+COUNTIFS($C$4:C10,C10,$D$4:D10,D10)</f>
        <v>133302</v>
      </c>
      <c r="B10" s="18" t="s">
        <v>35</v>
      </c>
      <c r="C10" s="17">
        <v>3</v>
      </c>
      <c r="D10" s="17">
        <v>3</v>
      </c>
      <c r="E10" s="17">
        <v>6</v>
      </c>
      <c r="F10" s="17">
        <v>3</v>
      </c>
      <c r="G10" s="17">
        <v>0</v>
      </c>
      <c r="H10" s="17">
        <v>0</v>
      </c>
      <c r="I10" s="17">
        <v>100</v>
      </c>
      <c r="J10" s="17">
        <f t="shared" si="0"/>
        <v>20</v>
      </c>
      <c r="K10" s="17" t="str">
        <f t="shared" si="1"/>
        <v>3302</v>
      </c>
      <c r="L10" s="17" t="str">
        <f t="shared" si="2"/>
        <v>3302</v>
      </c>
      <c r="M10" s="17" t="str">
        <f t="shared" si="3"/>
        <v>3302</v>
      </c>
      <c r="N10" s="17">
        <f t="shared" si="4"/>
        <v>13302</v>
      </c>
      <c r="O10" s="17"/>
      <c r="P10" s="17">
        <v>1</v>
      </c>
      <c r="Q10" s="17"/>
      <c r="R10" s="19" t="str">
        <f t="shared" si="5"/>
        <v>CHARACTER_NAME_133302</v>
      </c>
      <c r="S10" s="19" t="str">
        <f t="shared" si="6"/>
        <v>CHARACTER_IMAGE_133302</v>
      </c>
      <c r="T10" s="19" t="str">
        <f t="shared" si="7"/>
        <v>CHARACTER_DESC_133302</v>
      </c>
    </row>
    <row r="12" spans="1:20">
      <c r="Q12" s="14" t="s">
        <v>57</v>
      </c>
    </row>
  </sheetData>
  <phoneticPr fontId="1" type="noConversion"/>
  <conditionalFormatting sqref="A4:A10">
    <cfRule type="duplicateValues" dxfId="10" priority="6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75B79-639C-4F45-8EE4-05158AB29598}">
  <sheetPr codeName="Sheet5">
    <tabColor theme="8" tint="0.59999389629810485"/>
  </sheetPr>
  <dimension ref="A1:P24"/>
  <sheetViews>
    <sheetView showGridLines="0" zoomScaleNormal="100" workbookViewId="0">
      <pane ySplit="3" topLeftCell="A4" activePane="bottomLeft" state="frozen"/>
      <selection activeCell="D2" sqref="D2"/>
      <selection pane="bottomLeft" activeCell="A4" sqref="A4:A10"/>
    </sheetView>
  </sheetViews>
  <sheetFormatPr defaultRowHeight="13.5"/>
  <cols>
    <col min="1" max="1" width="10.42578125" style="14" customWidth="1"/>
    <col min="2" max="2" width="9.140625" style="14" customWidth="1"/>
    <col min="3" max="3" width="10.42578125" style="14" customWidth="1"/>
    <col min="4" max="4" width="11.7109375" style="14" customWidth="1"/>
    <col min="5" max="5" width="15.28515625" style="14" bestFit="1" customWidth="1"/>
    <col min="6" max="6" width="19.140625" style="69" bestFit="1" customWidth="1"/>
    <col min="7" max="7" width="15.5703125" style="69" customWidth="1"/>
    <col min="8" max="8" width="19.7109375" style="14" bestFit="1" customWidth="1"/>
    <col min="9" max="9" width="20.140625" style="14" bestFit="1" customWidth="1"/>
    <col min="10" max="10" width="20.28515625" style="14" bestFit="1" customWidth="1"/>
    <col min="11" max="11" width="19" style="14" bestFit="1" customWidth="1"/>
    <col min="12" max="12" width="20.7109375" style="14" bestFit="1" customWidth="1"/>
    <col min="13" max="13" width="22.28515625" style="14" bestFit="1" customWidth="1"/>
    <col min="14" max="14" width="22.5703125" style="14" bestFit="1" customWidth="1"/>
    <col min="15" max="15" width="21.28515625" style="14" bestFit="1" customWidth="1"/>
    <col min="16" max="16" width="13.85546875" style="14" bestFit="1" customWidth="1"/>
    <col min="17" max="16384" width="9.140625" style="14"/>
  </cols>
  <sheetData>
    <row r="1" spans="1:16">
      <c r="A1" s="13" t="s">
        <v>4</v>
      </c>
      <c r="B1" s="13" t="s">
        <v>155</v>
      </c>
      <c r="C1" s="13" t="s">
        <v>143</v>
      </c>
      <c r="D1" s="13" t="s">
        <v>144</v>
      </c>
      <c r="E1" s="13" t="s">
        <v>145</v>
      </c>
      <c r="F1" s="13" t="s">
        <v>146</v>
      </c>
      <c r="G1" s="13" t="s">
        <v>367</v>
      </c>
      <c r="H1" s="13" t="s">
        <v>257</v>
      </c>
      <c r="I1" s="13" t="s">
        <v>258</v>
      </c>
      <c r="J1" s="13" t="s">
        <v>259</v>
      </c>
      <c r="K1" s="13" t="s">
        <v>260</v>
      </c>
      <c r="L1" s="13" t="s">
        <v>148</v>
      </c>
      <c r="M1" s="13" t="s">
        <v>150</v>
      </c>
      <c r="N1" s="13" t="s">
        <v>152</v>
      </c>
      <c r="O1" s="13" t="s">
        <v>154</v>
      </c>
      <c r="P1" s="13" t="s">
        <v>74</v>
      </c>
    </row>
    <row r="2" spans="1:16">
      <c r="A2" s="15" t="s">
        <v>2</v>
      </c>
      <c r="B2" s="15" t="s">
        <v>142</v>
      </c>
      <c r="C2" s="15" t="s">
        <v>157</v>
      </c>
      <c r="D2" s="15" t="s">
        <v>159</v>
      </c>
      <c r="E2" s="15" t="s">
        <v>161</v>
      </c>
      <c r="F2" s="15" t="s">
        <v>163</v>
      </c>
      <c r="G2" s="129" t="s">
        <v>368</v>
      </c>
      <c r="H2" s="15" t="s">
        <v>165</v>
      </c>
      <c r="I2" s="15" t="s">
        <v>167</v>
      </c>
      <c r="J2" s="15" t="s">
        <v>169</v>
      </c>
      <c r="K2" s="15" t="s">
        <v>171</v>
      </c>
      <c r="L2" s="15" t="s">
        <v>173</v>
      </c>
      <c r="M2" s="15" t="s">
        <v>175</v>
      </c>
      <c r="N2" s="15" t="s">
        <v>177</v>
      </c>
      <c r="O2" s="15" t="s">
        <v>179</v>
      </c>
      <c r="P2" s="15" t="s">
        <v>5</v>
      </c>
    </row>
    <row r="3" spans="1:16">
      <c r="A3" s="16" t="s">
        <v>6</v>
      </c>
      <c r="B3" s="16" t="s">
        <v>6</v>
      </c>
      <c r="C3" s="16" t="s">
        <v>6</v>
      </c>
      <c r="D3" s="16" t="s">
        <v>6</v>
      </c>
      <c r="E3" s="16" t="s">
        <v>256</v>
      </c>
      <c r="F3" s="16" t="s">
        <v>6</v>
      </c>
      <c r="G3" s="16" t="s">
        <v>6</v>
      </c>
      <c r="H3" s="16" t="s">
        <v>6</v>
      </c>
      <c r="I3" s="16" t="s">
        <v>6</v>
      </c>
      <c r="J3" s="16" t="s">
        <v>6</v>
      </c>
      <c r="K3" s="16" t="s">
        <v>6</v>
      </c>
      <c r="L3" s="16" t="s">
        <v>6</v>
      </c>
      <c r="M3" s="16" t="s">
        <v>6</v>
      </c>
      <c r="N3" s="16" t="s">
        <v>6</v>
      </c>
      <c r="O3" s="16" t="s">
        <v>6</v>
      </c>
      <c r="P3" s="16" t="s">
        <v>7</v>
      </c>
    </row>
    <row r="4" spans="1:16">
      <c r="A4" s="17">
        <v>111101</v>
      </c>
      <c r="B4" s="17">
        <v>10000</v>
      </c>
      <c r="C4" s="17">
        <v>500</v>
      </c>
      <c r="D4" s="17">
        <v>500</v>
      </c>
      <c r="E4" s="100">
        <v>0.1</v>
      </c>
      <c r="F4" s="17">
        <v>1</v>
      </c>
      <c r="G4" s="17">
        <v>1</v>
      </c>
      <c r="H4" s="17">
        <v>1</v>
      </c>
      <c r="I4" s="17">
        <v>1</v>
      </c>
      <c r="J4" s="17">
        <v>1</v>
      </c>
      <c r="K4" s="17">
        <v>1</v>
      </c>
      <c r="L4" s="17">
        <v>1</v>
      </c>
      <c r="M4" s="17">
        <v>1</v>
      </c>
      <c r="N4" s="17">
        <v>1</v>
      </c>
      <c r="O4" s="17">
        <v>1</v>
      </c>
      <c r="P4" s="18" t="s">
        <v>29</v>
      </c>
    </row>
    <row r="5" spans="1:16">
      <c r="A5" s="17">
        <v>122201</v>
      </c>
      <c r="B5" s="17">
        <v>10000</v>
      </c>
      <c r="C5" s="17">
        <v>500</v>
      </c>
      <c r="D5" s="17">
        <v>500</v>
      </c>
      <c r="E5" s="100">
        <v>0.1</v>
      </c>
      <c r="F5" s="17">
        <v>1</v>
      </c>
      <c r="G5" s="17">
        <v>1</v>
      </c>
      <c r="H5" s="17">
        <v>1</v>
      </c>
      <c r="I5" s="17">
        <v>1</v>
      </c>
      <c r="J5" s="17">
        <v>1</v>
      </c>
      <c r="K5" s="17">
        <v>1</v>
      </c>
      <c r="L5" s="17">
        <v>1</v>
      </c>
      <c r="M5" s="17">
        <v>1</v>
      </c>
      <c r="N5" s="17">
        <v>1</v>
      </c>
      <c r="O5" s="17">
        <v>1</v>
      </c>
      <c r="P5" s="18" t="s">
        <v>29</v>
      </c>
    </row>
    <row r="6" spans="1:16">
      <c r="A6" s="17">
        <v>133301</v>
      </c>
      <c r="B6" s="17">
        <v>10000</v>
      </c>
      <c r="C6" s="17">
        <v>500</v>
      </c>
      <c r="D6" s="17">
        <v>500</v>
      </c>
      <c r="E6" s="100">
        <v>0.1</v>
      </c>
      <c r="F6" s="17">
        <v>1</v>
      </c>
      <c r="G6" s="17">
        <v>1</v>
      </c>
      <c r="H6" s="17">
        <v>1</v>
      </c>
      <c r="I6" s="17">
        <v>1</v>
      </c>
      <c r="J6" s="17">
        <v>1</v>
      </c>
      <c r="K6" s="17">
        <v>1</v>
      </c>
      <c r="L6" s="17">
        <v>1</v>
      </c>
      <c r="M6" s="17">
        <v>1</v>
      </c>
      <c r="N6" s="17">
        <v>1</v>
      </c>
      <c r="O6" s="17">
        <v>1</v>
      </c>
      <c r="P6" s="18" t="s">
        <v>29</v>
      </c>
    </row>
    <row r="7" spans="1:16">
      <c r="A7" s="17">
        <v>141401</v>
      </c>
      <c r="B7" s="17">
        <v>10000</v>
      </c>
      <c r="C7" s="17">
        <v>500</v>
      </c>
      <c r="D7" s="17">
        <v>500</v>
      </c>
      <c r="E7" s="100">
        <v>0.1</v>
      </c>
      <c r="F7" s="17">
        <v>1</v>
      </c>
      <c r="G7" s="17">
        <v>1</v>
      </c>
      <c r="H7" s="17">
        <v>1</v>
      </c>
      <c r="I7" s="17">
        <v>1</v>
      </c>
      <c r="J7" s="17">
        <v>1</v>
      </c>
      <c r="K7" s="17">
        <v>1</v>
      </c>
      <c r="L7" s="17">
        <v>1</v>
      </c>
      <c r="M7" s="17">
        <v>1</v>
      </c>
      <c r="N7" s="17">
        <v>1</v>
      </c>
      <c r="O7" s="17">
        <v>1</v>
      </c>
      <c r="P7" s="18" t="s">
        <v>29</v>
      </c>
    </row>
    <row r="8" spans="1:16">
      <c r="A8" s="17">
        <v>112101</v>
      </c>
      <c r="B8" s="17">
        <v>10000</v>
      </c>
      <c r="C8" s="17">
        <v>500</v>
      </c>
      <c r="D8" s="17">
        <v>500</v>
      </c>
      <c r="E8" s="100">
        <v>0.1</v>
      </c>
      <c r="F8" s="17">
        <v>1</v>
      </c>
      <c r="G8" s="17">
        <v>1</v>
      </c>
      <c r="H8" s="17">
        <v>1</v>
      </c>
      <c r="I8" s="17">
        <v>1</v>
      </c>
      <c r="J8" s="17">
        <v>1</v>
      </c>
      <c r="K8" s="17">
        <v>1</v>
      </c>
      <c r="L8" s="17">
        <v>1</v>
      </c>
      <c r="M8" s="17">
        <v>1</v>
      </c>
      <c r="N8" s="17">
        <v>1</v>
      </c>
      <c r="O8" s="17">
        <v>1</v>
      </c>
      <c r="P8" s="18" t="s">
        <v>29</v>
      </c>
    </row>
    <row r="9" spans="1:16">
      <c r="A9" s="17">
        <v>123201</v>
      </c>
      <c r="B9" s="17">
        <v>10000</v>
      </c>
      <c r="C9" s="17">
        <v>500</v>
      </c>
      <c r="D9" s="17">
        <v>500</v>
      </c>
      <c r="E9" s="100">
        <v>0.1</v>
      </c>
      <c r="F9" s="17">
        <v>1</v>
      </c>
      <c r="G9" s="17">
        <v>1</v>
      </c>
      <c r="H9" s="17">
        <v>1</v>
      </c>
      <c r="I9" s="17">
        <v>1</v>
      </c>
      <c r="J9" s="17">
        <v>1</v>
      </c>
      <c r="K9" s="17">
        <v>1</v>
      </c>
      <c r="L9" s="17">
        <v>1</v>
      </c>
      <c r="M9" s="17">
        <v>1</v>
      </c>
      <c r="N9" s="17">
        <v>1</v>
      </c>
      <c r="O9" s="17">
        <v>1</v>
      </c>
      <c r="P9" s="18" t="s">
        <v>29</v>
      </c>
    </row>
    <row r="10" spans="1:16">
      <c r="A10" s="17">
        <v>133302</v>
      </c>
      <c r="B10" s="17">
        <v>10000</v>
      </c>
      <c r="C10" s="17">
        <v>500</v>
      </c>
      <c r="D10" s="17">
        <v>500</v>
      </c>
      <c r="E10" s="100">
        <v>0.1</v>
      </c>
      <c r="F10" s="17">
        <v>1</v>
      </c>
      <c r="G10" s="17">
        <v>1</v>
      </c>
      <c r="H10" s="17">
        <v>1</v>
      </c>
      <c r="I10" s="17">
        <v>1</v>
      </c>
      <c r="J10" s="17">
        <v>1</v>
      </c>
      <c r="K10" s="17">
        <v>1</v>
      </c>
      <c r="L10" s="17">
        <v>1</v>
      </c>
      <c r="M10" s="17">
        <v>1</v>
      </c>
      <c r="N10" s="17">
        <v>1</v>
      </c>
      <c r="O10" s="17">
        <v>1</v>
      </c>
      <c r="P10" s="18" t="s">
        <v>29</v>
      </c>
    </row>
    <row r="12" spans="1:16">
      <c r="C12" s="69"/>
    </row>
    <row r="13" spans="1:16">
      <c r="C13" s="69"/>
    </row>
    <row r="14" spans="1:16">
      <c r="C14" s="69"/>
    </row>
    <row r="15" spans="1:16">
      <c r="C15" s="69"/>
    </row>
    <row r="16" spans="1:16">
      <c r="C16" s="69"/>
    </row>
    <row r="17" spans="3:3">
      <c r="C17" s="69"/>
    </row>
    <row r="18" spans="3:3">
      <c r="C18" s="69"/>
    </row>
    <row r="19" spans="3:3">
      <c r="C19" s="69"/>
    </row>
    <row r="20" spans="3:3">
      <c r="C20" s="69"/>
    </row>
    <row r="21" spans="3:3">
      <c r="C21" s="69"/>
    </row>
    <row r="22" spans="3:3">
      <c r="C22" s="69"/>
    </row>
    <row r="23" spans="3:3">
      <c r="C23" s="69"/>
    </row>
    <row r="24" spans="3:3">
      <c r="C24" s="69"/>
    </row>
  </sheetData>
  <phoneticPr fontId="1" type="noConversion"/>
  <conditionalFormatting sqref="A4:A7">
    <cfRule type="duplicateValues" dxfId="9" priority="19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B16B8-010B-44E1-BF95-5DF41E6F880F}">
  <sheetPr codeName="Sheet6">
    <tabColor rgb="FFEDD9F3"/>
  </sheetPr>
  <dimension ref="A1:K32"/>
  <sheetViews>
    <sheetView showGridLines="0" zoomScaleNormal="100" workbookViewId="0">
      <pane ySplit="3" topLeftCell="A4" activePane="bottomLeft" state="frozen"/>
      <selection activeCell="A4" sqref="A4"/>
      <selection pane="bottomLeft" activeCell="B6" sqref="B6"/>
    </sheetView>
  </sheetViews>
  <sheetFormatPr defaultRowHeight="13.5"/>
  <cols>
    <col min="1" max="1" width="10.140625" style="14" customWidth="1"/>
    <col min="2" max="2" width="26.140625" style="14" bestFit="1" customWidth="1"/>
    <col min="3" max="3" width="31" style="14" bestFit="1" customWidth="1"/>
    <col min="4" max="4" width="13.5703125" style="14" bestFit="1" customWidth="1"/>
    <col min="5" max="5" width="23.42578125" style="14" bestFit="1" customWidth="1"/>
    <col min="6" max="6" width="43.42578125" style="14" customWidth="1"/>
    <col min="7" max="7" width="42.5703125" style="14" customWidth="1"/>
    <col min="8" max="8" width="20.85546875" style="14" bestFit="1" customWidth="1"/>
    <col min="9" max="9" width="13.85546875" style="14" bestFit="1" customWidth="1"/>
    <col min="10" max="16384" width="9.140625" style="14"/>
  </cols>
  <sheetData>
    <row r="1" spans="1:11">
      <c r="A1" s="13" t="s">
        <v>4</v>
      </c>
      <c r="B1" s="13" t="s">
        <v>93</v>
      </c>
      <c r="C1" s="13" t="s">
        <v>180</v>
      </c>
      <c r="D1" s="13" t="s">
        <v>278</v>
      </c>
      <c r="E1" s="13" t="s">
        <v>275</v>
      </c>
      <c r="F1" s="13" t="s">
        <v>269</v>
      </c>
      <c r="G1" s="13" t="s">
        <v>390</v>
      </c>
      <c r="H1" s="13" t="s">
        <v>181</v>
      </c>
      <c r="I1" s="13" t="s">
        <v>28</v>
      </c>
    </row>
    <row r="2" spans="1:11">
      <c r="A2" s="15" t="s">
        <v>2</v>
      </c>
      <c r="B2" s="15" t="s">
        <v>94</v>
      </c>
      <c r="C2" s="15" t="s">
        <v>270</v>
      </c>
      <c r="D2" s="15" t="s">
        <v>277</v>
      </c>
      <c r="E2" s="15" t="s">
        <v>276</v>
      </c>
      <c r="F2" s="15" t="s">
        <v>261</v>
      </c>
      <c r="G2" s="15" t="s">
        <v>391</v>
      </c>
      <c r="H2" s="15" t="s">
        <v>5</v>
      </c>
      <c r="I2" s="15" t="s">
        <v>5</v>
      </c>
      <c r="K2" s="69" t="s">
        <v>262</v>
      </c>
    </row>
    <row r="3" spans="1:11">
      <c r="A3" s="16" t="s">
        <v>6</v>
      </c>
      <c r="B3" s="16" t="s">
        <v>6</v>
      </c>
      <c r="C3" s="16" t="s">
        <v>6</v>
      </c>
      <c r="D3" s="16" t="s">
        <v>6</v>
      </c>
      <c r="E3" s="16" t="s">
        <v>6</v>
      </c>
      <c r="F3" s="60" t="s">
        <v>8</v>
      </c>
      <c r="G3" s="60" t="s">
        <v>8</v>
      </c>
      <c r="H3" s="60" t="s">
        <v>7</v>
      </c>
      <c r="I3" s="60" t="s">
        <v>7</v>
      </c>
    </row>
    <row r="4" spans="1:11">
      <c r="A4" s="17">
        <f>10000000+B4*1000+RIGHT(C4,1)*100+COUNTIF($B$4:B4,B4)</f>
        <v>11101101</v>
      </c>
      <c r="B4" s="17" t="str">
        <f>RIGHT(INDEX(CHARACTER!$A$4:$A$10,MATCH(I4,CHARACTER!$B$4:$B$10,0)),4)</f>
        <v>1101</v>
      </c>
      <c r="C4" s="17">
        <f>B4*10+COUNTIF($B$4:B4,B4)</f>
        <v>11011</v>
      </c>
      <c r="D4" s="102"/>
      <c r="E4" s="61">
        <v>1</v>
      </c>
      <c r="F4" s="103" t="str">
        <f>"CHARACTER_SKILL_SUB_GROUP_NAME_"&amp;C4</f>
        <v>CHARACTER_SKILL_SUB_GROUP_NAME_11011</v>
      </c>
      <c r="G4" s="103" t="str">
        <f>"CHARACTER_SKILL_SUB_GROUP_ICON_"&amp;C4</f>
        <v>CHARACTER_SKILL_SUB_GROUP_ICON_11011</v>
      </c>
      <c r="H4" s="107" t="s">
        <v>182</v>
      </c>
      <c r="I4" s="104" t="s">
        <v>29</v>
      </c>
    </row>
    <row r="5" spans="1:11">
      <c r="A5" s="17">
        <f>10000000+B5*1000+RIGHT(C5,1)*100+COUNTIF($B$4:B5,B5)</f>
        <v>11101202</v>
      </c>
      <c r="B5" s="17" t="str">
        <f>RIGHT(INDEX(CHARACTER!$A$4:$A$10,MATCH(I5,CHARACTER!$B$4:$B$10,0)),4)</f>
        <v>1101</v>
      </c>
      <c r="C5" s="17">
        <f>B5*10+COUNTIF($B$4:B5,B5)</f>
        <v>11012</v>
      </c>
      <c r="D5" s="102"/>
      <c r="E5" s="61">
        <v>2</v>
      </c>
      <c r="F5" s="103" t="str">
        <f t="shared" ref="F5:F31" si="0">"CHARACTER_SKILL_SUB_GROUP_NAME_"&amp;C5</f>
        <v>CHARACTER_SKILL_SUB_GROUP_NAME_11012</v>
      </c>
      <c r="G5" s="103" t="str">
        <f t="shared" ref="G5:G31" si="1">"CHARACTER_SKILL_SUB_GROUP_ICON_"&amp;C5</f>
        <v>CHARACTER_SKILL_SUB_GROUP_ICON_11012</v>
      </c>
      <c r="H5" s="108" t="s">
        <v>183</v>
      </c>
      <c r="I5" s="105" t="s">
        <v>29</v>
      </c>
    </row>
    <row r="6" spans="1:11">
      <c r="A6" s="17">
        <f>10000000+B6*1000+RIGHT(C6,1)*100+COUNTIF($B$4:B6,B6)</f>
        <v>11101303</v>
      </c>
      <c r="B6" s="17" t="str">
        <f>RIGHT(INDEX(CHARACTER!$A$4:$A$10,MATCH(I6,CHARACTER!$B$4:$B$10,0)),4)</f>
        <v>1101</v>
      </c>
      <c r="C6" s="17">
        <f>B6*10+COUNTIF($B$4:B6,B6)</f>
        <v>11013</v>
      </c>
      <c r="D6" s="102"/>
      <c r="E6" s="61">
        <v>3</v>
      </c>
      <c r="F6" s="103" t="str">
        <f t="shared" si="0"/>
        <v>CHARACTER_SKILL_SUB_GROUP_NAME_11013</v>
      </c>
      <c r="G6" s="103" t="str">
        <f t="shared" si="1"/>
        <v>CHARACTER_SKILL_SUB_GROUP_ICON_11013</v>
      </c>
      <c r="H6" s="108" t="s">
        <v>184</v>
      </c>
      <c r="I6" s="105" t="s">
        <v>29</v>
      </c>
    </row>
    <row r="7" spans="1:11">
      <c r="A7" s="17">
        <f>10000000+B7*1000+RIGHT(C7,1)*100+COUNTIF($B$4:B7,B7)</f>
        <v>11101404</v>
      </c>
      <c r="B7" s="17" t="str">
        <f>RIGHT(INDEX(CHARACTER!$A$4:$A$10,MATCH(I7,CHARACTER!$B$4:$B$10,0)),4)</f>
        <v>1101</v>
      </c>
      <c r="C7" s="17">
        <f>B7*10+COUNTIF($B$4:B7,B7)</f>
        <v>11014</v>
      </c>
      <c r="D7" s="102"/>
      <c r="E7" s="61">
        <v>3</v>
      </c>
      <c r="F7" s="103" t="str">
        <f t="shared" si="0"/>
        <v>CHARACTER_SKILL_SUB_GROUP_NAME_11014</v>
      </c>
      <c r="G7" s="103" t="str">
        <f t="shared" si="1"/>
        <v>CHARACTER_SKILL_SUB_GROUP_ICON_11014</v>
      </c>
      <c r="H7" s="108" t="s">
        <v>185</v>
      </c>
      <c r="I7" s="105" t="s">
        <v>29</v>
      </c>
    </row>
    <row r="8" spans="1:11">
      <c r="A8" s="17">
        <f>10000000+B8*1000+RIGHT(C8,1)*100+COUNTIF($B$4:B8,B8)</f>
        <v>12201101</v>
      </c>
      <c r="B8" s="17" t="str">
        <f>RIGHT(INDEX(CHARACTER!$A$4:$A$10,MATCH(I8,CHARACTER!$B$4:$B$10,0)),4)</f>
        <v>2201</v>
      </c>
      <c r="C8" s="17">
        <f>B8*10+COUNTIF($B$4:B8,B8)</f>
        <v>22011</v>
      </c>
      <c r="D8" s="102"/>
      <c r="E8" s="61">
        <v>1</v>
      </c>
      <c r="F8" s="103" t="str">
        <f t="shared" si="0"/>
        <v>CHARACTER_SKILL_SUB_GROUP_NAME_22011</v>
      </c>
      <c r="G8" s="103" t="str">
        <f t="shared" si="1"/>
        <v>CHARACTER_SKILL_SUB_GROUP_ICON_22011</v>
      </c>
      <c r="H8" s="108" t="s">
        <v>271</v>
      </c>
      <c r="I8" s="105" t="s">
        <v>30</v>
      </c>
    </row>
    <row r="9" spans="1:11">
      <c r="A9" s="17">
        <f>10000000+B9*1000+RIGHT(C9,1)*100+COUNTIF($B$4:B9,B9)</f>
        <v>12201202</v>
      </c>
      <c r="B9" s="17" t="str">
        <f>RIGHT(INDEX(CHARACTER!$A$4:$A$10,MATCH(I9,CHARACTER!$B$4:$B$10,0)),4)</f>
        <v>2201</v>
      </c>
      <c r="C9" s="17">
        <f>B9*10+COUNTIF($B$4:B9,B9)</f>
        <v>22012</v>
      </c>
      <c r="D9" s="102"/>
      <c r="E9" s="61">
        <v>2</v>
      </c>
      <c r="F9" s="103" t="str">
        <f t="shared" si="0"/>
        <v>CHARACTER_SKILL_SUB_GROUP_NAME_22012</v>
      </c>
      <c r="G9" s="103" t="str">
        <f t="shared" si="1"/>
        <v>CHARACTER_SKILL_SUB_GROUP_ICON_22012</v>
      </c>
      <c r="H9" s="108" t="s">
        <v>272</v>
      </c>
      <c r="I9" s="105" t="s">
        <v>30</v>
      </c>
    </row>
    <row r="10" spans="1:11">
      <c r="A10" s="17">
        <f>10000000+B10*1000+RIGHT(C10,1)*100+COUNTIF($B$4:B10,B10)</f>
        <v>12201303</v>
      </c>
      <c r="B10" s="17" t="str">
        <f>RIGHT(INDEX(CHARACTER!$A$4:$A$10,MATCH(I10,CHARACTER!$B$4:$B$10,0)),4)</f>
        <v>2201</v>
      </c>
      <c r="C10" s="17">
        <f>B10*10+COUNTIF($B$4:B10,B10)</f>
        <v>22013</v>
      </c>
      <c r="D10" s="102"/>
      <c r="E10" s="61">
        <v>3</v>
      </c>
      <c r="F10" s="103" t="str">
        <f t="shared" si="0"/>
        <v>CHARACTER_SKILL_SUB_GROUP_NAME_22013</v>
      </c>
      <c r="G10" s="103" t="str">
        <f t="shared" si="1"/>
        <v>CHARACTER_SKILL_SUB_GROUP_ICON_22013</v>
      </c>
      <c r="H10" s="108" t="s">
        <v>273</v>
      </c>
      <c r="I10" s="105" t="s">
        <v>30</v>
      </c>
    </row>
    <row r="11" spans="1:11">
      <c r="A11" s="17">
        <f>10000000+B11*1000+RIGHT(C11,1)*100+COUNTIF($B$4:B11,B11)</f>
        <v>12201404</v>
      </c>
      <c r="B11" s="17" t="str">
        <f>RIGHT(INDEX(CHARACTER!$A$4:$A$10,MATCH(I11,CHARACTER!$B$4:$B$10,0)),4)</f>
        <v>2201</v>
      </c>
      <c r="C11" s="17">
        <f>B11*10+COUNTIF($B$4:B11,B11)</f>
        <v>22014</v>
      </c>
      <c r="D11" s="102"/>
      <c r="E11" s="61">
        <v>3</v>
      </c>
      <c r="F11" s="103" t="str">
        <f t="shared" si="0"/>
        <v>CHARACTER_SKILL_SUB_GROUP_NAME_22014</v>
      </c>
      <c r="G11" s="103" t="str">
        <f t="shared" si="1"/>
        <v>CHARACTER_SKILL_SUB_GROUP_ICON_22014</v>
      </c>
      <c r="H11" s="108" t="s">
        <v>274</v>
      </c>
      <c r="I11" s="105" t="s">
        <v>30</v>
      </c>
    </row>
    <row r="12" spans="1:11">
      <c r="A12" s="17">
        <f>10000000+B12*1000+RIGHT(C12,1)*100+COUNTIF($B$4:B12,B12)</f>
        <v>13301101</v>
      </c>
      <c r="B12" s="17" t="str">
        <f>RIGHT(INDEX(CHARACTER!$A$4:$A$10,MATCH(I12,CHARACTER!$B$4:$B$10,0)),4)</f>
        <v>3301</v>
      </c>
      <c r="C12" s="17">
        <f>B12*10+COUNTIF($B$4:B12,B12)</f>
        <v>33011</v>
      </c>
      <c r="D12" s="102"/>
      <c r="E12" s="61">
        <v>1</v>
      </c>
      <c r="F12" s="103" t="str">
        <f t="shared" si="0"/>
        <v>CHARACTER_SKILL_SUB_GROUP_NAME_33011</v>
      </c>
      <c r="G12" s="103" t="str">
        <f t="shared" si="1"/>
        <v>CHARACTER_SKILL_SUB_GROUP_ICON_33011</v>
      </c>
      <c r="H12" s="108"/>
      <c r="I12" s="105" t="s">
        <v>31</v>
      </c>
    </row>
    <row r="13" spans="1:11">
      <c r="A13" s="17">
        <f>10000000+B13*1000+RIGHT(C13,1)*100+COUNTIF($B$4:B13,B13)</f>
        <v>13301202</v>
      </c>
      <c r="B13" s="17" t="str">
        <f>RIGHT(INDEX(CHARACTER!$A$4:$A$10,MATCH(I13,CHARACTER!$B$4:$B$10,0)),4)</f>
        <v>3301</v>
      </c>
      <c r="C13" s="17">
        <f>B13*10+COUNTIF($B$4:B13,B13)</f>
        <v>33012</v>
      </c>
      <c r="D13" s="102"/>
      <c r="E13" s="61">
        <v>2</v>
      </c>
      <c r="F13" s="103" t="str">
        <f t="shared" si="0"/>
        <v>CHARACTER_SKILL_SUB_GROUP_NAME_33012</v>
      </c>
      <c r="G13" s="103" t="str">
        <f t="shared" si="1"/>
        <v>CHARACTER_SKILL_SUB_GROUP_ICON_33012</v>
      </c>
      <c r="H13" s="108"/>
      <c r="I13" s="105" t="s">
        <v>31</v>
      </c>
    </row>
    <row r="14" spans="1:11">
      <c r="A14" s="17">
        <f>10000000+B14*1000+RIGHT(C14,1)*100+COUNTIF($B$4:B14,B14)</f>
        <v>13301303</v>
      </c>
      <c r="B14" s="17" t="str">
        <f>RIGHT(INDEX(CHARACTER!$A$4:$A$10,MATCH(I14,CHARACTER!$B$4:$B$10,0)),4)</f>
        <v>3301</v>
      </c>
      <c r="C14" s="17">
        <f>B14*10+COUNTIF($B$4:B14,B14)</f>
        <v>33013</v>
      </c>
      <c r="D14" s="102"/>
      <c r="E14" s="61">
        <v>3</v>
      </c>
      <c r="F14" s="103" t="str">
        <f t="shared" si="0"/>
        <v>CHARACTER_SKILL_SUB_GROUP_NAME_33013</v>
      </c>
      <c r="G14" s="103" t="str">
        <f t="shared" si="1"/>
        <v>CHARACTER_SKILL_SUB_GROUP_ICON_33013</v>
      </c>
      <c r="H14" s="108"/>
      <c r="I14" s="105" t="s">
        <v>31</v>
      </c>
    </row>
    <row r="15" spans="1:11">
      <c r="A15" s="17">
        <f>10000000+B15*1000+RIGHT(C15,1)*100+COUNTIF($B$4:B15,B15)</f>
        <v>13301404</v>
      </c>
      <c r="B15" s="17" t="str">
        <f>RIGHT(INDEX(CHARACTER!$A$4:$A$10,MATCH(I15,CHARACTER!$B$4:$B$10,0)),4)</f>
        <v>3301</v>
      </c>
      <c r="C15" s="17">
        <f>B15*10+COUNTIF($B$4:B15,B15)</f>
        <v>33014</v>
      </c>
      <c r="D15" s="102"/>
      <c r="E15" s="61">
        <v>3</v>
      </c>
      <c r="F15" s="103" t="str">
        <f t="shared" si="0"/>
        <v>CHARACTER_SKILL_SUB_GROUP_NAME_33014</v>
      </c>
      <c r="G15" s="103" t="str">
        <f t="shared" si="1"/>
        <v>CHARACTER_SKILL_SUB_GROUP_ICON_33014</v>
      </c>
      <c r="H15" s="108"/>
      <c r="I15" s="105" t="s">
        <v>31</v>
      </c>
    </row>
    <row r="16" spans="1:11">
      <c r="A16" s="17">
        <f>10000000+B16*1000+RIGHT(C16,1)*100+COUNTIF($B$4:B16,B16)</f>
        <v>11401101</v>
      </c>
      <c r="B16" s="17" t="str">
        <f>RIGHT(INDEX(CHARACTER!$A$4:$A$10,MATCH(I16,CHARACTER!$B$4:$B$10,0)),4)</f>
        <v>1401</v>
      </c>
      <c r="C16" s="17">
        <f>B16*10+COUNTIF($B$4:B16,B16)</f>
        <v>14011</v>
      </c>
      <c r="D16" s="102"/>
      <c r="E16" s="61">
        <v>1</v>
      </c>
      <c r="F16" s="103" t="str">
        <f t="shared" si="0"/>
        <v>CHARACTER_SKILL_SUB_GROUP_NAME_14011</v>
      </c>
      <c r="G16" s="103" t="str">
        <f t="shared" si="1"/>
        <v>CHARACTER_SKILL_SUB_GROUP_ICON_14011</v>
      </c>
      <c r="H16" s="108"/>
      <c r="I16" s="105" t="s">
        <v>32</v>
      </c>
    </row>
    <row r="17" spans="1:9">
      <c r="A17" s="17">
        <f>10000000+B17*1000+RIGHT(C17,1)*100+COUNTIF($B$4:B17,B17)</f>
        <v>11401202</v>
      </c>
      <c r="B17" s="17" t="str">
        <f>RIGHT(INDEX(CHARACTER!$A$4:$A$10,MATCH(I17,CHARACTER!$B$4:$B$10,0)),4)</f>
        <v>1401</v>
      </c>
      <c r="C17" s="17">
        <f>B17*10+COUNTIF($B$4:B17,B17)</f>
        <v>14012</v>
      </c>
      <c r="D17" s="102"/>
      <c r="E17" s="61">
        <v>2</v>
      </c>
      <c r="F17" s="103" t="str">
        <f t="shared" si="0"/>
        <v>CHARACTER_SKILL_SUB_GROUP_NAME_14012</v>
      </c>
      <c r="G17" s="103" t="str">
        <f t="shared" si="1"/>
        <v>CHARACTER_SKILL_SUB_GROUP_ICON_14012</v>
      </c>
      <c r="H17" s="108"/>
      <c r="I17" s="105" t="s">
        <v>32</v>
      </c>
    </row>
    <row r="18" spans="1:9">
      <c r="A18" s="17">
        <f>10000000+B18*1000+RIGHT(C18,1)*100+COUNTIF($B$4:B18,B18)</f>
        <v>11401303</v>
      </c>
      <c r="B18" s="17" t="str">
        <f>RIGHT(INDEX(CHARACTER!$A$4:$A$10,MATCH(I18,CHARACTER!$B$4:$B$10,0)),4)</f>
        <v>1401</v>
      </c>
      <c r="C18" s="17">
        <f>B18*10+COUNTIF($B$4:B18,B18)</f>
        <v>14013</v>
      </c>
      <c r="D18" s="102"/>
      <c r="E18" s="61">
        <v>3</v>
      </c>
      <c r="F18" s="103" t="str">
        <f t="shared" si="0"/>
        <v>CHARACTER_SKILL_SUB_GROUP_NAME_14013</v>
      </c>
      <c r="G18" s="103" t="str">
        <f t="shared" si="1"/>
        <v>CHARACTER_SKILL_SUB_GROUP_ICON_14013</v>
      </c>
      <c r="H18" s="108"/>
      <c r="I18" s="105" t="s">
        <v>32</v>
      </c>
    </row>
    <row r="19" spans="1:9">
      <c r="A19" s="17">
        <f>10000000+B19*1000+RIGHT(C19,1)*100+COUNTIF($B$4:B19,B19)</f>
        <v>11401404</v>
      </c>
      <c r="B19" s="17" t="str">
        <f>RIGHT(INDEX(CHARACTER!$A$4:$A$10,MATCH(I19,CHARACTER!$B$4:$B$10,0)),4)</f>
        <v>1401</v>
      </c>
      <c r="C19" s="17">
        <f>B19*10+COUNTIF($B$4:B19,B19)</f>
        <v>14014</v>
      </c>
      <c r="D19" s="102"/>
      <c r="E19" s="61">
        <v>3</v>
      </c>
      <c r="F19" s="103" t="str">
        <f t="shared" si="0"/>
        <v>CHARACTER_SKILL_SUB_GROUP_NAME_14014</v>
      </c>
      <c r="G19" s="103" t="str">
        <f t="shared" si="1"/>
        <v>CHARACTER_SKILL_SUB_GROUP_ICON_14014</v>
      </c>
      <c r="H19" s="108"/>
      <c r="I19" s="105" t="s">
        <v>32</v>
      </c>
    </row>
    <row r="20" spans="1:9">
      <c r="A20" s="17">
        <f>10000000+B20*1000+RIGHT(C20,1)*100+COUNTIF($B$4:B20,B20)</f>
        <v>12101101</v>
      </c>
      <c r="B20" s="17" t="str">
        <f>RIGHT(INDEX(CHARACTER!$A$4:$A$10,MATCH(I20,CHARACTER!$B$4:$B$10,0)),4)</f>
        <v>2101</v>
      </c>
      <c r="C20" s="17">
        <f>B20*10+COUNTIF($B$4:B20,B20)</f>
        <v>21011</v>
      </c>
      <c r="D20" s="102"/>
      <c r="E20" s="61">
        <v>1</v>
      </c>
      <c r="F20" s="103" t="str">
        <f t="shared" si="0"/>
        <v>CHARACTER_SKILL_SUB_GROUP_NAME_21011</v>
      </c>
      <c r="G20" s="103" t="str">
        <f t="shared" si="1"/>
        <v>CHARACTER_SKILL_SUB_GROUP_ICON_21011</v>
      </c>
      <c r="H20" s="108"/>
      <c r="I20" s="105" t="s">
        <v>33</v>
      </c>
    </row>
    <row r="21" spans="1:9">
      <c r="A21" s="17">
        <f>10000000+B21*1000+RIGHT(C21,1)*100+COUNTIF($B$4:B21,B21)</f>
        <v>12101202</v>
      </c>
      <c r="B21" s="17" t="str">
        <f>RIGHT(INDEX(CHARACTER!$A$4:$A$10,MATCH(I21,CHARACTER!$B$4:$B$10,0)),4)</f>
        <v>2101</v>
      </c>
      <c r="C21" s="17">
        <f>B21*10+COUNTIF($B$4:B21,B21)</f>
        <v>21012</v>
      </c>
      <c r="D21" s="102"/>
      <c r="E21" s="61">
        <v>2</v>
      </c>
      <c r="F21" s="103" t="str">
        <f t="shared" si="0"/>
        <v>CHARACTER_SKILL_SUB_GROUP_NAME_21012</v>
      </c>
      <c r="G21" s="103" t="str">
        <f t="shared" si="1"/>
        <v>CHARACTER_SKILL_SUB_GROUP_ICON_21012</v>
      </c>
      <c r="H21" s="108"/>
      <c r="I21" s="105" t="s">
        <v>33</v>
      </c>
    </row>
    <row r="22" spans="1:9">
      <c r="A22" s="17">
        <f>10000000+B22*1000+RIGHT(C22,1)*100+COUNTIF($B$4:B22,B22)</f>
        <v>12101303</v>
      </c>
      <c r="B22" s="17" t="str">
        <f>RIGHT(INDEX(CHARACTER!$A$4:$A$10,MATCH(I22,CHARACTER!$B$4:$B$10,0)),4)</f>
        <v>2101</v>
      </c>
      <c r="C22" s="17">
        <f>B22*10+COUNTIF($B$4:B22,B22)</f>
        <v>21013</v>
      </c>
      <c r="D22" s="102"/>
      <c r="E22" s="61">
        <v>3</v>
      </c>
      <c r="F22" s="103" t="str">
        <f t="shared" si="0"/>
        <v>CHARACTER_SKILL_SUB_GROUP_NAME_21013</v>
      </c>
      <c r="G22" s="103" t="str">
        <f t="shared" si="1"/>
        <v>CHARACTER_SKILL_SUB_GROUP_ICON_21013</v>
      </c>
      <c r="H22" s="108"/>
      <c r="I22" s="105" t="s">
        <v>33</v>
      </c>
    </row>
    <row r="23" spans="1:9">
      <c r="A23" s="17">
        <f>10000000+B23*1000+RIGHT(C23,1)*100+COUNTIF($B$4:B23,B23)</f>
        <v>12101404</v>
      </c>
      <c r="B23" s="17" t="str">
        <f>RIGHT(INDEX(CHARACTER!$A$4:$A$10,MATCH(I23,CHARACTER!$B$4:$B$10,0)),4)</f>
        <v>2101</v>
      </c>
      <c r="C23" s="17">
        <f>B23*10+COUNTIF($B$4:B23,B23)</f>
        <v>21014</v>
      </c>
      <c r="D23" s="102"/>
      <c r="E23" s="61">
        <v>3</v>
      </c>
      <c r="F23" s="103" t="str">
        <f t="shared" si="0"/>
        <v>CHARACTER_SKILL_SUB_GROUP_NAME_21014</v>
      </c>
      <c r="G23" s="103" t="str">
        <f t="shared" si="1"/>
        <v>CHARACTER_SKILL_SUB_GROUP_ICON_21014</v>
      </c>
      <c r="H23" s="108"/>
      <c r="I23" s="105" t="s">
        <v>33</v>
      </c>
    </row>
    <row r="24" spans="1:9">
      <c r="A24" s="17">
        <f>10000000+B24*1000+RIGHT(C24,1)*100+COUNTIF($B$4:B24,B24)</f>
        <v>13201101</v>
      </c>
      <c r="B24" s="17" t="str">
        <f>RIGHT(INDEX(CHARACTER!$A$4:$A$10,MATCH(I24,CHARACTER!$B$4:$B$10,0)),4)</f>
        <v>3201</v>
      </c>
      <c r="C24" s="17">
        <f>B24*10+COUNTIF($B$4:B24,B24)</f>
        <v>32011</v>
      </c>
      <c r="D24" s="102"/>
      <c r="E24" s="61">
        <v>1</v>
      </c>
      <c r="F24" s="103" t="str">
        <f t="shared" si="0"/>
        <v>CHARACTER_SKILL_SUB_GROUP_NAME_32011</v>
      </c>
      <c r="G24" s="103" t="str">
        <f t="shared" si="1"/>
        <v>CHARACTER_SKILL_SUB_GROUP_ICON_32011</v>
      </c>
      <c r="H24" s="108"/>
      <c r="I24" s="105" t="s">
        <v>34</v>
      </c>
    </row>
    <row r="25" spans="1:9">
      <c r="A25" s="17">
        <f>10000000+B25*1000+RIGHT(C25,1)*100+COUNTIF($B$4:B25,B25)</f>
        <v>13201202</v>
      </c>
      <c r="B25" s="17" t="str">
        <f>RIGHT(INDEX(CHARACTER!$A$4:$A$10,MATCH(I25,CHARACTER!$B$4:$B$10,0)),4)</f>
        <v>3201</v>
      </c>
      <c r="C25" s="17">
        <f>B25*10+COUNTIF($B$4:B25,B25)</f>
        <v>32012</v>
      </c>
      <c r="D25" s="102"/>
      <c r="E25" s="61">
        <v>2</v>
      </c>
      <c r="F25" s="103" t="str">
        <f t="shared" si="0"/>
        <v>CHARACTER_SKILL_SUB_GROUP_NAME_32012</v>
      </c>
      <c r="G25" s="103" t="str">
        <f t="shared" si="1"/>
        <v>CHARACTER_SKILL_SUB_GROUP_ICON_32012</v>
      </c>
      <c r="H25" s="108"/>
      <c r="I25" s="105" t="s">
        <v>34</v>
      </c>
    </row>
    <row r="26" spans="1:9">
      <c r="A26" s="17">
        <f>10000000+B26*1000+RIGHT(C26,1)*100+COUNTIF($B$4:B26,B26)</f>
        <v>13201303</v>
      </c>
      <c r="B26" s="17" t="str">
        <f>RIGHT(INDEX(CHARACTER!$A$4:$A$10,MATCH(I26,CHARACTER!$B$4:$B$10,0)),4)</f>
        <v>3201</v>
      </c>
      <c r="C26" s="17">
        <f>B26*10+COUNTIF($B$4:B26,B26)</f>
        <v>32013</v>
      </c>
      <c r="D26" s="102"/>
      <c r="E26" s="61">
        <v>3</v>
      </c>
      <c r="F26" s="103" t="str">
        <f t="shared" si="0"/>
        <v>CHARACTER_SKILL_SUB_GROUP_NAME_32013</v>
      </c>
      <c r="G26" s="103" t="str">
        <f t="shared" si="1"/>
        <v>CHARACTER_SKILL_SUB_GROUP_ICON_32013</v>
      </c>
      <c r="H26" s="108"/>
      <c r="I26" s="105" t="s">
        <v>34</v>
      </c>
    </row>
    <row r="27" spans="1:9">
      <c r="A27" s="17">
        <f>10000000+B27*1000+RIGHT(C27,1)*100+COUNTIF($B$4:B27,B27)</f>
        <v>13201404</v>
      </c>
      <c r="B27" s="17" t="str">
        <f>RIGHT(INDEX(CHARACTER!$A$4:$A$10,MATCH(I27,CHARACTER!$B$4:$B$10,0)),4)</f>
        <v>3201</v>
      </c>
      <c r="C27" s="17">
        <f>B27*10+COUNTIF($B$4:B27,B27)</f>
        <v>32014</v>
      </c>
      <c r="D27" s="102"/>
      <c r="E27" s="61">
        <v>3</v>
      </c>
      <c r="F27" s="103" t="str">
        <f t="shared" si="0"/>
        <v>CHARACTER_SKILL_SUB_GROUP_NAME_32014</v>
      </c>
      <c r="G27" s="103" t="str">
        <f t="shared" si="1"/>
        <v>CHARACTER_SKILL_SUB_GROUP_ICON_32014</v>
      </c>
      <c r="H27" s="108"/>
      <c r="I27" s="105" t="s">
        <v>34</v>
      </c>
    </row>
    <row r="28" spans="1:9">
      <c r="A28" s="17">
        <f>10000000+B28*1000+RIGHT(C28,1)*100+COUNTIF($B$4:B28,B28)</f>
        <v>13302101</v>
      </c>
      <c r="B28" s="17" t="str">
        <f>RIGHT(INDEX(CHARACTER!$A$4:$A$10,MATCH(I28,CHARACTER!$B$4:$B$10,0)),4)</f>
        <v>3302</v>
      </c>
      <c r="C28" s="17">
        <f>B28*10+COUNTIF($B$4:B28,B28)</f>
        <v>33021</v>
      </c>
      <c r="D28" s="102"/>
      <c r="E28" s="61">
        <v>1</v>
      </c>
      <c r="F28" s="103" t="str">
        <f t="shared" si="0"/>
        <v>CHARACTER_SKILL_SUB_GROUP_NAME_33021</v>
      </c>
      <c r="G28" s="103" t="str">
        <f t="shared" si="1"/>
        <v>CHARACTER_SKILL_SUB_GROUP_ICON_33021</v>
      </c>
      <c r="H28" s="108"/>
      <c r="I28" s="105" t="s">
        <v>35</v>
      </c>
    </row>
    <row r="29" spans="1:9">
      <c r="A29" s="17">
        <f>10000000+B29*1000+RIGHT(C29,1)*100+COUNTIF($B$4:B29,B29)</f>
        <v>13302202</v>
      </c>
      <c r="B29" s="17" t="str">
        <f>RIGHT(INDEX(CHARACTER!$A$4:$A$10,MATCH(I29,CHARACTER!$B$4:$B$10,0)),4)</f>
        <v>3302</v>
      </c>
      <c r="C29" s="17">
        <f>B29*10+COUNTIF($B$4:B29,B29)</f>
        <v>33022</v>
      </c>
      <c r="D29" s="102"/>
      <c r="E29" s="61">
        <v>2</v>
      </c>
      <c r="F29" s="103" t="str">
        <f t="shared" si="0"/>
        <v>CHARACTER_SKILL_SUB_GROUP_NAME_33022</v>
      </c>
      <c r="G29" s="103" t="str">
        <f t="shared" si="1"/>
        <v>CHARACTER_SKILL_SUB_GROUP_ICON_33022</v>
      </c>
      <c r="H29" s="108"/>
      <c r="I29" s="105" t="s">
        <v>35</v>
      </c>
    </row>
    <row r="30" spans="1:9" ht="12.75" customHeight="1">
      <c r="A30" s="17">
        <f>10000000+B30*1000+RIGHT(C30,1)*100+COUNTIF($B$4:B30,B30)</f>
        <v>13302303</v>
      </c>
      <c r="B30" s="17" t="str">
        <f>RIGHT(INDEX(CHARACTER!$A$4:$A$10,MATCH(I30,CHARACTER!$B$4:$B$10,0)),4)</f>
        <v>3302</v>
      </c>
      <c r="C30" s="17">
        <f>B30*10+COUNTIF($B$4:B30,B30)</f>
        <v>33023</v>
      </c>
      <c r="D30" s="102"/>
      <c r="E30" s="61">
        <v>3</v>
      </c>
      <c r="F30" s="103" t="str">
        <f t="shared" si="0"/>
        <v>CHARACTER_SKILL_SUB_GROUP_NAME_33023</v>
      </c>
      <c r="G30" s="103" t="str">
        <f t="shared" si="1"/>
        <v>CHARACTER_SKILL_SUB_GROUP_ICON_33023</v>
      </c>
      <c r="H30" s="108"/>
      <c r="I30" s="106" t="s">
        <v>35</v>
      </c>
    </row>
    <row r="31" spans="1:9" ht="12.75" customHeight="1">
      <c r="A31" s="17">
        <f>10000000+B31*1000+RIGHT(C31,1)*100+COUNTIF($B$4:B31,B31)</f>
        <v>13302404</v>
      </c>
      <c r="B31" s="17" t="str">
        <f>RIGHT(INDEX(CHARACTER!$A$4:$A$10,MATCH(I31,CHARACTER!$B$4:$B$10,0)),4)</f>
        <v>3302</v>
      </c>
      <c r="C31" s="17">
        <f>B31*10+COUNTIF($B$4:B31,B31)</f>
        <v>33024</v>
      </c>
      <c r="D31" s="102"/>
      <c r="E31" s="61">
        <v>3</v>
      </c>
      <c r="F31" s="103" t="str">
        <f t="shared" si="0"/>
        <v>CHARACTER_SKILL_SUB_GROUP_NAME_33024</v>
      </c>
      <c r="G31" s="103" t="str">
        <f t="shared" si="1"/>
        <v>CHARACTER_SKILL_SUB_GROUP_ICON_33024</v>
      </c>
      <c r="H31" s="109"/>
      <c r="I31" s="106" t="s">
        <v>35</v>
      </c>
    </row>
    <row r="32" spans="1:9">
      <c r="D32" s="69"/>
      <c r="E32" s="69"/>
      <c r="F32" s="69"/>
      <c r="G32" s="69"/>
    </row>
  </sheetData>
  <phoneticPr fontId="1" type="noConversion"/>
  <conditionalFormatting sqref="A4:A31">
    <cfRule type="duplicateValues" dxfId="8" priority="32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E3ECB-E56D-44F2-BFA1-26DBC6EC61F5}">
  <sheetPr codeName="Sheet8">
    <tabColor theme="7" tint="0.59999389629810485"/>
  </sheetPr>
  <dimension ref="A1:J37"/>
  <sheetViews>
    <sheetView showGridLines="0"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defaultRowHeight="13.5"/>
  <cols>
    <col min="1" max="1" width="10.140625" style="14" customWidth="1"/>
    <col min="2" max="2" width="16.28515625" style="14" bestFit="1" customWidth="1"/>
    <col min="3" max="3" width="14.85546875" style="14" bestFit="1" customWidth="1"/>
    <col min="4" max="4" width="20.28515625" style="14" bestFit="1" customWidth="1"/>
    <col min="5" max="5" width="12.42578125" style="14" bestFit="1" customWidth="1"/>
    <col min="6" max="6" width="11.140625" style="14" bestFit="1" customWidth="1"/>
    <col min="7" max="7" width="23.42578125" style="14" bestFit="1" customWidth="1"/>
    <col min="8" max="8" width="13.85546875" style="14" bestFit="1" customWidth="1"/>
    <col min="9" max="16384" width="9.140625" style="14"/>
  </cols>
  <sheetData>
    <row r="1" spans="1:10">
      <c r="A1" s="13" t="s">
        <v>4</v>
      </c>
      <c r="B1" s="13" t="s">
        <v>25</v>
      </c>
      <c r="C1" s="13" t="s">
        <v>50</v>
      </c>
      <c r="D1" s="13" t="s">
        <v>68</v>
      </c>
      <c r="E1" s="13" t="s">
        <v>52</v>
      </c>
      <c r="F1" s="13" t="s">
        <v>139</v>
      </c>
      <c r="G1" s="13" t="s">
        <v>82</v>
      </c>
      <c r="H1" s="13" t="s">
        <v>74</v>
      </c>
    </row>
    <row r="2" spans="1:10">
      <c r="A2" s="15" t="s">
        <v>2</v>
      </c>
      <c r="B2" s="15" t="s">
        <v>11</v>
      </c>
      <c r="C2" s="15" t="s">
        <v>24</v>
      </c>
      <c r="D2" s="62" t="s">
        <v>263</v>
      </c>
      <c r="E2" s="62" t="s">
        <v>13</v>
      </c>
      <c r="F2" s="62" t="s">
        <v>141</v>
      </c>
      <c r="G2" s="15" t="s">
        <v>287</v>
      </c>
      <c r="H2" s="15" t="s">
        <v>5</v>
      </c>
      <c r="J2" s="59"/>
    </row>
    <row r="3" spans="1:10">
      <c r="A3" s="16" t="s">
        <v>6</v>
      </c>
      <c r="B3" s="16" t="s">
        <v>6</v>
      </c>
      <c r="C3" s="16" t="s">
        <v>6</v>
      </c>
      <c r="D3" s="16" t="s">
        <v>6</v>
      </c>
      <c r="E3" s="16" t="s">
        <v>6</v>
      </c>
      <c r="F3" s="16" t="s">
        <v>6</v>
      </c>
      <c r="G3" s="16" t="s">
        <v>6</v>
      </c>
      <c r="H3" s="16" t="s">
        <v>7</v>
      </c>
    </row>
    <row r="4" spans="1:10">
      <c r="A4" s="17">
        <f>100000+B4*10+C4</f>
        <v>111011</v>
      </c>
      <c r="B4" s="63" t="str">
        <f>RIGHT(INDEX(CHARACTER!$A$4:$A$10,MATCH(AWAKE_GROUP!H4,CHARACTER!$B$4:$B$10,0)),4)</f>
        <v>1101</v>
      </c>
      <c r="C4" s="63">
        <v>1</v>
      </c>
      <c r="D4" s="63">
        <v>30</v>
      </c>
      <c r="E4" s="63">
        <v>10000</v>
      </c>
      <c r="F4" s="63">
        <v>111101</v>
      </c>
      <c r="G4" s="63">
        <v>10</v>
      </c>
      <c r="H4" s="18" t="s">
        <v>29</v>
      </c>
    </row>
    <row r="5" spans="1:10">
      <c r="A5" s="17">
        <f t="shared" ref="A5:A37" si="0">100000+B5*10+C5</f>
        <v>111012</v>
      </c>
      <c r="B5" s="63" t="str">
        <f>RIGHT(INDEX(CHARACTER!$A$4:$A$10,MATCH(AWAKE_GROUP!H5,CHARACTER!$B$4:$B$10,0)),4)</f>
        <v>1101</v>
      </c>
      <c r="C5" s="63">
        <v>2</v>
      </c>
      <c r="D5" s="63">
        <v>50</v>
      </c>
      <c r="E5" s="63">
        <v>40000</v>
      </c>
      <c r="F5" s="63">
        <v>122201</v>
      </c>
      <c r="G5" s="63">
        <v>10</v>
      </c>
      <c r="H5" s="18" t="s">
        <v>29</v>
      </c>
    </row>
    <row r="6" spans="1:10">
      <c r="A6" s="17">
        <f t="shared" si="0"/>
        <v>111013</v>
      </c>
      <c r="B6" s="63" t="str">
        <f>RIGHT(INDEX(CHARACTER!$A$4:$A$10,MATCH(AWAKE_GROUP!H6,CHARACTER!$B$4:$B$10,0)),4)</f>
        <v>1101</v>
      </c>
      <c r="C6" s="63">
        <v>3</v>
      </c>
      <c r="D6" s="63">
        <v>80</v>
      </c>
      <c r="E6" s="63">
        <v>90000</v>
      </c>
      <c r="F6" s="63">
        <v>133301</v>
      </c>
      <c r="G6" s="63">
        <v>20</v>
      </c>
      <c r="H6" s="18" t="s">
        <v>62</v>
      </c>
    </row>
    <row r="7" spans="1:10">
      <c r="A7" s="17">
        <f t="shared" si="0"/>
        <v>111014</v>
      </c>
      <c r="B7" s="63" t="str">
        <f>RIGHT(INDEX(CHARACTER!$A$4:$A$10,MATCH(AWAKE_GROUP!H7,CHARACTER!$B$4:$B$10,0)),4)</f>
        <v>1101</v>
      </c>
      <c r="C7" s="63">
        <v>4</v>
      </c>
      <c r="D7" s="63">
        <v>100</v>
      </c>
      <c r="E7" s="63">
        <v>200000</v>
      </c>
      <c r="F7" s="63">
        <v>141401</v>
      </c>
      <c r="G7" s="63">
        <v>20</v>
      </c>
      <c r="H7" s="18" t="s">
        <v>62</v>
      </c>
    </row>
    <row r="8" spans="1:10">
      <c r="A8" s="17">
        <f t="shared" si="0"/>
        <v>111015</v>
      </c>
      <c r="B8" s="63" t="str">
        <f>RIGHT(INDEX(CHARACTER!$A$4:$A$10,MATCH(AWAKE_GROUP!H8,CHARACTER!$B$4:$B$10,0)),4)</f>
        <v>1101</v>
      </c>
      <c r="C8" s="63">
        <v>5</v>
      </c>
      <c r="D8" s="63">
        <v>120</v>
      </c>
      <c r="E8" s="63">
        <v>1000000</v>
      </c>
      <c r="F8" s="63">
        <v>112101</v>
      </c>
      <c r="G8" s="63">
        <v>100</v>
      </c>
      <c r="H8" s="18" t="s">
        <v>62</v>
      </c>
    </row>
    <row r="9" spans="1:10">
      <c r="A9" s="17">
        <f t="shared" si="0"/>
        <v>111016</v>
      </c>
      <c r="B9" s="63" t="str">
        <f>RIGHT(INDEX(CHARACTER!$A$4:$A$10,MATCH(AWAKE_GROUP!H9,CHARACTER!$B$4:$B$10,0)),4)</f>
        <v>1101</v>
      </c>
      <c r="C9" s="63">
        <v>6</v>
      </c>
      <c r="D9" s="63">
        <v>0</v>
      </c>
      <c r="E9" s="63">
        <v>0</v>
      </c>
      <c r="F9" s="63">
        <v>123201</v>
      </c>
      <c r="G9" s="63">
        <v>0</v>
      </c>
      <c r="H9" s="18" t="s">
        <v>62</v>
      </c>
    </row>
    <row r="10" spans="1:10">
      <c r="A10" s="17">
        <f t="shared" si="0"/>
        <v>122012</v>
      </c>
      <c r="B10" s="17" t="str">
        <f>RIGHT(INDEX(CHARACTER!$A$4:$A$10,MATCH(AWAKE_GROUP!H10,CHARACTER!$B$4:$B$10,0)),4)</f>
        <v>2201</v>
      </c>
      <c r="C10" s="17">
        <v>2</v>
      </c>
      <c r="D10" s="17">
        <v>50</v>
      </c>
      <c r="E10" s="17">
        <v>40000</v>
      </c>
      <c r="F10" s="17"/>
      <c r="G10" s="17">
        <v>10</v>
      </c>
      <c r="H10" s="18" t="s">
        <v>30</v>
      </c>
    </row>
    <row r="11" spans="1:10">
      <c r="A11" s="17">
        <f t="shared" si="0"/>
        <v>122013</v>
      </c>
      <c r="B11" s="17" t="str">
        <f>RIGHT(INDEX(CHARACTER!$A$4:$A$10,MATCH(AWAKE_GROUP!H11,CHARACTER!$B$4:$B$10,0)),4)</f>
        <v>2201</v>
      </c>
      <c r="C11" s="17">
        <v>3</v>
      </c>
      <c r="D11" s="17">
        <v>80</v>
      </c>
      <c r="E11" s="17">
        <v>90000</v>
      </c>
      <c r="F11" s="17"/>
      <c r="G11" s="17">
        <v>20</v>
      </c>
      <c r="H11" s="18" t="s">
        <v>30</v>
      </c>
    </row>
    <row r="12" spans="1:10">
      <c r="A12" s="17">
        <f t="shared" si="0"/>
        <v>122014</v>
      </c>
      <c r="B12" s="17" t="str">
        <f>RIGHT(INDEX(CHARACTER!$A$4:$A$10,MATCH(AWAKE_GROUP!H12,CHARACTER!$B$4:$B$10,0)),4)</f>
        <v>2201</v>
      </c>
      <c r="C12" s="17">
        <v>4</v>
      </c>
      <c r="D12" s="17">
        <v>100</v>
      </c>
      <c r="E12" s="17">
        <v>200000</v>
      </c>
      <c r="F12" s="17"/>
      <c r="G12" s="17">
        <v>20</v>
      </c>
      <c r="H12" s="18" t="s">
        <v>30</v>
      </c>
    </row>
    <row r="13" spans="1:10">
      <c r="A13" s="17">
        <f t="shared" si="0"/>
        <v>122015</v>
      </c>
      <c r="B13" s="17" t="str">
        <f>RIGHT(INDEX(CHARACTER!$A$4:$A$10,MATCH(AWAKE_GROUP!H13,CHARACTER!$B$4:$B$10,0)),4)</f>
        <v>2201</v>
      </c>
      <c r="C13" s="17">
        <v>5</v>
      </c>
      <c r="D13" s="17">
        <v>120</v>
      </c>
      <c r="E13" s="17">
        <v>1000000</v>
      </c>
      <c r="F13" s="17"/>
      <c r="G13" s="17">
        <v>100</v>
      </c>
      <c r="H13" s="18" t="s">
        <v>30</v>
      </c>
    </row>
    <row r="14" spans="1:10">
      <c r="A14" s="17">
        <f t="shared" si="0"/>
        <v>122016</v>
      </c>
      <c r="B14" s="17" t="str">
        <f>RIGHT(INDEX(CHARACTER!$A$4:$A$10,MATCH(AWAKE_GROUP!H14,CHARACTER!$B$4:$B$10,0)),4)</f>
        <v>2201</v>
      </c>
      <c r="C14" s="17">
        <v>6</v>
      </c>
      <c r="D14" s="17">
        <v>0</v>
      </c>
      <c r="E14" s="17">
        <v>0</v>
      </c>
      <c r="F14" s="17"/>
      <c r="G14" s="17">
        <v>0</v>
      </c>
      <c r="H14" s="18" t="s">
        <v>30</v>
      </c>
    </row>
    <row r="15" spans="1:10">
      <c r="A15" s="17">
        <f t="shared" si="0"/>
        <v>133013</v>
      </c>
      <c r="B15" s="63" t="str">
        <f>RIGHT(INDEX(CHARACTER!$A$4:$A$10,MATCH(AWAKE_GROUP!H15,CHARACTER!$B$4:$B$10,0)),4)</f>
        <v>3301</v>
      </c>
      <c r="C15" s="63">
        <v>3</v>
      </c>
      <c r="D15" s="63">
        <v>80</v>
      </c>
      <c r="E15" s="63">
        <v>90000</v>
      </c>
      <c r="F15" s="63"/>
      <c r="G15" s="63">
        <v>20</v>
      </c>
      <c r="H15" s="18" t="s">
        <v>63</v>
      </c>
    </row>
    <row r="16" spans="1:10">
      <c r="A16" s="17">
        <f t="shared" si="0"/>
        <v>133014</v>
      </c>
      <c r="B16" s="63" t="str">
        <f>RIGHT(INDEX(CHARACTER!$A$4:$A$10,MATCH(AWAKE_GROUP!H16,CHARACTER!$B$4:$B$10,0)),4)</f>
        <v>3301</v>
      </c>
      <c r="C16" s="63">
        <v>4</v>
      </c>
      <c r="D16" s="63">
        <v>100</v>
      </c>
      <c r="E16" s="63">
        <v>200000</v>
      </c>
      <c r="F16" s="63"/>
      <c r="G16" s="63">
        <v>20</v>
      </c>
      <c r="H16" s="18" t="s">
        <v>63</v>
      </c>
    </row>
    <row r="17" spans="1:8">
      <c r="A17" s="17">
        <f t="shared" si="0"/>
        <v>133015</v>
      </c>
      <c r="B17" s="63" t="str">
        <f>RIGHT(INDEX(CHARACTER!$A$4:$A$10,MATCH(AWAKE_GROUP!H17,CHARACTER!$B$4:$B$10,0)),4)</f>
        <v>3301</v>
      </c>
      <c r="C17" s="63">
        <v>5</v>
      </c>
      <c r="D17" s="63">
        <v>120</v>
      </c>
      <c r="E17" s="63">
        <v>1000000</v>
      </c>
      <c r="F17" s="63"/>
      <c r="G17" s="63">
        <v>100</v>
      </c>
      <c r="H17" s="18" t="s">
        <v>63</v>
      </c>
    </row>
    <row r="18" spans="1:8">
      <c r="A18" s="17">
        <f t="shared" si="0"/>
        <v>133016</v>
      </c>
      <c r="B18" s="63" t="str">
        <f>RIGHT(INDEX(CHARACTER!$A$4:$A$10,MATCH(AWAKE_GROUP!H18,CHARACTER!$B$4:$B$10,0)),4)</f>
        <v>3301</v>
      </c>
      <c r="C18" s="63">
        <v>6</v>
      </c>
      <c r="D18" s="63">
        <v>0</v>
      </c>
      <c r="E18" s="63">
        <v>0</v>
      </c>
      <c r="F18" s="63"/>
      <c r="G18" s="63">
        <v>0</v>
      </c>
      <c r="H18" s="18" t="s">
        <v>63</v>
      </c>
    </row>
    <row r="19" spans="1:8">
      <c r="A19" s="17">
        <f t="shared" si="0"/>
        <v>114011</v>
      </c>
      <c r="B19" s="17" t="str">
        <f>RIGHT(INDEX(CHARACTER!$A$4:$A$10,MATCH(AWAKE_GROUP!H19,CHARACTER!$B$4:$B$10,0)),4)</f>
        <v>1401</v>
      </c>
      <c r="C19" s="17">
        <v>1</v>
      </c>
      <c r="D19" s="17">
        <v>30</v>
      </c>
      <c r="E19" s="17">
        <v>10000</v>
      </c>
      <c r="F19" s="17"/>
      <c r="G19" s="17">
        <v>10</v>
      </c>
      <c r="H19" s="18" t="s">
        <v>64</v>
      </c>
    </row>
    <row r="20" spans="1:8">
      <c r="A20" s="17">
        <f t="shared" si="0"/>
        <v>114012</v>
      </c>
      <c r="B20" s="17" t="str">
        <f>RIGHT(INDEX(CHARACTER!$A$4:$A$10,MATCH(AWAKE_GROUP!H20,CHARACTER!$B$4:$B$10,0)),4)</f>
        <v>1401</v>
      </c>
      <c r="C20" s="17">
        <v>2</v>
      </c>
      <c r="D20" s="17">
        <v>50</v>
      </c>
      <c r="E20" s="17">
        <v>40000</v>
      </c>
      <c r="F20" s="17"/>
      <c r="G20" s="17">
        <v>10</v>
      </c>
      <c r="H20" s="18" t="s">
        <v>64</v>
      </c>
    </row>
    <row r="21" spans="1:8">
      <c r="A21" s="17">
        <f t="shared" si="0"/>
        <v>114013</v>
      </c>
      <c r="B21" s="17" t="str">
        <f>RIGHT(INDEX(CHARACTER!$A$4:$A$10,MATCH(AWAKE_GROUP!H21,CHARACTER!$B$4:$B$10,0)),4)</f>
        <v>1401</v>
      </c>
      <c r="C21" s="17">
        <v>3</v>
      </c>
      <c r="D21" s="17">
        <v>80</v>
      </c>
      <c r="E21" s="17">
        <v>90000</v>
      </c>
      <c r="F21" s="17"/>
      <c r="G21" s="17">
        <v>20</v>
      </c>
      <c r="H21" s="18" t="s">
        <v>64</v>
      </c>
    </row>
    <row r="22" spans="1:8">
      <c r="A22" s="17">
        <f t="shared" si="0"/>
        <v>114014</v>
      </c>
      <c r="B22" s="17" t="str">
        <f>RIGHT(INDEX(CHARACTER!$A$4:$A$10,MATCH(AWAKE_GROUP!H22,CHARACTER!$B$4:$B$10,0)),4)</f>
        <v>1401</v>
      </c>
      <c r="C22" s="17">
        <v>4</v>
      </c>
      <c r="D22" s="17">
        <v>100</v>
      </c>
      <c r="E22" s="17">
        <v>200000</v>
      </c>
      <c r="F22" s="17"/>
      <c r="G22" s="17">
        <v>20</v>
      </c>
      <c r="H22" s="18" t="s">
        <v>64</v>
      </c>
    </row>
    <row r="23" spans="1:8">
      <c r="A23" s="17">
        <f t="shared" si="0"/>
        <v>114015</v>
      </c>
      <c r="B23" s="17" t="str">
        <f>RIGHT(INDEX(CHARACTER!$A$4:$A$10,MATCH(AWAKE_GROUP!H23,CHARACTER!$B$4:$B$10,0)),4)</f>
        <v>1401</v>
      </c>
      <c r="C23" s="17">
        <v>5</v>
      </c>
      <c r="D23" s="17">
        <v>120</v>
      </c>
      <c r="E23" s="17">
        <v>1000000</v>
      </c>
      <c r="F23" s="17"/>
      <c r="G23" s="17">
        <v>100</v>
      </c>
      <c r="H23" s="18" t="s">
        <v>64</v>
      </c>
    </row>
    <row r="24" spans="1:8">
      <c r="A24" s="17">
        <f t="shared" si="0"/>
        <v>114016</v>
      </c>
      <c r="B24" s="17" t="str">
        <f>RIGHT(INDEX(CHARACTER!$A$4:$A$10,MATCH(AWAKE_GROUP!H24,CHARACTER!$B$4:$B$10,0)),4)</f>
        <v>1401</v>
      </c>
      <c r="C24" s="17">
        <v>6</v>
      </c>
      <c r="D24" s="17">
        <v>0</v>
      </c>
      <c r="E24" s="17">
        <v>0</v>
      </c>
      <c r="F24" s="17"/>
      <c r="G24" s="17">
        <v>0</v>
      </c>
      <c r="H24" s="18" t="s">
        <v>64</v>
      </c>
    </row>
    <row r="25" spans="1:8">
      <c r="A25" s="17">
        <f t="shared" si="0"/>
        <v>121012</v>
      </c>
      <c r="B25" s="63" t="str">
        <f>RIGHT(INDEX(CHARACTER!$A$4:$A$10,MATCH(AWAKE_GROUP!H25,CHARACTER!$B$4:$B$10,0)),4)</f>
        <v>2101</v>
      </c>
      <c r="C25" s="63">
        <v>2</v>
      </c>
      <c r="D25" s="63">
        <v>50</v>
      </c>
      <c r="E25" s="63">
        <v>40000</v>
      </c>
      <c r="F25" s="63"/>
      <c r="G25" s="63">
        <v>10</v>
      </c>
      <c r="H25" s="18" t="s">
        <v>65</v>
      </c>
    </row>
    <row r="26" spans="1:8">
      <c r="A26" s="17">
        <f t="shared" si="0"/>
        <v>121013</v>
      </c>
      <c r="B26" s="63" t="str">
        <f>RIGHT(INDEX(CHARACTER!$A$4:$A$10,MATCH(AWAKE_GROUP!H26,CHARACTER!$B$4:$B$10,0)),4)</f>
        <v>2101</v>
      </c>
      <c r="C26" s="63">
        <v>3</v>
      </c>
      <c r="D26" s="63">
        <v>80</v>
      </c>
      <c r="E26" s="63">
        <v>90000</v>
      </c>
      <c r="F26" s="63"/>
      <c r="G26" s="63">
        <v>20</v>
      </c>
      <c r="H26" s="18" t="s">
        <v>65</v>
      </c>
    </row>
    <row r="27" spans="1:8">
      <c r="A27" s="17">
        <f t="shared" si="0"/>
        <v>121014</v>
      </c>
      <c r="B27" s="63" t="str">
        <f>RIGHT(INDEX(CHARACTER!$A$4:$A$10,MATCH(AWAKE_GROUP!H27,CHARACTER!$B$4:$B$10,0)),4)</f>
        <v>2101</v>
      </c>
      <c r="C27" s="63">
        <v>4</v>
      </c>
      <c r="D27" s="63">
        <v>100</v>
      </c>
      <c r="E27" s="63">
        <v>200000</v>
      </c>
      <c r="F27" s="63"/>
      <c r="G27" s="63">
        <v>20</v>
      </c>
      <c r="H27" s="18" t="s">
        <v>65</v>
      </c>
    </row>
    <row r="28" spans="1:8">
      <c r="A28" s="17">
        <f t="shared" si="0"/>
        <v>121015</v>
      </c>
      <c r="B28" s="63" t="str">
        <f>RIGHT(INDEX(CHARACTER!$A$4:$A$10,MATCH(AWAKE_GROUP!H28,CHARACTER!$B$4:$B$10,0)),4)</f>
        <v>2101</v>
      </c>
      <c r="C28" s="63">
        <v>5</v>
      </c>
      <c r="D28" s="63">
        <v>120</v>
      </c>
      <c r="E28" s="63">
        <v>1000000</v>
      </c>
      <c r="F28" s="63"/>
      <c r="G28" s="63">
        <v>100</v>
      </c>
      <c r="H28" s="18" t="s">
        <v>65</v>
      </c>
    </row>
    <row r="29" spans="1:8">
      <c r="A29" s="17">
        <f t="shared" si="0"/>
        <v>121016</v>
      </c>
      <c r="B29" s="63" t="str">
        <f>RIGHT(INDEX(CHARACTER!$A$4:$A$10,MATCH(AWAKE_GROUP!H29,CHARACTER!$B$4:$B$10,0)),4)</f>
        <v>2101</v>
      </c>
      <c r="C29" s="63">
        <v>6</v>
      </c>
      <c r="D29" s="63">
        <v>0</v>
      </c>
      <c r="E29" s="63">
        <v>0</v>
      </c>
      <c r="F29" s="63"/>
      <c r="G29" s="63">
        <v>0</v>
      </c>
      <c r="H29" s="18" t="s">
        <v>65</v>
      </c>
    </row>
    <row r="30" spans="1:8">
      <c r="A30" s="17">
        <f t="shared" si="0"/>
        <v>132013</v>
      </c>
      <c r="B30" s="17" t="str">
        <f>RIGHT(INDEX(CHARACTER!$A$4:$A$10,MATCH(AWAKE_GROUP!H30,CHARACTER!$B$4:$B$10,0)),4)</f>
        <v>3201</v>
      </c>
      <c r="C30" s="17">
        <v>3</v>
      </c>
      <c r="D30" s="17">
        <v>80</v>
      </c>
      <c r="E30" s="17">
        <v>90000</v>
      </c>
      <c r="F30" s="17"/>
      <c r="G30" s="17">
        <v>20</v>
      </c>
      <c r="H30" s="18" t="s">
        <v>66</v>
      </c>
    </row>
    <row r="31" spans="1:8">
      <c r="A31" s="17">
        <f t="shared" si="0"/>
        <v>132014</v>
      </c>
      <c r="B31" s="17" t="str">
        <f>RIGHT(INDEX(CHARACTER!$A$4:$A$10,MATCH(AWAKE_GROUP!H31,CHARACTER!$B$4:$B$10,0)),4)</f>
        <v>3201</v>
      </c>
      <c r="C31" s="17">
        <v>4</v>
      </c>
      <c r="D31" s="17">
        <v>100</v>
      </c>
      <c r="E31" s="17">
        <v>200000</v>
      </c>
      <c r="F31" s="17"/>
      <c r="G31" s="17">
        <v>20</v>
      </c>
      <c r="H31" s="18" t="s">
        <v>66</v>
      </c>
    </row>
    <row r="32" spans="1:8">
      <c r="A32" s="17">
        <f t="shared" si="0"/>
        <v>132015</v>
      </c>
      <c r="B32" s="17" t="str">
        <f>RIGHT(INDEX(CHARACTER!$A$4:$A$10,MATCH(AWAKE_GROUP!H32,CHARACTER!$B$4:$B$10,0)),4)</f>
        <v>3201</v>
      </c>
      <c r="C32" s="17">
        <v>5</v>
      </c>
      <c r="D32" s="17">
        <v>120</v>
      </c>
      <c r="E32" s="17">
        <v>1000000</v>
      </c>
      <c r="F32" s="17"/>
      <c r="G32" s="17">
        <v>100</v>
      </c>
      <c r="H32" s="18" t="s">
        <v>66</v>
      </c>
    </row>
    <row r="33" spans="1:8">
      <c r="A33" s="17">
        <f t="shared" si="0"/>
        <v>132016</v>
      </c>
      <c r="B33" s="17" t="str">
        <f>RIGHT(INDEX(CHARACTER!$A$4:$A$10,MATCH(AWAKE_GROUP!H33,CHARACTER!$B$4:$B$10,0)),4)</f>
        <v>3201</v>
      </c>
      <c r="C33" s="17">
        <v>6</v>
      </c>
      <c r="D33" s="17">
        <v>0</v>
      </c>
      <c r="E33" s="17">
        <v>0</v>
      </c>
      <c r="F33" s="17"/>
      <c r="G33" s="17">
        <v>0</v>
      </c>
      <c r="H33" s="18" t="s">
        <v>66</v>
      </c>
    </row>
    <row r="34" spans="1:8">
      <c r="A34" s="17">
        <f t="shared" si="0"/>
        <v>133023</v>
      </c>
      <c r="B34" s="63" t="str">
        <f>RIGHT(INDEX(CHARACTER!$A$4:$A$10,MATCH(AWAKE_GROUP!H34,CHARACTER!$B$4:$B$10,0)),4)</f>
        <v>3302</v>
      </c>
      <c r="C34" s="63">
        <v>3</v>
      </c>
      <c r="D34" s="63">
        <v>80</v>
      </c>
      <c r="E34" s="63">
        <v>90000</v>
      </c>
      <c r="F34" s="63"/>
      <c r="G34" s="63">
        <v>20</v>
      </c>
      <c r="H34" s="18" t="s">
        <v>67</v>
      </c>
    </row>
    <row r="35" spans="1:8">
      <c r="A35" s="17">
        <f t="shared" si="0"/>
        <v>133024</v>
      </c>
      <c r="B35" s="63" t="str">
        <f>RIGHT(INDEX(CHARACTER!$A$4:$A$10,MATCH(AWAKE_GROUP!H35,CHARACTER!$B$4:$B$10,0)),4)</f>
        <v>3302</v>
      </c>
      <c r="C35" s="63">
        <v>4</v>
      </c>
      <c r="D35" s="63">
        <v>100</v>
      </c>
      <c r="E35" s="63">
        <v>200000</v>
      </c>
      <c r="F35" s="63"/>
      <c r="G35" s="63">
        <v>20</v>
      </c>
      <c r="H35" s="18" t="s">
        <v>67</v>
      </c>
    </row>
    <row r="36" spans="1:8">
      <c r="A36" s="17">
        <f t="shared" si="0"/>
        <v>133025</v>
      </c>
      <c r="B36" s="63" t="str">
        <f>RIGHT(INDEX(CHARACTER!$A$4:$A$10,MATCH(AWAKE_GROUP!H36,CHARACTER!$B$4:$B$10,0)),4)</f>
        <v>3302</v>
      </c>
      <c r="C36" s="63">
        <v>5</v>
      </c>
      <c r="D36" s="63">
        <v>120</v>
      </c>
      <c r="E36" s="63">
        <v>1000000</v>
      </c>
      <c r="F36" s="63"/>
      <c r="G36" s="63">
        <v>100</v>
      </c>
      <c r="H36" s="18" t="s">
        <v>67</v>
      </c>
    </row>
    <row r="37" spans="1:8">
      <c r="A37" s="17">
        <f t="shared" si="0"/>
        <v>133026</v>
      </c>
      <c r="B37" s="63" t="str">
        <f>RIGHT(INDEX(CHARACTER!$A$4:$A$10,MATCH(AWAKE_GROUP!H37,CHARACTER!$B$4:$B$10,0)),4)</f>
        <v>3302</v>
      </c>
      <c r="C37" s="63">
        <v>6</v>
      </c>
      <c r="D37" s="63">
        <v>0</v>
      </c>
      <c r="E37" s="63">
        <v>0</v>
      </c>
      <c r="F37" s="63"/>
      <c r="G37" s="63">
        <v>0</v>
      </c>
      <c r="H37" s="18" t="s">
        <v>67</v>
      </c>
    </row>
  </sheetData>
  <phoneticPr fontId="1" type="noConversion"/>
  <conditionalFormatting sqref="A4:A37">
    <cfRule type="duplicateValues" dxfId="7" priority="12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3C17D-E8C3-4A3D-A2BB-4082E5B4106C}">
  <sheetPr codeName="Sheet7">
    <tabColor theme="7" tint="0.59999389629810485"/>
  </sheetPr>
  <dimension ref="A1:I703"/>
  <sheetViews>
    <sheetView showGridLines="0" zoomScaleNormal="100" workbookViewId="0">
      <pane ySplit="3" topLeftCell="A4" activePane="bottomLeft" state="frozen"/>
      <selection activeCell="A4" sqref="A4"/>
      <selection pane="bottomLeft"/>
    </sheetView>
  </sheetViews>
  <sheetFormatPr defaultRowHeight="13.5"/>
  <cols>
    <col min="1" max="1" width="10.140625" style="14" customWidth="1"/>
    <col min="2" max="2" width="24.7109375" style="14" bestFit="1" customWidth="1"/>
    <col min="3" max="3" width="18.85546875" style="14" bestFit="1" customWidth="1"/>
    <col min="4" max="4" width="11.85546875" style="14" bestFit="1" customWidth="1"/>
    <col min="5" max="5" width="12.42578125" style="14" bestFit="1" customWidth="1"/>
    <col min="6" max="6" width="9.140625" style="14"/>
    <col min="7" max="7" width="10.28515625" style="14" bestFit="1" customWidth="1"/>
    <col min="8" max="8" width="9.140625" style="14"/>
    <col min="9" max="9" width="13.85546875" style="14" bestFit="1" customWidth="1"/>
    <col min="10" max="16384" width="9.140625" style="14"/>
  </cols>
  <sheetData>
    <row r="1" spans="1:9">
      <c r="A1" s="112" t="s">
        <v>4</v>
      </c>
      <c r="B1" s="112" t="s">
        <v>282</v>
      </c>
      <c r="C1" s="112" t="s">
        <v>60</v>
      </c>
      <c r="D1" s="112" t="s">
        <v>51</v>
      </c>
      <c r="E1" s="112" t="s">
        <v>52</v>
      </c>
      <c r="F1" s="112" t="s">
        <v>143</v>
      </c>
      <c r="G1" s="112" t="s">
        <v>144</v>
      </c>
      <c r="H1" s="112" t="s">
        <v>155</v>
      </c>
      <c r="I1" s="112" t="s">
        <v>74</v>
      </c>
    </row>
    <row r="2" spans="1:9">
      <c r="A2" s="113" t="s">
        <v>2</v>
      </c>
      <c r="B2" s="113" t="s">
        <v>281</v>
      </c>
      <c r="C2" s="113" t="s">
        <v>61</v>
      </c>
      <c r="D2" s="114" t="s">
        <v>12</v>
      </c>
      <c r="E2" s="114" t="s">
        <v>13</v>
      </c>
      <c r="F2" s="113" t="s">
        <v>156</v>
      </c>
      <c r="G2" s="113" t="s">
        <v>158</v>
      </c>
      <c r="H2" s="113" t="s">
        <v>142</v>
      </c>
      <c r="I2" s="113" t="s">
        <v>5</v>
      </c>
    </row>
    <row r="3" spans="1:9">
      <c r="A3" s="115" t="s">
        <v>6</v>
      </c>
      <c r="B3" s="115" t="s">
        <v>6</v>
      </c>
      <c r="C3" s="115" t="s">
        <v>6</v>
      </c>
      <c r="D3" s="115" t="s">
        <v>6</v>
      </c>
      <c r="E3" s="115" t="s">
        <v>6</v>
      </c>
      <c r="F3" s="115" t="s">
        <v>6</v>
      </c>
      <c r="G3" s="115" t="s">
        <v>6</v>
      </c>
      <c r="H3" s="115" t="s">
        <v>6</v>
      </c>
      <c r="I3" s="115" t="s">
        <v>7</v>
      </c>
    </row>
    <row r="4" spans="1:9">
      <c r="A4" s="61">
        <f>10000000+B4*1000+C4</f>
        <v>11101001</v>
      </c>
      <c r="B4" s="61" t="str">
        <f>RIGHT(INDEX(CHARACTER!$A$4:$A$10,MATCH(CHARACTER_EXP!I4,CHARACTER!$B$4:$B$10,0)),4)</f>
        <v>1101</v>
      </c>
      <c r="C4" s="61">
        <v>1</v>
      </c>
      <c r="D4" s="61"/>
      <c r="E4" s="61"/>
      <c r="F4" s="61"/>
      <c r="G4" s="61"/>
      <c r="H4" s="61"/>
      <c r="I4" s="111" t="s">
        <v>29</v>
      </c>
    </row>
    <row r="5" spans="1:9">
      <c r="A5" s="61">
        <f t="shared" ref="A5:A68" si="0">10000000+B5*1000+C5</f>
        <v>11101002</v>
      </c>
      <c r="B5" s="61" t="str">
        <f>RIGHT(INDEX(CHARACTER!$A$4:$A$10,MATCH(CHARACTER_EXP!I5,CHARACTER!$B$4:$B$10,0)),4)</f>
        <v>1101</v>
      </c>
      <c r="C5" s="61">
        <v>2</v>
      </c>
      <c r="D5" s="61"/>
      <c r="E5" s="61"/>
      <c r="F5" s="61"/>
      <c r="G5" s="61"/>
      <c r="H5" s="61"/>
      <c r="I5" s="111" t="s">
        <v>29</v>
      </c>
    </row>
    <row r="6" spans="1:9">
      <c r="A6" s="61">
        <f t="shared" si="0"/>
        <v>11101003</v>
      </c>
      <c r="B6" s="61" t="str">
        <f>RIGHT(INDEX(CHARACTER!$A$4:$A$10,MATCH(CHARACTER_EXP!I6,CHARACTER!$B$4:$B$10,0)),4)</f>
        <v>1101</v>
      </c>
      <c r="C6" s="61">
        <v>3</v>
      </c>
      <c r="D6" s="61"/>
      <c r="E6" s="61"/>
      <c r="F6" s="61"/>
      <c r="G6" s="61"/>
      <c r="H6" s="61"/>
      <c r="I6" s="111" t="s">
        <v>29</v>
      </c>
    </row>
    <row r="7" spans="1:9">
      <c r="A7" s="61">
        <f t="shared" si="0"/>
        <v>11101004</v>
      </c>
      <c r="B7" s="61" t="str">
        <f>RIGHT(INDEX(CHARACTER!$A$4:$A$10,MATCH(CHARACTER_EXP!I7,CHARACTER!$B$4:$B$10,0)),4)</f>
        <v>1101</v>
      </c>
      <c r="C7" s="61">
        <v>4</v>
      </c>
      <c r="D7" s="61"/>
      <c r="E7" s="61"/>
      <c r="F7" s="61"/>
      <c r="G7" s="61"/>
      <c r="H7" s="61"/>
      <c r="I7" s="111" t="s">
        <v>29</v>
      </c>
    </row>
    <row r="8" spans="1:9">
      <c r="A8" s="61">
        <f t="shared" si="0"/>
        <v>11101005</v>
      </c>
      <c r="B8" s="61" t="str">
        <f>RIGHT(INDEX(CHARACTER!$A$4:$A$10,MATCH(CHARACTER_EXP!I8,CHARACTER!$B$4:$B$10,0)),4)</f>
        <v>1101</v>
      </c>
      <c r="C8" s="61">
        <v>5</v>
      </c>
      <c r="D8" s="61"/>
      <c r="E8" s="61"/>
      <c r="F8" s="61"/>
      <c r="G8" s="61"/>
      <c r="H8" s="61"/>
      <c r="I8" s="111" t="s">
        <v>29</v>
      </c>
    </row>
    <row r="9" spans="1:9">
      <c r="A9" s="61">
        <f t="shared" si="0"/>
        <v>11101006</v>
      </c>
      <c r="B9" s="61" t="str">
        <f>RIGHT(INDEX(CHARACTER!$A$4:$A$10,MATCH(CHARACTER_EXP!I9,CHARACTER!$B$4:$B$10,0)),4)</f>
        <v>1101</v>
      </c>
      <c r="C9" s="61">
        <v>6</v>
      </c>
      <c r="D9" s="61"/>
      <c r="E9" s="61"/>
      <c r="F9" s="61"/>
      <c r="G9" s="61"/>
      <c r="H9" s="61"/>
      <c r="I9" s="111" t="s">
        <v>29</v>
      </c>
    </row>
    <row r="10" spans="1:9">
      <c r="A10" s="61">
        <f t="shared" si="0"/>
        <v>11101007</v>
      </c>
      <c r="B10" s="61" t="str">
        <f>RIGHT(INDEX(CHARACTER!$A$4:$A$10,MATCH(CHARACTER_EXP!I10,CHARACTER!$B$4:$B$10,0)),4)</f>
        <v>1101</v>
      </c>
      <c r="C10" s="61">
        <v>7</v>
      </c>
      <c r="D10" s="61"/>
      <c r="E10" s="61"/>
      <c r="F10" s="61"/>
      <c r="G10" s="61"/>
      <c r="H10" s="61"/>
      <c r="I10" s="111" t="s">
        <v>29</v>
      </c>
    </row>
    <row r="11" spans="1:9">
      <c r="A11" s="61">
        <f t="shared" si="0"/>
        <v>11101008</v>
      </c>
      <c r="B11" s="61" t="str">
        <f>RIGHT(INDEX(CHARACTER!$A$4:$A$10,MATCH(CHARACTER_EXP!I11,CHARACTER!$B$4:$B$10,0)),4)</f>
        <v>1101</v>
      </c>
      <c r="C11" s="61">
        <v>8</v>
      </c>
      <c r="D11" s="61"/>
      <c r="E11" s="61"/>
      <c r="F11" s="61"/>
      <c r="G11" s="61"/>
      <c r="H11" s="61"/>
      <c r="I11" s="111" t="s">
        <v>29</v>
      </c>
    </row>
    <row r="12" spans="1:9">
      <c r="A12" s="61">
        <f t="shared" si="0"/>
        <v>11101009</v>
      </c>
      <c r="B12" s="61" t="str">
        <f>RIGHT(INDEX(CHARACTER!$A$4:$A$10,MATCH(CHARACTER_EXP!I12,CHARACTER!$B$4:$B$10,0)),4)</f>
        <v>1101</v>
      </c>
      <c r="C12" s="61">
        <v>9</v>
      </c>
      <c r="D12" s="61"/>
      <c r="E12" s="61"/>
      <c r="F12" s="61"/>
      <c r="G12" s="61"/>
      <c r="H12" s="61"/>
      <c r="I12" s="111" t="s">
        <v>29</v>
      </c>
    </row>
    <row r="13" spans="1:9">
      <c r="A13" s="61">
        <f t="shared" si="0"/>
        <v>11101010</v>
      </c>
      <c r="B13" s="61" t="str">
        <f>RIGHT(INDEX(CHARACTER!$A$4:$A$10,MATCH(CHARACTER_EXP!I13,CHARACTER!$B$4:$B$10,0)),4)</f>
        <v>1101</v>
      </c>
      <c r="C13" s="61">
        <v>10</v>
      </c>
      <c r="D13" s="61"/>
      <c r="E13" s="61"/>
      <c r="F13" s="61"/>
      <c r="G13" s="61"/>
      <c r="H13" s="61"/>
      <c r="I13" s="111" t="s">
        <v>29</v>
      </c>
    </row>
    <row r="14" spans="1:9">
      <c r="A14" s="61">
        <f t="shared" si="0"/>
        <v>11101011</v>
      </c>
      <c r="B14" s="61" t="str">
        <f>RIGHT(INDEX(CHARACTER!$A$4:$A$10,MATCH(CHARACTER_EXP!I14,CHARACTER!$B$4:$B$10,0)),4)</f>
        <v>1101</v>
      </c>
      <c r="C14" s="61">
        <v>11</v>
      </c>
      <c r="D14" s="61"/>
      <c r="E14" s="61"/>
      <c r="F14" s="61"/>
      <c r="G14" s="61"/>
      <c r="H14" s="61"/>
      <c r="I14" s="111" t="s">
        <v>29</v>
      </c>
    </row>
    <row r="15" spans="1:9">
      <c r="A15" s="61">
        <f t="shared" si="0"/>
        <v>11101012</v>
      </c>
      <c r="B15" s="61" t="str">
        <f>RIGHT(INDEX(CHARACTER!$A$4:$A$10,MATCH(CHARACTER_EXP!I15,CHARACTER!$B$4:$B$10,0)),4)</f>
        <v>1101</v>
      </c>
      <c r="C15" s="61">
        <v>12</v>
      </c>
      <c r="D15" s="61"/>
      <c r="E15" s="61"/>
      <c r="F15" s="61"/>
      <c r="G15" s="61"/>
      <c r="H15" s="61"/>
      <c r="I15" s="111" t="s">
        <v>29</v>
      </c>
    </row>
    <row r="16" spans="1:9">
      <c r="A16" s="61">
        <f t="shared" si="0"/>
        <v>11101013</v>
      </c>
      <c r="B16" s="61" t="str">
        <f>RIGHT(INDEX(CHARACTER!$A$4:$A$10,MATCH(CHARACTER_EXP!I16,CHARACTER!$B$4:$B$10,0)),4)</f>
        <v>1101</v>
      </c>
      <c r="C16" s="61">
        <v>13</v>
      </c>
      <c r="D16" s="61"/>
      <c r="E16" s="61"/>
      <c r="F16" s="61"/>
      <c r="G16" s="61"/>
      <c r="H16" s="61"/>
      <c r="I16" s="111" t="s">
        <v>29</v>
      </c>
    </row>
    <row r="17" spans="1:9">
      <c r="A17" s="61">
        <f t="shared" si="0"/>
        <v>11101014</v>
      </c>
      <c r="B17" s="61" t="str">
        <f>RIGHT(INDEX(CHARACTER!$A$4:$A$10,MATCH(CHARACTER_EXP!I17,CHARACTER!$B$4:$B$10,0)),4)</f>
        <v>1101</v>
      </c>
      <c r="C17" s="61">
        <v>14</v>
      </c>
      <c r="D17" s="61"/>
      <c r="E17" s="61"/>
      <c r="F17" s="61"/>
      <c r="G17" s="61"/>
      <c r="H17" s="61"/>
      <c r="I17" s="111" t="s">
        <v>29</v>
      </c>
    </row>
    <row r="18" spans="1:9">
      <c r="A18" s="61">
        <f t="shared" si="0"/>
        <v>11101015</v>
      </c>
      <c r="B18" s="61" t="str">
        <f>RIGHT(INDEX(CHARACTER!$A$4:$A$10,MATCH(CHARACTER_EXP!I18,CHARACTER!$B$4:$B$10,0)),4)</f>
        <v>1101</v>
      </c>
      <c r="C18" s="61">
        <v>15</v>
      </c>
      <c r="D18" s="61"/>
      <c r="E18" s="61"/>
      <c r="F18" s="61"/>
      <c r="G18" s="61"/>
      <c r="H18" s="61"/>
      <c r="I18" s="111" t="s">
        <v>29</v>
      </c>
    </row>
    <row r="19" spans="1:9">
      <c r="A19" s="61">
        <f t="shared" si="0"/>
        <v>11101016</v>
      </c>
      <c r="B19" s="61" t="str">
        <f>RIGHT(INDEX(CHARACTER!$A$4:$A$10,MATCH(CHARACTER_EXP!I19,CHARACTER!$B$4:$B$10,0)),4)</f>
        <v>1101</v>
      </c>
      <c r="C19" s="61">
        <v>16</v>
      </c>
      <c r="D19" s="61"/>
      <c r="E19" s="61"/>
      <c r="F19" s="61"/>
      <c r="G19" s="61"/>
      <c r="H19" s="61"/>
      <c r="I19" s="111" t="s">
        <v>29</v>
      </c>
    </row>
    <row r="20" spans="1:9">
      <c r="A20" s="61">
        <f t="shared" si="0"/>
        <v>11101017</v>
      </c>
      <c r="B20" s="61" t="str">
        <f>RIGHT(INDEX(CHARACTER!$A$4:$A$10,MATCH(CHARACTER_EXP!I20,CHARACTER!$B$4:$B$10,0)),4)</f>
        <v>1101</v>
      </c>
      <c r="C20" s="61">
        <v>17</v>
      </c>
      <c r="D20" s="61"/>
      <c r="E20" s="61"/>
      <c r="F20" s="61"/>
      <c r="G20" s="61"/>
      <c r="H20" s="61"/>
      <c r="I20" s="111" t="s">
        <v>29</v>
      </c>
    </row>
    <row r="21" spans="1:9">
      <c r="A21" s="61">
        <f t="shared" si="0"/>
        <v>11101018</v>
      </c>
      <c r="B21" s="61" t="str">
        <f>RIGHT(INDEX(CHARACTER!$A$4:$A$10,MATCH(CHARACTER_EXP!I21,CHARACTER!$B$4:$B$10,0)),4)</f>
        <v>1101</v>
      </c>
      <c r="C21" s="61">
        <v>18</v>
      </c>
      <c r="D21" s="61"/>
      <c r="E21" s="61"/>
      <c r="F21" s="61"/>
      <c r="G21" s="61"/>
      <c r="H21" s="61"/>
      <c r="I21" s="111" t="s">
        <v>29</v>
      </c>
    </row>
    <row r="22" spans="1:9">
      <c r="A22" s="61">
        <f t="shared" si="0"/>
        <v>11101019</v>
      </c>
      <c r="B22" s="61" t="str">
        <f>RIGHT(INDEX(CHARACTER!$A$4:$A$10,MATCH(CHARACTER_EXP!I22,CHARACTER!$B$4:$B$10,0)),4)</f>
        <v>1101</v>
      </c>
      <c r="C22" s="61">
        <v>19</v>
      </c>
      <c r="D22" s="61"/>
      <c r="E22" s="61"/>
      <c r="F22" s="61"/>
      <c r="G22" s="61"/>
      <c r="H22" s="61"/>
      <c r="I22" s="111" t="s">
        <v>29</v>
      </c>
    </row>
    <row r="23" spans="1:9">
      <c r="A23" s="61">
        <f t="shared" si="0"/>
        <v>11101020</v>
      </c>
      <c r="B23" s="61" t="str">
        <f>RIGHT(INDEX(CHARACTER!$A$4:$A$10,MATCH(CHARACTER_EXP!I23,CHARACTER!$B$4:$B$10,0)),4)</f>
        <v>1101</v>
      </c>
      <c r="C23" s="61">
        <v>20</v>
      </c>
      <c r="D23" s="61"/>
      <c r="E23" s="61"/>
      <c r="F23" s="61"/>
      <c r="G23" s="61"/>
      <c r="H23" s="61"/>
      <c r="I23" s="111" t="s">
        <v>29</v>
      </c>
    </row>
    <row r="24" spans="1:9">
      <c r="A24" s="61">
        <f t="shared" si="0"/>
        <v>11101021</v>
      </c>
      <c r="B24" s="61" t="str">
        <f>RIGHT(INDEX(CHARACTER!$A$4:$A$10,MATCH(CHARACTER_EXP!I24,CHARACTER!$B$4:$B$10,0)),4)</f>
        <v>1101</v>
      </c>
      <c r="C24" s="61">
        <v>21</v>
      </c>
      <c r="D24" s="61"/>
      <c r="E24" s="61"/>
      <c r="F24" s="61"/>
      <c r="G24" s="61"/>
      <c r="H24" s="61"/>
      <c r="I24" s="111" t="s">
        <v>29</v>
      </c>
    </row>
    <row r="25" spans="1:9">
      <c r="A25" s="61">
        <f t="shared" si="0"/>
        <v>11101022</v>
      </c>
      <c r="B25" s="61" t="str">
        <f>RIGHT(INDEX(CHARACTER!$A$4:$A$10,MATCH(CHARACTER_EXP!I25,CHARACTER!$B$4:$B$10,0)),4)</f>
        <v>1101</v>
      </c>
      <c r="C25" s="61">
        <v>22</v>
      </c>
      <c r="D25" s="61"/>
      <c r="E25" s="61"/>
      <c r="F25" s="61"/>
      <c r="G25" s="61"/>
      <c r="H25" s="61"/>
      <c r="I25" s="111" t="s">
        <v>29</v>
      </c>
    </row>
    <row r="26" spans="1:9">
      <c r="A26" s="61">
        <f t="shared" si="0"/>
        <v>11101023</v>
      </c>
      <c r="B26" s="61" t="str">
        <f>RIGHT(INDEX(CHARACTER!$A$4:$A$10,MATCH(CHARACTER_EXP!I26,CHARACTER!$B$4:$B$10,0)),4)</f>
        <v>1101</v>
      </c>
      <c r="C26" s="61">
        <v>23</v>
      </c>
      <c r="D26" s="61"/>
      <c r="E26" s="61"/>
      <c r="F26" s="61"/>
      <c r="G26" s="61"/>
      <c r="H26" s="61"/>
      <c r="I26" s="111" t="s">
        <v>29</v>
      </c>
    </row>
    <row r="27" spans="1:9">
      <c r="A27" s="61">
        <f t="shared" si="0"/>
        <v>11101024</v>
      </c>
      <c r="B27" s="61" t="str">
        <f>RIGHT(INDEX(CHARACTER!$A$4:$A$10,MATCH(CHARACTER_EXP!I27,CHARACTER!$B$4:$B$10,0)),4)</f>
        <v>1101</v>
      </c>
      <c r="C27" s="61">
        <v>24</v>
      </c>
      <c r="D27" s="61"/>
      <c r="E27" s="61"/>
      <c r="F27" s="61"/>
      <c r="G27" s="61"/>
      <c r="H27" s="61"/>
      <c r="I27" s="111" t="s">
        <v>29</v>
      </c>
    </row>
    <row r="28" spans="1:9">
      <c r="A28" s="61">
        <f t="shared" si="0"/>
        <v>11101025</v>
      </c>
      <c r="B28" s="61" t="str">
        <f>RIGHT(INDEX(CHARACTER!$A$4:$A$10,MATCH(CHARACTER_EXP!I28,CHARACTER!$B$4:$B$10,0)),4)</f>
        <v>1101</v>
      </c>
      <c r="C28" s="61">
        <v>25</v>
      </c>
      <c r="D28" s="61"/>
      <c r="E28" s="61"/>
      <c r="F28" s="61"/>
      <c r="G28" s="61"/>
      <c r="H28" s="61"/>
      <c r="I28" s="111" t="s">
        <v>29</v>
      </c>
    </row>
    <row r="29" spans="1:9">
      <c r="A29" s="61">
        <f t="shared" si="0"/>
        <v>11101026</v>
      </c>
      <c r="B29" s="61" t="str">
        <f>RIGHT(INDEX(CHARACTER!$A$4:$A$10,MATCH(CHARACTER_EXP!I29,CHARACTER!$B$4:$B$10,0)),4)</f>
        <v>1101</v>
      </c>
      <c r="C29" s="61">
        <v>26</v>
      </c>
      <c r="D29" s="61"/>
      <c r="E29" s="61"/>
      <c r="F29" s="61"/>
      <c r="G29" s="61"/>
      <c r="H29" s="61"/>
      <c r="I29" s="111" t="s">
        <v>29</v>
      </c>
    </row>
    <row r="30" spans="1:9">
      <c r="A30" s="61">
        <f t="shared" si="0"/>
        <v>11101027</v>
      </c>
      <c r="B30" s="61" t="str">
        <f>RIGHT(INDEX(CHARACTER!$A$4:$A$10,MATCH(CHARACTER_EXP!I30,CHARACTER!$B$4:$B$10,0)),4)</f>
        <v>1101</v>
      </c>
      <c r="C30" s="61">
        <v>27</v>
      </c>
      <c r="D30" s="61"/>
      <c r="E30" s="61"/>
      <c r="F30" s="61"/>
      <c r="G30" s="61"/>
      <c r="H30" s="61"/>
      <c r="I30" s="111" t="s">
        <v>29</v>
      </c>
    </row>
    <row r="31" spans="1:9">
      <c r="A31" s="61">
        <f t="shared" si="0"/>
        <v>11101028</v>
      </c>
      <c r="B31" s="61" t="str">
        <f>RIGHT(INDEX(CHARACTER!$A$4:$A$10,MATCH(CHARACTER_EXP!I31,CHARACTER!$B$4:$B$10,0)),4)</f>
        <v>1101</v>
      </c>
      <c r="C31" s="61">
        <v>28</v>
      </c>
      <c r="D31" s="61"/>
      <c r="E31" s="61"/>
      <c r="F31" s="61"/>
      <c r="G31" s="61"/>
      <c r="H31" s="61"/>
      <c r="I31" s="111" t="s">
        <v>29</v>
      </c>
    </row>
    <row r="32" spans="1:9">
      <c r="A32" s="61">
        <f t="shared" si="0"/>
        <v>11101029</v>
      </c>
      <c r="B32" s="61" t="str">
        <f>RIGHT(INDEX(CHARACTER!$A$4:$A$10,MATCH(CHARACTER_EXP!I32,CHARACTER!$B$4:$B$10,0)),4)</f>
        <v>1101</v>
      </c>
      <c r="C32" s="61">
        <v>29</v>
      </c>
      <c r="D32" s="61"/>
      <c r="E32" s="61"/>
      <c r="F32" s="61"/>
      <c r="G32" s="61"/>
      <c r="H32" s="61"/>
      <c r="I32" s="111" t="s">
        <v>29</v>
      </c>
    </row>
    <row r="33" spans="1:9">
      <c r="A33" s="61">
        <f t="shared" si="0"/>
        <v>11101030</v>
      </c>
      <c r="B33" s="61" t="str">
        <f>RIGHT(INDEX(CHARACTER!$A$4:$A$10,MATCH(CHARACTER_EXP!I33,CHARACTER!$B$4:$B$10,0)),4)</f>
        <v>1101</v>
      </c>
      <c r="C33" s="61">
        <v>30</v>
      </c>
      <c r="D33" s="61"/>
      <c r="E33" s="61"/>
      <c r="F33" s="61"/>
      <c r="G33" s="61"/>
      <c r="H33" s="61"/>
      <c r="I33" s="111" t="s">
        <v>29</v>
      </c>
    </row>
    <row r="34" spans="1:9">
      <c r="A34" s="61">
        <f t="shared" si="0"/>
        <v>11101031</v>
      </c>
      <c r="B34" s="61" t="str">
        <f>RIGHT(INDEX(CHARACTER!$A$4:$A$10,MATCH(CHARACTER_EXP!I34,CHARACTER!$B$4:$B$10,0)),4)</f>
        <v>1101</v>
      </c>
      <c r="C34" s="61">
        <v>31</v>
      </c>
      <c r="D34" s="61"/>
      <c r="E34" s="61"/>
      <c r="F34" s="61"/>
      <c r="G34" s="61"/>
      <c r="H34" s="61"/>
      <c r="I34" s="111" t="s">
        <v>29</v>
      </c>
    </row>
    <row r="35" spans="1:9">
      <c r="A35" s="61">
        <f t="shared" si="0"/>
        <v>11101032</v>
      </c>
      <c r="B35" s="61" t="str">
        <f>RIGHT(INDEX(CHARACTER!$A$4:$A$10,MATCH(CHARACTER_EXP!I35,CHARACTER!$B$4:$B$10,0)),4)</f>
        <v>1101</v>
      </c>
      <c r="C35" s="61">
        <v>32</v>
      </c>
      <c r="D35" s="61"/>
      <c r="E35" s="61"/>
      <c r="F35" s="61"/>
      <c r="G35" s="61"/>
      <c r="H35" s="61"/>
      <c r="I35" s="111" t="s">
        <v>29</v>
      </c>
    </row>
    <row r="36" spans="1:9">
      <c r="A36" s="61">
        <f t="shared" si="0"/>
        <v>11101033</v>
      </c>
      <c r="B36" s="61" t="str">
        <f>RIGHT(INDEX(CHARACTER!$A$4:$A$10,MATCH(CHARACTER_EXP!I36,CHARACTER!$B$4:$B$10,0)),4)</f>
        <v>1101</v>
      </c>
      <c r="C36" s="61">
        <v>33</v>
      </c>
      <c r="D36" s="61"/>
      <c r="E36" s="61"/>
      <c r="F36" s="61"/>
      <c r="G36" s="61"/>
      <c r="H36" s="61"/>
      <c r="I36" s="111" t="s">
        <v>29</v>
      </c>
    </row>
    <row r="37" spans="1:9">
      <c r="A37" s="61">
        <f t="shared" si="0"/>
        <v>11101034</v>
      </c>
      <c r="B37" s="61" t="str">
        <f>RIGHT(INDEX(CHARACTER!$A$4:$A$10,MATCH(CHARACTER_EXP!I37,CHARACTER!$B$4:$B$10,0)),4)</f>
        <v>1101</v>
      </c>
      <c r="C37" s="61">
        <v>34</v>
      </c>
      <c r="D37" s="61"/>
      <c r="E37" s="61"/>
      <c r="F37" s="61"/>
      <c r="G37" s="61"/>
      <c r="H37" s="61"/>
      <c r="I37" s="111" t="s">
        <v>29</v>
      </c>
    </row>
    <row r="38" spans="1:9">
      <c r="A38" s="61">
        <f t="shared" si="0"/>
        <v>11101035</v>
      </c>
      <c r="B38" s="61" t="str">
        <f>RIGHT(INDEX(CHARACTER!$A$4:$A$10,MATCH(CHARACTER_EXP!I38,CHARACTER!$B$4:$B$10,0)),4)</f>
        <v>1101</v>
      </c>
      <c r="C38" s="61">
        <v>35</v>
      </c>
      <c r="D38" s="61"/>
      <c r="E38" s="61"/>
      <c r="F38" s="61"/>
      <c r="G38" s="61"/>
      <c r="H38" s="61"/>
      <c r="I38" s="111" t="s">
        <v>29</v>
      </c>
    </row>
    <row r="39" spans="1:9">
      <c r="A39" s="61">
        <f t="shared" si="0"/>
        <v>11101036</v>
      </c>
      <c r="B39" s="61" t="str">
        <f>RIGHT(INDEX(CHARACTER!$A$4:$A$10,MATCH(CHARACTER_EXP!I39,CHARACTER!$B$4:$B$10,0)),4)</f>
        <v>1101</v>
      </c>
      <c r="C39" s="61">
        <v>36</v>
      </c>
      <c r="D39" s="61"/>
      <c r="E39" s="61"/>
      <c r="F39" s="61"/>
      <c r="G39" s="61"/>
      <c r="H39" s="61"/>
      <c r="I39" s="111" t="s">
        <v>29</v>
      </c>
    </row>
    <row r="40" spans="1:9">
      <c r="A40" s="61">
        <f t="shared" si="0"/>
        <v>11101037</v>
      </c>
      <c r="B40" s="61" t="str">
        <f>RIGHT(INDEX(CHARACTER!$A$4:$A$10,MATCH(CHARACTER_EXP!I40,CHARACTER!$B$4:$B$10,0)),4)</f>
        <v>1101</v>
      </c>
      <c r="C40" s="61">
        <v>37</v>
      </c>
      <c r="D40" s="61"/>
      <c r="E40" s="61"/>
      <c r="F40" s="61"/>
      <c r="G40" s="61"/>
      <c r="H40" s="61"/>
      <c r="I40" s="111" t="s">
        <v>29</v>
      </c>
    </row>
    <row r="41" spans="1:9">
      <c r="A41" s="61">
        <f t="shared" si="0"/>
        <v>11101038</v>
      </c>
      <c r="B41" s="61" t="str">
        <f>RIGHT(INDEX(CHARACTER!$A$4:$A$10,MATCH(CHARACTER_EXP!I41,CHARACTER!$B$4:$B$10,0)),4)</f>
        <v>1101</v>
      </c>
      <c r="C41" s="61">
        <v>38</v>
      </c>
      <c r="D41" s="61"/>
      <c r="E41" s="61"/>
      <c r="F41" s="61"/>
      <c r="G41" s="61"/>
      <c r="H41" s="61"/>
      <c r="I41" s="111" t="s">
        <v>29</v>
      </c>
    </row>
    <row r="42" spans="1:9">
      <c r="A42" s="61">
        <f t="shared" si="0"/>
        <v>11101039</v>
      </c>
      <c r="B42" s="61" t="str">
        <f>RIGHT(INDEX(CHARACTER!$A$4:$A$10,MATCH(CHARACTER_EXP!I42,CHARACTER!$B$4:$B$10,0)),4)</f>
        <v>1101</v>
      </c>
      <c r="C42" s="61">
        <v>39</v>
      </c>
      <c r="D42" s="61"/>
      <c r="E42" s="61"/>
      <c r="F42" s="61"/>
      <c r="G42" s="61"/>
      <c r="H42" s="61"/>
      <c r="I42" s="111" t="s">
        <v>29</v>
      </c>
    </row>
    <row r="43" spans="1:9">
      <c r="A43" s="61">
        <f t="shared" si="0"/>
        <v>11101040</v>
      </c>
      <c r="B43" s="61" t="str">
        <f>RIGHT(INDEX(CHARACTER!$A$4:$A$10,MATCH(CHARACTER_EXP!I43,CHARACTER!$B$4:$B$10,0)),4)</f>
        <v>1101</v>
      </c>
      <c r="C43" s="61">
        <v>40</v>
      </c>
      <c r="D43" s="61"/>
      <c r="E43" s="61"/>
      <c r="F43" s="61"/>
      <c r="G43" s="61"/>
      <c r="H43" s="61"/>
      <c r="I43" s="111" t="s">
        <v>29</v>
      </c>
    </row>
    <row r="44" spans="1:9">
      <c r="A44" s="61">
        <f t="shared" si="0"/>
        <v>11101041</v>
      </c>
      <c r="B44" s="61" t="str">
        <f>RIGHT(INDEX(CHARACTER!$A$4:$A$10,MATCH(CHARACTER_EXP!I44,CHARACTER!$B$4:$B$10,0)),4)</f>
        <v>1101</v>
      </c>
      <c r="C44" s="61">
        <v>41</v>
      </c>
      <c r="D44" s="61"/>
      <c r="E44" s="61"/>
      <c r="F44" s="61"/>
      <c r="G44" s="61"/>
      <c r="H44" s="61"/>
      <c r="I44" s="111" t="s">
        <v>29</v>
      </c>
    </row>
    <row r="45" spans="1:9">
      <c r="A45" s="61">
        <f t="shared" si="0"/>
        <v>11101042</v>
      </c>
      <c r="B45" s="61" t="str">
        <f>RIGHT(INDEX(CHARACTER!$A$4:$A$10,MATCH(CHARACTER_EXP!I45,CHARACTER!$B$4:$B$10,0)),4)</f>
        <v>1101</v>
      </c>
      <c r="C45" s="61">
        <v>42</v>
      </c>
      <c r="D45" s="61"/>
      <c r="E45" s="61"/>
      <c r="F45" s="61"/>
      <c r="G45" s="61"/>
      <c r="H45" s="61"/>
      <c r="I45" s="111" t="s">
        <v>29</v>
      </c>
    </row>
    <row r="46" spans="1:9">
      <c r="A46" s="61">
        <f t="shared" si="0"/>
        <v>11101043</v>
      </c>
      <c r="B46" s="61" t="str">
        <f>RIGHT(INDEX(CHARACTER!$A$4:$A$10,MATCH(CHARACTER_EXP!I46,CHARACTER!$B$4:$B$10,0)),4)</f>
        <v>1101</v>
      </c>
      <c r="C46" s="61">
        <v>43</v>
      </c>
      <c r="D46" s="61"/>
      <c r="E46" s="61"/>
      <c r="F46" s="61"/>
      <c r="G46" s="61"/>
      <c r="H46" s="61"/>
      <c r="I46" s="111" t="s">
        <v>29</v>
      </c>
    </row>
    <row r="47" spans="1:9">
      <c r="A47" s="61">
        <f t="shared" si="0"/>
        <v>11101044</v>
      </c>
      <c r="B47" s="61" t="str">
        <f>RIGHT(INDEX(CHARACTER!$A$4:$A$10,MATCH(CHARACTER_EXP!I47,CHARACTER!$B$4:$B$10,0)),4)</f>
        <v>1101</v>
      </c>
      <c r="C47" s="61">
        <v>44</v>
      </c>
      <c r="D47" s="61"/>
      <c r="E47" s="61"/>
      <c r="F47" s="61"/>
      <c r="G47" s="61"/>
      <c r="H47" s="61"/>
      <c r="I47" s="111" t="s">
        <v>29</v>
      </c>
    </row>
    <row r="48" spans="1:9">
      <c r="A48" s="61">
        <f t="shared" si="0"/>
        <v>11101045</v>
      </c>
      <c r="B48" s="61" t="str">
        <f>RIGHT(INDEX(CHARACTER!$A$4:$A$10,MATCH(CHARACTER_EXP!I48,CHARACTER!$B$4:$B$10,0)),4)</f>
        <v>1101</v>
      </c>
      <c r="C48" s="61">
        <v>45</v>
      </c>
      <c r="D48" s="61"/>
      <c r="E48" s="61"/>
      <c r="F48" s="61"/>
      <c r="G48" s="61"/>
      <c r="H48" s="61"/>
      <c r="I48" s="111" t="s">
        <v>29</v>
      </c>
    </row>
    <row r="49" spans="1:9">
      <c r="A49" s="61">
        <f t="shared" si="0"/>
        <v>11101046</v>
      </c>
      <c r="B49" s="61" t="str">
        <f>RIGHT(INDEX(CHARACTER!$A$4:$A$10,MATCH(CHARACTER_EXP!I49,CHARACTER!$B$4:$B$10,0)),4)</f>
        <v>1101</v>
      </c>
      <c r="C49" s="61">
        <v>46</v>
      </c>
      <c r="D49" s="61"/>
      <c r="E49" s="61"/>
      <c r="F49" s="61"/>
      <c r="G49" s="61"/>
      <c r="H49" s="61"/>
      <c r="I49" s="111" t="s">
        <v>29</v>
      </c>
    </row>
    <row r="50" spans="1:9">
      <c r="A50" s="61">
        <f t="shared" si="0"/>
        <v>11101047</v>
      </c>
      <c r="B50" s="61" t="str">
        <f>RIGHT(INDEX(CHARACTER!$A$4:$A$10,MATCH(CHARACTER_EXP!I50,CHARACTER!$B$4:$B$10,0)),4)</f>
        <v>1101</v>
      </c>
      <c r="C50" s="61">
        <v>47</v>
      </c>
      <c r="D50" s="61"/>
      <c r="E50" s="61"/>
      <c r="F50" s="61"/>
      <c r="G50" s="61"/>
      <c r="H50" s="61"/>
      <c r="I50" s="111" t="s">
        <v>29</v>
      </c>
    </row>
    <row r="51" spans="1:9">
      <c r="A51" s="61">
        <f t="shared" si="0"/>
        <v>11101048</v>
      </c>
      <c r="B51" s="61" t="str">
        <f>RIGHT(INDEX(CHARACTER!$A$4:$A$10,MATCH(CHARACTER_EXP!I51,CHARACTER!$B$4:$B$10,0)),4)</f>
        <v>1101</v>
      </c>
      <c r="C51" s="61">
        <v>48</v>
      </c>
      <c r="D51" s="61"/>
      <c r="E51" s="61"/>
      <c r="F51" s="61"/>
      <c r="G51" s="61"/>
      <c r="H51" s="61"/>
      <c r="I51" s="111" t="s">
        <v>29</v>
      </c>
    </row>
    <row r="52" spans="1:9">
      <c r="A52" s="61">
        <f t="shared" si="0"/>
        <v>11101049</v>
      </c>
      <c r="B52" s="61" t="str">
        <f>RIGHT(INDEX(CHARACTER!$A$4:$A$10,MATCH(CHARACTER_EXP!I52,CHARACTER!$B$4:$B$10,0)),4)</f>
        <v>1101</v>
      </c>
      <c r="C52" s="61">
        <v>49</v>
      </c>
      <c r="D52" s="61"/>
      <c r="E52" s="61"/>
      <c r="F52" s="61"/>
      <c r="G52" s="61"/>
      <c r="H52" s="61"/>
      <c r="I52" s="111" t="s">
        <v>29</v>
      </c>
    </row>
    <row r="53" spans="1:9">
      <c r="A53" s="61">
        <f t="shared" si="0"/>
        <v>11101050</v>
      </c>
      <c r="B53" s="61" t="str">
        <f>RIGHT(INDEX(CHARACTER!$A$4:$A$10,MATCH(CHARACTER_EXP!I53,CHARACTER!$B$4:$B$10,0)),4)</f>
        <v>1101</v>
      </c>
      <c r="C53" s="61">
        <v>50</v>
      </c>
      <c r="D53" s="61"/>
      <c r="E53" s="61"/>
      <c r="F53" s="61"/>
      <c r="G53" s="61"/>
      <c r="H53" s="61"/>
      <c r="I53" s="111" t="s">
        <v>29</v>
      </c>
    </row>
    <row r="54" spans="1:9">
      <c r="A54" s="61">
        <f t="shared" si="0"/>
        <v>11101051</v>
      </c>
      <c r="B54" s="61" t="str">
        <f>RIGHT(INDEX(CHARACTER!$A$4:$A$10,MATCH(CHARACTER_EXP!I54,CHARACTER!$B$4:$B$10,0)),4)</f>
        <v>1101</v>
      </c>
      <c r="C54" s="61">
        <v>51</v>
      </c>
      <c r="D54" s="61"/>
      <c r="E54" s="61"/>
      <c r="F54" s="61"/>
      <c r="G54" s="61"/>
      <c r="H54" s="61"/>
      <c r="I54" s="111" t="s">
        <v>29</v>
      </c>
    </row>
    <row r="55" spans="1:9">
      <c r="A55" s="61">
        <f t="shared" si="0"/>
        <v>11101052</v>
      </c>
      <c r="B55" s="61" t="str">
        <f>RIGHT(INDEX(CHARACTER!$A$4:$A$10,MATCH(CHARACTER_EXP!I55,CHARACTER!$B$4:$B$10,0)),4)</f>
        <v>1101</v>
      </c>
      <c r="C55" s="61">
        <v>52</v>
      </c>
      <c r="D55" s="61"/>
      <c r="E55" s="61"/>
      <c r="F55" s="61"/>
      <c r="G55" s="61"/>
      <c r="H55" s="61"/>
      <c r="I55" s="111" t="s">
        <v>29</v>
      </c>
    </row>
    <row r="56" spans="1:9">
      <c r="A56" s="61">
        <f t="shared" si="0"/>
        <v>11101053</v>
      </c>
      <c r="B56" s="61" t="str">
        <f>RIGHT(INDEX(CHARACTER!$A$4:$A$10,MATCH(CHARACTER_EXP!I56,CHARACTER!$B$4:$B$10,0)),4)</f>
        <v>1101</v>
      </c>
      <c r="C56" s="61">
        <v>53</v>
      </c>
      <c r="D56" s="61"/>
      <c r="E56" s="61"/>
      <c r="F56" s="61"/>
      <c r="G56" s="61"/>
      <c r="H56" s="61"/>
      <c r="I56" s="111" t="s">
        <v>29</v>
      </c>
    </row>
    <row r="57" spans="1:9">
      <c r="A57" s="61">
        <f t="shared" si="0"/>
        <v>11101054</v>
      </c>
      <c r="B57" s="61" t="str">
        <f>RIGHT(INDEX(CHARACTER!$A$4:$A$10,MATCH(CHARACTER_EXP!I57,CHARACTER!$B$4:$B$10,0)),4)</f>
        <v>1101</v>
      </c>
      <c r="C57" s="61">
        <v>54</v>
      </c>
      <c r="D57" s="61"/>
      <c r="E57" s="61"/>
      <c r="F57" s="61"/>
      <c r="G57" s="61"/>
      <c r="H57" s="61"/>
      <c r="I57" s="111" t="s">
        <v>29</v>
      </c>
    </row>
    <row r="58" spans="1:9">
      <c r="A58" s="61">
        <f t="shared" si="0"/>
        <v>11101055</v>
      </c>
      <c r="B58" s="61" t="str">
        <f>RIGHT(INDEX(CHARACTER!$A$4:$A$10,MATCH(CHARACTER_EXP!I58,CHARACTER!$B$4:$B$10,0)),4)</f>
        <v>1101</v>
      </c>
      <c r="C58" s="61">
        <v>55</v>
      </c>
      <c r="D58" s="61"/>
      <c r="E58" s="61"/>
      <c r="F58" s="61"/>
      <c r="G58" s="61"/>
      <c r="H58" s="61"/>
      <c r="I58" s="111" t="s">
        <v>29</v>
      </c>
    </row>
    <row r="59" spans="1:9">
      <c r="A59" s="61">
        <f t="shared" si="0"/>
        <v>11101056</v>
      </c>
      <c r="B59" s="61" t="str">
        <f>RIGHT(INDEX(CHARACTER!$A$4:$A$10,MATCH(CHARACTER_EXP!I59,CHARACTER!$B$4:$B$10,0)),4)</f>
        <v>1101</v>
      </c>
      <c r="C59" s="61">
        <v>56</v>
      </c>
      <c r="D59" s="61"/>
      <c r="E59" s="61"/>
      <c r="F59" s="61"/>
      <c r="G59" s="61"/>
      <c r="H59" s="61"/>
      <c r="I59" s="111" t="s">
        <v>29</v>
      </c>
    </row>
    <row r="60" spans="1:9">
      <c r="A60" s="61">
        <f t="shared" si="0"/>
        <v>11101057</v>
      </c>
      <c r="B60" s="61" t="str">
        <f>RIGHT(INDEX(CHARACTER!$A$4:$A$10,MATCH(CHARACTER_EXP!I60,CHARACTER!$B$4:$B$10,0)),4)</f>
        <v>1101</v>
      </c>
      <c r="C60" s="61">
        <v>57</v>
      </c>
      <c r="D60" s="61"/>
      <c r="E60" s="61"/>
      <c r="F60" s="61"/>
      <c r="G60" s="61"/>
      <c r="H60" s="61"/>
      <c r="I60" s="111" t="s">
        <v>29</v>
      </c>
    </row>
    <row r="61" spans="1:9">
      <c r="A61" s="61">
        <f t="shared" si="0"/>
        <v>11101058</v>
      </c>
      <c r="B61" s="61" t="str">
        <f>RIGHT(INDEX(CHARACTER!$A$4:$A$10,MATCH(CHARACTER_EXP!I61,CHARACTER!$B$4:$B$10,0)),4)</f>
        <v>1101</v>
      </c>
      <c r="C61" s="61">
        <v>58</v>
      </c>
      <c r="D61" s="61"/>
      <c r="E61" s="61"/>
      <c r="F61" s="61"/>
      <c r="G61" s="61"/>
      <c r="H61" s="61"/>
      <c r="I61" s="111" t="s">
        <v>29</v>
      </c>
    </row>
    <row r="62" spans="1:9">
      <c r="A62" s="61">
        <f t="shared" si="0"/>
        <v>11101059</v>
      </c>
      <c r="B62" s="61" t="str">
        <f>RIGHT(INDEX(CHARACTER!$A$4:$A$10,MATCH(CHARACTER_EXP!I62,CHARACTER!$B$4:$B$10,0)),4)</f>
        <v>1101</v>
      </c>
      <c r="C62" s="61">
        <v>59</v>
      </c>
      <c r="D62" s="61"/>
      <c r="E62" s="61"/>
      <c r="F62" s="61"/>
      <c r="G62" s="61"/>
      <c r="H62" s="61"/>
      <c r="I62" s="111" t="s">
        <v>29</v>
      </c>
    </row>
    <row r="63" spans="1:9">
      <c r="A63" s="61">
        <f t="shared" si="0"/>
        <v>11101060</v>
      </c>
      <c r="B63" s="61" t="str">
        <f>RIGHT(INDEX(CHARACTER!$A$4:$A$10,MATCH(CHARACTER_EXP!I63,CHARACTER!$B$4:$B$10,0)),4)</f>
        <v>1101</v>
      </c>
      <c r="C63" s="61">
        <v>60</v>
      </c>
      <c r="D63" s="61"/>
      <c r="E63" s="61"/>
      <c r="F63" s="61"/>
      <c r="G63" s="61"/>
      <c r="H63" s="61"/>
      <c r="I63" s="111" t="s">
        <v>29</v>
      </c>
    </row>
    <row r="64" spans="1:9">
      <c r="A64" s="61">
        <f t="shared" si="0"/>
        <v>11101061</v>
      </c>
      <c r="B64" s="61" t="str">
        <f>RIGHT(INDEX(CHARACTER!$A$4:$A$10,MATCH(CHARACTER_EXP!I64,CHARACTER!$B$4:$B$10,0)),4)</f>
        <v>1101</v>
      </c>
      <c r="C64" s="61">
        <v>61</v>
      </c>
      <c r="D64" s="61"/>
      <c r="E64" s="61"/>
      <c r="F64" s="61"/>
      <c r="G64" s="61"/>
      <c r="H64" s="61"/>
      <c r="I64" s="111" t="s">
        <v>29</v>
      </c>
    </row>
    <row r="65" spans="1:9">
      <c r="A65" s="61">
        <f t="shared" si="0"/>
        <v>11101062</v>
      </c>
      <c r="B65" s="61" t="str">
        <f>RIGHT(INDEX(CHARACTER!$A$4:$A$10,MATCH(CHARACTER_EXP!I65,CHARACTER!$B$4:$B$10,0)),4)</f>
        <v>1101</v>
      </c>
      <c r="C65" s="61">
        <v>62</v>
      </c>
      <c r="D65" s="61"/>
      <c r="E65" s="61"/>
      <c r="F65" s="61"/>
      <c r="G65" s="61"/>
      <c r="H65" s="61"/>
      <c r="I65" s="111" t="s">
        <v>29</v>
      </c>
    </row>
    <row r="66" spans="1:9">
      <c r="A66" s="61">
        <f t="shared" si="0"/>
        <v>11101063</v>
      </c>
      <c r="B66" s="61" t="str">
        <f>RIGHT(INDEX(CHARACTER!$A$4:$A$10,MATCH(CHARACTER_EXP!I66,CHARACTER!$B$4:$B$10,0)),4)</f>
        <v>1101</v>
      </c>
      <c r="C66" s="61">
        <v>63</v>
      </c>
      <c r="D66" s="61"/>
      <c r="E66" s="61"/>
      <c r="F66" s="61"/>
      <c r="G66" s="61"/>
      <c r="H66" s="61"/>
      <c r="I66" s="111" t="s">
        <v>29</v>
      </c>
    </row>
    <row r="67" spans="1:9">
      <c r="A67" s="61">
        <f t="shared" si="0"/>
        <v>11101064</v>
      </c>
      <c r="B67" s="61" t="str">
        <f>RIGHT(INDEX(CHARACTER!$A$4:$A$10,MATCH(CHARACTER_EXP!I67,CHARACTER!$B$4:$B$10,0)),4)</f>
        <v>1101</v>
      </c>
      <c r="C67" s="61">
        <v>64</v>
      </c>
      <c r="D67" s="61"/>
      <c r="E67" s="61"/>
      <c r="F67" s="61"/>
      <c r="G67" s="61"/>
      <c r="H67" s="61"/>
      <c r="I67" s="111" t="s">
        <v>29</v>
      </c>
    </row>
    <row r="68" spans="1:9">
      <c r="A68" s="61">
        <f t="shared" si="0"/>
        <v>11101065</v>
      </c>
      <c r="B68" s="61" t="str">
        <f>RIGHT(INDEX(CHARACTER!$A$4:$A$10,MATCH(CHARACTER_EXP!I68,CHARACTER!$B$4:$B$10,0)),4)</f>
        <v>1101</v>
      </c>
      <c r="C68" s="61">
        <v>65</v>
      </c>
      <c r="D68" s="61"/>
      <c r="E68" s="61"/>
      <c r="F68" s="61"/>
      <c r="G68" s="61"/>
      <c r="H68" s="61"/>
      <c r="I68" s="111" t="s">
        <v>29</v>
      </c>
    </row>
    <row r="69" spans="1:9">
      <c r="A69" s="61">
        <f t="shared" ref="A69:A132" si="1">10000000+B69*1000+C69</f>
        <v>11101066</v>
      </c>
      <c r="B69" s="61" t="str">
        <f>RIGHT(INDEX(CHARACTER!$A$4:$A$10,MATCH(CHARACTER_EXP!I69,CHARACTER!$B$4:$B$10,0)),4)</f>
        <v>1101</v>
      </c>
      <c r="C69" s="61">
        <v>66</v>
      </c>
      <c r="D69" s="61"/>
      <c r="E69" s="61"/>
      <c r="F69" s="61"/>
      <c r="G69" s="61"/>
      <c r="H69" s="61"/>
      <c r="I69" s="111" t="s">
        <v>29</v>
      </c>
    </row>
    <row r="70" spans="1:9">
      <c r="A70" s="61">
        <f t="shared" si="1"/>
        <v>11101067</v>
      </c>
      <c r="B70" s="61" t="str">
        <f>RIGHT(INDEX(CHARACTER!$A$4:$A$10,MATCH(CHARACTER_EXP!I70,CHARACTER!$B$4:$B$10,0)),4)</f>
        <v>1101</v>
      </c>
      <c r="C70" s="61">
        <v>67</v>
      </c>
      <c r="D70" s="61"/>
      <c r="E70" s="61"/>
      <c r="F70" s="61"/>
      <c r="G70" s="61"/>
      <c r="H70" s="61"/>
      <c r="I70" s="111" t="s">
        <v>29</v>
      </c>
    </row>
    <row r="71" spans="1:9">
      <c r="A71" s="61">
        <f t="shared" si="1"/>
        <v>11101068</v>
      </c>
      <c r="B71" s="61" t="str">
        <f>RIGHT(INDEX(CHARACTER!$A$4:$A$10,MATCH(CHARACTER_EXP!I71,CHARACTER!$B$4:$B$10,0)),4)</f>
        <v>1101</v>
      </c>
      <c r="C71" s="61">
        <v>68</v>
      </c>
      <c r="D71" s="61"/>
      <c r="E71" s="61"/>
      <c r="F71" s="61"/>
      <c r="G71" s="61"/>
      <c r="H71" s="61"/>
      <c r="I71" s="111" t="s">
        <v>29</v>
      </c>
    </row>
    <row r="72" spans="1:9">
      <c r="A72" s="61">
        <f t="shared" si="1"/>
        <v>11101069</v>
      </c>
      <c r="B72" s="61" t="str">
        <f>RIGHT(INDEX(CHARACTER!$A$4:$A$10,MATCH(CHARACTER_EXP!I72,CHARACTER!$B$4:$B$10,0)),4)</f>
        <v>1101</v>
      </c>
      <c r="C72" s="61">
        <v>69</v>
      </c>
      <c r="D72" s="61"/>
      <c r="E72" s="61"/>
      <c r="F72" s="61"/>
      <c r="G72" s="61"/>
      <c r="H72" s="61"/>
      <c r="I72" s="111" t="s">
        <v>29</v>
      </c>
    </row>
    <row r="73" spans="1:9">
      <c r="A73" s="61">
        <f t="shared" si="1"/>
        <v>11101070</v>
      </c>
      <c r="B73" s="61" t="str">
        <f>RIGHT(INDEX(CHARACTER!$A$4:$A$10,MATCH(CHARACTER_EXP!I73,CHARACTER!$B$4:$B$10,0)),4)</f>
        <v>1101</v>
      </c>
      <c r="C73" s="61">
        <v>70</v>
      </c>
      <c r="D73" s="61"/>
      <c r="E73" s="61"/>
      <c r="F73" s="61"/>
      <c r="G73" s="61"/>
      <c r="H73" s="61"/>
      <c r="I73" s="111" t="s">
        <v>29</v>
      </c>
    </row>
    <row r="74" spans="1:9">
      <c r="A74" s="61">
        <f t="shared" si="1"/>
        <v>11101071</v>
      </c>
      <c r="B74" s="61" t="str">
        <f>RIGHT(INDEX(CHARACTER!$A$4:$A$10,MATCH(CHARACTER_EXP!I74,CHARACTER!$B$4:$B$10,0)),4)</f>
        <v>1101</v>
      </c>
      <c r="C74" s="61">
        <v>71</v>
      </c>
      <c r="D74" s="61"/>
      <c r="E74" s="61"/>
      <c r="F74" s="61"/>
      <c r="G74" s="61"/>
      <c r="H74" s="61"/>
      <c r="I74" s="111" t="s">
        <v>29</v>
      </c>
    </row>
    <row r="75" spans="1:9">
      <c r="A75" s="61">
        <f t="shared" si="1"/>
        <v>11101072</v>
      </c>
      <c r="B75" s="61" t="str">
        <f>RIGHT(INDEX(CHARACTER!$A$4:$A$10,MATCH(CHARACTER_EXP!I75,CHARACTER!$B$4:$B$10,0)),4)</f>
        <v>1101</v>
      </c>
      <c r="C75" s="61">
        <v>72</v>
      </c>
      <c r="D75" s="61"/>
      <c r="E75" s="61"/>
      <c r="F75" s="61"/>
      <c r="G75" s="61"/>
      <c r="H75" s="61"/>
      <c r="I75" s="111" t="s">
        <v>29</v>
      </c>
    </row>
    <row r="76" spans="1:9">
      <c r="A76" s="61">
        <f t="shared" si="1"/>
        <v>11101073</v>
      </c>
      <c r="B76" s="61" t="str">
        <f>RIGHT(INDEX(CHARACTER!$A$4:$A$10,MATCH(CHARACTER_EXP!I76,CHARACTER!$B$4:$B$10,0)),4)</f>
        <v>1101</v>
      </c>
      <c r="C76" s="61">
        <v>73</v>
      </c>
      <c r="D76" s="61"/>
      <c r="E76" s="61"/>
      <c r="F76" s="61"/>
      <c r="G76" s="61"/>
      <c r="H76" s="61"/>
      <c r="I76" s="111" t="s">
        <v>29</v>
      </c>
    </row>
    <row r="77" spans="1:9">
      <c r="A77" s="61">
        <f t="shared" si="1"/>
        <v>11101074</v>
      </c>
      <c r="B77" s="61" t="str">
        <f>RIGHT(INDEX(CHARACTER!$A$4:$A$10,MATCH(CHARACTER_EXP!I77,CHARACTER!$B$4:$B$10,0)),4)</f>
        <v>1101</v>
      </c>
      <c r="C77" s="61">
        <v>74</v>
      </c>
      <c r="D77" s="61"/>
      <c r="E77" s="61"/>
      <c r="F77" s="61"/>
      <c r="G77" s="61"/>
      <c r="H77" s="61"/>
      <c r="I77" s="111" t="s">
        <v>29</v>
      </c>
    </row>
    <row r="78" spans="1:9">
      <c r="A78" s="61">
        <f t="shared" si="1"/>
        <v>11101075</v>
      </c>
      <c r="B78" s="61" t="str">
        <f>RIGHT(INDEX(CHARACTER!$A$4:$A$10,MATCH(CHARACTER_EXP!I78,CHARACTER!$B$4:$B$10,0)),4)</f>
        <v>1101</v>
      </c>
      <c r="C78" s="61">
        <v>75</v>
      </c>
      <c r="D78" s="61"/>
      <c r="E78" s="61"/>
      <c r="F78" s="61"/>
      <c r="G78" s="61"/>
      <c r="H78" s="61"/>
      <c r="I78" s="111" t="s">
        <v>29</v>
      </c>
    </row>
    <row r="79" spans="1:9">
      <c r="A79" s="61">
        <f t="shared" si="1"/>
        <v>11101076</v>
      </c>
      <c r="B79" s="61" t="str">
        <f>RIGHT(INDEX(CHARACTER!$A$4:$A$10,MATCH(CHARACTER_EXP!I79,CHARACTER!$B$4:$B$10,0)),4)</f>
        <v>1101</v>
      </c>
      <c r="C79" s="61">
        <v>76</v>
      </c>
      <c r="D79" s="61"/>
      <c r="E79" s="61"/>
      <c r="F79" s="61"/>
      <c r="G79" s="61"/>
      <c r="H79" s="61"/>
      <c r="I79" s="111" t="s">
        <v>29</v>
      </c>
    </row>
    <row r="80" spans="1:9">
      <c r="A80" s="61">
        <f t="shared" si="1"/>
        <v>11101077</v>
      </c>
      <c r="B80" s="61" t="str">
        <f>RIGHT(INDEX(CHARACTER!$A$4:$A$10,MATCH(CHARACTER_EXP!I80,CHARACTER!$B$4:$B$10,0)),4)</f>
        <v>1101</v>
      </c>
      <c r="C80" s="61">
        <v>77</v>
      </c>
      <c r="D80" s="61"/>
      <c r="E80" s="61"/>
      <c r="F80" s="61"/>
      <c r="G80" s="61"/>
      <c r="H80" s="61"/>
      <c r="I80" s="111" t="s">
        <v>29</v>
      </c>
    </row>
    <row r="81" spans="1:9">
      <c r="A81" s="61">
        <f t="shared" si="1"/>
        <v>11101078</v>
      </c>
      <c r="B81" s="61" t="str">
        <f>RIGHT(INDEX(CHARACTER!$A$4:$A$10,MATCH(CHARACTER_EXP!I81,CHARACTER!$B$4:$B$10,0)),4)</f>
        <v>1101</v>
      </c>
      <c r="C81" s="61">
        <v>78</v>
      </c>
      <c r="D81" s="61"/>
      <c r="E81" s="61"/>
      <c r="F81" s="61"/>
      <c r="G81" s="61"/>
      <c r="H81" s="61"/>
      <c r="I81" s="111" t="s">
        <v>29</v>
      </c>
    </row>
    <row r="82" spans="1:9">
      <c r="A82" s="61">
        <f t="shared" si="1"/>
        <v>11101079</v>
      </c>
      <c r="B82" s="61" t="str">
        <f>RIGHT(INDEX(CHARACTER!$A$4:$A$10,MATCH(CHARACTER_EXP!I82,CHARACTER!$B$4:$B$10,0)),4)</f>
        <v>1101</v>
      </c>
      <c r="C82" s="61">
        <v>79</v>
      </c>
      <c r="D82" s="61"/>
      <c r="E82" s="61"/>
      <c r="F82" s="61"/>
      <c r="G82" s="61"/>
      <c r="H82" s="61"/>
      <c r="I82" s="111" t="s">
        <v>29</v>
      </c>
    </row>
    <row r="83" spans="1:9">
      <c r="A83" s="61">
        <f t="shared" si="1"/>
        <v>11101080</v>
      </c>
      <c r="B83" s="61" t="str">
        <f>RIGHT(INDEX(CHARACTER!$A$4:$A$10,MATCH(CHARACTER_EXP!I83,CHARACTER!$B$4:$B$10,0)),4)</f>
        <v>1101</v>
      </c>
      <c r="C83" s="61">
        <v>80</v>
      </c>
      <c r="D83" s="61"/>
      <c r="E83" s="61"/>
      <c r="F83" s="61"/>
      <c r="G83" s="61"/>
      <c r="H83" s="61"/>
      <c r="I83" s="111" t="s">
        <v>29</v>
      </c>
    </row>
    <row r="84" spans="1:9">
      <c r="A84" s="61">
        <f t="shared" si="1"/>
        <v>11101081</v>
      </c>
      <c r="B84" s="61" t="str">
        <f>RIGHT(INDEX(CHARACTER!$A$4:$A$10,MATCH(CHARACTER_EXP!I84,CHARACTER!$B$4:$B$10,0)),4)</f>
        <v>1101</v>
      </c>
      <c r="C84" s="61">
        <v>81</v>
      </c>
      <c r="D84" s="61"/>
      <c r="E84" s="61"/>
      <c r="F84" s="61"/>
      <c r="G84" s="61"/>
      <c r="H84" s="61"/>
      <c r="I84" s="111" t="s">
        <v>29</v>
      </c>
    </row>
    <row r="85" spans="1:9">
      <c r="A85" s="61">
        <f t="shared" si="1"/>
        <v>11101082</v>
      </c>
      <c r="B85" s="61" t="str">
        <f>RIGHT(INDEX(CHARACTER!$A$4:$A$10,MATCH(CHARACTER_EXP!I85,CHARACTER!$B$4:$B$10,0)),4)</f>
        <v>1101</v>
      </c>
      <c r="C85" s="61">
        <v>82</v>
      </c>
      <c r="D85" s="61"/>
      <c r="E85" s="61"/>
      <c r="F85" s="61"/>
      <c r="G85" s="61"/>
      <c r="H85" s="61"/>
      <c r="I85" s="111" t="s">
        <v>29</v>
      </c>
    </row>
    <row r="86" spans="1:9">
      <c r="A86" s="61">
        <f t="shared" si="1"/>
        <v>11101083</v>
      </c>
      <c r="B86" s="61" t="str">
        <f>RIGHT(INDEX(CHARACTER!$A$4:$A$10,MATCH(CHARACTER_EXP!I86,CHARACTER!$B$4:$B$10,0)),4)</f>
        <v>1101</v>
      </c>
      <c r="C86" s="61">
        <v>83</v>
      </c>
      <c r="D86" s="61"/>
      <c r="E86" s="61"/>
      <c r="F86" s="61"/>
      <c r="G86" s="61"/>
      <c r="H86" s="61"/>
      <c r="I86" s="111" t="s">
        <v>29</v>
      </c>
    </row>
    <row r="87" spans="1:9">
      <c r="A87" s="61">
        <f t="shared" si="1"/>
        <v>11101084</v>
      </c>
      <c r="B87" s="61" t="str">
        <f>RIGHT(INDEX(CHARACTER!$A$4:$A$10,MATCH(CHARACTER_EXP!I87,CHARACTER!$B$4:$B$10,0)),4)</f>
        <v>1101</v>
      </c>
      <c r="C87" s="61">
        <v>84</v>
      </c>
      <c r="D87" s="61"/>
      <c r="E87" s="61"/>
      <c r="F87" s="61"/>
      <c r="G87" s="61"/>
      <c r="H87" s="61"/>
      <c r="I87" s="111" t="s">
        <v>29</v>
      </c>
    </row>
    <row r="88" spans="1:9">
      <c r="A88" s="61">
        <f t="shared" si="1"/>
        <v>11101085</v>
      </c>
      <c r="B88" s="61" t="str">
        <f>RIGHT(INDEX(CHARACTER!$A$4:$A$10,MATCH(CHARACTER_EXP!I88,CHARACTER!$B$4:$B$10,0)),4)</f>
        <v>1101</v>
      </c>
      <c r="C88" s="61">
        <v>85</v>
      </c>
      <c r="D88" s="61"/>
      <c r="E88" s="61"/>
      <c r="F88" s="61"/>
      <c r="G88" s="61"/>
      <c r="H88" s="61"/>
      <c r="I88" s="111" t="s">
        <v>29</v>
      </c>
    </row>
    <row r="89" spans="1:9">
      <c r="A89" s="61">
        <f t="shared" si="1"/>
        <v>11101086</v>
      </c>
      <c r="B89" s="61" t="str">
        <f>RIGHT(INDEX(CHARACTER!$A$4:$A$10,MATCH(CHARACTER_EXP!I89,CHARACTER!$B$4:$B$10,0)),4)</f>
        <v>1101</v>
      </c>
      <c r="C89" s="61">
        <v>86</v>
      </c>
      <c r="D89" s="61"/>
      <c r="E89" s="61"/>
      <c r="F89" s="61"/>
      <c r="G89" s="61"/>
      <c r="H89" s="61"/>
      <c r="I89" s="111" t="s">
        <v>29</v>
      </c>
    </row>
    <row r="90" spans="1:9">
      <c r="A90" s="61">
        <f t="shared" si="1"/>
        <v>11101087</v>
      </c>
      <c r="B90" s="61" t="str">
        <f>RIGHT(INDEX(CHARACTER!$A$4:$A$10,MATCH(CHARACTER_EXP!I90,CHARACTER!$B$4:$B$10,0)),4)</f>
        <v>1101</v>
      </c>
      <c r="C90" s="61">
        <v>87</v>
      </c>
      <c r="D90" s="61"/>
      <c r="E90" s="61"/>
      <c r="F90" s="61"/>
      <c r="G90" s="61"/>
      <c r="H90" s="61"/>
      <c r="I90" s="111" t="s">
        <v>29</v>
      </c>
    </row>
    <row r="91" spans="1:9">
      <c r="A91" s="61">
        <f t="shared" si="1"/>
        <v>11101088</v>
      </c>
      <c r="B91" s="61" t="str">
        <f>RIGHT(INDEX(CHARACTER!$A$4:$A$10,MATCH(CHARACTER_EXP!I91,CHARACTER!$B$4:$B$10,0)),4)</f>
        <v>1101</v>
      </c>
      <c r="C91" s="61">
        <v>88</v>
      </c>
      <c r="D91" s="61"/>
      <c r="E91" s="61"/>
      <c r="F91" s="61"/>
      <c r="G91" s="61"/>
      <c r="H91" s="61"/>
      <c r="I91" s="111" t="s">
        <v>29</v>
      </c>
    </row>
    <row r="92" spans="1:9">
      <c r="A92" s="61">
        <f t="shared" si="1"/>
        <v>11101089</v>
      </c>
      <c r="B92" s="61" t="str">
        <f>RIGHT(INDEX(CHARACTER!$A$4:$A$10,MATCH(CHARACTER_EXP!I92,CHARACTER!$B$4:$B$10,0)),4)</f>
        <v>1101</v>
      </c>
      <c r="C92" s="61">
        <v>89</v>
      </c>
      <c r="D92" s="61"/>
      <c r="E92" s="61"/>
      <c r="F92" s="61"/>
      <c r="G92" s="61"/>
      <c r="H92" s="61"/>
      <c r="I92" s="111" t="s">
        <v>29</v>
      </c>
    </row>
    <row r="93" spans="1:9">
      <c r="A93" s="61">
        <f t="shared" si="1"/>
        <v>11101090</v>
      </c>
      <c r="B93" s="61" t="str">
        <f>RIGHT(INDEX(CHARACTER!$A$4:$A$10,MATCH(CHARACTER_EXP!I93,CHARACTER!$B$4:$B$10,0)),4)</f>
        <v>1101</v>
      </c>
      <c r="C93" s="61">
        <v>90</v>
      </c>
      <c r="D93" s="61"/>
      <c r="E93" s="61"/>
      <c r="F93" s="61"/>
      <c r="G93" s="61"/>
      <c r="H93" s="61"/>
      <c r="I93" s="111" t="s">
        <v>29</v>
      </c>
    </row>
    <row r="94" spans="1:9">
      <c r="A94" s="61">
        <f t="shared" si="1"/>
        <v>11101091</v>
      </c>
      <c r="B94" s="61" t="str">
        <f>RIGHT(INDEX(CHARACTER!$A$4:$A$10,MATCH(CHARACTER_EXP!I94,CHARACTER!$B$4:$B$10,0)),4)</f>
        <v>1101</v>
      </c>
      <c r="C94" s="61">
        <v>91</v>
      </c>
      <c r="D94" s="61"/>
      <c r="E94" s="61"/>
      <c r="F94" s="61"/>
      <c r="G94" s="61"/>
      <c r="H94" s="61"/>
      <c r="I94" s="111" t="s">
        <v>29</v>
      </c>
    </row>
    <row r="95" spans="1:9">
      <c r="A95" s="61">
        <f t="shared" si="1"/>
        <v>11101092</v>
      </c>
      <c r="B95" s="61" t="str">
        <f>RIGHT(INDEX(CHARACTER!$A$4:$A$10,MATCH(CHARACTER_EXP!I95,CHARACTER!$B$4:$B$10,0)),4)</f>
        <v>1101</v>
      </c>
      <c r="C95" s="61">
        <v>92</v>
      </c>
      <c r="D95" s="61"/>
      <c r="E95" s="61"/>
      <c r="F95" s="61"/>
      <c r="G95" s="61"/>
      <c r="H95" s="61"/>
      <c r="I95" s="111" t="s">
        <v>29</v>
      </c>
    </row>
    <row r="96" spans="1:9">
      <c r="A96" s="61">
        <f t="shared" si="1"/>
        <v>11101093</v>
      </c>
      <c r="B96" s="61" t="str">
        <f>RIGHT(INDEX(CHARACTER!$A$4:$A$10,MATCH(CHARACTER_EXP!I96,CHARACTER!$B$4:$B$10,0)),4)</f>
        <v>1101</v>
      </c>
      <c r="C96" s="61">
        <v>93</v>
      </c>
      <c r="D96" s="61"/>
      <c r="E96" s="61"/>
      <c r="F96" s="61"/>
      <c r="G96" s="61"/>
      <c r="H96" s="61"/>
      <c r="I96" s="111" t="s">
        <v>29</v>
      </c>
    </row>
    <row r="97" spans="1:9">
      <c r="A97" s="61">
        <f t="shared" si="1"/>
        <v>11101094</v>
      </c>
      <c r="B97" s="61" t="str">
        <f>RIGHT(INDEX(CHARACTER!$A$4:$A$10,MATCH(CHARACTER_EXP!I97,CHARACTER!$B$4:$B$10,0)),4)</f>
        <v>1101</v>
      </c>
      <c r="C97" s="61">
        <v>94</v>
      </c>
      <c r="D97" s="61"/>
      <c r="E97" s="61"/>
      <c r="F97" s="61"/>
      <c r="G97" s="61"/>
      <c r="H97" s="61"/>
      <c r="I97" s="111" t="s">
        <v>29</v>
      </c>
    </row>
    <row r="98" spans="1:9">
      <c r="A98" s="61">
        <f t="shared" si="1"/>
        <v>11101095</v>
      </c>
      <c r="B98" s="61" t="str">
        <f>RIGHT(INDEX(CHARACTER!$A$4:$A$10,MATCH(CHARACTER_EXP!I98,CHARACTER!$B$4:$B$10,0)),4)</f>
        <v>1101</v>
      </c>
      <c r="C98" s="61">
        <v>95</v>
      </c>
      <c r="D98" s="61"/>
      <c r="E98" s="61"/>
      <c r="F98" s="61"/>
      <c r="G98" s="61"/>
      <c r="H98" s="61"/>
      <c r="I98" s="111" t="s">
        <v>29</v>
      </c>
    </row>
    <row r="99" spans="1:9">
      <c r="A99" s="61">
        <f t="shared" si="1"/>
        <v>11101096</v>
      </c>
      <c r="B99" s="61" t="str">
        <f>RIGHT(INDEX(CHARACTER!$A$4:$A$10,MATCH(CHARACTER_EXP!I99,CHARACTER!$B$4:$B$10,0)),4)</f>
        <v>1101</v>
      </c>
      <c r="C99" s="61">
        <v>96</v>
      </c>
      <c r="D99" s="61"/>
      <c r="E99" s="61"/>
      <c r="F99" s="61"/>
      <c r="G99" s="61"/>
      <c r="H99" s="61"/>
      <c r="I99" s="111" t="s">
        <v>29</v>
      </c>
    </row>
    <row r="100" spans="1:9">
      <c r="A100" s="61">
        <f t="shared" si="1"/>
        <v>11101097</v>
      </c>
      <c r="B100" s="61" t="str">
        <f>RIGHT(INDEX(CHARACTER!$A$4:$A$10,MATCH(CHARACTER_EXP!I100,CHARACTER!$B$4:$B$10,0)),4)</f>
        <v>1101</v>
      </c>
      <c r="C100" s="61">
        <v>97</v>
      </c>
      <c r="D100" s="61"/>
      <c r="E100" s="61"/>
      <c r="F100" s="61"/>
      <c r="G100" s="61"/>
      <c r="H100" s="61"/>
      <c r="I100" s="111" t="s">
        <v>29</v>
      </c>
    </row>
    <row r="101" spans="1:9">
      <c r="A101" s="61">
        <f t="shared" si="1"/>
        <v>11101098</v>
      </c>
      <c r="B101" s="61" t="str">
        <f>RIGHT(INDEX(CHARACTER!$A$4:$A$10,MATCH(CHARACTER_EXP!I101,CHARACTER!$B$4:$B$10,0)),4)</f>
        <v>1101</v>
      </c>
      <c r="C101" s="61">
        <v>98</v>
      </c>
      <c r="D101" s="61"/>
      <c r="E101" s="61"/>
      <c r="F101" s="61"/>
      <c r="G101" s="61"/>
      <c r="H101" s="61"/>
      <c r="I101" s="111" t="s">
        <v>29</v>
      </c>
    </row>
    <row r="102" spans="1:9">
      <c r="A102" s="61">
        <f t="shared" si="1"/>
        <v>11101099</v>
      </c>
      <c r="B102" s="61" t="str">
        <f>RIGHT(INDEX(CHARACTER!$A$4:$A$10,MATCH(CHARACTER_EXP!I102,CHARACTER!$B$4:$B$10,0)),4)</f>
        <v>1101</v>
      </c>
      <c r="C102" s="61">
        <v>99</v>
      </c>
      <c r="D102" s="61"/>
      <c r="E102" s="61"/>
      <c r="F102" s="61"/>
      <c r="G102" s="61"/>
      <c r="H102" s="61"/>
      <c r="I102" s="111" t="s">
        <v>29</v>
      </c>
    </row>
    <row r="103" spans="1:9">
      <c r="A103" s="61">
        <f t="shared" si="1"/>
        <v>11101100</v>
      </c>
      <c r="B103" s="61" t="str">
        <f>RIGHT(INDEX(CHARACTER!$A$4:$A$10,MATCH(CHARACTER_EXP!I103,CHARACTER!$B$4:$B$10,0)),4)</f>
        <v>1101</v>
      </c>
      <c r="C103" s="61">
        <v>100</v>
      </c>
      <c r="D103" s="61"/>
      <c r="E103" s="61"/>
      <c r="F103" s="61"/>
      <c r="G103" s="61"/>
      <c r="H103" s="61"/>
      <c r="I103" s="111" t="s">
        <v>29</v>
      </c>
    </row>
    <row r="104" spans="1:9">
      <c r="A104" s="61">
        <f t="shared" si="1"/>
        <v>12201001</v>
      </c>
      <c r="B104" s="61" t="str">
        <f>RIGHT(INDEX(CHARACTER!$A$4:$A$10,MATCH(CHARACTER_EXP!I104,CHARACTER!$B$4:$B$10,0)),4)</f>
        <v>2201</v>
      </c>
      <c r="C104" s="61">
        <v>1</v>
      </c>
      <c r="D104" s="61"/>
      <c r="E104" s="61"/>
      <c r="F104" s="61"/>
      <c r="G104" s="61"/>
      <c r="H104" s="61"/>
      <c r="I104" s="111" t="s">
        <v>30</v>
      </c>
    </row>
    <row r="105" spans="1:9">
      <c r="A105" s="61">
        <f t="shared" si="1"/>
        <v>12201002</v>
      </c>
      <c r="B105" s="61" t="str">
        <f>RIGHT(INDEX(CHARACTER!$A$4:$A$10,MATCH(CHARACTER_EXP!I105,CHARACTER!$B$4:$B$10,0)),4)</f>
        <v>2201</v>
      </c>
      <c r="C105" s="61">
        <v>2</v>
      </c>
      <c r="D105" s="61"/>
      <c r="E105" s="61"/>
      <c r="F105" s="61"/>
      <c r="G105" s="61"/>
      <c r="H105" s="61"/>
      <c r="I105" s="111" t="s">
        <v>30</v>
      </c>
    </row>
    <row r="106" spans="1:9">
      <c r="A106" s="61">
        <f t="shared" si="1"/>
        <v>12201003</v>
      </c>
      <c r="B106" s="61" t="str">
        <f>RIGHT(INDEX(CHARACTER!$A$4:$A$10,MATCH(CHARACTER_EXP!I106,CHARACTER!$B$4:$B$10,0)),4)</f>
        <v>2201</v>
      </c>
      <c r="C106" s="61">
        <v>3</v>
      </c>
      <c r="D106" s="61"/>
      <c r="E106" s="61"/>
      <c r="F106" s="61"/>
      <c r="G106" s="61"/>
      <c r="H106" s="61"/>
      <c r="I106" s="111" t="s">
        <v>30</v>
      </c>
    </row>
    <row r="107" spans="1:9">
      <c r="A107" s="61">
        <f t="shared" si="1"/>
        <v>12201004</v>
      </c>
      <c r="B107" s="61" t="str">
        <f>RIGHT(INDEX(CHARACTER!$A$4:$A$10,MATCH(CHARACTER_EXP!I107,CHARACTER!$B$4:$B$10,0)),4)</f>
        <v>2201</v>
      </c>
      <c r="C107" s="61">
        <v>4</v>
      </c>
      <c r="D107" s="61"/>
      <c r="E107" s="61"/>
      <c r="F107" s="61"/>
      <c r="G107" s="61"/>
      <c r="H107" s="61"/>
      <c r="I107" s="111" t="s">
        <v>30</v>
      </c>
    </row>
    <row r="108" spans="1:9">
      <c r="A108" s="61">
        <f t="shared" si="1"/>
        <v>12201005</v>
      </c>
      <c r="B108" s="61" t="str">
        <f>RIGHT(INDEX(CHARACTER!$A$4:$A$10,MATCH(CHARACTER_EXP!I108,CHARACTER!$B$4:$B$10,0)),4)</f>
        <v>2201</v>
      </c>
      <c r="C108" s="61">
        <v>5</v>
      </c>
      <c r="D108" s="61"/>
      <c r="E108" s="61"/>
      <c r="F108" s="61"/>
      <c r="G108" s="61"/>
      <c r="H108" s="61"/>
      <c r="I108" s="111" t="s">
        <v>30</v>
      </c>
    </row>
    <row r="109" spans="1:9">
      <c r="A109" s="61">
        <f t="shared" si="1"/>
        <v>12201006</v>
      </c>
      <c r="B109" s="61" t="str">
        <f>RIGHT(INDEX(CHARACTER!$A$4:$A$10,MATCH(CHARACTER_EXP!I109,CHARACTER!$B$4:$B$10,0)),4)</f>
        <v>2201</v>
      </c>
      <c r="C109" s="61">
        <v>6</v>
      </c>
      <c r="D109" s="61"/>
      <c r="E109" s="61"/>
      <c r="F109" s="61"/>
      <c r="G109" s="61"/>
      <c r="H109" s="61"/>
      <c r="I109" s="111" t="s">
        <v>30</v>
      </c>
    </row>
    <row r="110" spans="1:9">
      <c r="A110" s="61">
        <f t="shared" si="1"/>
        <v>12201007</v>
      </c>
      <c r="B110" s="61" t="str">
        <f>RIGHT(INDEX(CHARACTER!$A$4:$A$10,MATCH(CHARACTER_EXP!I110,CHARACTER!$B$4:$B$10,0)),4)</f>
        <v>2201</v>
      </c>
      <c r="C110" s="61">
        <v>7</v>
      </c>
      <c r="D110" s="61"/>
      <c r="E110" s="61"/>
      <c r="F110" s="61"/>
      <c r="G110" s="61"/>
      <c r="H110" s="61"/>
      <c r="I110" s="111" t="s">
        <v>30</v>
      </c>
    </row>
    <row r="111" spans="1:9">
      <c r="A111" s="61">
        <f t="shared" si="1"/>
        <v>12201008</v>
      </c>
      <c r="B111" s="61" t="str">
        <f>RIGHT(INDEX(CHARACTER!$A$4:$A$10,MATCH(CHARACTER_EXP!I111,CHARACTER!$B$4:$B$10,0)),4)</f>
        <v>2201</v>
      </c>
      <c r="C111" s="61">
        <v>8</v>
      </c>
      <c r="D111" s="61"/>
      <c r="E111" s="61"/>
      <c r="F111" s="61"/>
      <c r="G111" s="61"/>
      <c r="H111" s="61"/>
      <c r="I111" s="111" t="s">
        <v>30</v>
      </c>
    </row>
    <row r="112" spans="1:9">
      <c r="A112" s="61">
        <f t="shared" si="1"/>
        <v>12201009</v>
      </c>
      <c r="B112" s="61" t="str">
        <f>RIGHT(INDEX(CHARACTER!$A$4:$A$10,MATCH(CHARACTER_EXP!I112,CHARACTER!$B$4:$B$10,0)),4)</f>
        <v>2201</v>
      </c>
      <c r="C112" s="61">
        <v>9</v>
      </c>
      <c r="D112" s="61"/>
      <c r="E112" s="61"/>
      <c r="F112" s="61"/>
      <c r="G112" s="61"/>
      <c r="H112" s="61"/>
      <c r="I112" s="111" t="s">
        <v>30</v>
      </c>
    </row>
    <row r="113" spans="1:9">
      <c r="A113" s="61">
        <f t="shared" si="1"/>
        <v>12201010</v>
      </c>
      <c r="B113" s="61" t="str">
        <f>RIGHT(INDEX(CHARACTER!$A$4:$A$10,MATCH(CHARACTER_EXP!I113,CHARACTER!$B$4:$B$10,0)),4)</f>
        <v>2201</v>
      </c>
      <c r="C113" s="61">
        <v>10</v>
      </c>
      <c r="D113" s="61"/>
      <c r="E113" s="61"/>
      <c r="F113" s="61"/>
      <c r="G113" s="61"/>
      <c r="H113" s="61"/>
      <c r="I113" s="111" t="s">
        <v>30</v>
      </c>
    </row>
    <row r="114" spans="1:9">
      <c r="A114" s="61">
        <f t="shared" si="1"/>
        <v>12201011</v>
      </c>
      <c r="B114" s="61" t="str">
        <f>RIGHT(INDEX(CHARACTER!$A$4:$A$10,MATCH(CHARACTER_EXP!I114,CHARACTER!$B$4:$B$10,0)),4)</f>
        <v>2201</v>
      </c>
      <c r="C114" s="61">
        <v>11</v>
      </c>
      <c r="D114" s="61"/>
      <c r="E114" s="61"/>
      <c r="F114" s="61"/>
      <c r="G114" s="61"/>
      <c r="H114" s="61"/>
      <c r="I114" s="111" t="s">
        <v>30</v>
      </c>
    </row>
    <row r="115" spans="1:9">
      <c r="A115" s="61">
        <f t="shared" si="1"/>
        <v>12201012</v>
      </c>
      <c r="B115" s="61" t="str">
        <f>RIGHT(INDEX(CHARACTER!$A$4:$A$10,MATCH(CHARACTER_EXP!I115,CHARACTER!$B$4:$B$10,0)),4)</f>
        <v>2201</v>
      </c>
      <c r="C115" s="61">
        <v>12</v>
      </c>
      <c r="D115" s="61"/>
      <c r="E115" s="61"/>
      <c r="F115" s="61"/>
      <c r="G115" s="61"/>
      <c r="H115" s="61"/>
      <c r="I115" s="111" t="s">
        <v>30</v>
      </c>
    </row>
    <row r="116" spans="1:9">
      <c r="A116" s="61">
        <f t="shared" si="1"/>
        <v>12201013</v>
      </c>
      <c r="B116" s="61" t="str">
        <f>RIGHT(INDEX(CHARACTER!$A$4:$A$10,MATCH(CHARACTER_EXP!I116,CHARACTER!$B$4:$B$10,0)),4)</f>
        <v>2201</v>
      </c>
      <c r="C116" s="61">
        <v>13</v>
      </c>
      <c r="D116" s="61"/>
      <c r="E116" s="61"/>
      <c r="F116" s="61"/>
      <c r="G116" s="61"/>
      <c r="H116" s="61"/>
      <c r="I116" s="111" t="s">
        <v>30</v>
      </c>
    </row>
    <row r="117" spans="1:9">
      <c r="A117" s="61">
        <f t="shared" si="1"/>
        <v>12201014</v>
      </c>
      <c r="B117" s="61" t="str">
        <f>RIGHT(INDEX(CHARACTER!$A$4:$A$10,MATCH(CHARACTER_EXP!I117,CHARACTER!$B$4:$B$10,0)),4)</f>
        <v>2201</v>
      </c>
      <c r="C117" s="61">
        <v>14</v>
      </c>
      <c r="D117" s="61"/>
      <c r="E117" s="61"/>
      <c r="F117" s="61"/>
      <c r="G117" s="61"/>
      <c r="H117" s="61"/>
      <c r="I117" s="111" t="s">
        <v>30</v>
      </c>
    </row>
    <row r="118" spans="1:9">
      <c r="A118" s="61">
        <f t="shared" si="1"/>
        <v>12201015</v>
      </c>
      <c r="B118" s="61" t="str">
        <f>RIGHT(INDEX(CHARACTER!$A$4:$A$10,MATCH(CHARACTER_EXP!I118,CHARACTER!$B$4:$B$10,0)),4)</f>
        <v>2201</v>
      </c>
      <c r="C118" s="61">
        <v>15</v>
      </c>
      <c r="D118" s="61"/>
      <c r="E118" s="61"/>
      <c r="F118" s="61"/>
      <c r="G118" s="61"/>
      <c r="H118" s="61"/>
      <c r="I118" s="111" t="s">
        <v>30</v>
      </c>
    </row>
    <row r="119" spans="1:9">
      <c r="A119" s="61">
        <f t="shared" si="1"/>
        <v>12201016</v>
      </c>
      <c r="B119" s="61" t="str">
        <f>RIGHT(INDEX(CHARACTER!$A$4:$A$10,MATCH(CHARACTER_EXP!I119,CHARACTER!$B$4:$B$10,0)),4)</f>
        <v>2201</v>
      </c>
      <c r="C119" s="61">
        <v>16</v>
      </c>
      <c r="D119" s="61"/>
      <c r="E119" s="61"/>
      <c r="F119" s="61"/>
      <c r="G119" s="61"/>
      <c r="H119" s="61"/>
      <c r="I119" s="111" t="s">
        <v>30</v>
      </c>
    </row>
    <row r="120" spans="1:9">
      <c r="A120" s="61">
        <f t="shared" si="1"/>
        <v>12201017</v>
      </c>
      <c r="B120" s="61" t="str">
        <f>RIGHT(INDEX(CHARACTER!$A$4:$A$10,MATCH(CHARACTER_EXP!I120,CHARACTER!$B$4:$B$10,0)),4)</f>
        <v>2201</v>
      </c>
      <c r="C120" s="61">
        <v>17</v>
      </c>
      <c r="D120" s="61"/>
      <c r="E120" s="61"/>
      <c r="F120" s="61"/>
      <c r="G120" s="61"/>
      <c r="H120" s="61"/>
      <c r="I120" s="111" t="s">
        <v>30</v>
      </c>
    </row>
    <row r="121" spans="1:9">
      <c r="A121" s="61">
        <f t="shared" si="1"/>
        <v>12201018</v>
      </c>
      <c r="B121" s="61" t="str">
        <f>RIGHT(INDEX(CHARACTER!$A$4:$A$10,MATCH(CHARACTER_EXP!I121,CHARACTER!$B$4:$B$10,0)),4)</f>
        <v>2201</v>
      </c>
      <c r="C121" s="61">
        <v>18</v>
      </c>
      <c r="D121" s="61"/>
      <c r="E121" s="61"/>
      <c r="F121" s="61"/>
      <c r="G121" s="61"/>
      <c r="H121" s="61"/>
      <c r="I121" s="111" t="s">
        <v>30</v>
      </c>
    </row>
    <row r="122" spans="1:9">
      <c r="A122" s="61">
        <f t="shared" si="1"/>
        <v>12201019</v>
      </c>
      <c r="B122" s="61" t="str">
        <f>RIGHT(INDEX(CHARACTER!$A$4:$A$10,MATCH(CHARACTER_EXP!I122,CHARACTER!$B$4:$B$10,0)),4)</f>
        <v>2201</v>
      </c>
      <c r="C122" s="61">
        <v>19</v>
      </c>
      <c r="D122" s="61"/>
      <c r="E122" s="61"/>
      <c r="F122" s="61"/>
      <c r="G122" s="61"/>
      <c r="H122" s="61"/>
      <c r="I122" s="111" t="s">
        <v>30</v>
      </c>
    </row>
    <row r="123" spans="1:9">
      <c r="A123" s="61">
        <f t="shared" si="1"/>
        <v>12201020</v>
      </c>
      <c r="B123" s="61" t="str">
        <f>RIGHT(INDEX(CHARACTER!$A$4:$A$10,MATCH(CHARACTER_EXP!I123,CHARACTER!$B$4:$B$10,0)),4)</f>
        <v>2201</v>
      </c>
      <c r="C123" s="61">
        <v>20</v>
      </c>
      <c r="D123" s="61"/>
      <c r="E123" s="61"/>
      <c r="F123" s="61"/>
      <c r="G123" s="61"/>
      <c r="H123" s="61"/>
      <c r="I123" s="111" t="s">
        <v>30</v>
      </c>
    </row>
    <row r="124" spans="1:9">
      <c r="A124" s="61">
        <f t="shared" si="1"/>
        <v>12201021</v>
      </c>
      <c r="B124" s="61" t="str">
        <f>RIGHT(INDEX(CHARACTER!$A$4:$A$10,MATCH(CHARACTER_EXP!I124,CHARACTER!$B$4:$B$10,0)),4)</f>
        <v>2201</v>
      </c>
      <c r="C124" s="61">
        <v>21</v>
      </c>
      <c r="D124" s="61"/>
      <c r="E124" s="61"/>
      <c r="F124" s="61"/>
      <c r="G124" s="61"/>
      <c r="H124" s="61"/>
      <c r="I124" s="111" t="s">
        <v>30</v>
      </c>
    </row>
    <row r="125" spans="1:9">
      <c r="A125" s="61">
        <f t="shared" si="1"/>
        <v>12201022</v>
      </c>
      <c r="B125" s="61" t="str">
        <f>RIGHT(INDEX(CHARACTER!$A$4:$A$10,MATCH(CHARACTER_EXP!I125,CHARACTER!$B$4:$B$10,0)),4)</f>
        <v>2201</v>
      </c>
      <c r="C125" s="61">
        <v>22</v>
      </c>
      <c r="D125" s="61"/>
      <c r="E125" s="61"/>
      <c r="F125" s="61"/>
      <c r="G125" s="61"/>
      <c r="H125" s="61"/>
      <c r="I125" s="111" t="s">
        <v>30</v>
      </c>
    </row>
    <row r="126" spans="1:9">
      <c r="A126" s="61">
        <f t="shared" si="1"/>
        <v>12201023</v>
      </c>
      <c r="B126" s="61" t="str">
        <f>RIGHT(INDEX(CHARACTER!$A$4:$A$10,MATCH(CHARACTER_EXP!I126,CHARACTER!$B$4:$B$10,0)),4)</f>
        <v>2201</v>
      </c>
      <c r="C126" s="61">
        <v>23</v>
      </c>
      <c r="D126" s="61"/>
      <c r="E126" s="61"/>
      <c r="F126" s="61"/>
      <c r="G126" s="61"/>
      <c r="H126" s="61"/>
      <c r="I126" s="111" t="s">
        <v>30</v>
      </c>
    </row>
    <row r="127" spans="1:9">
      <c r="A127" s="61">
        <f t="shared" si="1"/>
        <v>12201024</v>
      </c>
      <c r="B127" s="61" t="str">
        <f>RIGHT(INDEX(CHARACTER!$A$4:$A$10,MATCH(CHARACTER_EXP!I127,CHARACTER!$B$4:$B$10,0)),4)</f>
        <v>2201</v>
      </c>
      <c r="C127" s="61">
        <v>24</v>
      </c>
      <c r="D127" s="61"/>
      <c r="E127" s="61"/>
      <c r="F127" s="61"/>
      <c r="G127" s="61"/>
      <c r="H127" s="61"/>
      <c r="I127" s="111" t="s">
        <v>30</v>
      </c>
    </row>
    <row r="128" spans="1:9">
      <c r="A128" s="61">
        <f t="shared" si="1"/>
        <v>12201025</v>
      </c>
      <c r="B128" s="61" t="str">
        <f>RIGHT(INDEX(CHARACTER!$A$4:$A$10,MATCH(CHARACTER_EXP!I128,CHARACTER!$B$4:$B$10,0)),4)</f>
        <v>2201</v>
      </c>
      <c r="C128" s="61">
        <v>25</v>
      </c>
      <c r="D128" s="61"/>
      <c r="E128" s="61"/>
      <c r="F128" s="61"/>
      <c r="G128" s="61"/>
      <c r="H128" s="61"/>
      <c r="I128" s="111" t="s">
        <v>30</v>
      </c>
    </row>
    <row r="129" spans="1:9">
      <c r="A129" s="61">
        <f t="shared" si="1"/>
        <v>12201026</v>
      </c>
      <c r="B129" s="61" t="str">
        <f>RIGHT(INDEX(CHARACTER!$A$4:$A$10,MATCH(CHARACTER_EXP!I129,CHARACTER!$B$4:$B$10,0)),4)</f>
        <v>2201</v>
      </c>
      <c r="C129" s="61">
        <v>26</v>
      </c>
      <c r="D129" s="61"/>
      <c r="E129" s="61"/>
      <c r="F129" s="61"/>
      <c r="G129" s="61"/>
      <c r="H129" s="61"/>
      <c r="I129" s="111" t="s">
        <v>30</v>
      </c>
    </row>
    <row r="130" spans="1:9">
      <c r="A130" s="61">
        <f t="shared" si="1"/>
        <v>12201027</v>
      </c>
      <c r="B130" s="61" t="str">
        <f>RIGHT(INDEX(CHARACTER!$A$4:$A$10,MATCH(CHARACTER_EXP!I130,CHARACTER!$B$4:$B$10,0)),4)</f>
        <v>2201</v>
      </c>
      <c r="C130" s="61">
        <v>27</v>
      </c>
      <c r="D130" s="61"/>
      <c r="E130" s="61"/>
      <c r="F130" s="61"/>
      <c r="G130" s="61"/>
      <c r="H130" s="61"/>
      <c r="I130" s="111" t="s">
        <v>30</v>
      </c>
    </row>
    <row r="131" spans="1:9">
      <c r="A131" s="61">
        <f t="shared" si="1"/>
        <v>12201028</v>
      </c>
      <c r="B131" s="61" t="str">
        <f>RIGHT(INDEX(CHARACTER!$A$4:$A$10,MATCH(CHARACTER_EXP!I131,CHARACTER!$B$4:$B$10,0)),4)</f>
        <v>2201</v>
      </c>
      <c r="C131" s="61">
        <v>28</v>
      </c>
      <c r="D131" s="61"/>
      <c r="E131" s="61"/>
      <c r="F131" s="61"/>
      <c r="G131" s="61"/>
      <c r="H131" s="61"/>
      <c r="I131" s="111" t="s">
        <v>30</v>
      </c>
    </row>
    <row r="132" spans="1:9">
      <c r="A132" s="61">
        <f t="shared" si="1"/>
        <v>12201029</v>
      </c>
      <c r="B132" s="61" t="str">
        <f>RIGHT(INDEX(CHARACTER!$A$4:$A$10,MATCH(CHARACTER_EXP!I132,CHARACTER!$B$4:$B$10,0)),4)</f>
        <v>2201</v>
      </c>
      <c r="C132" s="61">
        <v>29</v>
      </c>
      <c r="D132" s="61"/>
      <c r="E132" s="61"/>
      <c r="F132" s="61"/>
      <c r="G132" s="61"/>
      <c r="H132" s="61"/>
      <c r="I132" s="111" t="s">
        <v>30</v>
      </c>
    </row>
    <row r="133" spans="1:9">
      <c r="A133" s="61">
        <f t="shared" ref="A133:A196" si="2">10000000+B133*1000+C133</f>
        <v>12201030</v>
      </c>
      <c r="B133" s="61" t="str">
        <f>RIGHT(INDEX(CHARACTER!$A$4:$A$10,MATCH(CHARACTER_EXP!I133,CHARACTER!$B$4:$B$10,0)),4)</f>
        <v>2201</v>
      </c>
      <c r="C133" s="61">
        <v>30</v>
      </c>
      <c r="D133" s="61"/>
      <c r="E133" s="61"/>
      <c r="F133" s="61"/>
      <c r="G133" s="61"/>
      <c r="H133" s="61"/>
      <c r="I133" s="111" t="s">
        <v>30</v>
      </c>
    </row>
    <row r="134" spans="1:9">
      <c r="A134" s="61">
        <f t="shared" si="2"/>
        <v>12201031</v>
      </c>
      <c r="B134" s="61" t="str">
        <f>RIGHT(INDEX(CHARACTER!$A$4:$A$10,MATCH(CHARACTER_EXP!I134,CHARACTER!$B$4:$B$10,0)),4)</f>
        <v>2201</v>
      </c>
      <c r="C134" s="61">
        <v>31</v>
      </c>
      <c r="D134" s="61"/>
      <c r="E134" s="61"/>
      <c r="F134" s="61"/>
      <c r="G134" s="61"/>
      <c r="H134" s="61"/>
      <c r="I134" s="111" t="s">
        <v>30</v>
      </c>
    </row>
    <row r="135" spans="1:9">
      <c r="A135" s="61">
        <f t="shared" si="2"/>
        <v>12201032</v>
      </c>
      <c r="B135" s="61" t="str">
        <f>RIGHT(INDEX(CHARACTER!$A$4:$A$10,MATCH(CHARACTER_EXP!I135,CHARACTER!$B$4:$B$10,0)),4)</f>
        <v>2201</v>
      </c>
      <c r="C135" s="61">
        <v>32</v>
      </c>
      <c r="D135" s="61"/>
      <c r="E135" s="61"/>
      <c r="F135" s="61"/>
      <c r="G135" s="61"/>
      <c r="H135" s="61"/>
      <c r="I135" s="111" t="s">
        <v>30</v>
      </c>
    </row>
    <row r="136" spans="1:9">
      <c r="A136" s="61">
        <f t="shared" si="2"/>
        <v>12201033</v>
      </c>
      <c r="B136" s="61" t="str">
        <f>RIGHT(INDEX(CHARACTER!$A$4:$A$10,MATCH(CHARACTER_EXP!I136,CHARACTER!$B$4:$B$10,0)),4)</f>
        <v>2201</v>
      </c>
      <c r="C136" s="61">
        <v>33</v>
      </c>
      <c r="D136" s="61"/>
      <c r="E136" s="61"/>
      <c r="F136" s="61"/>
      <c r="G136" s="61"/>
      <c r="H136" s="61"/>
      <c r="I136" s="111" t="s">
        <v>30</v>
      </c>
    </row>
    <row r="137" spans="1:9">
      <c r="A137" s="61">
        <f t="shared" si="2"/>
        <v>12201034</v>
      </c>
      <c r="B137" s="61" t="str">
        <f>RIGHT(INDEX(CHARACTER!$A$4:$A$10,MATCH(CHARACTER_EXP!I137,CHARACTER!$B$4:$B$10,0)),4)</f>
        <v>2201</v>
      </c>
      <c r="C137" s="61">
        <v>34</v>
      </c>
      <c r="D137" s="61"/>
      <c r="E137" s="61"/>
      <c r="F137" s="61"/>
      <c r="G137" s="61"/>
      <c r="H137" s="61"/>
      <c r="I137" s="111" t="s">
        <v>30</v>
      </c>
    </row>
    <row r="138" spans="1:9">
      <c r="A138" s="61">
        <f t="shared" si="2"/>
        <v>12201035</v>
      </c>
      <c r="B138" s="61" t="str">
        <f>RIGHT(INDEX(CHARACTER!$A$4:$A$10,MATCH(CHARACTER_EXP!I138,CHARACTER!$B$4:$B$10,0)),4)</f>
        <v>2201</v>
      </c>
      <c r="C138" s="61">
        <v>35</v>
      </c>
      <c r="D138" s="61"/>
      <c r="E138" s="61"/>
      <c r="F138" s="61"/>
      <c r="G138" s="61"/>
      <c r="H138" s="61"/>
      <c r="I138" s="111" t="s">
        <v>30</v>
      </c>
    </row>
    <row r="139" spans="1:9">
      <c r="A139" s="61">
        <f t="shared" si="2"/>
        <v>12201036</v>
      </c>
      <c r="B139" s="61" t="str">
        <f>RIGHT(INDEX(CHARACTER!$A$4:$A$10,MATCH(CHARACTER_EXP!I139,CHARACTER!$B$4:$B$10,0)),4)</f>
        <v>2201</v>
      </c>
      <c r="C139" s="61">
        <v>36</v>
      </c>
      <c r="D139" s="61"/>
      <c r="E139" s="61"/>
      <c r="F139" s="61"/>
      <c r="G139" s="61"/>
      <c r="H139" s="61"/>
      <c r="I139" s="111" t="s">
        <v>30</v>
      </c>
    </row>
    <row r="140" spans="1:9">
      <c r="A140" s="61">
        <f t="shared" si="2"/>
        <v>12201037</v>
      </c>
      <c r="B140" s="61" t="str">
        <f>RIGHT(INDEX(CHARACTER!$A$4:$A$10,MATCH(CHARACTER_EXP!I140,CHARACTER!$B$4:$B$10,0)),4)</f>
        <v>2201</v>
      </c>
      <c r="C140" s="61">
        <v>37</v>
      </c>
      <c r="D140" s="61"/>
      <c r="E140" s="61"/>
      <c r="F140" s="61"/>
      <c r="G140" s="61"/>
      <c r="H140" s="61"/>
      <c r="I140" s="111" t="s">
        <v>30</v>
      </c>
    </row>
    <row r="141" spans="1:9">
      <c r="A141" s="61">
        <f t="shared" si="2"/>
        <v>12201038</v>
      </c>
      <c r="B141" s="61" t="str">
        <f>RIGHT(INDEX(CHARACTER!$A$4:$A$10,MATCH(CHARACTER_EXP!I141,CHARACTER!$B$4:$B$10,0)),4)</f>
        <v>2201</v>
      </c>
      <c r="C141" s="61">
        <v>38</v>
      </c>
      <c r="D141" s="61"/>
      <c r="E141" s="61"/>
      <c r="F141" s="61"/>
      <c r="G141" s="61"/>
      <c r="H141" s="61"/>
      <c r="I141" s="111" t="s">
        <v>30</v>
      </c>
    </row>
    <row r="142" spans="1:9">
      <c r="A142" s="61">
        <f t="shared" si="2"/>
        <v>12201039</v>
      </c>
      <c r="B142" s="61" t="str">
        <f>RIGHT(INDEX(CHARACTER!$A$4:$A$10,MATCH(CHARACTER_EXP!I142,CHARACTER!$B$4:$B$10,0)),4)</f>
        <v>2201</v>
      </c>
      <c r="C142" s="61">
        <v>39</v>
      </c>
      <c r="D142" s="61"/>
      <c r="E142" s="61"/>
      <c r="F142" s="61"/>
      <c r="G142" s="61"/>
      <c r="H142" s="61"/>
      <c r="I142" s="111" t="s">
        <v>30</v>
      </c>
    </row>
    <row r="143" spans="1:9">
      <c r="A143" s="61">
        <f t="shared" si="2"/>
        <v>12201040</v>
      </c>
      <c r="B143" s="61" t="str">
        <f>RIGHT(INDEX(CHARACTER!$A$4:$A$10,MATCH(CHARACTER_EXP!I143,CHARACTER!$B$4:$B$10,0)),4)</f>
        <v>2201</v>
      </c>
      <c r="C143" s="61">
        <v>40</v>
      </c>
      <c r="D143" s="61"/>
      <c r="E143" s="61"/>
      <c r="F143" s="61"/>
      <c r="G143" s="61"/>
      <c r="H143" s="61"/>
      <c r="I143" s="111" t="s">
        <v>30</v>
      </c>
    </row>
    <row r="144" spans="1:9">
      <c r="A144" s="61">
        <f t="shared" si="2"/>
        <v>12201041</v>
      </c>
      <c r="B144" s="61" t="str">
        <f>RIGHT(INDEX(CHARACTER!$A$4:$A$10,MATCH(CHARACTER_EXP!I144,CHARACTER!$B$4:$B$10,0)),4)</f>
        <v>2201</v>
      </c>
      <c r="C144" s="61">
        <v>41</v>
      </c>
      <c r="D144" s="61"/>
      <c r="E144" s="61"/>
      <c r="F144" s="61"/>
      <c r="G144" s="61"/>
      <c r="H144" s="61"/>
      <c r="I144" s="111" t="s">
        <v>30</v>
      </c>
    </row>
    <row r="145" spans="1:9">
      <c r="A145" s="61">
        <f t="shared" si="2"/>
        <v>12201042</v>
      </c>
      <c r="B145" s="61" t="str">
        <f>RIGHT(INDEX(CHARACTER!$A$4:$A$10,MATCH(CHARACTER_EXP!I145,CHARACTER!$B$4:$B$10,0)),4)</f>
        <v>2201</v>
      </c>
      <c r="C145" s="61">
        <v>42</v>
      </c>
      <c r="D145" s="61"/>
      <c r="E145" s="61"/>
      <c r="F145" s="61"/>
      <c r="G145" s="61"/>
      <c r="H145" s="61"/>
      <c r="I145" s="111" t="s">
        <v>30</v>
      </c>
    </row>
    <row r="146" spans="1:9">
      <c r="A146" s="61">
        <f t="shared" si="2"/>
        <v>12201043</v>
      </c>
      <c r="B146" s="61" t="str">
        <f>RIGHT(INDEX(CHARACTER!$A$4:$A$10,MATCH(CHARACTER_EXP!I146,CHARACTER!$B$4:$B$10,0)),4)</f>
        <v>2201</v>
      </c>
      <c r="C146" s="61">
        <v>43</v>
      </c>
      <c r="D146" s="61"/>
      <c r="E146" s="61"/>
      <c r="F146" s="61"/>
      <c r="G146" s="61"/>
      <c r="H146" s="61"/>
      <c r="I146" s="111" t="s">
        <v>30</v>
      </c>
    </row>
    <row r="147" spans="1:9">
      <c r="A147" s="61">
        <f t="shared" si="2"/>
        <v>12201044</v>
      </c>
      <c r="B147" s="61" t="str">
        <f>RIGHT(INDEX(CHARACTER!$A$4:$A$10,MATCH(CHARACTER_EXP!I147,CHARACTER!$B$4:$B$10,0)),4)</f>
        <v>2201</v>
      </c>
      <c r="C147" s="61">
        <v>44</v>
      </c>
      <c r="D147" s="61"/>
      <c r="E147" s="61"/>
      <c r="F147" s="61"/>
      <c r="G147" s="61"/>
      <c r="H147" s="61"/>
      <c r="I147" s="111" t="s">
        <v>30</v>
      </c>
    </row>
    <row r="148" spans="1:9">
      <c r="A148" s="61">
        <f t="shared" si="2"/>
        <v>12201045</v>
      </c>
      <c r="B148" s="61" t="str">
        <f>RIGHT(INDEX(CHARACTER!$A$4:$A$10,MATCH(CHARACTER_EXP!I148,CHARACTER!$B$4:$B$10,0)),4)</f>
        <v>2201</v>
      </c>
      <c r="C148" s="61">
        <v>45</v>
      </c>
      <c r="D148" s="61"/>
      <c r="E148" s="61"/>
      <c r="F148" s="61"/>
      <c r="G148" s="61"/>
      <c r="H148" s="61"/>
      <c r="I148" s="111" t="s">
        <v>30</v>
      </c>
    </row>
    <row r="149" spans="1:9">
      <c r="A149" s="61">
        <f t="shared" si="2"/>
        <v>12201046</v>
      </c>
      <c r="B149" s="61" t="str">
        <f>RIGHT(INDEX(CHARACTER!$A$4:$A$10,MATCH(CHARACTER_EXP!I149,CHARACTER!$B$4:$B$10,0)),4)</f>
        <v>2201</v>
      </c>
      <c r="C149" s="61">
        <v>46</v>
      </c>
      <c r="D149" s="61"/>
      <c r="E149" s="61"/>
      <c r="F149" s="61"/>
      <c r="G149" s="61"/>
      <c r="H149" s="61"/>
      <c r="I149" s="111" t="s">
        <v>30</v>
      </c>
    </row>
    <row r="150" spans="1:9">
      <c r="A150" s="61">
        <f t="shared" si="2"/>
        <v>12201047</v>
      </c>
      <c r="B150" s="61" t="str">
        <f>RIGHT(INDEX(CHARACTER!$A$4:$A$10,MATCH(CHARACTER_EXP!I150,CHARACTER!$B$4:$B$10,0)),4)</f>
        <v>2201</v>
      </c>
      <c r="C150" s="61">
        <v>47</v>
      </c>
      <c r="D150" s="61"/>
      <c r="E150" s="61"/>
      <c r="F150" s="61"/>
      <c r="G150" s="61"/>
      <c r="H150" s="61"/>
      <c r="I150" s="111" t="s">
        <v>30</v>
      </c>
    </row>
    <row r="151" spans="1:9">
      <c r="A151" s="61">
        <f t="shared" si="2"/>
        <v>12201048</v>
      </c>
      <c r="B151" s="61" t="str">
        <f>RIGHT(INDEX(CHARACTER!$A$4:$A$10,MATCH(CHARACTER_EXP!I151,CHARACTER!$B$4:$B$10,0)),4)</f>
        <v>2201</v>
      </c>
      <c r="C151" s="61">
        <v>48</v>
      </c>
      <c r="D151" s="61"/>
      <c r="E151" s="61"/>
      <c r="F151" s="61"/>
      <c r="G151" s="61"/>
      <c r="H151" s="61"/>
      <c r="I151" s="111" t="s">
        <v>30</v>
      </c>
    </row>
    <row r="152" spans="1:9">
      <c r="A152" s="61">
        <f t="shared" si="2"/>
        <v>12201049</v>
      </c>
      <c r="B152" s="61" t="str">
        <f>RIGHT(INDEX(CHARACTER!$A$4:$A$10,MATCH(CHARACTER_EXP!I152,CHARACTER!$B$4:$B$10,0)),4)</f>
        <v>2201</v>
      </c>
      <c r="C152" s="61">
        <v>49</v>
      </c>
      <c r="D152" s="61"/>
      <c r="E152" s="61"/>
      <c r="F152" s="61"/>
      <c r="G152" s="61"/>
      <c r="H152" s="61"/>
      <c r="I152" s="111" t="s">
        <v>30</v>
      </c>
    </row>
    <row r="153" spans="1:9">
      <c r="A153" s="61">
        <f t="shared" si="2"/>
        <v>12201050</v>
      </c>
      <c r="B153" s="61" t="str">
        <f>RIGHT(INDEX(CHARACTER!$A$4:$A$10,MATCH(CHARACTER_EXP!I153,CHARACTER!$B$4:$B$10,0)),4)</f>
        <v>2201</v>
      </c>
      <c r="C153" s="61">
        <v>50</v>
      </c>
      <c r="D153" s="61"/>
      <c r="E153" s="61"/>
      <c r="F153" s="61"/>
      <c r="G153" s="61"/>
      <c r="H153" s="61"/>
      <c r="I153" s="111" t="s">
        <v>30</v>
      </c>
    </row>
    <row r="154" spans="1:9">
      <c r="A154" s="61">
        <f t="shared" si="2"/>
        <v>12201051</v>
      </c>
      <c r="B154" s="61" t="str">
        <f>RIGHT(INDEX(CHARACTER!$A$4:$A$10,MATCH(CHARACTER_EXP!I154,CHARACTER!$B$4:$B$10,0)),4)</f>
        <v>2201</v>
      </c>
      <c r="C154" s="61">
        <v>51</v>
      </c>
      <c r="D154" s="61"/>
      <c r="E154" s="61"/>
      <c r="F154" s="61"/>
      <c r="G154" s="61"/>
      <c r="H154" s="61"/>
      <c r="I154" s="111" t="s">
        <v>30</v>
      </c>
    </row>
    <row r="155" spans="1:9">
      <c r="A155" s="61">
        <f t="shared" si="2"/>
        <v>12201052</v>
      </c>
      <c r="B155" s="61" t="str">
        <f>RIGHT(INDEX(CHARACTER!$A$4:$A$10,MATCH(CHARACTER_EXP!I155,CHARACTER!$B$4:$B$10,0)),4)</f>
        <v>2201</v>
      </c>
      <c r="C155" s="61">
        <v>52</v>
      </c>
      <c r="D155" s="61"/>
      <c r="E155" s="61"/>
      <c r="F155" s="61"/>
      <c r="G155" s="61"/>
      <c r="H155" s="61"/>
      <c r="I155" s="111" t="s">
        <v>30</v>
      </c>
    </row>
    <row r="156" spans="1:9">
      <c r="A156" s="61">
        <f t="shared" si="2"/>
        <v>12201053</v>
      </c>
      <c r="B156" s="61" t="str">
        <f>RIGHT(INDEX(CHARACTER!$A$4:$A$10,MATCH(CHARACTER_EXP!I156,CHARACTER!$B$4:$B$10,0)),4)</f>
        <v>2201</v>
      </c>
      <c r="C156" s="61">
        <v>53</v>
      </c>
      <c r="D156" s="61"/>
      <c r="E156" s="61"/>
      <c r="F156" s="61"/>
      <c r="G156" s="61"/>
      <c r="H156" s="61"/>
      <c r="I156" s="111" t="s">
        <v>30</v>
      </c>
    </row>
    <row r="157" spans="1:9">
      <c r="A157" s="61">
        <f t="shared" si="2"/>
        <v>12201054</v>
      </c>
      <c r="B157" s="61" t="str">
        <f>RIGHT(INDEX(CHARACTER!$A$4:$A$10,MATCH(CHARACTER_EXP!I157,CHARACTER!$B$4:$B$10,0)),4)</f>
        <v>2201</v>
      </c>
      <c r="C157" s="61">
        <v>54</v>
      </c>
      <c r="D157" s="61"/>
      <c r="E157" s="61"/>
      <c r="F157" s="61"/>
      <c r="G157" s="61"/>
      <c r="H157" s="61"/>
      <c r="I157" s="111" t="s">
        <v>30</v>
      </c>
    </row>
    <row r="158" spans="1:9">
      <c r="A158" s="61">
        <f t="shared" si="2"/>
        <v>12201055</v>
      </c>
      <c r="B158" s="61" t="str">
        <f>RIGHT(INDEX(CHARACTER!$A$4:$A$10,MATCH(CHARACTER_EXP!I158,CHARACTER!$B$4:$B$10,0)),4)</f>
        <v>2201</v>
      </c>
      <c r="C158" s="61">
        <v>55</v>
      </c>
      <c r="D158" s="61"/>
      <c r="E158" s="61"/>
      <c r="F158" s="61"/>
      <c r="G158" s="61"/>
      <c r="H158" s="61"/>
      <c r="I158" s="111" t="s">
        <v>30</v>
      </c>
    </row>
    <row r="159" spans="1:9">
      <c r="A159" s="61">
        <f t="shared" si="2"/>
        <v>12201056</v>
      </c>
      <c r="B159" s="61" t="str">
        <f>RIGHT(INDEX(CHARACTER!$A$4:$A$10,MATCH(CHARACTER_EXP!I159,CHARACTER!$B$4:$B$10,0)),4)</f>
        <v>2201</v>
      </c>
      <c r="C159" s="61">
        <v>56</v>
      </c>
      <c r="D159" s="61"/>
      <c r="E159" s="61"/>
      <c r="F159" s="61"/>
      <c r="G159" s="61"/>
      <c r="H159" s="61"/>
      <c r="I159" s="111" t="s">
        <v>30</v>
      </c>
    </row>
    <row r="160" spans="1:9">
      <c r="A160" s="61">
        <f t="shared" si="2"/>
        <v>12201057</v>
      </c>
      <c r="B160" s="61" t="str">
        <f>RIGHT(INDEX(CHARACTER!$A$4:$A$10,MATCH(CHARACTER_EXP!I160,CHARACTER!$B$4:$B$10,0)),4)</f>
        <v>2201</v>
      </c>
      <c r="C160" s="61">
        <v>57</v>
      </c>
      <c r="D160" s="61"/>
      <c r="E160" s="61"/>
      <c r="F160" s="61"/>
      <c r="G160" s="61"/>
      <c r="H160" s="61"/>
      <c r="I160" s="111" t="s">
        <v>30</v>
      </c>
    </row>
    <row r="161" spans="1:9">
      <c r="A161" s="61">
        <f t="shared" si="2"/>
        <v>12201058</v>
      </c>
      <c r="B161" s="61" t="str">
        <f>RIGHT(INDEX(CHARACTER!$A$4:$A$10,MATCH(CHARACTER_EXP!I161,CHARACTER!$B$4:$B$10,0)),4)</f>
        <v>2201</v>
      </c>
      <c r="C161" s="61">
        <v>58</v>
      </c>
      <c r="D161" s="61"/>
      <c r="E161" s="61"/>
      <c r="F161" s="61"/>
      <c r="G161" s="61"/>
      <c r="H161" s="61"/>
      <c r="I161" s="111" t="s">
        <v>30</v>
      </c>
    </row>
    <row r="162" spans="1:9">
      <c r="A162" s="61">
        <f t="shared" si="2"/>
        <v>12201059</v>
      </c>
      <c r="B162" s="61" t="str">
        <f>RIGHT(INDEX(CHARACTER!$A$4:$A$10,MATCH(CHARACTER_EXP!I162,CHARACTER!$B$4:$B$10,0)),4)</f>
        <v>2201</v>
      </c>
      <c r="C162" s="61">
        <v>59</v>
      </c>
      <c r="D162" s="61"/>
      <c r="E162" s="61"/>
      <c r="F162" s="61"/>
      <c r="G162" s="61"/>
      <c r="H162" s="61"/>
      <c r="I162" s="111" t="s">
        <v>30</v>
      </c>
    </row>
    <row r="163" spans="1:9">
      <c r="A163" s="61">
        <f t="shared" si="2"/>
        <v>12201060</v>
      </c>
      <c r="B163" s="61" t="str">
        <f>RIGHT(INDEX(CHARACTER!$A$4:$A$10,MATCH(CHARACTER_EXP!I163,CHARACTER!$B$4:$B$10,0)),4)</f>
        <v>2201</v>
      </c>
      <c r="C163" s="61">
        <v>60</v>
      </c>
      <c r="D163" s="61"/>
      <c r="E163" s="61"/>
      <c r="F163" s="61"/>
      <c r="G163" s="61"/>
      <c r="H163" s="61"/>
      <c r="I163" s="111" t="s">
        <v>30</v>
      </c>
    </row>
    <row r="164" spans="1:9">
      <c r="A164" s="61">
        <f t="shared" si="2"/>
        <v>12201061</v>
      </c>
      <c r="B164" s="61" t="str">
        <f>RIGHT(INDEX(CHARACTER!$A$4:$A$10,MATCH(CHARACTER_EXP!I164,CHARACTER!$B$4:$B$10,0)),4)</f>
        <v>2201</v>
      </c>
      <c r="C164" s="61">
        <v>61</v>
      </c>
      <c r="D164" s="61"/>
      <c r="E164" s="61"/>
      <c r="F164" s="61"/>
      <c r="G164" s="61"/>
      <c r="H164" s="61"/>
      <c r="I164" s="111" t="s">
        <v>30</v>
      </c>
    </row>
    <row r="165" spans="1:9">
      <c r="A165" s="61">
        <f t="shared" si="2"/>
        <v>12201062</v>
      </c>
      <c r="B165" s="61" t="str">
        <f>RIGHT(INDEX(CHARACTER!$A$4:$A$10,MATCH(CHARACTER_EXP!I165,CHARACTER!$B$4:$B$10,0)),4)</f>
        <v>2201</v>
      </c>
      <c r="C165" s="61">
        <v>62</v>
      </c>
      <c r="D165" s="61"/>
      <c r="E165" s="61"/>
      <c r="F165" s="61"/>
      <c r="G165" s="61"/>
      <c r="H165" s="61"/>
      <c r="I165" s="111" t="s">
        <v>30</v>
      </c>
    </row>
    <row r="166" spans="1:9">
      <c r="A166" s="61">
        <f t="shared" si="2"/>
        <v>12201063</v>
      </c>
      <c r="B166" s="61" t="str">
        <f>RIGHT(INDEX(CHARACTER!$A$4:$A$10,MATCH(CHARACTER_EXP!I166,CHARACTER!$B$4:$B$10,0)),4)</f>
        <v>2201</v>
      </c>
      <c r="C166" s="61">
        <v>63</v>
      </c>
      <c r="D166" s="61"/>
      <c r="E166" s="61"/>
      <c r="F166" s="61"/>
      <c r="G166" s="61"/>
      <c r="H166" s="61"/>
      <c r="I166" s="111" t="s">
        <v>30</v>
      </c>
    </row>
    <row r="167" spans="1:9">
      <c r="A167" s="61">
        <f t="shared" si="2"/>
        <v>12201064</v>
      </c>
      <c r="B167" s="61" t="str">
        <f>RIGHT(INDEX(CHARACTER!$A$4:$A$10,MATCH(CHARACTER_EXP!I167,CHARACTER!$B$4:$B$10,0)),4)</f>
        <v>2201</v>
      </c>
      <c r="C167" s="61">
        <v>64</v>
      </c>
      <c r="D167" s="61"/>
      <c r="E167" s="61"/>
      <c r="F167" s="61"/>
      <c r="G167" s="61"/>
      <c r="H167" s="61"/>
      <c r="I167" s="111" t="s">
        <v>30</v>
      </c>
    </row>
    <row r="168" spans="1:9">
      <c r="A168" s="61">
        <f t="shared" si="2"/>
        <v>12201065</v>
      </c>
      <c r="B168" s="61" t="str">
        <f>RIGHT(INDEX(CHARACTER!$A$4:$A$10,MATCH(CHARACTER_EXP!I168,CHARACTER!$B$4:$B$10,0)),4)</f>
        <v>2201</v>
      </c>
      <c r="C168" s="61">
        <v>65</v>
      </c>
      <c r="D168" s="61"/>
      <c r="E168" s="61"/>
      <c r="F168" s="61"/>
      <c r="G168" s="61"/>
      <c r="H168" s="61"/>
      <c r="I168" s="111" t="s">
        <v>30</v>
      </c>
    </row>
    <row r="169" spans="1:9">
      <c r="A169" s="61">
        <f t="shared" si="2"/>
        <v>12201066</v>
      </c>
      <c r="B169" s="61" t="str">
        <f>RIGHT(INDEX(CHARACTER!$A$4:$A$10,MATCH(CHARACTER_EXP!I169,CHARACTER!$B$4:$B$10,0)),4)</f>
        <v>2201</v>
      </c>
      <c r="C169" s="61">
        <v>66</v>
      </c>
      <c r="D169" s="61"/>
      <c r="E169" s="61"/>
      <c r="F169" s="61"/>
      <c r="G169" s="61"/>
      <c r="H169" s="61"/>
      <c r="I169" s="111" t="s">
        <v>30</v>
      </c>
    </row>
    <row r="170" spans="1:9">
      <c r="A170" s="61">
        <f t="shared" si="2"/>
        <v>12201067</v>
      </c>
      <c r="B170" s="61" t="str">
        <f>RIGHT(INDEX(CHARACTER!$A$4:$A$10,MATCH(CHARACTER_EXP!I170,CHARACTER!$B$4:$B$10,0)),4)</f>
        <v>2201</v>
      </c>
      <c r="C170" s="61">
        <v>67</v>
      </c>
      <c r="D170" s="61"/>
      <c r="E170" s="61"/>
      <c r="F170" s="61"/>
      <c r="G170" s="61"/>
      <c r="H170" s="61"/>
      <c r="I170" s="111" t="s">
        <v>30</v>
      </c>
    </row>
    <row r="171" spans="1:9">
      <c r="A171" s="61">
        <f t="shared" si="2"/>
        <v>12201068</v>
      </c>
      <c r="B171" s="61" t="str">
        <f>RIGHT(INDEX(CHARACTER!$A$4:$A$10,MATCH(CHARACTER_EXP!I171,CHARACTER!$B$4:$B$10,0)),4)</f>
        <v>2201</v>
      </c>
      <c r="C171" s="61">
        <v>68</v>
      </c>
      <c r="D171" s="61"/>
      <c r="E171" s="61"/>
      <c r="F171" s="61"/>
      <c r="G171" s="61"/>
      <c r="H171" s="61"/>
      <c r="I171" s="111" t="s">
        <v>30</v>
      </c>
    </row>
    <row r="172" spans="1:9">
      <c r="A172" s="61">
        <f t="shared" si="2"/>
        <v>12201069</v>
      </c>
      <c r="B172" s="61" t="str">
        <f>RIGHT(INDEX(CHARACTER!$A$4:$A$10,MATCH(CHARACTER_EXP!I172,CHARACTER!$B$4:$B$10,0)),4)</f>
        <v>2201</v>
      </c>
      <c r="C172" s="61">
        <v>69</v>
      </c>
      <c r="D172" s="61"/>
      <c r="E172" s="61"/>
      <c r="F172" s="61"/>
      <c r="G172" s="61"/>
      <c r="H172" s="61"/>
      <c r="I172" s="111" t="s">
        <v>30</v>
      </c>
    </row>
    <row r="173" spans="1:9">
      <c r="A173" s="61">
        <f t="shared" si="2"/>
        <v>12201070</v>
      </c>
      <c r="B173" s="61" t="str">
        <f>RIGHT(INDEX(CHARACTER!$A$4:$A$10,MATCH(CHARACTER_EXP!I173,CHARACTER!$B$4:$B$10,0)),4)</f>
        <v>2201</v>
      </c>
      <c r="C173" s="61">
        <v>70</v>
      </c>
      <c r="D173" s="61"/>
      <c r="E173" s="61"/>
      <c r="F173" s="61"/>
      <c r="G173" s="61"/>
      <c r="H173" s="61"/>
      <c r="I173" s="111" t="s">
        <v>30</v>
      </c>
    </row>
    <row r="174" spans="1:9">
      <c r="A174" s="61">
        <f t="shared" si="2"/>
        <v>12201071</v>
      </c>
      <c r="B174" s="61" t="str">
        <f>RIGHT(INDEX(CHARACTER!$A$4:$A$10,MATCH(CHARACTER_EXP!I174,CHARACTER!$B$4:$B$10,0)),4)</f>
        <v>2201</v>
      </c>
      <c r="C174" s="61">
        <v>71</v>
      </c>
      <c r="D174" s="61"/>
      <c r="E174" s="61"/>
      <c r="F174" s="61"/>
      <c r="G174" s="61"/>
      <c r="H174" s="61"/>
      <c r="I174" s="111" t="s">
        <v>30</v>
      </c>
    </row>
    <row r="175" spans="1:9">
      <c r="A175" s="61">
        <f t="shared" si="2"/>
        <v>12201072</v>
      </c>
      <c r="B175" s="61" t="str">
        <f>RIGHT(INDEX(CHARACTER!$A$4:$A$10,MATCH(CHARACTER_EXP!I175,CHARACTER!$B$4:$B$10,0)),4)</f>
        <v>2201</v>
      </c>
      <c r="C175" s="61">
        <v>72</v>
      </c>
      <c r="D175" s="61"/>
      <c r="E175" s="61"/>
      <c r="F175" s="61"/>
      <c r="G175" s="61"/>
      <c r="H175" s="61"/>
      <c r="I175" s="111" t="s">
        <v>30</v>
      </c>
    </row>
    <row r="176" spans="1:9">
      <c r="A176" s="61">
        <f t="shared" si="2"/>
        <v>12201073</v>
      </c>
      <c r="B176" s="61" t="str">
        <f>RIGHT(INDEX(CHARACTER!$A$4:$A$10,MATCH(CHARACTER_EXP!I176,CHARACTER!$B$4:$B$10,0)),4)</f>
        <v>2201</v>
      </c>
      <c r="C176" s="61">
        <v>73</v>
      </c>
      <c r="D176" s="61"/>
      <c r="E176" s="61"/>
      <c r="F176" s="61"/>
      <c r="G176" s="61"/>
      <c r="H176" s="61"/>
      <c r="I176" s="111" t="s">
        <v>30</v>
      </c>
    </row>
    <row r="177" spans="1:9">
      <c r="A177" s="61">
        <f t="shared" si="2"/>
        <v>12201074</v>
      </c>
      <c r="B177" s="61" t="str">
        <f>RIGHT(INDEX(CHARACTER!$A$4:$A$10,MATCH(CHARACTER_EXP!I177,CHARACTER!$B$4:$B$10,0)),4)</f>
        <v>2201</v>
      </c>
      <c r="C177" s="61">
        <v>74</v>
      </c>
      <c r="D177" s="61"/>
      <c r="E177" s="61"/>
      <c r="F177" s="61"/>
      <c r="G177" s="61"/>
      <c r="H177" s="61"/>
      <c r="I177" s="111" t="s">
        <v>30</v>
      </c>
    </row>
    <row r="178" spans="1:9">
      <c r="A178" s="61">
        <f t="shared" si="2"/>
        <v>12201075</v>
      </c>
      <c r="B178" s="61" t="str">
        <f>RIGHT(INDEX(CHARACTER!$A$4:$A$10,MATCH(CHARACTER_EXP!I178,CHARACTER!$B$4:$B$10,0)),4)</f>
        <v>2201</v>
      </c>
      <c r="C178" s="61">
        <v>75</v>
      </c>
      <c r="D178" s="61"/>
      <c r="E178" s="61"/>
      <c r="F178" s="61"/>
      <c r="G178" s="61"/>
      <c r="H178" s="61"/>
      <c r="I178" s="111" t="s">
        <v>30</v>
      </c>
    </row>
    <row r="179" spans="1:9">
      <c r="A179" s="61">
        <f t="shared" si="2"/>
        <v>12201076</v>
      </c>
      <c r="B179" s="61" t="str">
        <f>RIGHT(INDEX(CHARACTER!$A$4:$A$10,MATCH(CHARACTER_EXP!I179,CHARACTER!$B$4:$B$10,0)),4)</f>
        <v>2201</v>
      </c>
      <c r="C179" s="61">
        <v>76</v>
      </c>
      <c r="D179" s="61"/>
      <c r="E179" s="61"/>
      <c r="F179" s="61"/>
      <c r="G179" s="61"/>
      <c r="H179" s="61"/>
      <c r="I179" s="111" t="s">
        <v>30</v>
      </c>
    </row>
    <row r="180" spans="1:9">
      <c r="A180" s="61">
        <f t="shared" si="2"/>
        <v>12201077</v>
      </c>
      <c r="B180" s="61" t="str">
        <f>RIGHT(INDEX(CHARACTER!$A$4:$A$10,MATCH(CHARACTER_EXP!I180,CHARACTER!$B$4:$B$10,0)),4)</f>
        <v>2201</v>
      </c>
      <c r="C180" s="61">
        <v>77</v>
      </c>
      <c r="D180" s="61"/>
      <c r="E180" s="61"/>
      <c r="F180" s="61"/>
      <c r="G180" s="61"/>
      <c r="H180" s="61"/>
      <c r="I180" s="111" t="s">
        <v>30</v>
      </c>
    </row>
    <row r="181" spans="1:9">
      <c r="A181" s="61">
        <f t="shared" si="2"/>
        <v>12201078</v>
      </c>
      <c r="B181" s="61" t="str">
        <f>RIGHT(INDEX(CHARACTER!$A$4:$A$10,MATCH(CHARACTER_EXP!I181,CHARACTER!$B$4:$B$10,0)),4)</f>
        <v>2201</v>
      </c>
      <c r="C181" s="61">
        <v>78</v>
      </c>
      <c r="D181" s="61"/>
      <c r="E181" s="61"/>
      <c r="F181" s="61"/>
      <c r="G181" s="61"/>
      <c r="H181" s="61"/>
      <c r="I181" s="111" t="s">
        <v>30</v>
      </c>
    </row>
    <row r="182" spans="1:9">
      <c r="A182" s="61">
        <f t="shared" si="2"/>
        <v>12201079</v>
      </c>
      <c r="B182" s="61" t="str">
        <f>RIGHT(INDEX(CHARACTER!$A$4:$A$10,MATCH(CHARACTER_EXP!I182,CHARACTER!$B$4:$B$10,0)),4)</f>
        <v>2201</v>
      </c>
      <c r="C182" s="61">
        <v>79</v>
      </c>
      <c r="D182" s="61"/>
      <c r="E182" s="61"/>
      <c r="F182" s="61"/>
      <c r="G182" s="61"/>
      <c r="H182" s="61"/>
      <c r="I182" s="111" t="s">
        <v>30</v>
      </c>
    </row>
    <row r="183" spans="1:9">
      <c r="A183" s="61">
        <f t="shared" si="2"/>
        <v>12201080</v>
      </c>
      <c r="B183" s="61" t="str">
        <f>RIGHT(INDEX(CHARACTER!$A$4:$A$10,MATCH(CHARACTER_EXP!I183,CHARACTER!$B$4:$B$10,0)),4)</f>
        <v>2201</v>
      </c>
      <c r="C183" s="61">
        <v>80</v>
      </c>
      <c r="D183" s="61"/>
      <c r="E183" s="61"/>
      <c r="F183" s="61"/>
      <c r="G183" s="61"/>
      <c r="H183" s="61"/>
      <c r="I183" s="111" t="s">
        <v>30</v>
      </c>
    </row>
    <row r="184" spans="1:9">
      <c r="A184" s="61">
        <f t="shared" si="2"/>
        <v>12201081</v>
      </c>
      <c r="B184" s="61" t="str">
        <f>RIGHT(INDEX(CHARACTER!$A$4:$A$10,MATCH(CHARACTER_EXP!I184,CHARACTER!$B$4:$B$10,0)),4)</f>
        <v>2201</v>
      </c>
      <c r="C184" s="61">
        <v>81</v>
      </c>
      <c r="D184" s="61"/>
      <c r="E184" s="61"/>
      <c r="F184" s="61"/>
      <c r="G184" s="61"/>
      <c r="H184" s="61"/>
      <c r="I184" s="111" t="s">
        <v>30</v>
      </c>
    </row>
    <row r="185" spans="1:9">
      <c r="A185" s="61">
        <f t="shared" si="2"/>
        <v>12201082</v>
      </c>
      <c r="B185" s="61" t="str">
        <f>RIGHT(INDEX(CHARACTER!$A$4:$A$10,MATCH(CHARACTER_EXP!I185,CHARACTER!$B$4:$B$10,0)),4)</f>
        <v>2201</v>
      </c>
      <c r="C185" s="61">
        <v>82</v>
      </c>
      <c r="D185" s="61"/>
      <c r="E185" s="61"/>
      <c r="F185" s="61"/>
      <c r="G185" s="61"/>
      <c r="H185" s="61"/>
      <c r="I185" s="111" t="s">
        <v>30</v>
      </c>
    </row>
    <row r="186" spans="1:9">
      <c r="A186" s="61">
        <f t="shared" si="2"/>
        <v>12201083</v>
      </c>
      <c r="B186" s="61" t="str">
        <f>RIGHT(INDEX(CHARACTER!$A$4:$A$10,MATCH(CHARACTER_EXP!I186,CHARACTER!$B$4:$B$10,0)),4)</f>
        <v>2201</v>
      </c>
      <c r="C186" s="61">
        <v>83</v>
      </c>
      <c r="D186" s="61"/>
      <c r="E186" s="61"/>
      <c r="F186" s="61"/>
      <c r="G186" s="61"/>
      <c r="H186" s="61"/>
      <c r="I186" s="111" t="s">
        <v>30</v>
      </c>
    </row>
    <row r="187" spans="1:9">
      <c r="A187" s="61">
        <f t="shared" si="2"/>
        <v>12201084</v>
      </c>
      <c r="B187" s="61" t="str">
        <f>RIGHT(INDEX(CHARACTER!$A$4:$A$10,MATCH(CHARACTER_EXP!I187,CHARACTER!$B$4:$B$10,0)),4)</f>
        <v>2201</v>
      </c>
      <c r="C187" s="61">
        <v>84</v>
      </c>
      <c r="D187" s="61"/>
      <c r="E187" s="61"/>
      <c r="F187" s="61"/>
      <c r="G187" s="61"/>
      <c r="H187" s="61"/>
      <c r="I187" s="111" t="s">
        <v>30</v>
      </c>
    </row>
    <row r="188" spans="1:9">
      <c r="A188" s="61">
        <f t="shared" si="2"/>
        <v>12201085</v>
      </c>
      <c r="B188" s="61" t="str">
        <f>RIGHT(INDEX(CHARACTER!$A$4:$A$10,MATCH(CHARACTER_EXP!I188,CHARACTER!$B$4:$B$10,0)),4)</f>
        <v>2201</v>
      </c>
      <c r="C188" s="61">
        <v>85</v>
      </c>
      <c r="D188" s="61"/>
      <c r="E188" s="61"/>
      <c r="F188" s="61"/>
      <c r="G188" s="61"/>
      <c r="H188" s="61"/>
      <c r="I188" s="111" t="s">
        <v>30</v>
      </c>
    </row>
    <row r="189" spans="1:9">
      <c r="A189" s="61">
        <f t="shared" si="2"/>
        <v>12201086</v>
      </c>
      <c r="B189" s="61" t="str">
        <f>RIGHT(INDEX(CHARACTER!$A$4:$A$10,MATCH(CHARACTER_EXP!I189,CHARACTER!$B$4:$B$10,0)),4)</f>
        <v>2201</v>
      </c>
      <c r="C189" s="61">
        <v>86</v>
      </c>
      <c r="D189" s="61"/>
      <c r="E189" s="61"/>
      <c r="F189" s="61"/>
      <c r="G189" s="61"/>
      <c r="H189" s="61"/>
      <c r="I189" s="111" t="s">
        <v>30</v>
      </c>
    </row>
    <row r="190" spans="1:9">
      <c r="A190" s="61">
        <f t="shared" si="2"/>
        <v>12201087</v>
      </c>
      <c r="B190" s="61" t="str">
        <f>RIGHT(INDEX(CHARACTER!$A$4:$A$10,MATCH(CHARACTER_EXP!I190,CHARACTER!$B$4:$B$10,0)),4)</f>
        <v>2201</v>
      </c>
      <c r="C190" s="61">
        <v>87</v>
      </c>
      <c r="D190" s="61"/>
      <c r="E190" s="61"/>
      <c r="F190" s="61"/>
      <c r="G190" s="61"/>
      <c r="H190" s="61"/>
      <c r="I190" s="111" t="s">
        <v>30</v>
      </c>
    </row>
    <row r="191" spans="1:9">
      <c r="A191" s="61">
        <f t="shared" si="2"/>
        <v>12201088</v>
      </c>
      <c r="B191" s="61" t="str">
        <f>RIGHT(INDEX(CHARACTER!$A$4:$A$10,MATCH(CHARACTER_EXP!I191,CHARACTER!$B$4:$B$10,0)),4)</f>
        <v>2201</v>
      </c>
      <c r="C191" s="61">
        <v>88</v>
      </c>
      <c r="D191" s="61"/>
      <c r="E191" s="61"/>
      <c r="F191" s="61"/>
      <c r="G191" s="61"/>
      <c r="H191" s="61"/>
      <c r="I191" s="111" t="s">
        <v>30</v>
      </c>
    </row>
    <row r="192" spans="1:9">
      <c r="A192" s="61">
        <f t="shared" si="2"/>
        <v>12201089</v>
      </c>
      <c r="B192" s="61" t="str">
        <f>RIGHT(INDEX(CHARACTER!$A$4:$A$10,MATCH(CHARACTER_EXP!I192,CHARACTER!$B$4:$B$10,0)),4)</f>
        <v>2201</v>
      </c>
      <c r="C192" s="61">
        <v>89</v>
      </c>
      <c r="D192" s="61"/>
      <c r="E192" s="61"/>
      <c r="F192" s="61"/>
      <c r="G192" s="61"/>
      <c r="H192" s="61"/>
      <c r="I192" s="111" t="s">
        <v>30</v>
      </c>
    </row>
    <row r="193" spans="1:9">
      <c r="A193" s="61">
        <f t="shared" si="2"/>
        <v>12201090</v>
      </c>
      <c r="B193" s="61" t="str">
        <f>RIGHT(INDEX(CHARACTER!$A$4:$A$10,MATCH(CHARACTER_EXP!I193,CHARACTER!$B$4:$B$10,0)),4)</f>
        <v>2201</v>
      </c>
      <c r="C193" s="61">
        <v>90</v>
      </c>
      <c r="D193" s="61"/>
      <c r="E193" s="61"/>
      <c r="F193" s="61"/>
      <c r="G193" s="61"/>
      <c r="H193" s="61"/>
      <c r="I193" s="111" t="s">
        <v>30</v>
      </c>
    </row>
    <row r="194" spans="1:9">
      <c r="A194" s="61">
        <f t="shared" si="2"/>
        <v>12201091</v>
      </c>
      <c r="B194" s="61" t="str">
        <f>RIGHT(INDEX(CHARACTER!$A$4:$A$10,MATCH(CHARACTER_EXP!I194,CHARACTER!$B$4:$B$10,0)),4)</f>
        <v>2201</v>
      </c>
      <c r="C194" s="61">
        <v>91</v>
      </c>
      <c r="D194" s="61"/>
      <c r="E194" s="61"/>
      <c r="F194" s="61"/>
      <c r="G194" s="61"/>
      <c r="H194" s="61"/>
      <c r="I194" s="111" t="s">
        <v>30</v>
      </c>
    </row>
    <row r="195" spans="1:9">
      <c r="A195" s="61">
        <f t="shared" si="2"/>
        <v>12201092</v>
      </c>
      <c r="B195" s="61" t="str">
        <f>RIGHT(INDEX(CHARACTER!$A$4:$A$10,MATCH(CHARACTER_EXP!I195,CHARACTER!$B$4:$B$10,0)),4)</f>
        <v>2201</v>
      </c>
      <c r="C195" s="61">
        <v>92</v>
      </c>
      <c r="D195" s="61"/>
      <c r="E195" s="61"/>
      <c r="F195" s="61"/>
      <c r="G195" s="61"/>
      <c r="H195" s="61"/>
      <c r="I195" s="111" t="s">
        <v>30</v>
      </c>
    </row>
    <row r="196" spans="1:9">
      <c r="A196" s="61">
        <f t="shared" si="2"/>
        <v>12201093</v>
      </c>
      <c r="B196" s="61" t="str">
        <f>RIGHT(INDEX(CHARACTER!$A$4:$A$10,MATCH(CHARACTER_EXP!I196,CHARACTER!$B$4:$B$10,0)),4)</f>
        <v>2201</v>
      </c>
      <c r="C196" s="61">
        <v>93</v>
      </c>
      <c r="D196" s="61"/>
      <c r="E196" s="61"/>
      <c r="F196" s="61"/>
      <c r="G196" s="61"/>
      <c r="H196" s="61"/>
      <c r="I196" s="111" t="s">
        <v>30</v>
      </c>
    </row>
    <row r="197" spans="1:9">
      <c r="A197" s="61">
        <f t="shared" ref="A197:A260" si="3">10000000+B197*1000+C197</f>
        <v>12201094</v>
      </c>
      <c r="B197" s="61" t="str">
        <f>RIGHT(INDEX(CHARACTER!$A$4:$A$10,MATCH(CHARACTER_EXP!I197,CHARACTER!$B$4:$B$10,0)),4)</f>
        <v>2201</v>
      </c>
      <c r="C197" s="61">
        <v>94</v>
      </c>
      <c r="D197" s="61"/>
      <c r="E197" s="61"/>
      <c r="F197" s="61"/>
      <c r="G197" s="61"/>
      <c r="H197" s="61"/>
      <c r="I197" s="111" t="s">
        <v>30</v>
      </c>
    </row>
    <row r="198" spans="1:9">
      <c r="A198" s="61">
        <f t="shared" si="3"/>
        <v>12201095</v>
      </c>
      <c r="B198" s="61" t="str">
        <f>RIGHT(INDEX(CHARACTER!$A$4:$A$10,MATCH(CHARACTER_EXP!I198,CHARACTER!$B$4:$B$10,0)),4)</f>
        <v>2201</v>
      </c>
      <c r="C198" s="61">
        <v>95</v>
      </c>
      <c r="D198" s="61"/>
      <c r="E198" s="61"/>
      <c r="F198" s="61"/>
      <c r="G198" s="61"/>
      <c r="H198" s="61"/>
      <c r="I198" s="111" t="s">
        <v>30</v>
      </c>
    </row>
    <row r="199" spans="1:9">
      <c r="A199" s="61">
        <f t="shared" si="3"/>
        <v>12201096</v>
      </c>
      <c r="B199" s="61" t="str">
        <f>RIGHT(INDEX(CHARACTER!$A$4:$A$10,MATCH(CHARACTER_EXP!I199,CHARACTER!$B$4:$B$10,0)),4)</f>
        <v>2201</v>
      </c>
      <c r="C199" s="61">
        <v>96</v>
      </c>
      <c r="D199" s="61"/>
      <c r="E199" s="61"/>
      <c r="F199" s="61"/>
      <c r="G199" s="61"/>
      <c r="H199" s="61"/>
      <c r="I199" s="111" t="s">
        <v>30</v>
      </c>
    </row>
    <row r="200" spans="1:9">
      <c r="A200" s="61">
        <f t="shared" si="3"/>
        <v>12201097</v>
      </c>
      <c r="B200" s="61" t="str">
        <f>RIGHT(INDEX(CHARACTER!$A$4:$A$10,MATCH(CHARACTER_EXP!I200,CHARACTER!$B$4:$B$10,0)),4)</f>
        <v>2201</v>
      </c>
      <c r="C200" s="61">
        <v>97</v>
      </c>
      <c r="D200" s="61"/>
      <c r="E200" s="61"/>
      <c r="F200" s="61"/>
      <c r="G200" s="61"/>
      <c r="H200" s="61"/>
      <c r="I200" s="111" t="s">
        <v>30</v>
      </c>
    </row>
    <row r="201" spans="1:9">
      <c r="A201" s="61">
        <f t="shared" si="3"/>
        <v>12201098</v>
      </c>
      <c r="B201" s="61" t="str">
        <f>RIGHT(INDEX(CHARACTER!$A$4:$A$10,MATCH(CHARACTER_EXP!I201,CHARACTER!$B$4:$B$10,0)),4)</f>
        <v>2201</v>
      </c>
      <c r="C201" s="61">
        <v>98</v>
      </c>
      <c r="D201" s="61"/>
      <c r="E201" s="61"/>
      <c r="F201" s="61"/>
      <c r="G201" s="61"/>
      <c r="H201" s="61"/>
      <c r="I201" s="111" t="s">
        <v>30</v>
      </c>
    </row>
    <row r="202" spans="1:9">
      <c r="A202" s="61">
        <f t="shared" si="3"/>
        <v>12201099</v>
      </c>
      <c r="B202" s="61" t="str">
        <f>RIGHT(INDEX(CHARACTER!$A$4:$A$10,MATCH(CHARACTER_EXP!I202,CHARACTER!$B$4:$B$10,0)),4)</f>
        <v>2201</v>
      </c>
      <c r="C202" s="61">
        <v>99</v>
      </c>
      <c r="D202" s="61"/>
      <c r="E202" s="61"/>
      <c r="F202" s="61"/>
      <c r="G202" s="61"/>
      <c r="H202" s="61"/>
      <c r="I202" s="111" t="s">
        <v>30</v>
      </c>
    </row>
    <row r="203" spans="1:9">
      <c r="A203" s="61">
        <f t="shared" si="3"/>
        <v>12201100</v>
      </c>
      <c r="B203" s="61" t="str">
        <f>RIGHT(INDEX(CHARACTER!$A$4:$A$10,MATCH(CHARACTER_EXP!I203,CHARACTER!$B$4:$B$10,0)),4)</f>
        <v>2201</v>
      </c>
      <c r="C203" s="61">
        <v>100</v>
      </c>
      <c r="D203" s="61"/>
      <c r="E203" s="61"/>
      <c r="F203" s="61"/>
      <c r="G203" s="61"/>
      <c r="H203" s="61"/>
      <c r="I203" s="111" t="s">
        <v>30</v>
      </c>
    </row>
    <row r="204" spans="1:9">
      <c r="A204" s="61">
        <f t="shared" si="3"/>
        <v>13301001</v>
      </c>
      <c r="B204" s="61" t="str">
        <f>RIGHT(INDEX(CHARACTER!$A$4:$A$10,MATCH(CHARACTER_EXP!I204,CHARACTER!$B$4:$B$10,0)),4)</f>
        <v>3301</v>
      </c>
      <c r="C204" s="61">
        <v>1</v>
      </c>
      <c r="D204" s="61"/>
      <c r="E204" s="61"/>
      <c r="F204" s="61"/>
      <c r="G204" s="61"/>
      <c r="H204" s="61"/>
      <c r="I204" s="111" t="s">
        <v>63</v>
      </c>
    </row>
    <row r="205" spans="1:9">
      <c r="A205" s="61">
        <f t="shared" si="3"/>
        <v>13301002</v>
      </c>
      <c r="B205" s="61" t="str">
        <f>RIGHT(INDEX(CHARACTER!$A$4:$A$10,MATCH(CHARACTER_EXP!I205,CHARACTER!$B$4:$B$10,0)),4)</f>
        <v>3301</v>
      </c>
      <c r="C205" s="61">
        <v>2</v>
      </c>
      <c r="D205" s="61"/>
      <c r="E205" s="61"/>
      <c r="F205" s="61"/>
      <c r="G205" s="61"/>
      <c r="H205" s="61"/>
      <c r="I205" s="111" t="s">
        <v>63</v>
      </c>
    </row>
    <row r="206" spans="1:9">
      <c r="A206" s="61">
        <f t="shared" si="3"/>
        <v>13301003</v>
      </c>
      <c r="B206" s="61" t="str">
        <f>RIGHT(INDEX(CHARACTER!$A$4:$A$10,MATCH(CHARACTER_EXP!I206,CHARACTER!$B$4:$B$10,0)),4)</f>
        <v>3301</v>
      </c>
      <c r="C206" s="61">
        <v>3</v>
      </c>
      <c r="D206" s="61"/>
      <c r="E206" s="61"/>
      <c r="F206" s="61"/>
      <c r="G206" s="61"/>
      <c r="H206" s="61"/>
      <c r="I206" s="111" t="s">
        <v>63</v>
      </c>
    </row>
    <row r="207" spans="1:9">
      <c r="A207" s="61">
        <f t="shared" si="3"/>
        <v>13301004</v>
      </c>
      <c r="B207" s="61" t="str">
        <f>RIGHT(INDEX(CHARACTER!$A$4:$A$10,MATCH(CHARACTER_EXP!I207,CHARACTER!$B$4:$B$10,0)),4)</f>
        <v>3301</v>
      </c>
      <c r="C207" s="61">
        <v>4</v>
      </c>
      <c r="D207" s="61"/>
      <c r="E207" s="61"/>
      <c r="F207" s="61"/>
      <c r="G207" s="61"/>
      <c r="H207" s="61"/>
      <c r="I207" s="111" t="s">
        <v>63</v>
      </c>
    </row>
    <row r="208" spans="1:9">
      <c r="A208" s="61">
        <f t="shared" si="3"/>
        <v>13301005</v>
      </c>
      <c r="B208" s="61" t="str">
        <f>RIGHT(INDEX(CHARACTER!$A$4:$A$10,MATCH(CHARACTER_EXP!I208,CHARACTER!$B$4:$B$10,0)),4)</f>
        <v>3301</v>
      </c>
      <c r="C208" s="61">
        <v>5</v>
      </c>
      <c r="D208" s="61"/>
      <c r="E208" s="61"/>
      <c r="F208" s="61"/>
      <c r="G208" s="61"/>
      <c r="H208" s="61"/>
      <c r="I208" s="111" t="s">
        <v>63</v>
      </c>
    </row>
    <row r="209" spans="1:9">
      <c r="A209" s="61">
        <f t="shared" si="3"/>
        <v>13301006</v>
      </c>
      <c r="B209" s="61" t="str">
        <f>RIGHT(INDEX(CHARACTER!$A$4:$A$10,MATCH(CHARACTER_EXP!I209,CHARACTER!$B$4:$B$10,0)),4)</f>
        <v>3301</v>
      </c>
      <c r="C209" s="61">
        <v>6</v>
      </c>
      <c r="D209" s="61"/>
      <c r="E209" s="61"/>
      <c r="F209" s="61"/>
      <c r="G209" s="61"/>
      <c r="H209" s="61"/>
      <c r="I209" s="111" t="s">
        <v>63</v>
      </c>
    </row>
    <row r="210" spans="1:9">
      <c r="A210" s="61">
        <f t="shared" si="3"/>
        <v>13301007</v>
      </c>
      <c r="B210" s="61" t="str">
        <f>RIGHT(INDEX(CHARACTER!$A$4:$A$10,MATCH(CHARACTER_EXP!I210,CHARACTER!$B$4:$B$10,0)),4)</f>
        <v>3301</v>
      </c>
      <c r="C210" s="61">
        <v>7</v>
      </c>
      <c r="D210" s="61"/>
      <c r="E210" s="61"/>
      <c r="F210" s="61"/>
      <c r="G210" s="61"/>
      <c r="H210" s="61"/>
      <c r="I210" s="111" t="s">
        <v>63</v>
      </c>
    </row>
    <row r="211" spans="1:9">
      <c r="A211" s="61">
        <f t="shared" si="3"/>
        <v>13301008</v>
      </c>
      <c r="B211" s="61" t="str">
        <f>RIGHT(INDEX(CHARACTER!$A$4:$A$10,MATCH(CHARACTER_EXP!I211,CHARACTER!$B$4:$B$10,0)),4)</f>
        <v>3301</v>
      </c>
      <c r="C211" s="61">
        <v>8</v>
      </c>
      <c r="D211" s="61"/>
      <c r="E211" s="61"/>
      <c r="F211" s="61"/>
      <c r="G211" s="61"/>
      <c r="H211" s="61"/>
      <c r="I211" s="111" t="s">
        <v>63</v>
      </c>
    </row>
    <row r="212" spans="1:9">
      <c r="A212" s="61">
        <f t="shared" si="3"/>
        <v>13301009</v>
      </c>
      <c r="B212" s="61" t="str">
        <f>RIGHT(INDEX(CHARACTER!$A$4:$A$10,MATCH(CHARACTER_EXP!I212,CHARACTER!$B$4:$B$10,0)),4)</f>
        <v>3301</v>
      </c>
      <c r="C212" s="61">
        <v>9</v>
      </c>
      <c r="D212" s="61"/>
      <c r="E212" s="61"/>
      <c r="F212" s="61"/>
      <c r="G212" s="61"/>
      <c r="H212" s="61"/>
      <c r="I212" s="111" t="s">
        <v>63</v>
      </c>
    </row>
    <row r="213" spans="1:9">
      <c r="A213" s="61">
        <f t="shared" si="3"/>
        <v>13301010</v>
      </c>
      <c r="B213" s="61" t="str">
        <f>RIGHT(INDEX(CHARACTER!$A$4:$A$10,MATCH(CHARACTER_EXP!I213,CHARACTER!$B$4:$B$10,0)),4)</f>
        <v>3301</v>
      </c>
      <c r="C213" s="61">
        <v>10</v>
      </c>
      <c r="D213" s="61"/>
      <c r="E213" s="61"/>
      <c r="F213" s="61"/>
      <c r="G213" s="61"/>
      <c r="H213" s="61"/>
      <c r="I213" s="111" t="s">
        <v>63</v>
      </c>
    </row>
    <row r="214" spans="1:9">
      <c r="A214" s="61">
        <f t="shared" si="3"/>
        <v>13301011</v>
      </c>
      <c r="B214" s="61" t="str">
        <f>RIGHT(INDEX(CHARACTER!$A$4:$A$10,MATCH(CHARACTER_EXP!I214,CHARACTER!$B$4:$B$10,0)),4)</f>
        <v>3301</v>
      </c>
      <c r="C214" s="61">
        <v>11</v>
      </c>
      <c r="D214" s="61"/>
      <c r="E214" s="61"/>
      <c r="F214" s="61"/>
      <c r="G214" s="61"/>
      <c r="H214" s="61"/>
      <c r="I214" s="111" t="s">
        <v>63</v>
      </c>
    </row>
    <row r="215" spans="1:9">
      <c r="A215" s="61">
        <f t="shared" si="3"/>
        <v>13301012</v>
      </c>
      <c r="B215" s="61" t="str">
        <f>RIGHT(INDEX(CHARACTER!$A$4:$A$10,MATCH(CHARACTER_EXP!I215,CHARACTER!$B$4:$B$10,0)),4)</f>
        <v>3301</v>
      </c>
      <c r="C215" s="61">
        <v>12</v>
      </c>
      <c r="D215" s="61"/>
      <c r="E215" s="61"/>
      <c r="F215" s="61"/>
      <c r="G215" s="61"/>
      <c r="H215" s="61"/>
      <c r="I215" s="111" t="s">
        <v>63</v>
      </c>
    </row>
    <row r="216" spans="1:9">
      <c r="A216" s="61">
        <f t="shared" si="3"/>
        <v>13301013</v>
      </c>
      <c r="B216" s="61" t="str">
        <f>RIGHT(INDEX(CHARACTER!$A$4:$A$10,MATCH(CHARACTER_EXP!I216,CHARACTER!$B$4:$B$10,0)),4)</f>
        <v>3301</v>
      </c>
      <c r="C216" s="61">
        <v>13</v>
      </c>
      <c r="D216" s="61"/>
      <c r="E216" s="61"/>
      <c r="F216" s="61"/>
      <c r="G216" s="61"/>
      <c r="H216" s="61"/>
      <c r="I216" s="111" t="s">
        <v>63</v>
      </c>
    </row>
    <row r="217" spans="1:9">
      <c r="A217" s="61">
        <f t="shared" si="3"/>
        <v>13301014</v>
      </c>
      <c r="B217" s="61" t="str">
        <f>RIGHT(INDEX(CHARACTER!$A$4:$A$10,MATCH(CHARACTER_EXP!I217,CHARACTER!$B$4:$B$10,0)),4)</f>
        <v>3301</v>
      </c>
      <c r="C217" s="61">
        <v>14</v>
      </c>
      <c r="D217" s="61"/>
      <c r="E217" s="61"/>
      <c r="F217" s="61"/>
      <c r="G217" s="61"/>
      <c r="H217" s="61"/>
      <c r="I217" s="111" t="s">
        <v>63</v>
      </c>
    </row>
    <row r="218" spans="1:9">
      <c r="A218" s="61">
        <f t="shared" si="3"/>
        <v>13301015</v>
      </c>
      <c r="B218" s="61" t="str">
        <f>RIGHT(INDEX(CHARACTER!$A$4:$A$10,MATCH(CHARACTER_EXP!I218,CHARACTER!$B$4:$B$10,0)),4)</f>
        <v>3301</v>
      </c>
      <c r="C218" s="61">
        <v>15</v>
      </c>
      <c r="D218" s="61"/>
      <c r="E218" s="61"/>
      <c r="F218" s="61"/>
      <c r="G218" s="61"/>
      <c r="H218" s="61"/>
      <c r="I218" s="111" t="s">
        <v>63</v>
      </c>
    </row>
    <row r="219" spans="1:9">
      <c r="A219" s="61">
        <f t="shared" si="3"/>
        <v>13301016</v>
      </c>
      <c r="B219" s="61" t="str">
        <f>RIGHT(INDEX(CHARACTER!$A$4:$A$10,MATCH(CHARACTER_EXP!I219,CHARACTER!$B$4:$B$10,0)),4)</f>
        <v>3301</v>
      </c>
      <c r="C219" s="61">
        <v>16</v>
      </c>
      <c r="D219" s="61"/>
      <c r="E219" s="61"/>
      <c r="F219" s="61"/>
      <c r="G219" s="61"/>
      <c r="H219" s="61"/>
      <c r="I219" s="111" t="s">
        <v>63</v>
      </c>
    </row>
    <row r="220" spans="1:9">
      <c r="A220" s="61">
        <f t="shared" si="3"/>
        <v>13301017</v>
      </c>
      <c r="B220" s="61" t="str">
        <f>RIGHT(INDEX(CHARACTER!$A$4:$A$10,MATCH(CHARACTER_EXP!I220,CHARACTER!$B$4:$B$10,0)),4)</f>
        <v>3301</v>
      </c>
      <c r="C220" s="61">
        <v>17</v>
      </c>
      <c r="D220" s="61"/>
      <c r="E220" s="61"/>
      <c r="F220" s="61"/>
      <c r="G220" s="61"/>
      <c r="H220" s="61"/>
      <c r="I220" s="111" t="s">
        <v>63</v>
      </c>
    </row>
    <row r="221" spans="1:9">
      <c r="A221" s="61">
        <f t="shared" si="3"/>
        <v>13301018</v>
      </c>
      <c r="B221" s="61" t="str">
        <f>RIGHT(INDEX(CHARACTER!$A$4:$A$10,MATCH(CHARACTER_EXP!I221,CHARACTER!$B$4:$B$10,0)),4)</f>
        <v>3301</v>
      </c>
      <c r="C221" s="61">
        <v>18</v>
      </c>
      <c r="D221" s="61"/>
      <c r="E221" s="61"/>
      <c r="F221" s="61"/>
      <c r="G221" s="61"/>
      <c r="H221" s="61"/>
      <c r="I221" s="111" t="s">
        <v>63</v>
      </c>
    </row>
    <row r="222" spans="1:9">
      <c r="A222" s="61">
        <f t="shared" si="3"/>
        <v>13301019</v>
      </c>
      <c r="B222" s="61" t="str">
        <f>RIGHT(INDEX(CHARACTER!$A$4:$A$10,MATCH(CHARACTER_EXP!I222,CHARACTER!$B$4:$B$10,0)),4)</f>
        <v>3301</v>
      </c>
      <c r="C222" s="61">
        <v>19</v>
      </c>
      <c r="D222" s="61"/>
      <c r="E222" s="61"/>
      <c r="F222" s="61"/>
      <c r="G222" s="61"/>
      <c r="H222" s="61"/>
      <c r="I222" s="111" t="s">
        <v>63</v>
      </c>
    </row>
    <row r="223" spans="1:9">
      <c r="A223" s="61">
        <f t="shared" si="3"/>
        <v>13301020</v>
      </c>
      <c r="B223" s="61" t="str">
        <f>RIGHT(INDEX(CHARACTER!$A$4:$A$10,MATCH(CHARACTER_EXP!I223,CHARACTER!$B$4:$B$10,0)),4)</f>
        <v>3301</v>
      </c>
      <c r="C223" s="61">
        <v>20</v>
      </c>
      <c r="D223" s="61"/>
      <c r="E223" s="61"/>
      <c r="F223" s="61"/>
      <c r="G223" s="61"/>
      <c r="H223" s="61"/>
      <c r="I223" s="111" t="s">
        <v>63</v>
      </c>
    </row>
    <row r="224" spans="1:9">
      <c r="A224" s="61">
        <f t="shared" si="3"/>
        <v>13301021</v>
      </c>
      <c r="B224" s="61" t="str">
        <f>RIGHT(INDEX(CHARACTER!$A$4:$A$10,MATCH(CHARACTER_EXP!I224,CHARACTER!$B$4:$B$10,0)),4)</f>
        <v>3301</v>
      </c>
      <c r="C224" s="61">
        <v>21</v>
      </c>
      <c r="D224" s="61"/>
      <c r="E224" s="61"/>
      <c r="F224" s="61"/>
      <c r="G224" s="61"/>
      <c r="H224" s="61"/>
      <c r="I224" s="111" t="s">
        <v>63</v>
      </c>
    </row>
    <row r="225" spans="1:9">
      <c r="A225" s="61">
        <f t="shared" si="3"/>
        <v>13301022</v>
      </c>
      <c r="B225" s="61" t="str">
        <f>RIGHT(INDEX(CHARACTER!$A$4:$A$10,MATCH(CHARACTER_EXP!I225,CHARACTER!$B$4:$B$10,0)),4)</f>
        <v>3301</v>
      </c>
      <c r="C225" s="61">
        <v>22</v>
      </c>
      <c r="D225" s="61"/>
      <c r="E225" s="61"/>
      <c r="F225" s="61"/>
      <c r="G225" s="61"/>
      <c r="H225" s="61"/>
      <c r="I225" s="111" t="s">
        <v>63</v>
      </c>
    </row>
    <row r="226" spans="1:9">
      <c r="A226" s="61">
        <f t="shared" si="3"/>
        <v>13301023</v>
      </c>
      <c r="B226" s="61" t="str">
        <f>RIGHT(INDEX(CHARACTER!$A$4:$A$10,MATCH(CHARACTER_EXP!I226,CHARACTER!$B$4:$B$10,0)),4)</f>
        <v>3301</v>
      </c>
      <c r="C226" s="61">
        <v>23</v>
      </c>
      <c r="D226" s="61"/>
      <c r="E226" s="61"/>
      <c r="F226" s="61"/>
      <c r="G226" s="61"/>
      <c r="H226" s="61"/>
      <c r="I226" s="111" t="s">
        <v>63</v>
      </c>
    </row>
    <row r="227" spans="1:9">
      <c r="A227" s="61">
        <f t="shared" si="3"/>
        <v>13301024</v>
      </c>
      <c r="B227" s="61" t="str">
        <f>RIGHT(INDEX(CHARACTER!$A$4:$A$10,MATCH(CHARACTER_EXP!I227,CHARACTER!$B$4:$B$10,0)),4)</f>
        <v>3301</v>
      </c>
      <c r="C227" s="61">
        <v>24</v>
      </c>
      <c r="D227" s="61"/>
      <c r="E227" s="61"/>
      <c r="F227" s="61"/>
      <c r="G227" s="61"/>
      <c r="H227" s="61"/>
      <c r="I227" s="111" t="s">
        <v>63</v>
      </c>
    </row>
    <row r="228" spans="1:9">
      <c r="A228" s="61">
        <f t="shared" si="3"/>
        <v>13301025</v>
      </c>
      <c r="B228" s="61" t="str">
        <f>RIGHT(INDEX(CHARACTER!$A$4:$A$10,MATCH(CHARACTER_EXP!I228,CHARACTER!$B$4:$B$10,0)),4)</f>
        <v>3301</v>
      </c>
      <c r="C228" s="61">
        <v>25</v>
      </c>
      <c r="D228" s="61"/>
      <c r="E228" s="61"/>
      <c r="F228" s="61"/>
      <c r="G228" s="61"/>
      <c r="H228" s="61"/>
      <c r="I228" s="111" t="s">
        <v>63</v>
      </c>
    </row>
    <row r="229" spans="1:9">
      <c r="A229" s="61">
        <f t="shared" si="3"/>
        <v>13301026</v>
      </c>
      <c r="B229" s="61" t="str">
        <f>RIGHT(INDEX(CHARACTER!$A$4:$A$10,MATCH(CHARACTER_EXP!I229,CHARACTER!$B$4:$B$10,0)),4)</f>
        <v>3301</v>
      </c>
      <c r="C229" s="61">
        <v>26</v>
      </c>
      <c r="D229" s="61"/>
      <c r="E229" s="61"/>
      <c r="F229" s="61"/>
      <c r="G229" s="61"/>
      <c r="H229" s="61"/>
      <c r="I229" s="111" t="s">
        <v>63</v>
      </c>
    </row>
    <row r="230" spans="1:9">
      <c r="A230" s="61">
        <f t="shared" si="3"/>
        <v>13301027</v>
      </c>
      <c r="B230" s="61" t="str">
        <f>RIGHT(INDEX(CHARACTER!$A$4:$A$10,MATCH(CHARACTER_EXP!I230,CHARACTER!$B$4:$B$10,0)),4)</f>
        <v>3301</v>
      </c>
      <c r="C230" s="61">
        <v>27</v>
      </c>
      <c r="D230" s="61"/>
      <c r="E230" s="61"/>
      <c r="F230" s="61"/>
      <c r="G230" s="61"/>
      <c r="H230" s="61"/>
      <c r="I230" s="111" t="s">
        <v>63</v>
      </c>
    </row>
    <row r="231" spans="1:9">
      <c r="A231" s="61">
        <f t="shared" si="3"/>
        <v>13301028</v>
      </c>
      <c r="B231" s="61" t="str">
        <f>RIGHT(INDEX(CHARACTER!$A$4:$A$10,MATCH(CHARACTER_EXP!I231,CHARACTER!$B$4:$B$10,0)),4)</f>
        <v>3301</v>
      </c>
      <c r="C231" s="61">
        <v>28</v>
      </c>
      <c r="D231" s="61"/>
      <c r="E231" s="61"/>
      <c r="F231" s="61"/>
      <c r="G231" s="61"/>
      <c r="H231" s="61"/>
      <c r="I231" s="111" t="s">
        <v>63</v>
      </c>
    </row>
    <row r="232" spans="1:9">
      <c r="A232" s="61">
        <f t="shared" si="3"/>
        <v>13301029</v>
      </c>
      <c r="B232" s="61" t="str">
        <f>RIGHT(INDEX(CHARACTER!$A$4:$A$10,MATCH(CHARACTER_EXP!I232,CHARACTER!$B$4:$B$10,0)),4)</f>
        <v>3301</v>
      </c>
      <c r="C232" s="61">
        <v>29</v>
      </c>
      <c r="D232" s="61"/>
      <c r="E232" s="61"/>
      <c r="F232" s="61"/>
      <c r="G232" s="61"/>
      <c r="H232" s="61"/>
      <c r="I232" s="111" t="s">
        <v>63</v>
      </c>
    </row>
    <row r="233" spans="1:9">
      <c r="A233" s="61">
        <f t="shared" si="3"/>
        <v>13301030</v>
      </c>
      <c r="B233" s="61" t="str">
        <f>RIGHT(INDEX(CHARACTER!$A$4:$A$10,MATCH(CHARACTER_EXP!I233,CHARACTER!$B$4:$B$10,0)),4)</f>
        <v>3301</v>
      </c>
      <c r="C233" s="61">
        <v>30</v>
      </c>
      <c r="D233" s="61"/>
      <c r="E233" s="61"/>
      <c r="F233" s="61"/>
      <c r="G233" s="61"/>
      <c r="H233" s="61"/>
      <c r="I233" s="111" t="s">
        <v>63</v>
      </c>
    </row>
    <row r="234" spans="1:9">
      <c r="A234" s="61">
        <f t="shared" si="3"/>
        <v>13301031</v>
      </c>
      <c r="B234" s="61" t="str">
        <f>RIGHT(INDEX(CHARACTER!$A$4:$A$10,MATCH(CHARACTER_EXP!I234,CHARACTER!$B$4:$B$10,0)),4)</f>
        <v>3301</v>
      </c>
      <c r="C234" s="61">
        <v>31</v>
      </c>
      <c r="D234" s="61"/>
      <c r="E234" s="61"/>
      <c r="F234" s="61"/>
      <c r="G234" s="61"/>
      <c r="H234" s="61"/>
      <c r="I234" s="111" t="s">
        <v>63</v>
      </c>
    </row>
    <row r="235" spans="1:9">
      <c r="A235" s="61">
        <f t="shared" si="3"/>
        <v>13301032</v>
      </c>
      <c r="B235" s="61" t="str">
        <f>RIGHT(INDEX(CHARACTER!$A$4:$A$10,MATCH(CHARACTER_EXP!I235,CHARACTER!$B$4:$B$10,0)),4)</f>
        <v>3301</v>
      </c>
      <c r="C235" s="61">
        <v>32</v>
      </c>
      <c r="D235" s="61"/>
      <c r="E235" s="61"/>
      <c r="F235" s="61"/>
      <c r="G235" s="61"/>
      <c r="H235" s="61"/>
      <c r="I235" s="111" t="s">
        <v>63</v>
      </c>
    </row>
    <row r="236" spans="1:9">
      <c r="A236" s="61">
        <f t="shared" si="3"/>
        <v>13301033</v>
      </c>
      <c r="B236" s="61" t="str">
        <f>RIGHT(INDEX(CHARACTER!$A$4:$A$10,MATCH(CHARACTER_EXP!I236,CHARACTER!$B$4:$B$10,0)),4)</f>
        <v>3301</v>
      </c>
      <c r="C236" s="61">
        <v>33</v>
      </c>
      <c r="D236" s="61"/>
      <c r="E236" s="61"/>
      <c r="F236" s="61"/>
      <c r="G236" s="61"/>
      <c r="H236" s="61"/>
      <c r="I236" s="111" t="s">
        <v>63</v>
      </c>
    </row>
    <row r="237" spans="1:9">
      <c r="A237" s="61">
        <f t="shared" si="3"/>
        <v>13301034</v>
      </c>
      <c r="B237" s="61" t="str">
        <f>RIGHT(INDEX(CHARACTER!$A$4:$A$10,MATCH(CHARACTER_EXP!I237,CHARACTER!$B$4:$B$10,0)),4)</f>
        <v>3301</v>
      </c>
      <c r="C237" s="61">
        <v>34</v>
      </c>
      <c r="D237" s="61"/>
      <c r="E237" s="61"/>
      <c r="F237" s="61"/>
      <c r="G237" s="61"/>
      <c r="H237" s="61"/>
      <c r="I237" s="111" t="s">
        <v>63</v>
      </c>
    </row>
    <row r="238" spans="1:9">
      <c r="A238" s="61">
        <f t="shared" si="3"/>
        <v>13301035</v>
      </c>
      <c r="B238" s="61" t="str">
        <f>RIGHT(INDEX(CHARACTER!$A$4:$A$10,MATCH(CHARACTER_EXP!I238,CHARACTER!$B$4:$B$10,0)),4)</f>
        <v>3301</v>
      </c>
      <c r="C238" s="61">
        <v>35</v>
      </c>
      <c r="D238" s="61"/>
      <c r="E238" s="61"/>
      <c r="F238" s="61"/>
      <c r="G238" s="61"/>
      <c r="H238" s="61"/>
      <c r="I238" s="111" t="s">
        <v>63</v>
      </c>
    </row>
    <row r="239" spans="1:9">
      <c r="A239" s="61">
        <f t="shared" si="3"/>
        <v>13301036</v>
      </c>
      <c r="B239" s="61" t="str">
        <f>RIGHT(INDEX(CHARACTER!$A$4:$A$10,MATCH(CHARACTER_EXP!I239,CHARACTER!$B$4:$B$10,0)),4)</f>
        <v>3301</v>
      </c>
      <c r="C239" s="61">
        <v>36</v>
      </c>
      <c r="D239" s="61"/>
      <c r="E239" s="61"/>
      <c r="F239" s="61"/>
      <c r="G239" s="61"/>
      <c r="H239" s="61"/>
      <c r="I239" s="111" t="s">
        <v>63</v>
      </c>
    </row>
    <row r="240" spans="1:9">
      <c r="A240" s="61">
        <f t="shared" si="3"/>
        <v>13301037</v>
      </c>
      <c r="B240" s="61" t="str">
        <f>RIGHT(INDEX(CHARACTER!$A$4:$A$10,MATCH(CHARACTER_EXP!I240,CHARACTER!$B$4:$B$10,0)),4)</f>
        <v>3301</v>
      </c>
      <c r="C240" s="61">
        <v>37</v>
      </c>
      <c r="D240" s="61"/>
      <c r="E240" s="61"/>
      <c r="F240" s="61"/>
      <c r="G240" s="61"/>
      <c r="H240" s="61"/>
      <c r="I240" s="111" t="s">
        <v>63</v>
      </c>
    </row>
    <row r="241" spans="1:9">
      <c r="A241" s="61">
        <f t="shared" si="3"/>
        <v>13301038</v>
      </c>
      <c r="B241" s="61" t="str">
        <f>RIGHT(INDEX(CHARACTER!$A$4:$A$10,MATCH(CHARACTER_EXP!I241,CHARACTER!$B$4:$B$10,0)),4)</f>
        <v>3301</v>
      </c>
      <c r="C241" s="61">
        <v>38</v>
      </c>
      <c r="D241" s="61"/>
      <c r="E241" s="61"/>
      <c r="F241" s="61"/>
      <c r="G241" s="61"/>
      <c r="H241" s="61"/>
      <c r="I241" s="111" t="s">
        <v>63</v>
      </c>
    </row>
    <row r="242" spans="1:9">
      <c r="A242" s="61">
        <f t="shared" si="3"/>
        <v>13301039</v>
      </c>
      <c r="B242" s="61" t="str">
        <f>RIGHT(INDEX(CHARACTER!$A$4:$A$10,MATCH(CHARACTER_EXP!I242,CHARACTER!$B$4:$B$10,0)),4)</f>
        <v>3301</v>
      </c>
      <c r="C242" s="61">
        <v>39</v>
      </c>
      <c r="D242" s="61"/>
      <c r="E242" s="61"/>
      <c r="F242" s="61"/>
      <c r="G242" s="61"/>
      <c r="H242" s="61"/>
      <c r="I242" s="111" t="s">
        <v>63</v>
      </c>
    </row>
    <row r="243" spans="1:9">
      <c r="A243" s="61">
        <f t="shared" si="3"/>
        <v>13301040</v>
      </c>
      <c r="B243" s="61" t="str">
        <f>RIGHT(INDEX(CHARACTER!$A$4:$A$10,MATCH(CHARACTER_EXP!I243,CHARACTER!$B$4:$B$10,0)),4)</f>
        <v>3301</v>
      </c>
      <c r="C243" s="61">
        <v>40</v>
      </c>
      <c r="D243" s="61"/>
      <c r="E243" s="61"/>
      <c r="F243" s="61"/>
      <c r="G243" s="61"/>
      <c r="H243" s="61"/>
      <c r="I243" s="111" t="s">
        <v>63</v>
      </c>
    </row>
    <row r="244" spans="1:9">
      <c r="A244" s="61">
        <f t="shared" si="3"/>
        <v>13301041</v>
      </c>
      <c r="B244" s="61" t="str">
        <f>RIGHT(INDEX(CHARACTER!$A$4:$A$10,MATCH(CHARACTER_EXP!I244,CHARACTER!$B$4:$B$10,0)),4)</f>
        <v>3301</v>
      </c>
      <c r="C244" s="61">
        <v>41</v>
      </c>
      <c r="D244" s="61"/>
      <c r="E244" s="61"/>
      <c r="F244" s="61"/>
      <c r="G244" s="61"/>
      <c r="H244" s="61"/>
      <c r="I244" s="111" t="s">
        <v>63</v>
      </c>
    </row>
    <row r="245" spans="1:9">
      <c r="A245" s="61">
        <f t="shared" si="3"/>
        <v>13301042</v>
      </c>
      <c r="B245" s="61" t="str">
        <f>RIGHT(INDEX(CHARACTER!$A$4:$A$10,MATCH(CHARACTER_EXP!I245,CHARACTER!$B$4:$B$10,0)),4)</f>
        <v>3301</v>
      </c>
      <c r="C245" s="61">
        <v>42</v>
      </c>
      <c r="D245" s="61"/>
      <c r="E245" s="61"/>
      <c r="F245" s="61"/>
      <c r="G245" s="61"/>
      <c r="H245" s="61"/>
      <c r="I245" s="111" t="s">
        <v>63</v>
      </c>
    </row>
    <row r="246" spans="1:9">
      <c r="A246" s="61">
        <f t="shared" si="3"/>
        <v>13301043</v>
      </c>
      <c r="B246" s="61" t="str">
        <f>RIGHT(INDEX(CHARACTER!$A$4:$A$10,MATCH(CHARACTER_EXP!I246,CHARACTER!$B$4:$B$10,0)),4)</f>
        <v>3301</v>
      </c>
      <c r="C246" s="61">
        <v>43</v>
      </c>
      <c r="D246" s="61"/>
      <c r="E246" s="61"/>
      <c r="F246" s="61"/>
      <c r="G246" s="61"/>
      <c r="H246" s="61"/>
      <c r="I246" s="111" t="s">
        <v>63</v>
      </c>
    </row>
    <row r="247" spans="1:9">
      <c r="A247" s="61">
        <f t="shared" si="3"/>
        <v>13301044</v>
      </c>
      <c r="B247" s="61" t="str">
        <f>RIGHT(INDEX(CHARACTER!$A$4:$A$10,MATCH(CHARACTER_EXP!I247,CHARACTER!$B$4:$B$10,0)),4)</f>
        <v>3301</v>
      </c>
      <c r="C247" s="61">
        <v>44</v>
      </c>
      <c r="D247" s="61"/>
      <c r="E247" s="61"/>
      <c r="F247" s="61"/>
      <c r="G247" s="61"/>
      <c r="H247" s="61"/>
      <c r="I247" s="111" t="s">
        <v>63</v>
      </c>
    </row>
    <row r="248" spans="1:9">
      <c r="A248" s="61">
        <f t="shared" si="3"/>
        <v>13301045</v>
      </c>
      <c r="B248" s="61" t="str">
        <f>RIGHT(INDEX(CHARACTER!$A$4:$A$10,MATCH(CHARACTER_EXP!I248,CHARACTER!$B$4:$B$10,0)),4)</f>
        <v>3301</v>
      </c>
      <c r="C248" s="61">
        <v>45</v>
      </c>
      <c r="D248" s="61"/>
      <c r="E248" s="61"/>
      <c r="F248" s="61"/>
      <c r="G248" s="61"/>
      <c r="H248" s="61"/>
      <c r="I248" s="111" t="s">
        <v>63</v>
      </c>
    </row>
    <row r="249" spans="1:9">
      <c r="A249" s="61">
        <f t="shared" si="3"/>
        <v>13301046</v>
      </c>
      <c r="B249" s="61" t="str">
        <f>RIGHT(INDEX(CHARACTER!$A$4:$A$10,MATCH(CHARACTER_EXP!I249,CHARACTER!$B$4:$B$10,0)),4)</f>
        <v>3301</v>
      </c>
      <c r="C249" s="61">
        <v>46</v>
      </c>
      <c r="D249" s="61"/>
      <c r="E249" s="61"/>
      <c r="F249" s="61"/>
      <c r="G249" s="61"/>
      <c r="H249" s="61"/>
      <c r="I249" s="111" t="s">
        <v>63</v>
      </c>
    </row>
    <row r="250" spans="1:9">
      <c r="A250" s="61">
        <f t="shared" si="3"/>
        <v>13301047</v>
      </c>
      <c r="B250" s="61" t="str">
        <f>RIGHT(INDEX(CHARACTER!$A$4:$A$10,MATCH(CHARACTER_EXP!I250,CHARACTER!$B$4:$B$10,0)),4)</f>
        <v>3301</v>
      </c>
      <c r="C250" s="61">
        <v>47</v>
      </c>
      <c r="D250" s="61"/>
      <c r="E250" s="61"/>
      <c r="F250" s="61"/>
      <c r="G250" s="61"/>
      <c r="H250" s="61"/>
      <c r="I250" s="111" t="s">
        <v>63</v>
      </c>
    </row>
    <row r="251" spans="1:9">
      <c r="A251" s="61">
        <f t="shared" si="3"/>
        <v>13301048</v>
      </c>
      <c r="B251" s="61" t="str">
        <f>RIGHT(INDEX(CHARACTER!$A$4:$A$10,MATCH(CHARACTER_EXP!I251,CHARACTER!$B$4:$B$10,0)),4)</f>
        <v>3301</v>
      </c>
      <c r="C251" s="61">
        <v>48</v>
      </c>
      <c r="D251" s="61"/>
      <c r="E251" s="61"/>
      <c r="F251" s="61"/>
      <c r="G251" s="61"/>
      <c r="H251" s="61"/>
      <c r="I251" s="111" t="s">
        <v>63</v>
      </c>
    </row>
    <row r="252" spans="1:9">
      <c r="A252" s="61">
        <f t="shared" si="3"/>
        <v>13301049</v>
      </c>
      <c r="B252" s="61" t="str">
        <f>RIGHT(INDEX(CHARACTER!$A$4:$A$10,MATCH(CHARACTER_EXP!I252,CHARACTER!$B$4:$B$10,0)),4)</f>
        <v>3301</v>
      </c>
      <c r="C252" s="61">
        <v>49</v>
      </c>
      <c r="D252" s="61"/>
      <c r="E252" s="61"/>
      <c r="F252" s="61"/>
      <c r="G252" s="61"/>
      <c r="H252" s="61"/>
      <c r="I252" s="111" t="s">
        <v>63</v>
      </c>
    </row>
    <row r="253" spans="1:9">
      <c r="A253" s="61">
        <f t="shared" si="3"/>
        <v>13301050</v>
      </c>
      <c r="B253" s="61" t="str">
        <f>RIGHT(INDEX(CHARACTER!$A$4:$A$10,MATCH(CHARACTER_EXP!I253,CHARACTER!$B$4:$B$10,0)),4)</f>
        <v>3301</v>
      </c>
      <c r="C253" s="61">
        <v>50</v>
      </c>
      <c r="D253" s="61"/>
      <c r="E253" s="61"/>
      <c r="F253" s="61"/>
      <c r="G253" s="61"/>
      <c r="H253" s="61"/>
      <c r="I253" s="111" t="s">
        <v>63</v>
      </c>
    </row>
    <row r="254" spans="1:9">
      <c r="A254" s="61">
        <f t="shared" si="3"/>
        <v>13301051</v>
      </c>
      <c r="B254" s="61" t="str">
        <f>RIGHT(INDEX(CHARACTER!$A$4:$A$10,MATCH(CHARACTER_EXP!I254,CHARACTER!$B$4:$B$10,0)),4)</f>
        <v>3301</v>
      </c>
      <c r="C254" s="61">
        <v>51</v>
      </c>
      <c r="D254" s="61"/>
      <c r="E254" s="61"/>
      <c r="F254" s="61"/>
      <c r="G254" s="61"/>
      <c r="H254" s="61"/>
      <c r="I254" s="111" t="s">
        <v>63</v>
      </c>
    </row>
    <row r="255" spans="1:9">
      <c r="A255" s="61">
        <f t="shared" si="3"/>
        <v>13301052</v>
      </c>
      <c r="B255" s="61" t="str">
        <f>RIGHT(INDEX(CHARACTER!$A$4:$A$10,MATCH(CHARACTER_EXP!I255,CHARACTER!$B$4:$B$10,0)),4)</f>
        <v>3301</v>
      </c>
      <c r="C255" s="61">
        <v>52</v>
      </c>
      <c r="D255" s="61"/>
      <c r="E255" s="61"/>
      <c r="F255" s="61"/>
      <c r="G255" s="61"/>
      <c r="H255" s="61"/>
      <c r="I255" s="111" t="s">
        <v>63</v>
      </c>
    </row>
    <row r="256" spans="1:9">
      <c r="A256" s="61">
        <f t="shared" si="3"/>
        <v>13301053</v>
      </c>
      <c r="B256" s="61" t="str">
        <f>RIGHT(INDEX(CHARACTER!$A$4:$A$10,MATCH(CHARACTER_EXP!I256,CHARACTER!$B$4:$B$10,0)),4)</f>
        <v>3301</v>
      </c>
      <c r="C256" s="61">
        <v>53</v>
      </c>
      <c r="D256" s="61"/>
      <c r="E256" s="61"/>
      <c r="F256" s="61"/>
      <c r="G256" s="61"/>
      <c r="H256" s="61"/>
      <c r="I256" s="111" t="s">
        <v>63</v>
      </c>
    </row>
    <row r="257" spans="1:9">
      <c r="A257" s="61">
        <f t="shared" si="3"/>
        <v>13301054</v>
      </c>
      <c r="B257" s="61" t="str">
        <f>RIGHT(INDEX(CHARACTER!$A$4:$A$10,MATCH(CHARACTER_EXP!I257,CHARACTER!$B$4:$B$10,0)),4)</f>
        <v>3301</v>
      </c>
      <c r="C257" s="61">
        <v>54</v>
      </c>
      <c r="D257" s="61"/>
      <c r="E257" s="61"/>
      <c r="F257" s="61"/>
      <c r="G257" s="61"/>
      <c r="H257" s="61"/>
      <c r="I257" s="111" t="s">
        <v>63</v>
      </c>
    </row>
    <row r="258" spans="1:9">
      <c r="A258" s="61">
        <f t="shared" si="3"/>
        <v>13301055</v>
      </c>
      <c r="B258" s="61" t="str">
        <f>RIGHT(INDEX(CHARACTER!$A$4:$A$10,MATCH(CHARACTER_EXP!I258,CHARACTER!$B$4:$B$10,0)),4)</f>
        <v>3301</v>
      </c>
      <c r="C258" s="61">
        <v>55</v>
      </c>
      <c r="D258" s="61"/>
      <c r="E258" s="61"/>
      <c r="F258" s="61"/>
      <c r="G258" s="61"/>
      <c r="H258" s="61"/>
      <c r="I258" s="111" t="s">
        <v>63</v>
      </c>
    </row>
    <row r="259" spans="1:9">
      <c r="A259" s="61">
        <f t="shared" si="3"/>
        <v>13301056</v>
      </c>
      <c r="B259" s="61" t="str">
        <f>RIGHT(INDEX(CHARACTER!$A$4:$A$10,MATCH(CHARACTER_EXP!I259,CHARACTER!$B$4:$B$10,0)),4)</f>
        <v>3301</v>
      </c>
      <c r="C259" s="61">
        <v>56</v>
      </c>
      <c r="D259" s="61"/>
      <c r="E259" s="61"/>
      <c r="F259" s="61"/>
      <c r="G259" s="61"/>
      <c r="H259" s="61"/>
      <c r="I259" s="111" t="s">
        <v>63</v>
      </c>
    </row>
    <row r="260" spans="1:9">
      <c r="A260" s="61">
        <f t="shared" si="3"/>
        <v>13301057</v>
      </c>
      <c r="B260" s="61" t="str">
        <f>RIGHT(INDEX(CHARACTER!$A$4:$A$10,MATCH(CHARACTER_EXP!I260,CHARACTER!$B$4:$B$10,0)),4)</f>
        <v>3301</v>
      </c>
      <c r="C260" s="61">
        <v>57</v>
      </c>
      <c r="D260" s="61"/>
      <c r="E260" s="61"/>
      <c r="F260" s="61"/>
      <c r="G260" s="61"/>
      <c r="H260" s="61"/>
      <c r="I260" s="111" t="s">
        <v>63</v>
      </c>
    </row>
    <row r="261" spans="1:9">
      <c r="A261" s="61">
        <f t="shared" ref="A261:A324" si="4">10000000+B261*1000+C261</f>
        <v>13301058</v>
      </c>
      <c r="B261" s="61" t="str">
        <f>RIGHT(INDEX(CHARACTER!$A$4:$A$10,MATCH(CHARACTER_EXP!I261,CHARACTER!$B$4:$B$10,0)),4)</f>
        <v>3301</v>
      </c>
      <c r="C261" s="61">
        <v>58</v>
      </c>
      <c r="D261" s="61"/>
      <c r="E261" s="61"/>
      <c r="F261" s="61"/>
      <c r="G261" s="61"/>
      <c r="H261" s="61"/>
      <c r="I261" s="111" t="s">
        <v>63</v>
      </c>
    </row>
    <row r="262" spans="1:9">
      <c r="A262" s="61">
        <f t="shared" si="4"/>
        <v>13301059</v>
      </c>
      <c r="B262" s="61" t="str">
        <f>RIGHT(INDEX(CHARACTER!$A$4:$A$10,MATCH(CHARACTER_EXP!I262,CHARACTER!$B$4:$B$10,0)),4)</f>
        <v>3301</v>
      </c>
      <c r="C262" s="61">
        <v>59</v>
      </c>
      <c r="D262" s="61"/>
      <c r="E262" s="61"/>
      <c r="F262" s="61"/>
      <c r="G262" s="61"/>
      <c r="H262" s="61"/>
      <c r="I262" s="111" t="s">
        <v>63</v>
      </c>
    </row>
    <row r="263" spans="1:9">
      <c r="A263" s="61">
        <f t="shared" si="4"/>
        <v>13301060</v>
      </c>
      <c r="B263" s="61" t="str">
        <f>RIGHT(INDEX(CHARACTER!$A$4:$A$10,MATCH(CHARACTER_EXP!I263,CHARACTER!$B$4:$B$10,0)),4)</f>
        <v>3301</v>
      </c>
      <c r="C263" s="61">
        <v>60</v>
      </c>
      <c r="D263" s="61"/>
      <c r="E263" s="61"/>
      <c r="F263" s="61"/>
      <c r="G263" s="61"/>
      <c r="H263" s="61"/>
      <c r="I263" s="111" t="s">
        <v>63</v>
      </c>
    </row>
    <row r="264" spans="1:9">
      <c r="A264" s="61">
        <f t="shared" si="4"/>
        <v>13301061</v>
      </c>
      <c r="B264" s="61" t="str">
        <f>RIGHT(INDEX(CHARACTER!$A$4:$A$10,MATCH(CHARACTER_EXP!I264,CHARACTER!$B$4:$B$10,0)),4)</f>
        <v>3301</v>
      </c>
      <c r="C264" s="61">
        <v>61</v>
      </c>
      <c r="D264" s="61"/>
      <c r="E264" s="61"/>
      <c r="F264" s="61"/>
      <c r="G264" s="61"/>
      <c r="H264" s="61"/>
      <c r="I264" s="111" t="s">
        <v>63</v>
      </c>
    </row>
    <row r="265" spans="1:9">
      <c r="A265" s="61">
        <f t="shared" si="4"/>
        <v>13301062</v>
      </c>
      <c r="B265" s="61" t="str">
        <f>RIGHT(INDEX(CHARACTER!$A$4:$A$10,MATCH(CHARACTER_EXP!I265,CHARACTER!$B$4:$B$10,0)),4)</f>
        <v>3301</v>
      </c>
      <c r="C265" s="61">
        <v>62</v>
      </c>
      <c r="D265" s="61"/>
      <c r="E265" s="61"/>
      <c r="F265" s="61"/>
      <c r="G265" s="61"/>
      <c r="H265" s="61"/>
      <c r="I265" s="111" t="s">
        <v>63</v>
      </c>
    </row>
    <row r="266" spans="1:9">
      <c r="A266" s="61">
        <f t="shared" si="4"/>
        <v>13301063</v>
      </c>
      <c r="B266" s="61" t="str">
        <f>RIGHT(INDEX(CHARACTER!$A$4:$A$10,MATCH(CHARACTER_EXP!I266,CHARACTER!$B$4:$B$10,0)),4)</f>
        <v>3301</v>
      </c>
      <c r="C266" s="61">
        <v>63</v>
      </c>
      <c r="D266" s="61"/>
      <c r="E266" s="61"/>
      <c r="F266" s="61"/>
      <c r="G266" s="61"/>
      <c r="H266" s="61"/>
      <c r="I266" s="111" t="s">
        <v>63</v>
      </c>
    </row>
    <row r="267" spans="1:9">
      <c r="A267" s="61">
        <f t="shared" si="4"/>
        <v>13301064</v>
      </c>
      <c r="B267" s="61" t="str">
        <f>RIGHT(INDEX(CHARACTER!$A$4:$A$10,MATCH(CHARACTER_EXP!I267,CHARACTER!$B$4:$B$10,0)),4)</f>
        <v>3301</v>
      </c>
      <c r="C267" s="61">
        <v>64</v>
      </c>
      <c r="D267" s="61"/>
      <c r="E267" s="61"/>
      <c r="F267" s="61"/>
      <c r="G267" s="61"/>
      <c r="H267" s="61"/>
      <c r="I267" s="111" t="s">
        <v>63</v>
      </c>
    </row>
    <row r="268" spans="1:9">
      <c r="A268" s="61">
        <f t="shared" si="4"/>
        <v>13301065</v>
      </c>
      <c r="B268" s="61" t="str">
        <f>RIGHT(INDEX(CHARACTER!$A$4:$A$10,MATCH(CHARACTER_EXP!I268,CHARACTER!$B$4:$B$10,0)),4)</f>
        <v>3301</v>
      </c>
      <c r="C268" s="61">
        <v>65</v>
      </c>
      <c r="D268" s="61"/>
      <c r="E268" s="61"/>
      <c r="F268" s="61"/>
      <c r="G268" s="61"/>
      <c r="H268" s="61"/>
      <c r="I268" s="111" t="s">
        <v>63</v>
      </c>
    </row>
    <row r="269" spans="1:9">
      <c r="A269" s="61">
        <f t="shared" si="4"/>
        <v>13301066</v>
      </c>
      <c r="B269" s="61" t="str">
        <f>RIGHT(INDEX(CHARACTER!$A$4:$A$10,MATCH(CHARACTER_EXP!I269,CHARACTER!$B$4:$B$10,0)),4)</f>
        <v>3301</v>
      </c>
      <c r="C269" s="61">
        <v>66</v>
      </c>
      <c r="D269" s="61"/>
      <c r="E269" s="61"/>
      <c r="F269" s="61"/>
      <c r="G269" s="61"/>
      <c r="H269" s="61"/>
      <c r="I269" s="111" t="s">
        <v>63</v>
      </c>
    </row>
    <row r="270" spans="1:9">
      <c r="A270" s="61">
        <f t="shared" si="4"/>
        <v>13301067</v>
      </c>
      <c r="B270" s="61" t="str">
        <f>RIGHT(INDEX(CHARACTER!$A$4:$A$10,MATCH(CHARACTER_EXP!I270,CHARACTER!$B$4:$B$10,0)),4)</f>
        <v>3301</v>
      </c>
      <c r="C270" s="61">
        <v>67</v>
      </c>
      <c r="D270" s="61"/>
      <c r="E270" s="61"/>
      <c r="F270" s="61"/>
      <c r="G270" s="61"/>
      <c r="H270" s="61"/>
      <c r="I270" s="111" t="s">
        <v>63</v>
      </c>
    </row>
    <row r="271" spans="1:9">
      <c r="A271" s="61">
        <f t="shared" si="4"/>
        <v>13301068</v>
      </c>
      <c r="B271" s="61" t="str">
        <f>RIGHT(INDEX(CHARACTER!$A$4:$A$10,MATCH(CHARACTER_EXP!I271,CHARACTER!$B$4:$B$10,0)),4)</f>
        <v>3301</v>
      </c>
      <c r="C271" s="61">
        <v>68</v>
      </c>
      <c r="D271" s="61"/>
      <c r="E271" s="61"/>
      <c r="F271" s="61"/>
      <c r="G271" s="61"/>
      <c r="H271" s="61"/>
      <c r="I271" s="111" t="s">
        <v>63</v>
      </c>
    </row>
    <row r="272" spans="1:9">
      <c r="A272" s="61">
        <f t="shared" si="4"/>
        <v>13301069</v>
      </c>
      <c r="B272" s="61" t="str">
        <f>RIGHT(INDEX(CHARACTER!$A$4:$A$10,MATCH(CHARACTER_EXP!I272,CHARACTER!$B$4:$B$10,0)),4)</f>
        <v>3301</v>
      </c>
      <c r="C272" s="61">
        <v>69</v>
      </c>
      <c r="D272" s="61"/>
      <c r="E272" s="61"/>
      <c r="F272" s="61"/>
      <c r="G272" s="61"/>
      <c r="H272" s="61"/>
      <c r="I272" s="111" t="s">
        <v>63</v>
      </c>
    </row>
    <row r="273" spans="1:9">
      <c r="A273" s="61">
        <f t="shared" si="4"/>
        <v>13301070</v>
      </c>
      <c r="B273" s="61" t="str">
        <f>RIGHT(INDEX(CHARACTER!$A$4:$A$10,MATCH(CHARACTER_EXP!I273,CHARACTER!$B$4:$B$10,0)),4)</f>
        <v>3301</v>
      </c>
      <c r="C273" s="61">
        <v>70</v>
      </c>
      <c r="D273" s="61"/>
      <c r="E273" s="61"/>
      <c r="F273" s="61"/>
      <c r="G273" s="61"/>
      <c r="H273" s="61"/>
      <c r="I273" s="111" t="s">
        <v>63</v>
      </c>
    </row>
    <row r="274" spans="1:9">
      <c r="A274" s="61">
        <f t="shared" si="4"/>
        <v>13301071</v>
      </c>
      <c r="B274" s="61" t="str">
        <f>RIGHT(INDEX(CHARACTER!$A$4:$A$10,MATCH(CHARACTER_EXP!I274,CHARACTER!$B$4:$B$10,0)),4)</f>
        <v>3301</v>
      </c>
      <c r="C274" s="61">
        <v>71</v>
      </c>
      <c r="D274" s="61"/>
      <c r="E274" s="61"/>
      <c r="F274" s="61"/>
      <c r="G274" s="61"/>
      <c r="H274" s="61"/>
      <c r="I274" s="111" t="s">
        <v>63</v>
      </c>
    </row>
    <row r="275" spans="1:9">
      <c r="A275" s="61">
        <f t="shared" si="4"/>
        <v>13301072</v>
      </c>
      <c r="B275" s="61" t="str">
        <f>RIGHT(INDEX(CHARACTER!$A$4:$A$10,MATCH(CHARACTER_EXP!I275,CHARACTER!$B$4:$B$10,0)),4)</f>
        <v>3301</v>
      </c>
      <c r="C275" s="61">
        <v>72</v>
      </c>
      <c r="D275" s="61"/>
      <c r="E275" s="61"/>
      <c r="F275" s="61"/>
      <c r="G275" s="61"/>
      <c r="H275" s="61"/>
      <c r="I275" s="111" t="s">
        <v>63</v>
      </c>
    </row>
    <row r="276" spans="1:9">
      <c r="A276" s="61">
        <f t="shared" si="4"/>
        <v>13301073</v>
      </c>
      <c r="B276" s="61" t="str">
        <f>RIGHT(INDEX(CHARACTER!$A$4:$A$10,MATCH(CHARACTER_EXP!I276,CHARACTER!$B$4:$B$10,0)),4)</f>
        <v>3301</v>
      </c>
      <c r="C276" s="61">
        <v>73</v>
      </c>
      <c r="D276" s="61"/>
      <c r="E276" s="61"/>
      <c r="F276" s="61"/>
      <c r="G276" s="61"/>
      <c r="H276" s="61"/>
      <c r="I276" s="111" t="s">
        <v>63</v>
      </c>
    </row>
    <row r="277" spans="1:9">
      <c r="A277" s="61">
        <f t="shared" si="4"/>
        <v>13301074</v>
      </c>
      <c r="B277" s="61" t="str">
        <f>RIGHT(INDEX(CHARACTER!$A$4:$A$10,MATCH(CHARACTER_EXP!I277,CHARACTER!$B$4:$B$10,0)),4)</f>
        <v>3301</v>
      </c>
      <c r="C277" s="61">
        <v>74</v>
      </c>
      <c r="D277" s="61"/>
      <c r="E277" s="61"/>
      <c r="F277" s="61"/>
      <c r="G277" s="61"/>
      <c r="H277" s="61"/>
      <c r="I277" s="111" t="s">
        <v>63</v>
      </c>
    </row>
    <row r="278" spans="1:9">
      <c r="A278" s="61">
        <f t="shared" si="4"/>
        <v>13301075</v>
      </c>
      <c r="B278" s="61" t="str">
        <f>RIGHT(INDEX(CHARACTER!$A$4:$A$10,MATCH(CHARACTER_EXP!I278,CHARACTER!$B$4:$B$10,0)),4)</f>
        <v>3301</v>
      </c>
      <c r="C278" s="61">
        <v>75</v>
      </c>
      <c r="D278" s="61"/>
      <c r="E278" s="61"/>
      <c r="F278" s="61"/>
      <c r="G278" s="61"/>
      <c r="H278" s="61"/>
      <c r="I278" s="111" t="s">
        <v>63</v>
      </c>
    </row>
    <row r="279" spans="1:9">
      <c r="A279" s="61">
        <f t="shared" si="4"/>
        <v>13301076</v>
      </c>
      <c r="B279" s="61" t="str">
        <f>RIGHT(INDEX(CHARACTER!$A$4:$A$10,MATCH(CHARACTER_EXP!I279,CHARACTER!$B$4:$B$10,0)),4)</f>
        <v>3301</v>
      </c>
      <c r="C279" s="61">
        <v>76</v>
      </c>
      <c r="D279" s="61"/>
      <c r="E279" s="61"/>
      <c r="F279" s="61"/>
      <c r="G279" s="61"/>
      <c r="H279" s="61"/>
      <c r="I279" s="111" t="s">
        <v>63</v>
      </c>
    </row>
    <row r="280" spans="1:9">
      <c r="A280" s="61">
        <f t="shared" si="4"/>
        <v>13301077</v>
      </c>
      <c r="B280" s="61" t="str">
        <f>RIGHT(INDEX(CHARACTER!$A$4:$A$10,MATCH(CHARACTER_EXP!I280,CHARACTER!$B$4:$B$10,0)),4)</f>
        <v>3301</v>
      </c>
      <c r="C280" s="61">
        <v>77</v>
      </c>
      <c r="D280" s="61"/>
      <c r="E280" s="61"/>
      <c r="F280" s="61"/>
      <c r="G280" s="61"/>
      <c r="H280" s="61"/>
      <c r="I280" s="111" t="s">
        <v>63</v>
      </c>
    </row>
    <row r="281" spans="1:9">
      <c r="A281" s="61">
        <f t="shared" si="4"/>
        <v>13301078</v>
      </c>
      <c r="B281" s="61" t="str">
        <f>RIGHT(INDEX(CHARACTER!$A$4:$A$10,MATCH(CHARACTER_EXP!I281,CHARACTER!$B$4:$B$10,0)),4)</f>
        <v>3301</v>
      </c>
      <c r="C281" s="61">
        <v>78</v>
      </c>
      <c r="D281" s="61"/>
      <c r="E281" s="61"/>
      <c r="F281" s="61"/>
      <c r="G281" s="61"/>
      <c r="H281" s="61"/>
      <c r="I281" s="111" t="s">
        <v>63</v>
      </c>
    </row>
    <row r="282" spans="1:9">
      <c r="A282" s="61">
        <f t="shared" si="4"/>
        <v>13301079</v>
      </c>
      <c r="B282" s="61" t="str">
        <f>RIGHT(INDEX(CHARACTER!$A$4:$A$10,MATCH(CHARACTER_EXP!I282,CHARACTER!$B$4:$B$10,0)),4)</f>
        <v>3301</v>
      </c>
      <c r="C282" s="61">
        <v>79</v>
      </c>
      <c r="D282" s="61"/>
      <c r="E282" s="61"/>
      <c r="F282" s="61"/>
      <c r="G282" s="61"/>
      <c r="H282" s="61"/>
      <c r="I282" s="111" t="s">
        <v>63</v>
      </c>
    </row>
    <row r="283" spans="1:9">
      <c r="A283" s="61">
        <f t="shared" si="4"/>
        <v>13301080</v>
      </c>
      <c r="B283" s="61" t="str">
        <f>RIGHT(INDEX(CHARACTER!$A$4:$A$10,MATCH(CHARACTER_EXP!I283,CHARACTER!$B$4:$B$10,0)),4)</f>
        <v>3301</v>
      </c>
      <c r="C283" s="61">
        <v>80</v>
      </c>
      <c r="D283" s="61"/>
      <c r="E283" s="61"/>
      <c r="F283" s="61"/>
      <c r="G283" s="61"/>
      <c r="H283" s="61"/>
      <c r="I283" s="111" t="s">
        <v>63</v>
      </c>
    </row>
    <row r="284" spans="1:9">
      <c r="A284" s="61">
        <f t="shared" si="4"/>
        <v>13301081</v>
      </c>
      <c r="B284" s="61" t="str">
        <f>RIGHT(INDEX(CHARACTER!$A$4:$A$10,MATCH(CHARACTER_EXP!I284,CHARACTER!$B$4:$B$10,0)),4)</f>
        <v>3301</v>
      </c>
      <c r="C284" s="61">
        <v>81</v>
      </c>
      <c r="D284" s="61"/>
      <c r="E284" s="61"/>
      <c r="F284" s="61"/>
      <c r="G284" s="61"/>
      <c r="H284" s="61"/>
      <c r="I284" s="111" t="s">
        <v>63</v>
      </c>
    </row>
    <row r="285" spans="1:9">
      <c r="A285" s="61">
        <f t="shared" si="4"/>
        <v>13301082</v>
      </c>
      <c r="B285" s="61" t="str">
        <f>RIGHT(INDEX(CHARACTER!$A$4:$A$10,MATCH(CHARACTER_EXP!I285,CHARACTER!$B$4:$B$10,0)),4)</f>
        <v>3301</v>
      </c>
      <c r="C285" s="61">
        <v>82</v>
      </c>
      <c r="D285" s="61"/>
      <c r="E285" s="61"/>
      <c r="F285" s="61"/>
      <c r="G285" s="61"/>
      <c r="H285" s="61"/>
      <c r="I285" s="111" t="s">
        <v>63</v>
      </c>
    </row>
    <row r="286" spans="1:9">
      <c r="A286" s="61">
        <f t="shared" si="4"/>
        <v>13301083</v>
      </c>
      <c r="B286" s="61" t="str">
        <f>RIGHT(INDEX(CHARACTER!$A$4:$A$10,MATCH(CHARACTER_EXP!I286,CHARACTER!$B$4:$B$10,0)),4)</f>
        <v>3301</v>
      </c>
      <c r="C286" s="61">
        <v>83</v>
      </c>
      <c r="D286" s="61"/>
      <c r="E286" s="61"/>
      <c r="F286" s="61"/>
      <c r="G286" s="61"/>
      <c r="H286" s="61"/>
      <c r="I286" s="111" t="s">
        <v>63</v>
      </c>
    </row>
    <row r="287" spans="1:9">
      <c r="A287" s="61">
        <f t="shared" si="4"/>
        <v>13301084</v>
      </c>
      <c r="B287" s="61" t="str">
        <f>RIGHT(INDEX(CHARACTER!$A$4:$A$10,MATCH(CHARACTER_EXP!I287,CHARACTER!$B$4:$B$10,0)),4)</f>
        <v>3301</v>
      </c>
      <c r="C287" s="61">
        <v>84</v>
      </c>
      <c r="D287" s="61"/>
      <c r="E287" s="61"/>
      <c r="F287" s="61"/>
      <c r="G287" s="61"/>
      <c r="H287" s="61"/>
      <c r="I287" s="111" t="s">
        <v>63</v>
      </c>
    </row>
    <row r="288" spans="1:9">
      <c r="A288" s="61">
        <f t="shared" si="4"/>
        <v>13301085</v>
      </c>
      <c r="B288" s="61" t="str">
        <f>RIGHT(INDEX(CHARACTER!$A$4:$A$10,MATCH(CHARACTER_EXP!I288,CHARACTER!$B$4:$B$10,0)),4)</f>
        <v>3301</v>
      </c>
      <c r="C288" s="61">
        <v>85</v>
      </c>
      <c r="D288" s="61"/>
      <c r="E288" s="61"/>
      <c r="F288" s="61"/>
      <c r="G288" s="61"/>
      <c r="H288" s="61"/>
      <c r="I288" s="111" t="s">
        <v>63</v>
      </c>
    </row>
    <row r="289" spans="1:9">
      <c r="A289" s="61">
        <f t="shared" si="4"/>
        <v>13301086</v>
      </c>
      <c r="B289" s="61" t="str">
        <f>RIGHT(INDEX(CHARACTER!$A$4:$A$10,MATCH(CHARACTER_EXP!I289,CHARACTER!$B$4:$B$10,0)),4)</f>
        <v>3301</v>
      </c>
      <c r="C289" s="61">
        <v>86</v>
      </c>
      <c r="D289" s="61"/>
      <c r="E289" s="61"/>
      <c r="F289" s="61"/>
      <c r="G289" s="61"/>
      <c r="H289" s="61"/>
      <c r="I289" s="111" t="s">
        <v>63</v>
      </c>
    </row>
    <row r="290" spans="1:9">
      <c r="A290" s="61">
        <f t="shared" si="4"/>
        <v>13301087</v>
      </c>
      <c r="B290" s="61" t="str">
        <f>RIGHT(INDEX(CHARACTER!$A$4:$A$10,MATCH(CHARACTER_EXP!I290,CHARACTER!$B$4:$B$10,0)),4)</f>
        <v>3301</v>
      </c>
      <c r="C290" s="61">
        <v>87</v>
      </c>
      <c r="D290" s="61"/>
      <c r="E290" s="61"/>
      <c r="F290" s="61"/>
      <c r="G290" s="61"/>
      <c r="H290" s="61"/>
      <c r="I290" s="111" t="s">
        <v>63</v>
      </c>
    </row>
    <row r="291" spans="1:9">
      <c r="A291" s="61">
        <f t="shared" si="4"/>
        <v>13301088</v>
      </c>
      <c r="B291" s="61" t="str">
        <f>RIGHT(INDEX(CHARACTER!$A$4:$A$10,MATCH(CHARACTER_EXP!I291,CHARACTER!$B$4:$B$10,0)),4)</f>
        <v>3301</v>
      </c>
      <c r="C291" s="61">
        <v>88</v>
      </c>
      <c r="D291" s="61"/>
      <c r="E291" s="61"/>
      <c r="F291" s="61"/>
      <c r="G291" s="61"/>
      <c r="H291" s="61"/>
      <c r="I291" s="111" t="s">
        <v>63</v>
      </c>
    </row>
    <row r="292" spans="1:9">
      <c r="A292" s="61">
        <f t="shared" si="4"/>
        <v>13301089</v>
      </c>
      <c r="B292" s="61" t="str">
        <f>RIGHT(INDEX(CHARACTER!$A$4:$A$10,MATCH(CHARACTER_EXP!I292,CHARACTER!$B$4:$B$10,0)),4)</f>
        <v>3301</v>
      </c>
      <c r="C292" s="61">
        <v>89</v>
      </c>
      <c r="D292" s="61"/>
      <c r="E292" s="61"/>
      <c r="F292" s="61"/>
      <c r="G292" s="61"/>
      <c r="H292" s="61"/>
      <c r="I292" s="111" t="s">
        <v>63</v>
      </c>
    </row>
    <row r="293" spans="1:9">
      <c r="A293" s="61">
        <f t="shared" si="4"/>
        <v>13301090</v>
      </c>
      <c r="B293" s="61" t="str">
        <f>RIGHT(INDEX(CHARACTER!$A$4:$A$10,MATCH(CHARACTER_EXP!I293,CHARACTER!$B$4:$B$10,0)),4)</f>
        <v>3301</v>
      </c>
      <c r="C293" s="61">
        <v>90</v>
      </c>
      <c r="D293" s="61"/>
      <c r="E293" s="61"/>
      <c r="F293" s="61"/>
      <c r="G293" s="61"/>
      <c r="H293" s="61"/>
      <c r="I293" s="111" t="s">
        <v>63</v>
      </c>
    </row>
    <row r="294" spans="1:9">
      <c r="A294" s="61">
        <f t="shared" si="4"/>
        <v>13301091</v>
      </c>
      <c r="B294" s="61" t="str">
        <f>RIGHT(INDEX(CHARACTER!$A$4:$A$10,MATCH(CHARACTER_EXP!I294,CHARACTER!$B$4:$B$10,0)),4)</f>
        <v>3301</v>
      </c>
      <c r="C294" s="61">
        <v>91</v>
      </c>
      <c r="D294" s="61"/>
      <c r="E294" s="61"/>
      <c r="F294" s="61"/>
      <c r="G294" s="61"/>
      <c r="H294" s="61"/>
      <c r="I294" s="111" t="s">
        <v>63</v>
      </c>
    </row>
    <row r="295" spans="1:9">
      <c r="A295" s="61">
        <f t="shared" si="4"/>
        <v>13301092</v>
      </c>
      <c r="B295" s="61" t="str">
        <f>RIGHT(INDEX(CHARACTER!$A$4:$A$10,MATCH(CHARACTER_EXP!I295,CHARACTER!$B$4:$B$10,0)),4)</f>
        <v>3301</v>
      </c>
      <c r="C295" s="61">
        <v>92</v>
      </c>
      <c r="D295" s="61"/>
      <c r="E295" s="61"/>
      <c r="F295" s="61"/>
      <c r="G295" s="61"/>
      <c r="H295" s="61"/>
      <c r="I295" s="111" t="s">
        <v>63</v>
      </c>
    </row>
    <row r="296" spans="1:9">
      <c r="A296" s="61">
        <f t="shared" si="4"/>
        <v>13301093</v>
      </c>
      <c r="B296" s="61" t="str">
        <f>RIGHT(INDEX(CHARACTER!$A$4:$A$10,MATCH(CHARACTER_EXP!I296,CHARACTER!$B$4:$B$10,0)),4)</f>
        <v>3301</v>
      </c>
      <c r="C296" s="61">
        <v>93</v>
      </c>
      <c r="D296" s="61"/>
      <c r="E296" s="61"/>
      <c r="F296" s="61"/>
      <c r="G296" s="61"/>
      <c r="H296" s="61"/>
      <c r="I296" s="111" t="s">
        <v>63</v>
      </c>
    </row>
    <row r="297" spans="1:9">
      <c r="A297" s="61">
        <f t="shared" si="4"/>
        <v>13301094</v>
      </c>
      <c r="B297" s="61" t="str">
        <f>RIGHT(INDEX(CHARACTER!$A$4:$A$10,MATCH(CHARACTER_EXP!I297,CHARACTER!$B$4:$B$10,0)),4)</f>
        <v>3301</v>
      </c>
      <c r="C297" s="61">
        <v>94</v>
      </c>
      <c r="D297" s="61"/>
      <c r="E297" s="61"/>
      <c r="F297" s="61"/>
      <c r="G297" s="61"/>
      <c r="H297" s="61"/>
      <c r="I297" s="111" t="s">
        <v>63</v>
      </c>
    </row>
    <row r="298" spans="1:9">
      <c r="A298" s="61">
        <f t="shared" si="4"/>
        <v>13301095</v>
      </c>
      <c r="B298" s="61" t="str">
        <f>RIGHT(INDEX(CHARACTER!$A$4:$A$10,MATCH(CHARACTER_EXP!I298,CHARACTER!$B$4:$B$10,0)),4)</f>
        <v>3301</v>
      </c>
      <c r="C298" s="61">
        <v>95</v>
      </c>
      <c r="D298" s="61"/>
      <c r="E298" s="61"/>
      <c r="F298" s="61"/>
      <c r="G298" s="61"/>
      <c r="H298" s="61"/>
      <c r="I298" s="111" t="s">
        <v>63</v>
      </c>
    </row>
    <row r="299" spans="1:9">
      <c r="A299" s="61">
        <f t="shared" si="4"/>
        <v>13301096</v>
      </c>
      <c r="B299" s="61" t="str">
        <f>RIGHT(INDEX(CHARACTER!$A$4:$A$10,MATCH(CHARACTER_EXP!I299,CHARACTER!$B$4:$B$10,0)),4)</f>
        <v>3301</v>
      </c>
      <c r="C299" s="61">
        <v>96</v>
      </c>
      <c r="D299" s="61"/>
      <c r="E299" s="61"/>
      <c r="F299" s="61"/>
      <c r="G299" s="61"/>
      <c r="H299" s="61"/>
      <c r="I299" s="111" t="s">
        <v>63</v>
      </c>
    </row>
    <row r="300" spans="1:9">
      <c r="A300" s="61">
        <f t="shared" si="4"/>
        <v>13301097</v>
      </c>
      <c r="B300" s="61" t="str">
        <f>RIGHT(INDEX(CHARACTER!$A$4:$A$10,MATCH(CHARACTER_EXP!I300,CHARACTER!$B$4:$B$10,0)),4)</f>
        <v>3301</v>
      </c>
      <c r="C300" s="61">
        <v>97</v>
      </c>
      <c r="D300" s="61"/>
      <c r="E300" s="61"/>
      <c r="F300" s="61"/>
      <c r="G300" s="61"/>
      <c r="H300" s="61"/>
      <c r="I300" s="111" t="s">
        <v>63</v>
      </c>
    </row>
    <row r="301" spans="1:9">
      <c r="A301" s="61">
        <f t="shared" si="4"/>
        <v>13301098</v>
      </c>
      <c r="B301" s="61" t="str">
        <f>RIGHT(INDEX(CHARACTER!$A$4:$A$10,MATCH(CHARACTER_EXP!I301,CHARACTER!$B$4:$B$10,0)),4)</f>
        <v>3301</v>
      </c>
      <c r="C301" s="61">
        <v>98</v>
      </c>
      <c r="D301" s="61"/>
      <c r="E301" s="61"/>
      <c r="F301" s="61"/>
      <c r="G301" s="61"/>
      <c r="H301" s="61"/>
      <c r="I301" s="111" t="s">
        <v>63</v>
      </c>
    </row>
    <row r="302" spans="1:9">
      <c r="A302" s="61">
        <f t="shared" si="4"/>
        <v>13301099</v>
      </c>
      <c r="B302" s="61" t="str">
        <f>RIGHT(INDEX(CHARACTER!$A$4:$A$10,MATCH(CHARACTER_EXP!I302,CHARACTER!$B$4:$B$10,0)),4)</f>
        <v>3301</v>
      </c>
      <c r="C302" s="61">
        <v>99</v>
      </c>
      <c r="D302" s="61"/>
      <c r="E302" s="61"/>
      <c r="F302" s="61"/>
      <c r="G302" s="61"/>
      <c r="H302" s="61"/>
      <c r="I302" s="111" t="s">
        <v>63</v>
      </c>
    </row>
    <row r="303" spans="1:9">
      <c r="A303" s="61">
        <f t="shared" si="4"/>
        <v>13301100</v>
      </c>
      <c r="B303" s="61" t="str">
        <f>RIGHT(INDEX(CHARACTER!$A$4:$A$10,MATCH(CHARACTER_EXP!I303,CHARACTER!$B$4:$B$10,0)),4)</f>
        <v>3301</v>
      </c>
      <c r="C303" s="61">
        <v>100</v>
      </c>
      <c r="D303" s="61"/>
      <c r="E303" s="61"/>
      <c r="F303" s="61"/>
      <c r="G303" s="61"/>
      <c r="H303" s="61"/>
      <c r="I303" s="111" t="s">
        <v>63</v>
      </c>
    </row>
    <row r="304" spans="1:9">
      <c r="A304" s="61">
        <f t="shared" si="4"/>
        <v>11401001</v>
      </c>
      <c r="B304" s="61" t="str">
        <f>RIGHT(INDEX(CHARACTER!$A$4:$A$10,MATCH(CHARACTER_EXP!I304,CHARACTER!$B$4:$B$10,0)),4)</f>
        <v>1401</v>
      </c>
      <c r="C304" s="61">
        <v>1</v>
      </c>
      <c r="D304" s="61"/>
      <c r="E304" s="61"/>
      <c r="F304" s="61"/>
      <c r="G304" s="61"/>
      <c r="H304" s="61"/>
      <c r="I304" s="111" t="s">
        <v>64</v>
      </c>
    </row>
    <row r="305" spans="1:9">
      <c r="A305" s="61">
        <f t="shared" si="4"/>
        <v>11401002</v>
      </c>
      <c r="B305" s="61" t="str">
        <f>RIGHT(INDEX(CHARACTER!$A$4:$A$10,MATCH(CHARACTER_EXP!I305,CHARACTER!$B$4:$B$10,0)),4)</f>
        <v>1401</v>
      </c>
      <c r="C305" s="61">
        <v>2</v>
      </c>
      <c r="D305" s="61"/>
      <c r="E305" s="61"/>
      <c r="F305" s="61"/>
      <c r="G305" s="61"/>
      <c r="H305" s="61"/>
      <c r="I305" s="111" t="s">
        <v>64</v>
      </c>
    </row>
    <row r="306" spans="1:9">
      <c r="A306" s="61">
        <f t="shared" si="4"/>
        <v>11401003</v>
      </c>
      <c r="B306" s="61" t="str">
        <f>RIGHT(INDEX(CHARACTER!$A$4:$A$10,MATCH(CHARACTER_EXP!I306,CHARACTER!$B$4:$B$10,0)),4)</f>
        <v>1401</v>
      </c>
      <c r="C306" s="61">
        <v>3</v>
      </c>
      <c r="D306" s="61"/>
      <c r="E306" s="61"/>
      <c r="F306" s="61"/>
      <c r="G306" s="61"/>
      <c r="H306" s="61"/>
      <c r="I306" s="111" t="s">
        <v>64</v>
      </c>
    </row>
    <row r="307" spans="1:9">
      <c r="A307" s="61">
        <f t="shared" si="4"/>
        <v>11401004</v>
      </c>
      <c r="B307" s="61" t="str">
        <f>RIGHT(INDEX(CHARACTER!$A$4:$A$10,MATCH(CHARACTER_EXP!I307,CHARACTER!$B$4:$B$10,0)),4)</f>
        <v>1401</v>
      </c>
      <c r="C307" s="61">
        <v>4</v>
      </c>
      <c r="D307" s="61"/>
      <c r="E307" s="61"/>
      <c r="F307" s="61"/>
      <c r="G307" s="61"/>
      <c r="H307" s="61"/>
      <c r="I307" s="111" t="s">
        <v>64</v>
      </c>
    </row>
    <row r="308" spans="1:9">
      <c r="A308" s="61">
        <f t="shared" si="4"/>
        <v>11401005</v>
      </c>
      <c r="B308" s="61" t="str">
        <f>RIGHT(INDEX(CHARACTER!$A$4:$A$10,MATCH(CHARACTER_EXP!I308,CHARACTER!$B$4:$B$10,0)),4)</f>
        <v>1401</v>
      </c>
      <c r="C308" s="61">
        <v>5</v>
      </c>
      <c r="D308" s="61"/>
      <c r="E308" s="61"/>
      <c r="F308" s="61"/>
      <c r="G308" s="61"/>
      <c r="H308" s="61"/>
      <c r="I308" s="111" t="s">
        <v>64</v>
      </c>
    </row>
    <row r="309" spans="1:9">
      <c r="A309" s="61">
        <f t="shared" si="4"/>
        <v>11401006</v>
      </c>
      <c r="B309" s="61" t="str">
        <f>RIGHT(INDEX(CHARACTER!$A$4:$A$10,MATCH(CHARACTER_EXP!I309,CHARACTER!$B$4:$B$10,0)),4)</f>
        <v>1401</v>
      </c>
      <c r="C309" s="61">
        <v>6</v>
      </c>
      <c r="D309" s="61"/>
      <c r="E309" s="61"/>
      <c r="F309" s="61"/>
      <c r="G309" s="61"/>
      <c r="H309" s="61"/>
      <c r="I309" s="111" t="s">
        <v>64</v>
      </c>
    </row>
    <row r="310" spans="1:9">
      <c r="A310" s="61">
        <f t="shared" si="4"/>
        <v>11401007</v>
      </c>
      <c r="B310" s="61" t="str">
        <f>RIGHT(INDEX(CHARACTER!$A$4:$A$10,MATCH(CHARACTER_EXP!I310,CHARACTER!$B$4:$B$10,0)),4)</f>
        <v>1401</v>
      </c>
      <c r="C310" s="61">
        <v>7</v>
      </c>
      <c r="D310" s="61"/>
      <c r="E310" s="61"/>
      <c r="F310" s="61"/>
      <c r="G310" s="61"/>
      <c r="H310" s="61"/>
      <c r="I310" s="111" t="s">
        <v>64</v>
      </c>
    </row>
    <row r="311" spans="1:9">
      <c r="A311" s="61">
        <f t="shared" si="4"/>
        <v>11401008</v>
      </c>
      <c r="B311" s="61" t="str">
        <f>RIGHT(INDEX(CHARACTER!$A$4:$A$10,MATCH(CHARACTER_EXP!I311,CHARACTER!$B$4:$B$10,0)),4)</f>
        <v>1401</v>
      </c>
      <c r="C311" s="61">
        <v>8</v>
      </c>
      <c r="D311" s="61"/>
      <c r="E311" s="61"/>
      <c r="F311" s="61"/>
      <c r="G311" s="61"/>
      <c r="H311" s="61"/>
      <c r="I311" s="111" t="s">
        <v>64</v>
      </c>
    </row>
    <row r="312" spans="1:9">
      <c r="A312" s="61">
        <f t="shared" si="4"/>
        <v>11401009</v>
      </c>
      <c r="B312" s="61" t="str">
        <f>RIGHT(INDEX(CHARACTER!$A$4:$A$10,MATCH(CHARACTER_EXP!I312,CHARACTER!$B$4:$B$10,0)),4)</f>
        <v>1401</v>
      </c>
      <c r="C312" s="61">
        <v>9</v>
      </c>
      <c r="D312" s="61"/>
      <c r="E312" s="61"/>
      <c r="F312" s="61"/>
      <c r="G312" s="61"/>
      <c r="H312" s="61"/>
      <c r="I312" s="111" t="s">
        <v>64</v>
      </c>
    </row>
    <row r="313" spans="1:9">
      <c r="A313" s="61">
        <f t="shared" si="4"/>
        <v>11401010</v>
      </c>
      <c r="B313" s="61" t="str">
        <f>RIGHT(INDEX(CHARACTER!$A$4:$A$10,MATCH(CHARACTER_EXP!I313,CHARACTER!$B$4:$B$10,0)),4)</f>
        <v>1401</v>
      </c>
      <c r="C313" s="61">
        <v>10</v>
      </c>
      <c r="D313" s="61"/>
      <c r="E313" s="61"/>
      <c r="F313" s="61"/>
      <c r="G313" s="61"/>
      <c r="H313" s="61"/>
      <c r="I313" s="111" t="s">
        <v>64</v>
      </c>
    </row>
    <row r="314" spans="1:9">
      <c r="A314" s="61">
        <f t="shared" si="4"/>
        <v>11401011</v>
      </c>
      <c r="B314" s="61" t="str">
        <f>RIGHT(INDEX(CHARACTER!$A$4:$A$10,MATCH(CHARACTER_EXP!I314,CHARACTER!$B$4:$B$10,0)),4)</f>
        <v>1401</v>
      </c>
      <c r="C314" s="61">
        <v>11</v>
      </c>
      <c r="D314" s="61"/>
      <c r="E314" s="61"/>
      <c r="F314" s="61"/>
      <c r="G314" s="61"/>
      <c r="H314" s="61"/>
      <c r="I314" s="111" t="s">
        <v>64</v>
      </c>
    </row>
    <row r="315" spans="1:9">
      <c r="A315" s="61">
        <f t="shared" si="4"/>
        <v>11401012</v>
      </c>
      <c r="B315" s="61" t="str">
        <f>RIGHT(INDEX(CHARACTER!$A$4:$A$10,MATCH(CHARACTER_EXP!I315,CHARACTER!$B$4:$B$10,0)),4)</f>
        <v>1401</v>
      </c>
      <c r="C315" s="61">
        <v>12</v>
      </c>
      <c r="D315" s="61"/>
      <c r="E315" s="61"/>
      <c r="F315" s="61"/>
      <c r="G315" s="61"/>
      <c r="H315" s="61"/>
      <c r="I315" s="111" t="s">
        <v>64</v>
      </c>
    </row>
    <row r="316" spans="1:9">
      <c r="A316" s="61">
        <f t="shared" si="4"/>
        <v>11401013</v>
      </c>
      <c r="B316" s="61" t="str">
        <f>RIGHT(INDEX(CHARACTER!$A$4:$A$10,MATCH(CHARACTER_EXP!I316,CHARACTER!$B$4:$B$10,0)),4)</f>
        <v>1401</v>
      </c>
      <c r="C316" s="61">
        <v>13</v>
      </c>
      <c r="D316" s="61"/>
      <c r="E316" s="61"/>
      <c r="F316" s="61"/>
      <c r="G316" s="61"/>
      <c r="H316" s="61"/>
      <c r="I316" s="111" t="s">
        <v>64</v>
      </c>
    </row>
    <row r="317" spans="1:9">
      <c r="A317" s="61">
        <f t="shared" si="4"/>
        <v>11401014</v>
      </c>
      <c r="B317" s="61" t="str">
        <f>RIGHT(INDEX(CHARACTER!$A$4:$A$10,MATCH(CHARACTER_EXP!I317,CHARACTER!$B$4:$B$10,0)),4)</f>
        <v>1401</v>
      </c>
      <c r="C317" s="61">
        <v>14</v>
      </c>
      <c r="D317" s="61"/>
      <c r="E317" s="61"/>
      <c r="F317" s="61"/>
      <c r="G317" s="61"/>
      <c r="H317" s="61"/>
      <c r="I317" s="111" t="s">
        <v>64</v>
      </c>
    </row>
    <row r="318" spans="1:9">
      <c r="A318" s="61">
        <f t="shared" si="4"/>
        <v>11401015</v>
      </c>
      <c r="B318" s="61" t="str">
        <f>RIGHT(INDEX(CHARACTER!$A$4:$A$10,MATCH(CHARACTER_EXP!I318,CHARACTER!$B$4:$B$10,0)),4)</f>
        <v>1401</v>
      </c>
      <c r="C318" s="61">
        <v>15</v>
      </c>
      <c r="D318" s="61"/>
      <c r="E318" s="61"/>
      <c r="F318" s="61"/>
      <c r="G318" s="61"/>
      <c r="H318" s="61"/>
      <c r="I318" s="111" t="s">
        <v>64</v>
      </c>
    </row>
    <row r="319" spans="1:9">
      <c r="A319" s="61">
        <f t="shared" si="4"/>
        <v>11401016</v>
      </c>
      <c r="B319" s="61" t="str">
        <f>RIGHT(INDEX(CHARACTER!$A$4:$A$10,MATCH(CHARACTER_EXP!I319,CHARACTER!$B$4:$B$10,0)),4)</f>
        <v>1401</v>
      </c>
      <c r="C319" s="61">
        <v>16</v>
      </c>
      <c r="D319" s="61"/>
      <c r="E319" s="61"/>
      <c r="F319" s="61"/>
      <c r="G319" s="61"/>
      <c r="H319" s="61"/>
      <c r="I319" s="111" t="s">
        <v>64</v>
      </c>
    </row>
    <row r="320" spans="1:9">
      <c r="A320" s="61">
        <f t="shared" si="4"/>
        <v>11401017</v>
      </c>
      <c r="B320" s="61" t="str">
        <f>RIGHT(INDEX(CHARACTER!$A$4:$A$10,MATCH(CHARACTER_EXP!I320,CHARACTER!$B$4:$B$10,0)),4)</f>
        <v>1401</v>
      </c>
      <c r="C320" s="61">
        <v>17</v>
      </c>
      <c r="D320" s="61"/>
      <c r="E320" s="61"/>
      <c r="F320" s="61"/>
      <c r="G320" s="61"/>
      <c r="H320" s="61"/>
      <c r="I320" s="111" t="s">
        <v>64</v>
      </c>
    </row>
    <row r="321" spans="1:9">
      <c r="A321" s="61">
        <f t="shared" si="4"/>
        <v>11401018</v>
      </c>
      <c r="B321" s="61" t="str">
        <f>RIGHT(INDEX(CHARACTER!$A$4:$A$10,MATCH(CHARACTER_EXP!I321,CHARACTER!$B$4:$B$10,0)),4)</f>
        <v>1401</v>
      </c>
      <c r="C321" s="61">
        <v>18</v>
      </c>
      <c r="D321" s="61"/>
      <c r="E321" s="61"/>
      <c r="F321" s="61"/>
      <c r="G321" s="61"/>
      <c r="H321" s="61"/>
      <c r="I321" s="111" t="s">
        <v>64</v>
      </c>
    </row>
    <row r="322" spans="1:9">
      <c r="A322" s="61">
        <f t="shared" si="4"/>
        <v>11401019</v>
      </c>
      <c r="B322" s="61" t="str">
        <f>RIGHT(INDEX(CHARACTER!$A$4:$A$10,MATCH(CHARACTER_EXP!I322,CHARACTER!$B$4:$B$10,0)),4)</f>
        <v>1401</v>
      </c>
      <c r="C322" s="61">
        <v>19</v>
      </c>
      <c r="D322" s="61"/>
      <c r="E322" s="61"/>
      <c r="F322" s="61"/>
      <c r="G322" s="61"/>
      <c r="H322" s="61"/>
      <c r="I322" s="111" t="s">
        <v>64</v>
      </c>
    </row>
    <row r="323" spans="1:9">
      <c r="A323" s="61">
        <f t="shared" si="4"/>
        <v>11401020</v>
      </c>
      <c r="B323" s="61" t="str">
        <f>RIGHT(INDEX(CHARACTER!$A$4:$A$10,MATCH(CHARACTER_EXP!I323,CHARACTER!$B$4:$B$10,0)),4)</f>
        <v>1401</v>
      </c>
      <c r="C323" s="61">
        <v>20</v>
      </c>
      <c r="D323" s="61"/>
      <c r="E323" s="61"/>
      <c r="F323" s="61"/>
      <c r="G323" s="61"/>
      <c r="H323" s="61"/>
      <c r="I323" s="111" t="s">
        <v>64</v>
      </c>
    </row>
    <row r="324" spans="1:9">
      <c r="A324" s="61">
        <f t="shared" si="4"/>
        <v>11401021</v>
      </c>
      <c r="B324" s="61" t="str">
        <f>RIGHT(INDEX(CHARACTER!$A$4:$A$10,MATCH(CHARACTER_EXP!I324,CHARACTER!$B$4:$B$10,0)),4)</f>
        <v>1401</v>
      </c>
      <c r="C324" s="61">
        <v>21</v>
      </c>
      <c r="D324" s="61"/>
      <c r="E324" s="61"/>
      <c r="F324" s="61"/>
      <c r="G324" s="61"/>
      <c r="H324" s="61"/>
      <c r="I324" s="111" t="s">
        <v>64</v>
      </c>
    </row>
    <row r="325" spans="1:9">
      <c r="A325" s="61">
        <f t="shared" ref="A325:A388" si="5">10000000+B325*1000+C325</f>
        <v>11401022</v>
      </c>
      <c r="B325" s="61" t="str">
        <f>RIGHT(INDEX(CHARACTER!$A$4:$A$10,MATCH(CHARACTER_EXP!I325,CHARACTER!$B$4:$B$10,0)),4)</f>
        <v>1401</v>
      </c>
      <c r="C325" s="61">
        <v>22</v>
      </c>
      <c r="D325" s="61"/>
      <c r="E325" s="61"/>
      <c r="F325" s="61"/>
      <c r="G325" s="61"/>
      <c r="H325" s="61"/>
      <c r="I325" s="111" t="s">
        <v>64</v>
      </c>
    </row>
    <row r="326" spans="1:9">
      <c r="A326" s="61">
        <f t="shared" si="5"/>
        <v>11401023</v>
      </c>
      <c r="B326" s="61" t="str">
        <f>RIGHT(INDEX(CHARACTER!$A$4:$A$10,MATCH(CHARACTER_EXP!I326,CHARACTER!$B$4:$B$10,0)),4)</f>
        <v>1401</v>
      </c>
      <c r="C326" s="61">
        <v>23</v>
      </c>
      <c r="D326" s="61"/>
      <c r="E326" s="61"/>
      <c r="F326" s="61"/>
      <c r="G326" s="61"/>
      <c r="H326" s="61"/>
      <c r="I326" s="111" t="s">
        <v>64</v>
      </c>
    </row>
    <row r="327" spans="1:9">
      <c r="A327" s="61">
        <f t="shared" si="5"/>
        <v>11401024</v>
      </c>
      <c r="B327" s="61" t="str">
        <f>RIGHT(INDEX(CHARACTER!$A$4:$A$10,MATCH(CHARACTER_EXP!I327,CHARACTER!$B$4:$B$10,0)),4)</f>
        <v>1401</v>
      </c>
      <c r="C327" s="61">
        <v>24</v>
      </c>
      <c r="D327" s="61"/>
      <c r="E327" s="61"/>
      <c r="F327" s="61"/>
      <c r="G327" s="61"/>
      <c r="H327" s="61"/>
      <c r="I327" s="111" t="s">
        <v>64</v>
      </c>
    </row>
    <row r="328" spans="1:9">
      <c r="A328" s="61">
        <f t="shared" si="5"/>
        <v>11401025</v>
      </c>
      <c r="B328" s="61" t="str">
        <f>RIGHT(INDEX(CHARACTER!$A$4:$A$10,MATCH(CHARACTER_EXP!I328,CHARACTER!$B$4:$B$10,0)),4)</f>
        <v>1401</v>
      </c>
      <c r="C328" s="61">
        <v>25</v>
      </c>
      <c r="D328" s="61"/>
      <c r="E328" s="61"/>
      <c r="F328" s="61"/>
      <c r="G328" s="61"/>
      <c r="H328" s="61"/>
      <c r="I328" s="111" t="s">
        <v>64</v>
      </c>
    </row>
    <row r="329" spans="1:9">
      <c r="A329" s="61">
        <f t="shared" si="5"/>
        <v>11401026</v>
      </c>
      <c r="B329" s="61" t="str">
        <f>RIGHT(INDEX(CHARACTER!$A$4:$A$10,MATCH(CHARACTER_EXP!I329,CHARACTER!$B$4:$B$10,0)),4)</f>
        <v>1401</v>
      </c>
      <c r="C329" s="61">
        <v>26</v>
      </c>
      <c r="D329" s="61"/>
      <c r="E329" s="61"/>
      <c r="F329" s="61"/>
      <c r="G329" s="61"/>
      <c r="H329" s="61"/>
      <c r="I329" s="111" t="s">
        <v>64</v>
      </c>
    </row>
    <row r="330" spans="1:9">
      <c r="A330" s="61">
        <f t="shared" si="5"/>
        <v>11401027</v>
      </c>
      <c r="B330" s="61" t="str">
        <f>RIGHT(INDEX(CHARACTER!$A$4:$A$10,MATCH(CHARACTER_EXP!I330,CHARACTER!$B$4:$B$10,0)),4)</f>
        <v>1401</v>
      </c>
      <c r="C330" s="61">
        <v>27</v>
      </c>
      <c r="D330" s="61"/>
      <c r="E330" s="61"/>
      <c r="F330" s="61"/>
      <c r="G330" s="61"/>
      <c r="H330" s="61"/>
      <c r="I330" s="111" t="s">
        <v>64</v>
      </c>
    </row>
    <row r="331" spans="1:9">
      <c r="A331" s="61">
        <f t="shared" si="5"/>
        <v>11401028</v>
      </c>
      <c r="B331" s="61" t="str">
        <f>RIGHT(INDEX(CHARACTER!$A$4:$A$10,MATCH(CHARACTER_EXP!I331,CHARACTER!$B$4:$B$10,0)),4)</f>
        <v>1401</v>
      </c>
      <c r="C331" s="61">
        <v>28</v>
      </c>
      <c r="D331" s="61"/>
      <c r="E331" s="61"/>
      <c r="F331" s="61"/>
      <c r="G331" s="61"/>
      <c r="H331" s="61"/>
      <c r="I331" s="111" t="s">
        <v>64</v>
      </c>
    </row>
    <row r="332" spans="1:9">
      <c r="A332" s="61">
        <f t="shared" si="5"/>
        <v>11401029</v>
      </c>
      <c r="B332" s="61" t="str">
        <f>RIGHT(INDEX(CHARACTER!$A$4:$A$10,MATCH(CHARACTER_EXP!I332,CHARACTER!$B$4:$B$10,0)),4)</f>
        <v>1401</v>
      </c>
      <c r="C332" s="61">
        <v>29</v>
      </c>
      <c r="D332" s="61"/>
      <c r="E332" s="61"/>
      <c r="F332" s="61"/>
      <c r="G332" s="61"/>
      <c r="H332" s="61"/>
      <c r="I332" s="111" t="s">
        <v>64</v>
      </c>
    </row>
    <row r="333" spans="1:9">
      <c r="A333" s="61">
        <f t="shared" si="5"/>
        <v>11401030</v>
      </c>
      <c r="B333" s="61" t="str">
        <f>RIGHT(INDEX(CHARACTER!$A$4:$A$10,MATCH(CHARACTER_EXP!I333,CHARACTER!$B$4:$B$10,0)),4)</f>
        <v>1401</v>
      </c>
      <c r="C333" s="61">
        <v>30</v>
      </c>
      <c r="D333" s="61"/>
      <c r="E333" s="61"/>
      <c r="F333" s="61"/>
      <c r="G333" s="61"/>
      <c r="H333" s="61"/>
      <c r="I333" s="111" t="s">
        <v>64</v>
      </c>
    </row>
    <row r="334" spans="1:9">
      <c r="A334" s="61">
        <f t="shared" si="5"/>
        <v>11401031</v>
      </c>
      <c r="B334" s="61" t="str">
        <f>RIGHT(INDEX(CHARACTER!$A$4:$A$10,MATCH(CHARACTER_EXP!I334,CHARACTER!$B$4:$B$10,0)),4)</f>
        <v>1401</v>
      </c>
      <c r="C334" s="61">
        <v>31</v>
      </c>
      <c r="D334" s="61"/>
      <c r="E334" s="61"/>
      <c r="F334" s="61"/>
      <c r="G334" s="61"/>
      <c r="H334" s="61"/>
      <c r="I334" s="111" t="s">
        <v>64</v>
      </c>
    </row>
    <row r="335" spans="1:9">
      <c r="A335" s="61">
        <f t="shared" si="5"/>
        <v>11401032</v>
      </c>
      <c r="B335" s="61" t="str">
        <f>RIGHT(INDEX(CHARACTER!$A$4:$A$10,MATCH(CHARACTER_EXP!I335,CHARACTER!$B$4:$B$10,0)),4)</f>
        <v>1401</v>
      </c>
      <c r="C335" s="61">
        <v>32</v>
      </c>
      <c r="D335" s="61"/>
      <c r="E335" s="61"/>
      <c r="F335" s="61"/>
      <c r="G335" s="61"/>
      <c r="H335" s="61"/>
      <c r="I335" s="111" t="s">
        <v>64</v>
      </c>
    </row>
    <row r="336" spans="1:9">
      <c r="A336" s="61">
        <f t="shared" si="5"/>
        <v>11401033</v>
      </c>
      <c r="B336" s="61" t="str">
        <f>RIGHT(INDEX(CHARACTER!$A$4:$A$10,MATCH(CHARACTER_EXP!I336,CHARACTER!$B$4:$B$10,0)),4)</f>
        <v>1401</v>
      </c>
      <c r="C336" s="61">
        <v>33</v>
      </c>
      <c r="D336" s="61"/>
      <c r="E336" s="61"/>
      <c r="F336" s="61"/>
      <c r="G336" s="61"/>
      <c r="H336" s="61"/>
      <c r="I336" s="111" t="s">
        <v>64</v>
      </c>
    </row>
    <row r="337" spans="1:9">
      <c r="A337" s="61">
        <f t="shared" si="5"/>
        <v>11401034</v>
      </c>
      <c r="B337" s="61" t="str">
        <f>RIGHT(INDEX(CHARACTER!$A$4:$A$10,MATCH(CHARACTER_EXP!I337,CHARACTER!$B$4:$B$10,0)),4)</f>
        <v>1401</v>
      </c>
      <c r="C337" s="61">
        <v>34</v>
      </c>
      <c r="D337" s="61"/>
      <c r="E337" s="61"/>
      <c r="F337" s="61"/>
      <c r="G337" s="61"/>
      <c r="H337" s="61"/>
      <c r="I337" s="111" t="s">
        <v>64</v>
      </c>
    </row>
    <row r="338" spans="1:9">
      <c r="A338" s="61">
        <f t="shared" si="5"/>
        <v>11401035</v>
      </c>
      <c r="B338" s="61" t="str">
        <f>RIGHT(INDEX(CHARACTER!$A$4:$A$10,MATCH(CHARACTER_EXP!I338,CHARACTER!$B$4:$B$10,0)),4)</f>
        <v>1401</v>
      </c>
      <c r="C338" s="61">
        <v>35</v>
      </c>
      <c r="D338" s="61"/>
      <c r="E338" s="61"/>
      <c r="F338" s="61"/>
      <c r="G338" s="61"/>
      <c r="H338" s="61"/>
      <c r="I338" s="111" t="s">
        <v>64</v>
      </c>
    </row>
    <row r="339" spans="1:9">
      <c r="A339" s="61">
        <f t="shared" si="5"/>
        <v>11401036</v>
      </c>
      <c r="B339" s="61" t="str">
        <f>RIGHT(INDEX(CHARACTER!$A$4:$A$10,MATCH(CHARACTER_EXP!I339,CHARACTER!$B$4:$B$10,0)),4)</f>
        <v>1401</v>
      </c>
      <c r="C339" s="61">
        <v>36</v>
      </c>
      <c r="D339" s="61"/>
      <c r="E339" s="61"/>
      <c r="F339" s="61"/>
      <c r="G339" s="61"/>
      <c r="H339" s="61"/>
      <c r="I339" s="111" t="s">
        <v>64</v>
      </c>
    </row>
    <row r="340" spans="1:9">
      <c r="A340" s="61">
        <f t="shared" si="5"/>
        <v>11401037</v>
      </c>
      <c r="B340" s="61" t="str">
        <f>RIGHT(INDEX(CHARACTER!$A$4:$A$10,MATCH(CHARACTER_EXP!I340,CHARACTER!$B$4:$B$10,0)),4)</f>
        <v>1401</v>
      </c>
      <c r="C340" s="61">
        <v>37</v>
      </c>
      <c r="D340" s="61"/>
      <c r="E340" s="61"/>
      <c r="F340" s="61"/>
      <c r="G340" s="61"/>
      <c r="H340" s="61"/>
      <c r="I340" s="111" t="s">
        <v>64</v>
      </c>
    </row>
    <row r="341" spans="1:9">
      <c r="A341" s="61">
        <f t="shared" si="5"/>
        <v>11401038</v>
      </c>
      <c r="B341" s="61" t="str">
        <f>RIGHT(INDEX(CHARACTER!$A$4:$A$10,MATCH(CHARACTER_EXP!I341,CHARACTER!$B$4:$B$10,0)),4)</f>
        <v>1401</v>
      </c>
      <c r="C341" s="61">
        <v>38</v>
      </c>
      <c r="D341" s="61"/>
      <c r="E341" s="61"/>
      <c r="F341" s="61"/>
      <c r="G341" s="61"/>
      <c r="H341" s="61"/>
      <c r="I341" s="111" t="s">
        <v>64</v>
      </c>
    </row>
    <row r="342" spans="1:9">
      <c r="A342" s="61">
        <f t="shared" si="5"/>
        <v>11401039</v>
      </c>
      <c r="B342" s="61" t="str">
        <f>RIGHT(INDEX(CHARACTER!$A$4:$A$10,MATCH(CHARACTER_EXP!I342,CHARACTER!$B$4:$B$10,0)),4)</f>
        <v>1401</v>
      </c>
      <c r="C342" s="61">
        <v>39</v>
      </c>
      <c r="D342" s="61"/>
      <c r="E342" s="61"/>
      <c r="F342" s="61"/>
      <c r="G342" s="61"/>
      <c r="H342" s="61"/>
      <c r="I342" s="111" t="s">
        <v>64</v>
      </c>
    </row>
    <row r="343" spans="1:9">
      <c r="A343" s="61">
        <f t="shared" si="5"/>
        <v>11401040</v>
      </c>
      <c r="B343" s="61" t="str">
        <f>RIGHT(INDEX(CHARACTER!$A$4:$A$10,MATCH(CHARACTER_EXP!I343,CHARACTER!$B$4:$B$10,0)),4)</f>
        <v>1401</v>
      </c>
      <c r="C343" s="61">
        <v>40</v>
      </c>
      <c r="D343" s="61"/>
      <c r="E343" s="61"/>
      <c r="F343" s="61"/>
      <c r="G343" s="61"/>
      <c r="H343" s="61"/>
      <c r="I343" s="111" t="s">
        <v>64</v>
      </c>
    </row>
    <row r="344" spans="1:9">
      <c r="A344" s="61">
        <f t="shared" si="5"/>
        <v>11401041</v>
      </c>
      <c r="B344" s="61" t="str">
        <f>RIGHT(INDEX(CHARACTER!$A$4:$A$10,MATCH(CHARACTER_EXP!I344,CHARACTER!$B$4:$B$10,0)),4)</f>
        <v>1401</v>
      </c>
      <c r="C344" s="61">
        <v>41</v>
      </c>
      <c r="D344" s="61"/>
      <c r="E344" s="61"/>
      <c r="F344" s="61"/>
      <c r="G344" s="61"/>
      <c r="H344" s="61"/>
      <c r="I344" s="111" t="s">
        <v>64</v>
      </c>
    </row>
    <row r="345" spans="1:9">
      <c r="A345" s="61">
        <f t="shared" si="5"/>
        <v>11401042</v>
      </c>
      <c r="B345" s="61" t="str">
        <f>RIGHT(INDEX(CHARACTER!$A$4:$A$10,MATCH(CHARACTER_EXP!I345,CHARACTER!$B$4:$B$10,0)),4)</f>
        <v>1401</v>
      </c>
      <c r="C345" s="61">
        <v>42</v>
      </c>
      <c r="D345" s="61"/>
      <c r="E345" s="61"/>
      <c r="F345" s="61"/>
      <c r="G345" s="61"/>
      <c r="H345" s="61"/>
      <c r="I345" s="111" t="s">
        <v>64</v>
      </c>
    </row>
    <row r="346" spans="1:9">
      <c r="A346" s="61">
        <f t="shared" si="5"/>
        <v>11401043</v>
      </c>
      <c r="B346" s="61" t="str">
        <f>RIGHT(INDEX(CHARACTER!$A$4:$A$10,MATCH(CHARACTER_EXP!I346,CHARACTER!$B$4:$B$10,0)),4)</f>
        <v>1401</v>
      </c>
      <c r="C346" s="61">
        <v>43</v>
      </c>
      <c r="D346" s="61"/>
      <c r="E346" s="61"/>
      <c r="F346" s="61"/>
      <c r="G346" s="61"/>
      <c r="H346" s="61"/>
      <c r="I346" s="111" t="s">
        <v>64</v>
      </c>
    </row>
    <row r="347" spans="1:9">
      <c r="A347" s="61">
        <f t="shared" si="5"/>
        <v>11401044</v>
      </c>
      <c r="B347" s="61" t="str">
        <f>RIGHT(INDEX(CHARACTER!$A$4:$A$10,MATCH(CHARACTER_EXP!I347,CHARACTER!$B$4:$B$10,0)),4)</f>
        <v>1401</v>
      </c>
      <c r="C347" s="61">
        <v>44</v>
      </c>
      <c r="D347" s="61"/>
      <c r="E347" s="61"/>
      <c r="F347" s="61"/>
      <c r="G347" s="61"/>
      <c r="H347" s="61"/>
      <c r="I347" s="111" t="s">
        <v>64</v>
      </c>
    </row>
    <row r="348" spans="1:9">
      <c r="A348" s="61">
        <f t="shared" si="5"/>
        <v>11401045</v>
      </c>
      <c r="B348" s="61" t="str">
        <f>RIGHT(INDEX(CHARACTER!$A$4:$A$10,MATCH(CHARACTER_EXP!I348,CHARACTER!$B$4:$B$10,0)),4)</f>
        <v>1401</v>
      </c>
      <c r="C348" s="61">
        <v>45</v>
      </c>
      <c r="D348" s="61"/>
      <c r="E348" s="61"/>
      <c r="F348" s="61"/>
      <c r="G348" s="61"/>
      <c r="H348" s="61"/>
      <c r="I348" s="111" t="s">
        <v>64</v>
      </c>
    </row>
    <row r="349" spans="1:9">
      <c r="A349" s="61">
        <f t="shared" si="5"/>
        <v>11401046</v>
      </c>
      <c r="B349" s="61" t="str">
        <f>RIGHT(INDEX(CHARACTER!$A$4:$A$10,MATCH(CHARACTER_EXP!I349,CHARACTER!$B$4:$B$10,0)),4)</f>
        <v>1401</v>
      </c>
      <c r="C349" s="61">
        <v>46</v>
      </c>
      <c r="D349" s="61"/>
      <c r="E349" s="61"/>
      <c r="F349" s="61"/>
      <c r="G349" s="61"/>
      <c r="H349" s="61"/>
      <c r="I349" s="111" t="s">
        <v>64</v>
      </c>
    </row>
    <row r="350" spans="1:9">
      <c r="A350" s="61">
        <f t="shared" si="5"/>
        <v>11401047</v>
      </c>
      <c r="B350" s="61" t="str">
        <f>RIGHT(INDEX(CHARACTER!$A$4:$A$10,MATCH(CHARACTER_EXP!I350,CHARACTER!$B$4:$B$10,0)),4)</f>
        <v>1401</v>
      </c>
      <c r="C350" s="61">
        <v>47</v>
      </c>
      <c r="D350" s="61"/>
      <c r="E350" s="61"/>
      <c r="F350" s="61"/>
      <c r="G350" s="61"/>
      <c r="H350" s="61"/>
      <c r="I350" s="111" t="s">
        <v>64</v>
      </c>
    </row>
    <row r="351" spans="1:9">
      <c r="A351" s="61">
        <f t="shared" si="5"/>
        <v>11401048</v>
      </c>
      <c r="B351" s="61" t="str">
        <f>RIGHT(INDEX(CHARACTER!$A$4:$A$10,MATCH(CHARACTER_EXP!I351,CHARACTER!$B$4:$B$10,0)),4)</f>
        <v>1401</v>
      </c>
      <c r="C351" s="61">
        <v>48</v>
      </c>
      <c r="D351" s="61"/>
      <c r="E351" s="61"/>
      <c r="F351" s="61"/>
      <c r="G351" s="61"/>
      <c r="H351" s="61"/>
      <c r="I351" s="111" t="s">
        <v>64</v>
      </c>
    </row>
    <row r="352" spans="1:9">
      <c r="A352" s="61">
        <f t="shared" si="5"/>
        <v>11401049</v>
      </c>
      <c r="B352" s="61" t="str">
        <f>RIGHT(INDEX(CHARACTER!$A$4:$A$10,MATCH(CHARACTER_EXP!I352,CHARACTER!$B$4:$B$10,0)),4)</f>
        <v>1401</v>
      </c>
      <c r="C352" s="61">
        <v>49</v>
      </c>
      <c r="D352" s="61"/>
      <c r="E352" s="61"/>
      <c r="F352" s="61"/>
      <c r="G352" s="61"/>
      <c r="H352" s="61"/>
      <c r="I352" s="111" t="s">
        <v>64</v>
      </c>
    </row>
    <row r="353" spans="1:9">
      <c r="A353" s="61">
        <f t="shared" si="5"/>
        <v>11401050</v>
      </c>
      <c r="B353" s="61" t="str">
        <f>RIGHT(INDEX(CHARACTER!$A$4:$A$10,MATCH(CHARACTER_EXP!I353,CHARACTER!$B$4:$B$10,0)),4)</f>
        <v>1401</v>
      </c>
      <c r="C353" s="61">
        <v>50</v>
      </c>
      <c r="D353" s="61"/>
      <c r="E353" s="61"/>
      <c r="F353" s="61"/>
      <c r="G353" s="61"/>
      <c r="H353" s="61"/>
      <c r="I353" s="111" t="s">
        <v>64</v>
      </c>
    </row>
    <row r="354" spans="1:9">
      <c r="A354" s="61">
        <f t="shared" si="5"/>
        <v>11401051</v>
      </c>
      <c r="B354" s="61" t="str">
        <f>RIGHT(INDEX(CHARACTER!$A$4:$A$10,MATCH(CHARACTER_EXP!I354,CHARACTER!$B$4:$B$10,0)),4)</f>
        <v>1401</v>
      </c>
      <c r="C354" s="61">
        <v>51</v>
      </c>
      <c r="D354" s="61"/>
      <c r="E354" s="61"/>
      <c r="F354" s="61"/>
      <c r="G354" s="61"/>
      <c r="H354" s="61"/>
      <c r="I354" s="111" t="s">
        <v>64</v>
      </c>
    </row>
    <row r="355" spans="1:9">
      <c r="A355" s="61">
        <f t="shared" si="5"/>
        <v>11401052</v>
      </c>
      <c r="B355" s="61" t="str">
        <f>RIGHT(INDEX(CHARACTER!$A$4:$A$10,MATCH(CHARACTER_EXP!I355,CHARACTER!$B$4:$B$10,0)),4)</f>
        <v>1401</v>
      </c>
      <c r="C355" s="61">
        <v>52</v>
      </c>
      <c r="D355" s="61"/>
      <c r="E355" s="61"/>
      <c r="F355" s="61"/>
      <c r="G355" s="61"/>
      <c r="H355" s="61"/>
      <c r="I355" s="111" t="s">
        <v>64</v>
      </c>
    </row>
    <row r="356" spans="1:9">
      <c r="A356" s="61">
        <f t="shared" si="5"/>
        <v>11401053</v>
      </c>
      <c r="B356" s="61" t="str">
        <f>RIGHT(INDEX(CHARACTER!$A$4:$A$10,MATCH(CHARACTER_EXP!I356,CHARACTER!$B$4:$B$10,0)),4)</f>
        <v>1401</v>
      </c>
      <c r="C356" s="61">
        <v>53</v>
      </c>
      <c r="D356" s="61"/>
      <c r="E356" s="61"/>
      <c r="F356" s="61"/>
      <c r="G356" s="61"/>
      <c r="H356" s="61"/>
      <c r="I356" s="111" t="s">
        <v>64</v>
      </c>
    </row>
    <row r="357" spans="1:9">
      <c r="A357" s="61">
        <f t="shared" si="5"/>
        <v>11401054</v>
      </c>
      <c r="B357" s="61" t="str">
        <f>RIGHT(INDEX(CHARACTER!$A$4:$A$10,MATCH(CHARACTER_EXP!I357,CHARACTER!$B$4:$B$10,0)),4)</f>
        <v>1401</v>
      </c>
      <c r="C357" s="61">
        <v>54</v>
      </c>
      <c r="D357" s="61"/>
      <c r="E357" s="61"/>
      <c r="F357" s="61"/>
      <c r="G357" s="61"/>
      <c r="H357" s="61"/>
      <c r="I357" s="111" t="s">
        <v>64</v>
      </c>
    </row>
    <row r="358" spans="1:9">
      <c r="A358" s="61">
        <f t="shared" si="5"/>
        <v>11401055</v>
      </c>
      <c r="B358" s="61" t="str">
        <f>RIGHT(INDEX(CHARACTER!$A$4:$A$10,MATCH(CHARACTER_EXP!I358,CHARACTER!$B$4:$B$10,0)),4)</f>
        <v>1401</v>
      </c>
      <c r="C358" s="61">
        <v>55</v>
      </c>
      <c r="D358" s="61"/>
      <c r="E358" s="61"/>
      <c r="F358" s="61"/>
      <c r="G358" s="61"/>
      <c r="H358" s="61"/>
      <c r="I358" s="111" t="s">
        <v>64</v>
      </c>
    </row>
    <row r="359" spans="1:9">
      <c r="A359" s="61">
        <f t="shared" si="5"/>
        <v>11401056</v>
      </c>
      <c r="B359" s="61" t="str">
        <f>RIGHT(INDEX(CHARACTER!$A$4:$A$10,MATCH(CHARACTER_EXP!I359,CHARACTER!$B$4:$B$10,0)),4)</f>
        <v>1401</v>
      </c>
      <c r="C359" s="61">
        <v>56</v>
      </c>
      <c r="D359" s="61"/>
      <c r="E359" s="61"/>
      <c r="F359" s="61"/>
      <c r="G359" s="61"/>
      <c r="H359" s="61"/>
      <c r="I359" s="111" t="s">
        <v>64</v>
      </c>
    </row>
    <row r="360" spans="1:9">
      <c r="A360" s="61">
        <f t="shared" si="5"/>
        <v>11401057</v>
      </c>
      <c r="B360" s="61" t="str">
        <f>RIGHT(INDEX(CHARACTER!$A$4:$A$10,MATCH(CHARACTER_EXP!I360,CHARACTER!$B$4:$B$10,0)),4)</f>
        <v>1401</v>
      </c>
      <c r="C360" s="61">
        <v>57</v>
      </c>
      <c r="D360" s="61"/>
      <c r="E360" s="61"/>
      <c r="F360" s="61"/>
      <c r="G360" s="61"/>
      <c r="H360" s="61"/>
      <c r="I360" s="111" t="s">
        <v>64</v>
      </c>
    </row>
    <row r="361" spans="1:9">
      <c r="A361" s="61">
        <f t="shared" si="5"/>
        <v>11401058</v>
      </c>
      <c r="B361" s="61" t="str">
        <f>RIGHT(INDEX(CHARACTER!$A$4:$A$10,MATCH(CHARACTER_EXP!I361,CHARACTER!$B$4:$B$10,0)),4)</f>
        <v>1401</v>
      </c>
      <c r="C361" s="61">
        <v>58</v>
      </c>
      <c r="D361" s="61"/>
      <c r="E361" s="61"/>
      <c r="F361" s="61"/>
      <c r="G361" s="61"/>
      <c r="H361" s="61"/>
      <c r="I361" s="111" t="s">
        <v>64</v>
      </c>
    </row>
    <row r="362" spans="1:9">
      <c r="A362" s="61">
        <f t="shared" si="5"/>
        <v>11401059</v>
      </c>
      <c r="B362" s="61" t="str">
        <f>RIGHT(INDEX(CHARACTER!$A$4:$A$10,MATCH(CHARACTER_EXP!I362,CHARACTER!$B$4:$B$10,0)),4)</f>
        <v>1401</v>
      </c>
      <c r="C362" s="61">
        <v>59</v>
      </c>
      <c r="D362" s="61"/>
      <c r="E362" s="61"/>
      <c r="F362" s="61"/>
      <c r="G362" s="61"/>
      <c r="H362" s="61"/>
      <c r="I362" s="111" t="s">
        <v>64</v>
      </c>
    </row>
    <row r="363" spans="1:9">
      <c r="A363" s="61">
        <f t="shared" si="5"/>
        <v>11401060</v>
      </c>
      <c r="B363" s="61" t="str">
        <f>RIGHT(INDEX(CHARACTER!$A$4:$A$10,MATCH(CHARACTER_EXP!I363,CHARACTER!$B$4:$B$10,0)),4)</f>
        <v>1401</v>
      </c>
      <c r="C363" s="61">
        <v>60</v>
      </c>
      <c r="D363" s="61"/>
      <c r="E363" s="61"/>
      <c r="F363" s="61"/>
      <c r="G363" s="61"/>
      <c r="H363" s="61"/>
      <c r="I363" s="111" t="s">
        <v>64</v>
      </c>
    </row>
    <row r="364" spans="1:9">
      <c r="A364" s="61">
        <f t="shared" si="5"/>
        <v>11401061</v>
      </c>
      <c r="B364" s="61" t="str">
        <f>RIGHT(INDEX(CHARACTER!$A$4:$A$10,MATCH(CHARACTER_EXP!I364,CHARACTER!$B$4:$B$10,0)),4)</f>
        <v>1401</v>
      </c>
      <c r="C364" s="61">
        <v>61</v>
      </c>
      <c r="D364" s="61"/>
      <c r="E364" s="61"/>
      <c r="F364" s="61"/>
      <c r="G364" s="61"/>
      <c r="H364" s="61"/>
      <c r="I364" s="111" t="s">
        <v>64</v>
      </c>
    </row>
    <row r="365" spans="1:9">
      <c r="A365" s="61">
        <f t="shared" si="5"/>
        <v>11401062</v>
      </c>
      <c r="B365" s="61" t="str">
        <f>RIGHT(INDEX(CHARACTER!$A$4:$A$10,MATCH(CHARACTER_EXP!I365,CHARACTER!$B$4:$B$10,0)),4)</f>
        <v>1401</v>
      </c>
      <c r="C365" s="61">
        <v>62</v>
      </c>
      <c r="D365" s="61"/>
      <c r="E365" s="61"/>
      <c r="F365" s="61"/>
      <c r="G365" s="61"/>
      <c r="H365" s="61"/>
      <c r="I365" s="111" t="s">
        <v>64</v>
      </c>
    </row>
    <row r="366" spans="1:9">
      <c r="A366" s="61">
        <f t="shared" si="5"/>
        <v>11401063</v>
      </c>
      <c r="B366" s="61" t="str">
        <f>RIGHT(INDEX(CHARACTER!$A$4:$A$10,MATCH(CHARACTER_EXP!I366,CHARACTER!$B$4:$B$10,0)),4)</f>
        <v>1401</v>
      </c>
      <c r="C366" s="61">
        <v>63</v>
      </c>
      <c r="D366" s="61"/>
      <c r="E366" s="61"/>
      <c r="F366" s="61"/>
      <c r="G366" s="61"/>
      <c r="H366" s="61"/>
      <c r="I366" s="111" t="s">
        <v>64</v>
      </c>
    </row>
    <row r="367" spans="1:9">
      <c r="A367" s="61">
        <f t="shared" si="5"/>
        <v>11401064</v>
      </c>
      <c r="B367" s="61" t="str">
        <f>RIGHT(INDEX(CHARACTER!$A$4:$A$10,MATCH(CHARACTER_EXP!I367,CHARACTER!$B$4:$B$10,0)),4)</f>
        <v>1401</v>
      </c>
      <c r="C367" s="61">
        <v>64</v>
      </c>
      <c r="D367" s="61"/>
      <c r="E367" s="61"/>
      <c r="F367" s="61"/>
      <c r="G367" s="61"/>
      <c r="H367" s="61"/>
      <c r="I367" s="111" t="s">
        <v>64</v>
      </c>
    </row>
    <row r="368" spans="1:9">
      <c r="A368" s="61">
        <f t="shared" si="5"/>
        <v>11401065</v>
      </c>
      <c r="B368" s="61" t="str">
        <f>RIGHT(INDEX(CHARACTER!$A$4:$A$10,MATCH(CHARACTER_EXP!I368,CHARACTER!$B$4:$B$10,0)),4)</f>
        <v>1401</v>
      </c>
      <c r="C368" s="61">
        <v>65</v>
      </c>
      <c r="D368" s="61"/>
      <c r="E368" s="61"/>
      <c r="F368" s="61"/>
      <c r="G368" s="61"/>
      <c r="H368" s="61"/>
      <c r="I368" s="111" t="s">
        <v>64</v>
      </c>
    </row>
    <row r="369" spans="1:9">
      <c r="A369" s="61">
        <f t="shared" si="5"/>
        <v>11401066</v>
      </c>
      <c r="B369" s="61" t="str">
        <f>RIGHT(INDEX(CHARACTER!$A$4:$A$10,MATCH(CHARACTER_EXP!I369,CHARACTER!$B$4:$B$10,0)),4)</f>
        <v>1401</v>
      </c>
      <c r="C369" s="61">
        <v>66</v>
      </c>
      <c r="D369" s="61"/>
      <c r="E369" s="61"/>
      <c r="F369" s="61"/>
      <c r="G369" s="61"/>
      <c r="H369" s="61"/>
      <c r="I369" s="111" t="s">
        <v>64</v>
      </c>
    </row>
    <row r="370" spans="1:9">
      <c r="A370" s="61">
        <f t="shared" si="5"/>
        <v>11401067</v>
      </c>
      <c r="B370" s="61" t="str">
        <f>RIGHT(INDEX(CHARACTER!$A$4:$A$10,MATCH(CHARACTER_EXP!I370,CHARACTER!$B$4:$B$10,0)),4)</f>
        <v>1401</v>
      </c>
      <c r="C370" s="61">
        <v>67</v>
      </c>
      <c r="D370" s="61"/>
      <c r="E370" s="61"/>
      <c r="F370" s="61"/>
      <c r="G370" s="61"/>
      <c r="H370" s="61"/>
      <c r="I370" s="111" t="s">
        <v>64</v>
      </c>
    </row>
    <row r="371" spans="1:9">
      <c r="A371" s="61">
        <f t="shared" si="5"/>
        <v>11401068</v>
      </c>
      <c r="B371" s="61" t="str">
        <f>RIGHT(INDEX(CHARACTER!$A$4:$A$10,MATCH(CHARACTER_EXP!I371,CHARACTER!$B$4:$B$10,0)),4)</f>
        <v>1401</v>
      </c>
      <c r="C371" s="61">
        <v>68</v>
      </c>
      <c r="D371" s="61"/>
      <c r="E371" s="61"/>
      <c r="F371" s="61"/>
      <c r="G371" s="61"/>
      <c r="H371" s="61"/>
      <c r="I371" s="111" t="s">
        <v>64</v>
      </c>
    </row>
    <row r="372" spans="1:9">
      <c r="A372" s="61">
        <f t="shared" si="5"/>
        <v>11401069</v>
      </c>
      <c r="B372" s="61" t="str">
        <f>RIGHT(INDEX(CHARACTER!$A$4:$A$10,MATCH(CHARACTER_EXP!I372,CHARACTER!$B$4:$B$10,0)),4)</f>
        <v>1401</v>
      </c>
      <c r="C372" s="61">
        <v>69</v>
      </c>
      <c r="D372" s="61"/>
      <c r="E372" s="61"/>
      <c r="F372" s="61"/>
      <c r="G372" s="61"/>
      <c r="H372" s="61"/>
      <c r="I372" s="111" t="s">
        <v>64</v>
      </c>
    </row>
    <row r="373" spans="1:9">
      <c r="A373" s="61">
        <f t="shared" si="5"/>
        <v>11401070</v>
      </c>
      <c r="B373" s="61" t="str">
        <f>RIGHT(INDEX(CHARACTER!$A$4:$A$10,MATCH(CHARACTER_EXP!I373,CHARACTER!$B$4:$B$10,0)),4)</f>
        <v>1401</v>
      </c>
      <c r="C373" s="61">
        <v>70</v>
      </c>
      <c r="D373" s="61"/>
      <c r="E373" s="61"/>
      <c r="F373" s="61"/>
      <c r="G373" s="61"/>
      <c r="H373" s="61"/>
      <c r="I373" s="111" t="s">
        <v>64</v>
      </c>
    </row>
    <row r="374" spans="1:9">
      <c r="A374" s="61">
        <f t="shared" si="5"/>
        <v>11401071</v>
      </c>
      <c r="B374" s="61" t="str">
        <f>RIGHT(INDEX(CHARACTER!$A$4:$A$10,MATCH(CHARACTER_EXP!I374,CHARACTER!$B$4:$B$10,0)),4)</f>
        <v>1401</v>
      </c>
      <c r="C374" s="61">
        <v>71</v>
      </c>
      <c r="D374" s="61"/>
      <c r="E374" s="61"/>
      <c r="F374" s="61"/>
      <c r="G374" s="61"/>
      <c r="H374" s="61"/>
      <c r="I374" s="111" t="s">
        <v>64</v>
      </c>
    </row>
    <row r="375" spans="1:9">
      <c r="A375" s="61">
        <f t="shared" si="5"/>
        <v>11401072</v>
      </c>
      <c r="B375" s="61" t="str">
        <f>RIGHT(INDEX(CHARACTER!$A$4:$A$10,MATCH(CHARACTER_EXP!I375,CHARACTER!$B$4:$B$10,0)),4)</f>
        <v>1401</v>
      </c>
      <c r="C375" s="61">
        <v>72</v>
      </c>
      <c r="D375" s="61"/>
      <c r="E375" s="61"/>
      <c r="F375" s="61"/>
      <c r="G375" s="61"/>
      <c r="H375" s="61"/>
      <c r="I375" s="111" t="s">
        <v>64</v>
      </c>
    </row>
    <row r="376" spans="1:9">
      <c r="A376" s="61">
        <f t="shared" si="5"/>
        <v>11401073</v>
      </c>
      <c r="B376" s="61" t="str">
        <f>RIGHT(INDEX(CHARACTER!$A$4:$A$10,MATCH(CHARACTER_EXP!I376,CHARACTER!$B$4:$B$10,0)),4)</f>
        <v>1401</v>
      </c>
      <c r="C376" s="61">
        <v>73</v>
      </c>
      <c r="D376" s="61"/>
      <c r="E376" s="61"/>
      <c r="F376" s="61"/>
      <c r="G376" s="61"/>
      <c r="H376" s="61"/>
      <c r="I376" s="111" t="s">
        <v>64</v>
      </c>
    </row>
    <row r="377" spans="1:9">
      <c r="A377" s="61">
        <f t="shared" si="5"/>
        <v>11401074</v>
      </c>
      <c r="B377" s="61" t="str">
        <f>RIGHT(INDEX(CHARACTER!$A$4:$A$10,MATCH(CHARACTER_EXP!I377,CHARACTER!$B$4:$B$10,0)),4)</f>
        <v>1401</v>
      </c>
      <c r="C377" s="61">
        <v>74</v>
      </c>
      <c r="D377" s="61"/>
      <c r="E377" s="61"/>
      <c r="F377" s="61"/>
      <c r="G377" s="61"/>
      <c r="H377" s="61"/>
      <c r="I377" s="111" t="s">
        <v>64</v>
      </c>
    </row>
    <row r="378" spans="1:9">
      <c r="A378" s="61">
        <f t="shared" si="5"/>
        <v>11401075</v>
      </c>
      <c r="B378" s="61" t="str">
        <f>RIGHT(INDEX(CHARACTER!$A$4:$A$10,MATCH(CHARACTER_EXP!I378,CHARACTER!$B$4:$B$10,0)),4)</f>
        <v>1401</v>
      </c>
      <c r="C378" s="61">
        <v>75</v>
      </c>
      <c r="D378" s="61"/>
      <c r="E378" s="61"/>
      <c r="F378" s="61"/>
      <c r="G378" s="61"/>
      <c r="H378" s="61"/>
      <c r="I378" s="111" t="s">
        <v>64</v>
      </c>
    </row>
    <row r="379" spans="1:9">
      <c r="A379" s="61">
        <f t="shared" si="5"/>
        <v>11401076</v>
      </c>
      <c r="B379" s="61" t="str">
        <f>RIGHT(INDEX(CHARACTER!$A$4:$A$10,MATCH(CHARACTER_EXP!I379,CHARACTER!$B$4:$B$10,0)),4)</f>
        <v>1401</v>
      </c>
      <c r="C379" s="61">
        <v>76</v>
      </c>
      <c r="D379" s="61"/>
      <c r="E379" s="61"/>
      <c r="F379" s="61"/>
      <c r="G379" s="61"/>
      <c r="H379" s="61"/>
      <c r="I379" s="111" t="s">
        <v>64</v>
      </c>
    </row>
    <row r="380" spans="1:9">
      <c r="A380" s="61">
        <f t="shared" si="5"/>
        <v>11401077</v>
      </c>
      <c r="B380" s="61" t="str">
        <f>RIGHT(INDEX(CHARACTER!$A$4:$A$10,MATCH(CHARACTER_EXP!I380,CHARACTER!$B$4:$B$10,0)),4)</f>
        <v>1401</v>
      </c>
      <c r="C380" s="61">
        <v>77</v>
      </c>
      <c r="D380" s="61"/>
      <c r="E380" s="61"/>
      <c r="F380" s="61"/>
      <c r="G380" s="61"/>
      <c r="H380" s="61"/>
      <c r="I380" s="111" t="s">
        <v>64</v>
      </c>
    </row>
    <row r="381" spans="1:9">
      <c r="A381" s="61">
        <f t="shared" si="5"/>
        <v>11401078</v>
      </c>
      <c r="B381" s="61" t="str">
        <f>RIGHT(INDEX(CHARACTER!$A$4:$A$10,MATCH(CHARACTER_EXP!I381,CHARACTER!$B$4:$B$10,0)),4)</f>
        <v>1401</v>
      </c>
      <c r="C381" s="61">
        <v>78</v>
      </c>
      <c r="D381" s="61"/>
      <c r="E381" s="61"/>
      <c r="F381" s="61"/>
      <c r="G381" s="61"/>
      <c r="H381" s="61"/>
      <c r="I381" s="111" t="s">
        <v>64</v>
      </c>
    </row>
    <row r="382" spans="1:9">
      <c r="A382" s="61">
        <f t="shared" si="5"/>
        <v>11401079</v>
      </c>
      <c r="B382" s="61" t="str">
        <f>RIGHT(INDEX(CHARACTER!$A$4:$A$10,MATCH(CHARACTER_EXP!I382,CHARACTER!$B$4:$B$10,0)),4)</f>
        <v>1401</v>
      </c>
      <c r="C382" s="61">
        <v>79</v>
      </c>
      <c r="D382" s="61"/>
      <c r="E382" s="61"/>
      <c r="F382" s="61"/>
      <c r="G382" s="61"/>
      <c r="H382" s="61"/>
      <c r="I382" s="111" t="s">
        <v>64</v>
      </c>
    </row>
    <row r="383" spans="1:9">
      <c r="A383" s="61">
        <f t="shared" si="5"/>
        <v>11401080</v>
      </c>
      <c r="B383" s="61" t="str">
        <f>RIGHT(INDEX(CHARACTER!$A$4:$A$10,MATCH(CHARACTER_EXP!I383,CHARACTER!$B$4:$B$10,0)),4)</f>
        <v>1401</v>
      </c>
      <c r="C383" s="61">
        <v>80</v>
      </c>
      <c r="D383" s="61"/>
      <c r="E383" s="61"/>
      <c r="F383" s="61"/>
      <c r="G383" s="61"/>
      <c r="H383" s="61"/>
      <c r="I383" s="111" t="s">
        <v>64</v>
      </c>
    </row>
    <row r="384" spans="1:9">
      <c r="A384" s="61">
        <f t="shared" si="5"/>
        <v>11401081</v>
      </c>
      <c r="B384" s="61" t="str">
        <f>RIGHT(INDEX(CHARACTER!$A$4:$A$10,MATCH(CHARACTER_EXP!I384,CHARACTER!$B$4:$B$10,0)),4)</f>
        <v>1401</v>
      </c>
      <c r="C384" s="61">
        <v>81</v>
      </c>
      <c r="D384" s="61"/>
      <c r="E384" s="61"/>
      <c r="F384" s="61"/>
      <c r="G384" s="61"/>
      <c r="H384" s="61"/>
      <c r="I384" s="111" t="s">
        <v>64</v>
      </c>
    </row>
    <row r="385" spans="1:9">
      <c r="A385" s="61">
        <f t="shared" si="5"/>
        <v>11401082</v>
      </c>
      <c r="B385" s="61" t="str">
        <f>RIGHT(INDEX(CHARACTER!$A$4:$A$10,MATCH(CHARACTER_EXP!I385,CHARACTER!$B$4:$B$10,0)),4)</f>
        <v>1401</v>
      </c>
      <c r="C385" s="61">
        <v>82</v>
      </c>
      <c r="D385" s="61"/>
      <c r="E385" s="61"/>
      <c r="F385" s="61"/>
      <c r="G385" s="61"/>
      <c r="H385" s="61"/>
      <c r="I385" s="111" t="s">
        <v>64</v>
      </c>
    </row>
    <row r="386" spans="1:9">
      <c r="A386" s="61">
        <f t="shared" si="5"/>
        <v>11401083</v>
      </c>
      <c r="B386" s="61" t="str">
        <f>RIGHT(INDEX(CHARACTER!$A$4:$A$10,MATCH(CHARACTER_EXP!I386,CHARACTER!$B$4:$B$10,0)),4)</f>
        <v>1401</v>
      </c>
      <c r="C386" s="61">
        <v>83</v>
      </c>
      <c r="D386" s="61"/>
      <c r="E386" s="61"/>
      <c r="F386" s="61"/>
      <c r="G386" s="61"/>
      <c r="H386" s="61"/>
      <c r="I386" s="111" t="s">
        <v>64</v>
      </c>
    </row>
    <row r="387" spans="1:9">
      <c r="A387" s="61">
        <f t="shared" si="5"/>
        <v>11401084</v>
      </c>
      <c r="B387" s="61" t="str">
        <f>RIGHT(INDEX(CHARACTER!$A$4:$A$10,MATCH(CHARACTER_EXP!I387,CHARACTER!$B$4:$B$10,0)),4)</f>
        <v>1401</v>
      </c>
      <c r="C387" s="61">
        <v>84</v>
      </c>
      <c r="D387" s="61"/>
      <c r="E387" s="61"/>
      <c r="F387" s="61"/>
      <c r="G387" s="61"/>
      <c r="H387" s="61"/>
      <c r="I387" s="111" t="s">
        <v>64</v>
      </c>
    </row>
    <row r="388" spans="1:9">
      <c r="A388" s="61">
        <f t="shared" si="5"/>
        <v>11401085</v>
      </c>
      <c r="B388" s="61" t="str">
        <f>RIGHT(INDEX(CHARACTER!$A$4:$A$10,MATCH(CHARACTER_EXP!I388,CHARACTER!$B$4:$B$10,0)),4)</f>
        <v>1401</v>
      </c>
      <c r="C388" s="61">
        <v>85</v>
      </c>
      <c r="D388" s="61"/>
      <c r="E388" s="61"/>
      <c r="F388" s="61"/>
      <c r="G388" s="61"/>
      <c r="H388" s="61"/>
      <c r="I388" s="111" t="s">
        <v>64</v>
      </c>
    </row>
    <row r="389" spans="1:9">
      <c r="A389" s="61">
        <f t="shared" ref="A389:A452" si="6">10000000+B389*1000+C389</f>
        <v>11401086</v>
      </c>
      <c r="B389" s="61" t="str">
        <f>RIGHT(INDEX(CHARACTER!$A$4:$A$10,MATCH(CHARACTER_EXP!I389,CHARACTER!$B$4:$B$10,0)),4)</f>
        <v>1401</v>
      </c>
      <c r="C389" s="61">
        <v>86</v>
      </c>
      <c r="D389" s="61"/>
      <c r="E389" s="61"/>
      <c r="F389" s="61"/>
      <c r="G389" s="61"/>
      <c r="H389" s="61"/>
      <c r="I389" s="111" t="s">
        <v>64</v>
      </c>
    </row>
    <row r="390" spans="1:9">
      <c r="A390" s="61">
        <f t="shared" si="6"/>
        <v>11401087</v>
      </c>
      <c r="B390" s="61" t="str">
        <f>RIGHT(INDEX(CHARACTER!$A$4:$A$10,MATCH(CHARACTER_EXP!I390,CHARACTER!$B$4:$B$10,0)),4)</f>
        <v>1401</v>
      </c>
      <c r="C390" s="61">
        <v>87</v>
      </c>
      <c r="D390" s="61"/>
      <c r="E390" s="61"/>
      <c r="F390" s="61"/>
      <c r="G390" s="61"/>
      <c r="H390" s="61"/>
      <c r="I390" s="111" t="s">
        <v>64</v>
      </c>
    </row>
    <row r="391" spans="1:9">
      <c r="A391" s="61">
        <f t="shared" si="6"/>
        <v>11401088</v>
      </c>
      <c r="B391" s="61" t="str">
        <f>RIGHT(INDEX(CHARACTER!$A$4:$A$10,MATCH(CHARACTER_EXP!I391,CHARACTER!$B$4:$B$10,0)),4)</f>
        <v>1401</v>
      </c>
      <c r="C391" s="61">
        <v>88</v>
      </c>
      <c r="D391" s="61"/>
      <c r="E391" s="61"/>
      <c r="F391" s="61"/>
      <c r="G391" s="61"/>
      <c r="H391" s="61"/>
      <c r="I391" s="111" t="s">
        <v>64</v>
      </c>
    </row>
    <row r="392" spans="1:9">
      <c r="A392" s="61">
        <f t="shared" si="6"/>
        <v>11401089</v>
      </c>
      <c r="B392" s="61" t="str">
        <f>RIGHT(INDEX(CHARACTER!$A$4:$A$10,MATCH(CHARACTER_EXP!I392,CHARACTER!$B$4:$B$10,0)),4)</f>
        <v>1401</v>
      </c>
      <c r="C392" s="61">
        <v>89</v>
      </c>
      <c r="D392" s="61"/>
      <c r="E392" s="61"/>
      <c r="F392" s="61"/>
      <c r="G392" s="61"/>
      <c r="H392" s="61"/>
      <c r="I392" s="111" t="s">
        <v>64</v>
      </c>
    </row>
    <row r="393" spans="1:9">
      <c r="A393" s="61">
        <f t="shared" si="6"/>
        <v>11401090</v>
      </c>
      <c r="B393" s="61" t="str">
        <f>RIGHT(INDEX(CHARACTER!$A$4:$A$10,MATCH(CHARACTER_EXP!I393,CHARACTER!$B$4:$B$10,0)),4)</f>
        <v>1401</v>
      </c>
      <c r="C393" s="61">
        <v>90</v>
      </c>
      <c r="D393" s="61"/>
      <c r="E393" s="61"/>
      <c r="F393" s="61"/>
      <c r="G393" s="61"/>
      <c r="H393" s="61"/>
      <c r="I393" s="111" t="s">
        <v>64</v>
      </c>
    </row>
    <row r="394" spans="1:9">
      <c r="A394" s="61">
        <f t="shared" si="6"/>
        <v>11401091</v>
      </c>
      <c r="B394" s="61" t="str">
        <f>RIGHT(INDEX(CHARACTER!$A$4:$A$10,MATCH(CHARACTER_EXP!I394,CHARACTER!$B$4:$B$10,0)),4)</f>
        <v>1401</v>
      </c>
      <c r="C394" s="61">
        <v>91</v>
      </c>
      <c r="D394" s="61"/>
      <c r="E394" s="61"/>
      <c r="F394" s="61"/>
      <c r="G394" s="61"/>
      <c r="H394" s="61"/>
      <c r="I394" s="111" t="s">
        <v>64</v>
      </c>
    </row>
    <row r="395" spans="1:9">
      <c r="A395" s="61">
        <f t="shared" si="6"/>
        <v>11401092</v>
      </c>
      <c r="B395" s="61" t="str">
        <f>RIGHT(INDEX(CHARACTER!$A$4:$A$10,MATCH(CHARACTER_EXP!I395,CHARACTER!$B$4:$B$10,0)),4)</f>
        <v>1401</v>
      </c>
      <c r="C395" s="61">
        <v>92</v>
      </c>
      <c r="D395" s="61"/>
      <c r="E395" s="61"/>
      <c r="F395" s="61"/>
      <c r="G395" s="61"/>
      <c r="H395" s="61"/>
      <c r="I395" s="111" t="s">
        <v>64</v>
      </c>
    </row>
    <row r="396" spans="1:9">
      <c r="A396" s="61">
        <f t="shared" si="6"/>
        <v>11401093</v>
      </c>
      <c r="B396" s="61" t="str">
        <f>RIGHT(INDEX(CHARACTER!$A$4:$A$10,MATCH(CHARACTER_EXP!I396,CHARACTER!$B$4:$B$10,0)),4)</f>
        <v>1401</v>
      </c>
      <c r="C396" s="61">
        <v>93</v>
      </c>
      <c r="D396" s="61"/>
      <c r="E396" s="61"/>
      <c r="F396" s="61"/>
      <c r="G396" s="61"/>
      <c r="H396" s="61"/>
      <c r="I396" s="111" t="s">
        <v>64</v>
      </c>
    </row>
    <row r="397" spans="1:9">
      <c r="A397" s="61">
        <f t="shared" si="6"/>
        <v>11401094</v>
      </c>
      <c r="B397" s="61" t="str">
        <f>RIGHT(INDEX(CHARACTER!$A$4:$A$10,MATCH(CHARACTER_EXP!I397,CHARACTER!$B$4:$B$10,0)),4)</f>
        <v>1401</v>
      </c>
      <c r="C397" s="61">
        <v>94</v>
      </c>
      <c r="D397" s="61"/>
      <c r="E397" s="61"/>
      <c r="F397" s="61"/>
      <c r="G397" s="61"/>
      <c r="H397" s="61"/>
      <c r="I397" s="111" t="s">
        <v>64</v>
      </c>
    </row>
    <row r="398" spans="1:9">
      <c r="A398" s="61">
        <f t="shared" si="6"/>
        <v>11401095</v>
      </c>
      <c r="B398" s="61" t="str">
        <f>RIGHT(INDEX(CHARACTER!$A$4:$A$10,MATCH(CHARACTER_EXP!I398,CHARACTER!$B$4:$B$10,0)),4)</f>
        <v>1401</v>
      </c>
      <c r="C398" s="61">
        <v>95</v>
      </c>
      <c r="D398" s="61"/>
      <c r="E398" s="61"/>
      <c r="F398" s="61"/>
      <c r="G398" s="61"/>
      <c r="H398" s="61"/>
      <c r="I398" s="111" t="s">
        <v>64</v>
      </c>
    </row>
    <row r="399" spans="1:9">
      <c r="A399" s="61">
        <f t="shared" si="6"/>
        <v>11401096</v>
      </c>
      <c r="B399" s="61" t="str">
        <f>RIGHT(INDEX(CHARACTER!$A$4:$A$10,MATCH(CHARACTER_EXP!I399,CHARACTER!$B$4:$B$10,0)),4)</f>
        <v>1401</v>
      </c>
      <c r="C399" s="61">
        <v>96</v>
      </c>
      <c r="D399" s="61"/>
      <c r="E399" s="61"/>
      <c r="F399" s="61"/>
      <c r="G399" s="61"/>
      <c r="H399" s="61"/>
      <c r="I399" s="111" t="s">
        <v>64</v>
      </c>
    </row>
    <row r="400" spans="1:9">
      <c r="A400" s="61">
        <f t="shared" si="6"/>
        <v>11401097</v>
      </c>
      <c r="B400" s="61" t="str">
        <f>RIGHT(INDEX(CHARACTER!$A$4:$A$10,MATCH(CHARACTER_EXP!I400,CHARACTER!$B$4:$B$10,0)),4)</f>
        <v>1401</v>
      </c>
      <c r="C400" s="61">
        <v>97</v>
      </c>
      <c r="D400" s="61"/>
      <c r="E400" s="61"/>
      <c r="F400" s="61"/>
      <c r="G400" s="61"/>
      <c r="H400" s="61"/>
      <c r="I400" s="111" t="s">
        <v>64</v>
      </c>
    </row>
    <row r="401" spans="1:9">
      <c r="A401" s="61">
        <f t="shared" si="6"/>
        <v>11401098</v>
      </c>
      <c r="B401" s="61" t="str">
        <f>RIGHT(INDEX(CHARACTER!$A$4:$A$10,MATCH(CHARACTER_EXP!I401,CHARACTER!$B$4:$B$10,0)),4)</f>
        <v>1401</v>
      </c>
      <c r="C401" s="61">
        <v>98</v>
      </c>
      <c r="D401" s="61"/>
      <c r="E401" s="61"/>
      <c r="F401" s="61"/>
      <c r="G401" s="61"/>
      <c r="H401" s="61"/>
      <c r="I401" s="111" t="s">
        <v>64</v>
      </c>
    </row>
    <row r="402" spans="1:9">
      <c r="A402" s="61">
        <f t="shared" si="6"/>
        <v>11401099</v>
      </c>
      <c r="B402" s="61" t="str">
        <f>RIGHT(INDEX(CHARACTER!$A$4:$A$10,MATCH(CHARACTER_EXP!I402,CHARACTER!$B$4:$B$10,0)),4)</f>
        <v>1401</v>
      </c>
      <c r="C402" s="61">
        <v>99</v>
      </c>
      <c r="D402" s="61"/>
      <c r="E402" s="61"/>
      <c r="F402" s="61"/>
      <c r="G402" s="61"/>
      <c r="H402" s="61"/>
      <c r="I402" s="111" t="s">
        <v>64</v>
      </c>
    </row>
    <row r="403" spans="1:9">
      <c r="A403" s="61">
        <f t="shared" si="6"/>
        <v>11401100</v>
      </c>
      <c r="B403" s="61" t="str">
        <f>RIGHT(INDEX(CHARACTER!$A$4:$A$10,MATCH(CHARACTER_EXP!I403,CHARACTER!$B$4:$B$10,0)),4)</f>
        <v>1401</v>
      </c>
      <c r="C403" s="61">
        <v>100</v>
      </c>
      <c r="D403" s="61"/>
      <c r="E403" s="61"/>
      <c r="F403" s="61"/>
      <c r="G403" s="61"/>
      <c r="H403" s="61"/>
      <c r="I403" s="111" t="s">
        <v>64</v>
      </c>
    </row>
    <row r="404" spans="1:9">
      <c r="A404" s="61">
        <f t="shared" si="6"/>
        <v>12101001</v>
      </c>
      <c r="B404" s="61" t="str">
        <f>RIGHT(INDEX(CHARACTER!$A$4:$A$10,MATCH(CHARACTER_EXP!I404,CHARACTER!$B$4:$B$10,0)),4)</f>
        <v>2101</v>
      </c>
      <c r="C404" s="61">
        <v>1</v>
      </c>
      <c r="D404" s="61"/>
      <c r="E404" s="61"/>
      <c r="F404" s="61"/>
      <c r="G404" s="61"/>
      <c r="H404" s="61"/>
      <c r="I404" s="111" t="s">
        <v>65</v>
      </c>
    </row>
    <row r="405" spans="1:9">
      <c r="A405" s="61">
        <f t="shared" si="6"/>
        <v>12101002</v>
      </c>
      <c r="B405" s="61" t="str">
        <f>RIGHT(INDEX(CHARACTER!$A$4:$A$10,MATCH(CHARACTER_EXP!I405,CHARACTER!$B$4:$B$10,0)),4)</f>
        <v>2101</v>
      </c>
      <c r="C405" s="61">
        <v>2</v>
      </c>
      <c r="D405" s="61"/>
      <c r="E405" s="61"/>
      <c r="F405" s="61"/>
      <c r="G405" s="61"/>
      <c r="H405" s="61"/>
      <c r="I405" s="111" t="s">
        <v>65</v>
      </c>
    </row>
    <row r="406" spans="1:9">
      <c r="A406" s="61">
        <f t="shared" si="6"/>
        <v>12101003</v>
      </c>
      <c r="B406" s="61" t="str">
        <f>RIGHT(INDEX(CHARACTER!$A$4:$A$10,MATCH(CHARACTER_EXP!I406,CHARACTER!$B$4:$B$10,0)),4)</f>
        <v>2101</v>
      </c>
      <c r="C406" s="61">
        <v>3</v>
      </c>
      <c r="D406" s="61"/>
      <c r="E406" s="61"/>
      <c r="F406" s="61"/>
      <c r="G406" s="61"/>
      <c r="H406" s="61"/>
      <c r="I406" s="111" t="s">
        <v>65</v>
      </c>
    </row>
    <row r="407" spans="1:9">
      <c r="A407" s="61">
        <f t="shared" si="6"/>
        <v>12101004</v>
      </c>
      <c r="B407" s="61" t="str">
        <f>RIGHT(INDEX(CHARACTER!$A$4:$A$10,MATCH(CHARACTER_EXP!I407,CHARACTER!$B$4:$B$10,0)),4)</f>
        <v>2101</v>
      </c>
      <c r="C407" s="61">
        <v>4</v>
      </c>
      <c r="D407" s="61"/>
      <c r="E407" s="61"/>
      <c r="F407" s="61"/>
      <c r="G407" s="61"/>
      <c r="H407" s="61"/>
      <c r="I407" s="111" t="s">
        <v>65</v>
      </c>
    </row>
    <row r="408" spans="1:9">
      <c r="A408" s="61">
        <f t="shared" si="6"/>
        <v>12101005</v>
      </c>
      <c r="B408" s="61" t="str">
        <f>RIGHT(INDEX(CHARACTER!$A$4:$A$10,MATCH(CHARACTER_EXP!I408,CHARACTER!$B$4:$B$10,0)),4)</f>
        <v>2101</v>
      </c>
      <c r="C408" s="61">
        <v>5</v>
      </c>
      <c r="D408" s="61"/>
      <c r="E408" s="61"/>
      <c r="F408" s="61"/>
      <c r="G408" s="61"/>
      <c r="H408" s="61"/>
      <c r="I408" s="111" t="s">
        <v>65</v>
      </c>
    </row>
    <row r="409" spans="1:9">
      <c r="A409" s="61">
        <f t="shared" si="6"/>
        <v>12101006</v>
      </c>
      <c r="B409" s="61" t="str">
        <f>RIGHT(INDEX(CHARACTER!$A$4:$A$10,MATCH(CHARACTER_EXP!I409,CHARACTER!$B$4:$B$10,0)),4)</f>
        <v>2101</v>
      </c>
      <c r="C409" s="61">
        <v>6</v>
      </c>
      <c r="D409" s="61"/>
      <c r="E409" s="61"/>
      <c r="F409" s="61"/>
      <c r="G409" s="61"/>
      <c r="H409" s="61"/>
      <c r="I409" s="111" t="s">
        <v>65</v>
      </c>
    </row>
    <row r="410" spans="1:9">
      <c r="A410" s="61">
        <f t="shared" si="6"/>
        <v>12101007</v>
      </c>
      <c r="B410" s="61" t="str">
        <f>RIGHT(INDEX(CHARACTER!$A$4:$A$10,MATCH(CHARACTER_EXP!I410,CHARACTER!$B$4:$B$10,0)),4)</f>
        <v>2101</v>
      </c>
      <c r="C410" s="61">
        <v>7</v>
      </c>
      <c r="D410" s="61"/>
      <c r="E410" s="61"/>
      <c r="F410" s="61"/>
      <c r="G410" s="61"/>
      <c r="H410" s="61"/>
      <c r="I410" s="111" t="s">
        <v>65</v>
      </c>
    </row>
    <row r="411" spans="1:9">
      <c r="A411" s="61">
        <f t="shared" si="6"/>
        <v>12101008</v>
      </c>
      <c r="B411" s="61" t="str">
        <f>RIGHT(INDEX(CHARACTER!$A$4:$A$10,MATCH(CHARACTER_EXP!I411,CHARACTER!$B$4:$B$10,0)),4)</f>
        <v>2101</v>
      </c>
      <c r="C411" s="61">
        <v>8</v>
      </c>
      <c r="D411" s="61"/>
      <c r="E411" s="61"/>
      <c r="F411" s="61"/>
      <c r="G411" s="61"/>
      <c r="H411" s="61"/>
      <c r="I411" s="111" t="s">
        <v>65</v>
      </c>
    </row>
    <row r="412" spans="1:9">
      <c r="A412" s="61">
        <f t="shared" si="6"/>
        <v>12101009</v>
      </c>
      <c r="B412" s="61" t="str">
        <f>RIGHT(INDEX(CHARACTER!$A$4:$A$10,MATCH(CHARACTER_EXP!I412,CHARACTER!$B$4:$B$10,0)),4)</f>
        <v>2101</v>
      </c>
      <c r="C412" s="61">
        <v>9</v>
      </c>
      <c r="D412" s="61"/>
      <c r="E412" s="61"/>
      <c r="F412" s="61"/>
      <c r="G412" s="61"/>
      <c r="H412" s="61"/>
      <c r="I412" s="111" t="s">
        <v>65</v>
      </c>
    </row>
    <row r="413" spans="1:9">
      <c r="A413" s="61">
        <f t="shared" si="6"/>
        <v>12101010</v>
      </c>
      <c r="B413" s="61" t="str">
        <f>RIGHT(INDEX(CHARACTER!$A$4:$A$10,MATCH(CHARACTER_EXP!I413,CHARACTER!$B$4:$B$10,0)),4)</f>
        <v>2101</v>
      </c>
      <c r="C413" s="61">
        <v>10</v>
      </c>
      <c r="D413" s="61"/>
      <c r="E413" s="61"/>
      <c r="F413" s="61"/>
      <c r="G413" s="61"/>
      <c r="H413" s="61"/>
      <c r="I413" s="111" t="s">
        <v>65</v>
      </c>
    </row>
    <row r="414" spans="1:9">
      <c r="A414" s="61">
        <f t="shared" si="6"/>
        <v>12101011</v>
      </c>
      <c r="B414" s="61" t="str">
        <f>RIGHT(INDEX(CHARACTER!$A$4:$A$10,MATCH(CHARACTER_EXP!I414,CHARACTER!$B$4:$B$10,0)),4)</f>
        <v>2101</v>
      </c>
      <c r="C414" s="61">
        <v>11</v>
      </c>
      <c r="D414" s="61"/>
      <c r="E414" s="61"/>
      <c r="F414" s="61"/>
      <c r="G414" s="61"/>
      <c r="H414" s="61"/>
      <c r="I414" s="111" t="s">
        <v>65</v>
      </c>
    </row>
    <row r="415" spans="1:9">
      <c r="A415" s="61">
        <f t="shared" si="6"/>
        <v>12101012</v>
      </c>
      <c r="B415" s="61" t="str">
        <f>RIGHT(INDEX(CHARACTER!$A$4:$A$10,MATCH(CHARACTER_EXP!I415,CHARACTER!$B$4:$B$10,0)),4)</f>
        <v>2101</v>
      </c>
      <c r="C415" s="61">
        <v>12</v>
      </c>
      <c r="D415" s="61"/>
      <c r="E415" s="61"/>
      <c r="F415" s="61"/>
      <c r="G415" s="61"/>
      <c r="H415" s="61"/>
      <c r="I415" s="111" t="s">
        <v>65</v>
      </c>
    </row>
    <row r="416" spans="1:9">
      <c r="A416" s="61">
        <f t="shared" si="6"/>
        <v>12101013</v>
      </c>
      <c r="B416" s="61" t="str">
        <f>RIGHT(INDEX(CHARACTER!$A$4:$A$10,MATCH(CHARACTER_EXP!I416,CHARACTER!$B$4:$B$10,0)),4)</f>
        <v>2101</v>
      </c>
      <c r="C416" s="61">
        <v>13</v>
      </c>
      <c r="D416" s="61"/>
      <c r="E416" s="61"/>
      <c r="F416" s="61"/>
      <c r="G416" s="61"/>
      <c r="H416" s="61"/>
      <c r="I416" s="111" t="s">
        <v>65</v>
      </c>
    </row>
    <row r="417" spans="1:9">
      <c r="A417" s="61">
        <f t="shared" si="6"/>
        <v>12101014</v>
      </c>
      <c r="B417" s="61" t="str">
        <f>RIGHT(INDEX(CHARACTER!$A$4:$A$10,MATCH(CHARACTER_EXP!I417,CHARACTER!$B$4:$B$10,0)),4)</f>
        <v>2101</v>
      </c>
      <c r="C417" s="61">
        <v>14</v>
      </c>
      <c r="D417" s="61"/>
      <c r="E417" s="61"/>
      <c r="F417" s="61"/>
      <c r="G417" s="61"/>
      <c r="H417" s="61"/>
      <c r="I417" s="111" t="s">
        <v>65</v>
      </c>
    </row>
    <row r="418" spans="1:9">
      <c r="A418" s="61">
        <f t="shared" si="6"/>
        <v>12101015</v>
      </c>
      <c r="B418" s="61" t="str">
        <f>RIGHT(INDEX(CHARACTER!$A$4:$A$10,MATCH(CHARACTER_EXP!I418,CHARACTER!$B$4:$B$10,0)),4)</f>
        <v>2101</v>
      </c>
      <c r="C418" s="61">
        <v>15</v>
      </c>
      <c r="D418" s="61"/>
      <c r="E418" s="61"/>
      <c r="F418" s="61"/>
      <c r="G418" s="61"/>
      <c r="H418" s="61"/>
      <c r="I418" s="111" t="s">
        <v>65</v>
      </c>
    </row>
    <row r="419" spans="1:9">
      <c r="A419" s="61">
        <f t="shared" si="6"/>
        <v>12101016</v>
      </c>
      <c r="B419" s="61" t="str">
        <f>RIGHT(INDEX(CHARACTER!$A$4:$A$10,MATCH(CHARACTER_EXP!I419,CHARACTER!$B$4:$B$10,0)),4)</f>
        <v>2101</v>
      </c>
      <c r="C419" s="61">
        <v>16</v>
      </c>
      <c r="D419" s="61"/>
      <c r="E419" s="61"/>
      <c r="F419" s="61"/>
      <c r="G419" s="61"/>
      <c r="H419" s="61"/>
      <c r="I419" s="111" t="s">
        <v>65</v>
      </c>
    </row>
    <row r="420" spans="1:9">
      <c r="A420" s="61">
        <f t="shared" si="6"/>
        <v>12101017</v>
      </c>
      <c r="B420" s="61" t="str">
        <f>RIGHT(INDEX(CHARACTER!$A$4:$A$10,MATCH(CHARACTER_EXP!I420,CHARACTER!$B$4:$B$10,0)),4)</f>
        <v>2101</v>
      </c>
      <c r="C420" s="61">
        <v>17</v>
      </c>
      <c r="D420" s="61"/>
      <c r="E420" s="61"/>
      <c r="F420" s="61"/>
      <c r="G420" s="61"/>
      <c r="H420" s="61"/>
      <c r="I420" s="111" t="s">
        <v>65</v>
      </c>
    </row>
    <row r="421" spans="1:9">
      <c r="A421" s="61">
        <f t="shared" si="6"/>
        <v>12101018</v>
      </c>
      <c r="B421" s="61" t="str">
        <f>RIGHT(INDEX(CHARACTER!$A$4:$A$10,MATCH(CHARACTER_EXP!I421,CHARACTER!$B$4:$B$10,0)),4)</f>
        <v>2101</v>
      </c>
      <c r="C421" s="61">
        <v>18</v>
      </c>
      <c r="D421" s="61"/>
      <c r="E421" s="61"/>
      <c r="F421" s="61"/>
      <c r="G421" s="61"/>
      <c r="H421" s="61"/>
      <c r="I421" s="111" t="s">
        <v>65</v>
      </c>
    </row>
    <row r="422" spans="1:9">
      <c r="A422" s="61">
        <f t="shared" si="6"/>
        <v>12101019</v>
      </c>
      <c r="B422" s="61" t="str">
        <f>RIGHT(INDEX(CHARACTER!$A$4:$A$10,MATCH(CHARACTER_EXP!I422,CHARACTER!$B$4:$B$10,0)),4)</f>
        <v>2101</v>
      </c>
      <c r="C422" s="61">
        <v>19</v>
      </c>
      <c r="D422" s="61"/>
      <c r="E422" s="61"/>
      <c r="F422" s="61"/>
      <c r="G422" s="61"/>
      <c r="H422" s="61"/>
      <c r="I422" s="111" t="s">
        <v>65</v>
      </c>
    </row>
    <row r="423" spans="1:9">
      <c r="A423" s="61">
        <f t="shared" si="6"/>
        <v>12101020</v>
      </c>
      <c r="B423" s="61" t="str">
        <f>RIGHT(INDEX(CHARACTER!$A$4:$A$10,MATCH(CHARACTER_EXP!I423,CHARACTER!$B$4:$B$10,0)),4)</f>
        <v>2101</v>
      </c>
      <c r="C423" s="61">
        <v>20</v>
      </c>
      <c r="D423" s="61"/>
      <c r="E423" s="61"/>
      <c r="F423" s="61"/>
      <c r="G423" s="61"/>
      <c r="H423" s="61"/>
      <c r="I423" s="111" t="s">
        <v>65</v>
      </c>
    </row>
    <row r="424" spans="1:9">
      <c r="A424" s="61">
        <f t="shared" si="6"/>
        <v>12101021</v>
      </c>
      <c r="B424" s="61" t="str">
        <f>RIGHT(INDEX(CHARACTER!$A$4:$A$10,MATCH(CHARACTER_EXP!I424,CHARACTER!$B$4:$B$10,0)),4)</f>
        <v>2101</v>
      </c>
      <c r="C424" s="61">
        <v>21</v>
      </c>
      <c r="D424" s="61"/>
      <c r="E424" s="61"/>
      <c r="F424" s="61"/>
      <c r="G424" s="61"/>
      <c r="H424" s="61"/>
      <c r="I424" s="111" t="s">
        <v>65</v>
      </c>
    </row>
    <row r="425" spans="1:9">
      <c r="A425" s="61">
        <f t="shared" si="6"/>
        <v>12101022</v>
      </c>
      <c r="B425" s="61" t="str">
        <f>RIGHT(INDEX(CHARACTER!$A$4:$A$10,MATCH(CHARACTER_EXP!I425,CHARACTER!$B$4:$B$10,0)),4)</f>
        <v>2101</v>
      </c>
      <c r="C425" s="61">
        <v>22</v>
      </c>
      <c r="D425" s="61"/>
      <c r="E425" s="61"/>
      <c r="F425" s="61"/>
      <c r="G425" s="61"/>
      <c r="H425" s="61"/>
      <c r="I425" s="111" t="s">
        <v>65</v>
      </c>
    </row>
    <row r="426" spans="1:9">
      <c r="A426" s="61">
        <f t="shared" si="6"/>
        <v>12101023</v>
      </c>
      <c r="B426" s="61" t="str">
        <f>RIGHT(INDEX(CHARACTER!$A$4:$A$10,MATCH(CHARACTER_EXP!I426,CHARACTER!$B$4:$B$10,0)),4)</f>
        <v>2101</v>
      </c>
      <c r="C426" s="61">
        <v>23</v>
      </c>
      <c r="D426" s="61"/>
      <c r="E426" s="61"/>
      <c r="F426" s="61"/>
      <c r="G426" s="61"/>
      <c r="H426" s="61"/>
      <c r="I426" s="111" t="s">
        <v>65</v>
      </c>
    </row>
    <row r="427" spans="1:9">
      <c r="A427" s="61">
        <f t="shared" si="6"/>
        <v>12101024</v>
      </c>
      <c r="B427" s="61" t="str">
        <f>RIGHT(INDEX(CHARACTER!$A$4:$A$10,MATCH(CHARACTER_EXP!I427,CHARACTER!$B$4:$B$10,0)),4)</f>
        <v>2101</v>
      </c>
      <c r="C427" s="61">
        <v>24</v>
      </c>
      <c r="D427" s="61"/>
      <c r="E427" s="61"/>
      <c r="F427" s="61"/>
      <c r="G427" s="61"/>
      <c r="H427" s="61"/>
      <c r="I427" s="111" t="s">
        <v>65</v>
      </c>
    </row>
    <row r="428" spans="1:9">
      <c r="A428" s="61">
        <f t="shared" si="6"/>
        <v>12101025</v>
      </c>
      <c r="B428" s="61" t="str">
        <f>RIGHT(INDEX(CHARACTER!$A$4:$A$10,MATCH(CHARACTER_EXP!I428,CHARACTER!$B$4:$B$10,0)),4)</f>
        <v>2101</v>
      </c>
      <c r="C428" s="61">
        <v>25</v>
      </c>
      <c r="D428" s="61"/>
      <c r="E428" s="61"/>
      <c r="F428" s="61"/>
      <c r="G428" s="61"/>
      <c r="H428" s="61"/>
      <c r="I428" s="111" t="s">
        <v>65</v>
      </c>
    </row>
    <row r="429" spans="1:9">
      <c r="A429" s="61">
        <f t="shared" si="6"/>
        <v>12101026</v>
      </c>
      <c r="B429" s="61" t="str">
        <f>RIGHT(INDEX(CHARACTER!$A$4:$A$10,MATCH(CHARACTER_EXP!I429,CHARACTER!$B$4:$B$10,0)),4)</f>
        <v>2101</v>
      </c>
      <c r="C429" s="61">
        <v>26</v>
      </c>
      <c r="D429" s="61"/>
      <c r="E429" s="61"/>
      <c r="F429" s="61"/>
      <c r="G429" s="61"/>
      <c r="H429" s="61"/>
      <c r="I429" s="111" t="s">
        <v>65</v>
      </c>
    </row>
    <row r="430" spans="1:9">
      <c r="A430" s="61">
        <f t="shared" si="6"/>
        <v>12101027</v>
      </c>
      <c r="B430" s="61" t="str">
        <f>RIGHT(INDEX(CHARACTER!$A$4:$A$10,MATCH(CHARACTER_EXP!I430,CHARACTER!$B$4:$B$10,0)),4)</f>
        <v>2101</v>
      </c>
      <c r="C430" s="61">
        <v>27</v>
      </c>
      <c r="D430" s="61"/>
      <c r="E430" s="61"/>
      <c r="F430" s="61"/>
      <c r="G430" s="61"/>
      <c r="H430" s="61"/>
      <c r="I430" s="111" t="s">
        <v>65</v>
      </c>
    </row>
    <row r="431" spans="1:9">
      <c r="A431" s="61">
        <f t="shared" si="6"/>
        <v>12101028</v>
      </c>
      <c r="B431" s="61" t="str">
        <f>RIGHT(INDEX(CHARACTER!$A$4:$A$10,MATCH(CHARACTER_EXP!I431,CHARACTER!$B$4:$B$10,0)),4)</f>
        <v>2101</v>
      </c>
      <c r="C431" s="61">
        <v>28</v>
      </c>
      <c r="D431" s="61"/>
      <c r="E431" s="61"/>
      <c r="F431" s="61"/>
      <c r="G431" s="61"/>
      <c r="H431" s="61"/>
      <c r="I431" s="111" t="s">
        <v>65</v>
      </c>
    </row>
    <row r="432" spans="1:9">
      <c r="A432" s="61">
        <f t="shared" si="6"/>
        <v>12101029</v>
      </c>
      <c r="B432" s="61" t="str">
        <f>RIGHT(INDEX(CHARACTER!$A$4:$A$10,MATCH(CHARACTER_EXP!I432,CHARACTER!$B$4:$B$10,0)),4)</f>
        <v>2101</v>
      </c>
      <c r="C432" s="61">
        <v>29</v>
      </c>
      <c r="D432" s="61"/>
      <c r="E432" s="61"/>
      <c r="F432" s="61"/>
      <c r="G432" s="61"/>
      <c r="H432" s="61"/>
      <c r="I432" s="111" t="s">
        <v>65</v>
      </c>
    </row>
    <row r="433" spans="1:9">
      <c r="A433" s="61">
        <f t="shared" si="6"/>
        <v>12101030</v>
      </c>
      <c r="B433" s="61" t="str">
        <f>RIGHT(INDEX(CHARACTER!$A$4:$A$10,MATCH(CHARACTER_EXP!I433,CHARACTER!$B$4:$B$10,0)),4)</f>
        <v>2101</v>
      </c>
      <c r="C433" s="61">
        <v>30</v>
      </c>
      <c r="D433" s="61"/>
      <c r="E433" s="61"/>
      <c r="F433" s="61"/>
      <c r="G433" s="61"/>
      <c r="H433" s="61"/>
      <c r="I433" s="111" t="s">
        <v>65</v>
      </c>
    </row>
    <row r="434" spans="1:9">
      <c r="A434" s="61">
        <f t="shared" si="6"/>
        <v>12101031</v>
      </c>
      <c r="B434" s="61" t="str">
        <f>RIGHT(INDEX(CHARACTER!$A$4:$A$10,MATCH(CHARACTER_EXP!I434,CHARACTER!$B$4:$B$10,0)),4)</f>
        <v>2101</v>
      </c>
      <c r="C434" s="61">
        <v>31</v>
      </c>
      <c r="D434" s="61"/>
      <c r="E434" s="61"/>
      <c r="F434" s="61"/>
      <c r="G434" s="61"/>
      <c r="H434" s="61"/>
      <c r="I434" s="111" t="s">
        <v>65</v>
      </c>
    </row>
    <row r="435" spans="1:9">
      <c r="A435" s="61">
        <f t="shared" si="6"/>
        <v>12101032</v>
      </c>
      <c r="B435" s="61" t="str">
        <f>RIGHT(INDEX(CHARACTER!$A$4:$A$10,MATCH(CHARACTER_EXP!I435,CHARACTER!$B$4:$B$10,0)),4)</f>
        <v>2101</v>
      </c>
      <c r="C435" s="61">
        <v>32</v>
      </c>
      <c r="D435" s="61"/>
      <c r="E435" s="61"/>
      <c r="F435" s="61"/>
      <c r="G435" s="61"/>
      <c r="H435" s="61"/>
      <c r="I435" s="111" t="s">
        <v>65</v>
      </c>
    </row>
    <row r="436" spans="1:9">
      <c r="A436" s="61">
        <f t="shared" si="6"/>
        <v>12101033</v>
      </c>
      <c r="B436" s="61" t="str">
        <f>RIGHT(INDEX(CHARACTER!$A$4:$A$10,MATCH(CHARACTER_EXP!I436,CHARACTER!$B$4:$B$10,0)),4)</f>
        <v>2101</v>
      </c>
      <c r="C436" s="61">
        <v>33</v>
      </c>
      <c r="D436" s="61"/>
      <c r="E436" s="61"/>
      <c r="F436" s="61"/>
      <c r="G436" s="61"/>
      <c r="H436" s="61"/>
      <c r="I436" s="111" t="s">
        <v>65</v>
      </c>
    </row>
    <row r="437" spans="1:9">
      <c r="A437" s="61">
        <f t="shared" si="6"/>
        <v>12101034</v>
      </c>
      <c r="B437" s="61" t="str">
        <f>RIGHT(INDEX(CHARACTER!$A$4:$A$10,MATCH(CHARACTER_EXP!I437,CHARACTER!$B$4:$B$10,0)),4)</f>
        <v>2101</v>
      </c>
      <c r="C437" s="61">
        <v>34</v>
      </c>
      <c r="D437" s="61"/>
      <c r="E437" s="61"/>
      <c r="F437" s="61"/>
      <c r="G437" s="61"/>
      <c r="H437" s="61"/>
      <c r="I437" s="111" t="s">
        <v>65</v>
      </c>
    </row>
    <row r="438" spans="1:9">
      <c r="A438" s="61">
        <f t="shared" si="6"/>
        <v>12101035</v>
      </c>
      <c r="B438" s="61" t="str">
        <f>RIGHT(INDEX(CHARACTER!$A$4:$A$10,MATCH(CHARACTER_EXP!I438,CHARACTER!$B$4:$B$10,0)),4)</f>
        <v>2101</v>
      </c>
      <c r="C438" s="61">
        <v>35</v>
      </c>
      <c r="D438" s="61"/>
      <c r="E438" s="61"/>
      <c r="F438" s="61"/>
      <c r="G438" s="61"/>
      <c r="H438" s="61"/>
      <c r="I438" s="111" t="s">
        <v>65</v>
      </c>
    </row>
    <row r="439" spans="1:9">
      <c r="A439" s="61">
        <f t="shared" si="6"/>
        <v>12101036</v>
      </c>
      <c r="B439" s="61" t="str">
        <f>RIGHT(INDEX(CHARACTER!$A$4:$A$10,MATCH(CHARACTER_EXP!I439,CHARACTER!$B$4:$B$10,0)),4)</f>
        <v>2101</v>
      </c>
      <c r="C439" s="61">
        <v>36</v>
      </c>
      <c r="D439" s="61"/>
      <c r="E439" s="61"/>
      <c r="F439" s="61"/>
      <c r="G439" s="61"/>
      <c r="H439" s="61"/>
      <c r="I439" s="111" t="s">
        <v>65</v>
      </c>
    </row>
    <row r="440" spans="1:9">
      <c r="A440" s="61">
        <f t="shared" si="6"/>
        <v>12101037</v>
      </c>
      <c r="B440" s="61" t="str">
        <f>RIGHT(INDEX(CHARACTER!$A$4:$A$10,MATCH(CHARACTER_EXP!I440,CHARACTER!$B$4:$B$10,0)),4)</f>
        <v>2101</v>
      </c>
      <c r="C440" s="61">
        <v>37</v>
      </c>
      <c r="D440" s="61"/>
      <c r="E440" s="61"/>
      <c r="F440" s="61"/>
      <c r="G440" s="61"/>
      <c r="H440" s="61"/>
      <c r="I440" s="111" t="s">
        <v>65</v>
      </c>
    </row>
    <row r="441" spans="1:9">
      <c r="A441" s="61">
        <f t="shared" si="6"/>
        <v>12101038</v>
      </c>
      <c r="B441" s="61" t="str">
        <f>RIGHT(INDEX(CHARACTER!$A$4:$A$10,MATCH(CHARACTER_EXP!I441,CHARACTER!$B$4:$B$10,0)),4)</f>
        <v>2101</v>
      </c>
      <c r="C441" s="61">
        <v>38</v>
      </c>
      <c r="D441" s="61"/>
      <c r="E441" s="61"/>
      <c r="F441" s="61"/>
      <c r="G441" s="61"/>
      <c r="H441" s="61"/>
      <c r="I441" s="111" t="s">
        <v>65</v>
      </c>
    </row>
    <row r="442" spans="1:9">
      <c r="A442" s="61">
        <f t="shared" si="6"/>
        <v>12101039</v>
      </c>
      <c r="B442" s="61" t="str">
        <f>RIGHT(INDEX(CHARACTER!$A$4:$A$10,MATCH(CHARACTER_EXP!I442,CHARACTER!$B$4:$B$10,0)),4)</f>
        <v>2101</v>
      </c>
      <c r="C442" s="61">
        <v>39</v>
      </c>
      <c r="D442" s="61"/>
      <c r="E442" s="61"/>
      <c r="F442" s="61"/>
      <c r="G442" s="61"/>
      <c r="H442" s="61"/>
      <c r="I442" s="111" t="s">
        <v>65</v>
      </c>
    </row>
    <row r="443" spans="1:9">
      <c r="A443" s="61">
        <f t="shared" si="6"/>
        <v>12101040</v>
      </c>
      <c r="B443" s="61" t="str">
        <f>RIGHT(INDEX(CHARACTER!$A$4:$A$10,MATCH(CHARACTER_EXP!I443,CHARACTER!$B$4:$B$10,0)),4)</f>
        <v>2101</v>
      </c>
      <c r="C443" s="61">
        <v>40</v>
      </c>
      <c r="D443" s="61"/>
      <c r="E443" s="61"/>
      <c r="F443" s="61"/>
      <c r="G443" s="61"/>
      <c r="H443" s="61"/>
      <c r="I443" s="111" t="s">
        <v>65</v>
      </c>
    </row>
    <row r="444" spans="1:9">
      <c r="A444" s="61">
        <f t="shared" si="6"/>
        <v>12101041</v>
      </c>
      <c r="B444" s="61" t="str">
        <f>RIGHT(INDEX(CHARACTER!$A$4:$A$10,MATCH(CHARACTER_EXP!I444,CHARACTER!$B$4:$B$10,0)),4)</f>
        <v>2101</v>
      </c>
      <c r="C444" s="61">
        <v>41</v>
      </c>
      <c r="D444" s="61"/>
      <c r="E444" s="61"/>
      <c r="F444" s="61"/>
      <c r="G444" s="61"/>
      <c r="H444" s="61"/>
      <c r="I444" s="111" t="s">
        <v>65</v>
      </c>
    </row>
    <row r="445" spans="1:9">
      <c r="A445" s="61">
        <f t="shared" si="6"/>
        <v>12101042</v>
      </c>
      <c r="B445" s="61" t="str">
        <f>RIGHT(INDEX(CHARACTER!$A$4:$A$10,MATCH(CHARACTER_EXP!I445,CHARACTER!$B$4:$B$10,0)),4)</f>
        <v>2101</v>
      </c>
      <c r="C445" s="61">
        <v>42</v>
      </c>
      <c r="D445" s="61"/>
      <c r="E445" s="61"/>
      <c r="F445" s="61"/>
      <c r="G445" s="61"/>
      <c r="H445" s="61"/>
      <c r="I445" s="111" t="s">
        <v>65</v>
      </c>
    </row>
    <row r="446" spans="1:9">
      <c r="A446" s="61">
        <f t="shared" si="6"/>
        <v>12101043</v>
      </c>
      <c r="B446" s="61" t="str">
        <f>RIGHT(INDEX(CHARACTER!$A$4:$A$10,MATCH(CHARACTER_EXP!I446,CHARACTER!$B$4:$B$10,0)),4)</f>
        <v>2101</v>
      </c>
      <c r="C446" s="61">
        <v>43</v>
      </c>
      <c r="D446" s="61"/>
      <c r="E446" s="61"/>
      <c r="F446" s="61"/>
      <c r="G446" s="61"/>
      <c r="H446" s="61"/>
      <c r="I446" s="111" t="s">
        <v>65</v>
      </c>
    </row>
    <row r="447" spans="1:9">
      <c r="A447" s="61">
        <f t="shared" si="6"/>
        <v>12101044</v>
      </c>
      <c r="B447" s="61" t="str">
        <f>RIGHT(INDEX(CHARACTER!$A$4:$A$10,MATCH(CHARACTER_EXP!I447,CHARACTER!$B$4:$B$10,0)),4)</f>
        <v>2101</v>
      </c>
      <c r="C447" s="61">
        <v>44</v>
      </c>
      <c r="D447" s="61"/>
      <c r="E447" s="61"/>
      <c r="F447" s="61"/>
      <c r="G447" s="61"/>
      <c r="H447" s="61"/>
      <c r="I447" s="111" t="s">
        <v>65</v>
      </c>
    </row>
    <row r="448" spans="1:9">
      <c r="A448" s="61">
        <f t="shared" si="6"/>
        <v>12101045</v>
      </c>
      <c r="B448" s="61" t="str">
        <f>RIGHT(INDEX(CHARACTER!$A$4:$A$10,MATCH(CHARACTER_EXP!I448,CHARACTER!$B$4:$B$10,0)),4)</f>
        <v>2101</v>
      </c>
      <c r="C448" s="61">
        <v>45</v>
      </c>
      <c r="D448" s="61"/>
      <c r="E448" s="61"/>
      <c r="F448" s="61"/>
      <c r="G448" s="61"/>
      <c r="H448" s="61"/>
      <c r="I448" s="111" t="s">
        <v>65</v>
      </c>
    </row>
    <row r="449" spans="1:9">
      <c r="A449" s="61">
        <f t="shared" si="6"/>
        <v>12101046</v>
      </c>
      <c r="B449" s="61" t="str">
        <f>RIGHT(INDEX(CHARACTER!$A$4:$A$10,MATCH(CHARACTER_EXP!I449,CHARACTER!$B$4:$B$10,0)),4)</f>
        <v>2101</v>
      </c>
      <c r="C449" s="61">
        <v>46</v>
      </c>
      <c r="D449" s="61"/>
      <c r="E449" s="61"/>
      <c r="F449" s="61"/>
      <c r="G449" s="61"/>
      <c r="H449" s="61"/>
      <c r="I449" s="111" t="s">
        <v>65</v>
      </c>
    </row>
    <row r="450" spans="1:9">
      <c r="A450" s="61">
        <f t="shared" si="6"/>
        <v>12101047</v>
      </c>
      <c r="B450" s="61" t="str">
        <f>RIGHT(INDEX(CHARACTER!$A$4:$A$10,MATCH(CHARACTER_EXP!I450,CHARACTER!$B$4:$B$10,0)),4)</f>
        <v>2101</v>
      </c>
      <c r="C450" s="61">
        <v>47</v>
      </c>
      <c r="D450" s="61"/>
      <c r="E450" s="61"/>
      <c r="F450" s="61"/>
      <c r="G450" s="61"/>
      <c r="H450" s="61"/>
      <c r="I450" s="111" t="s">
        <v>65</v>
      </c>
    </row>
    <row r="451" spans="1:9">
      <c r="A451" s="61">
        <f t="shared" si="6"/>
        <v>12101048</v>
      </c>
      <c r="B451" s="61" t="str">
        <f>RIGHT(INDEX(CHARACTER!$A$4:$A$10,MATCH(CHARACTER_EXP!I451,CHARACTER!$B$4:$B$10,0)),4)</f>
        <v>2101</v>
      </c>
      <c r="C451" s="61">
        <v>48</v>
      </c>
      <c r="D451" s="61"/>
      <c r="E451" s="61"/>
      <c r="F451" s="61"/>
      <c r="G451" s="61"/>
      <c r="H451" s="61"/>
      <c r="I451" s="111" t="s">
        <v>65</v>
      </c>
    </row>
    <row r="452" spans="1:9">
      <c r="A452" s="61">
        <f t="shared" si="6"/>
        <v>12101049</v>
      </c>
      <c r="B452" s="61" t="str">
        <f>RIGHT(INDEX(CHARACTER!$A$4:$A$10,MATCH(CHARACTER_EXP!I452,CHARACTER!$B$4:$B$10,0)),4)</f>
        <v>2101</v>
      </c>
      <c r="C452" s="61">
        <v>49</v>
      </c>
      <c r="D452" s="61"/>
      <c r="E452" s="61"/>
      <c r="F452" s="61"/>
      <c r="G452" s="61"/>
      <c r="H452" s="61"/>
      <c r="I452" s="111" t="s">
        <v>65</v>
      </c>
    </row>
    <row r="453" spans="1:9">
      <c r="A453" s="61">
        <f t="shared" ref="A453:A516" si="7">10000000+B453*1000+C453</f>
        <v>12101050</v>
      </c>
      <c r="B453" s="61" t="str">
        <f>RIGHT(INDEX(CHARACTER!$A$4:$A$10,MATCH(CHARACTER_EXP!I453,CHARACTER!$B$4:$B$10,0)),4)</f>
        <v>2101</v>
      </c>
      <c r="C453" s="61">
        <v>50</v>
      </c>
      <c r="D453" s="61"/>
      <c r="E453" s="61"/>
      <c r="F453" s="61"/>
      <c r="G453" s="61"/>
      <c r="H453" s="61"/>
      <c r="I453" s="111" t="s">
        <v>65</v>
      </c>
    </row>
    <row r="454" spans="1:9">
      <c r="A454" s="61">
        <f t="shared" si="7"/>
        <v>12101051</v>
      </c>
      <c r="B454" s="61" t="str">
        <f>RIGHT(INDEX(CHARACTER!$A$4:$A$10,MATCH(CHARACTER_EXP!I454,CHARACTER!$B$4:$B$10,0)),4)</f>
        <v>2101</v>
      </c>
      <c r="C454" s="61">
        <v>51</v>
      </c>
      <c r="D454" s="61"/>
      <c r="E454" s="61"/>
      <c r="F454" s="61"/>
      <c r="G454" s="61"/>
      <c r="H454" s="61"/>
      <c r="I454" s="111" t="s">
        <v>65</v>
      </c>
    </row>
    <row r="455" spans="1:9">
      <c r="A455" s="61">
        <f t="shared" si="7"/>
        <v>12101052</v>
      </c>
      <c r="B455" s="61" t="str">
        <f>RIGHT(INDEX(CHARACTER!$A$4:$A$10,MATCH(CHARACTER_EXP!I455,CHARACTER!$B$4:$B$10,0)),4)</f>
        <v>2101</v>
      </c>
      <c r="C455" s="61">
        <v>52</v>
      </c>
      <c r="D455" s="61"/>
      <c r="E455" s="61"/>
      <c r="F455" s="61"/>
      <c r="G455" s="61"/>
      <c r="H455" s="61"/>
      <c r="I455" s="111" t="s">
        <v>65</v>
      </c>
    </row>
    <row r="456" spans="1:9">
      <c r="A456" s="61">
        <f t="shared" si="7"/>
        <v>12101053</v>
      </c>
      <c r="B456" s="61" t="str">
        <f>RIGHT(INDEX(CHARACTER!$A$4:$A$10,MATCH(CHARACTER_EXP!I456,CHARACTER!$B$4:$B$10,0)),4)</f>
        <v>2101</v>
      </c>
      <c r="C456" s="61">
        <v>53</v>
      </c>
      <c r="D456" s="61"/>
      <c r="E456" s="61"/>
      <c r="F456" s="61"/>
      <c r="G456" s="61"/>
      <c r="H456" s="61"/>
      <c r="I456" s="111" t="s">
        <v>65</v>
      </c>
    </row>
    <row r="457" spans="1:9">
      <c r="A457" s="61">
        <f t="shared" si="7"/>
        <v>12101054</v>
      </c>
      <c r="B457" s="61" t="str">
        <f>RIGHT(INDEX(CHARACTER!$A$4:$A$10,MATCH(CHARACTER_EXP!I457,CHARACTER!$B$4:$B$10,0)),4)</f>
        <v>2101</v>
      </c>
      <c r="C457" s="61">
        <v>54</v>
      </c>
      <c r="D457" s="61"/>
      <c r="E457" s="61"/>
      <c r="F457" s="61"/>
      <c r="G457" s="61"/>
      <c r="H457" s="61"/>
      <c r="I457" s="111" t="s">
        <v>65</v>
      </c>
    </row>
    <row r="458" spans="1:9">
      <c r="A458" s="61">
        <f t="shared" si="7"/>
        <v>12101055</v>
      </c>
      <c r="B458" s="61" t="str">
        <f>RIGHT(INDEX(CHARACTER!$A$4:$A$10,MATCH(CHARACTER_EXP!I458,CHARACTER!$B$4:$B$10,0)),4)</f>
        <v>2101</v>
      </c>
      <c r="C458" s="61">
        <v>55</v>
      </c>
      <c r="D458" s="61"/>
      <c r="E458" s="61"/>
      <c r="F458" s="61"/>
      <c r="G458" s="61"/>
      <c r="H458" s="61"/>
      <c r="I458" s="111" t="s">
        <v>65</v>
      </c>
    </row>
    <row r="459" spans="1:9">
      <c r="A459" s="61">
        <f t="shared" si="7"/>
        <v>12101056</v>
      </c>
      <c r="B459" s="61" t="str">
        <f>RIGHT(INDEX(CHARACTER!$A$4:$A$10,MATCH(CHARACTER_EXP!I459,CHARACTER!$B$4:$B$10,0)),4)</f>
        <v>2101</v>
      </c>
      <c r="C459" s="61">
        <v>56</v>
      </c>
      <c r="D459" s="61"/>
      <c r="E459" s="61"/>
      <c r="F459" s="61"/>
      <c r="G459" s="61"/>
      <c r="H459" s="61"/>
      <c r="I459" s="111" t="s">
        <v>65</v>
      </c>
    </row>
    <row r="460" spans="1:9">
      <c r="A460" s="61">
        <f t="shared" si="7"/>
        <v>12101057</v>
      </c>
      <c r="B460" s="61" t="str">
        <f>RIGHT(INDEX(CHARACTER!$A$4:$A$10,MATCH(CHARACTER_EXP!I460,CHARACTER!$B$4:$B$10,0)),4)</f>
        <v>2101</v>
      </c>
      <c r="C460" s="61">
        <v>57</v>
      </c>
      <c r="D460" s="61"/>
      <c r="E460" s="61"/>
      <c r="F460" s="61"/>
      <c r="G460" s="61"/>
      <c r="H460" s="61"/>
      <c r="I460" s="111" t="s">
        <v>65</v>
      </c>
    </row>
    <row r="461" spans="1:9">
      <c r="A461" s="61">
        <f t="shared" si="7"/>
        <v>12101058</v>
      </c>
      <c r="B461" s="61" t="str">
        <f>RIGHT(INDEX(CHARACTER!$A$4:$A$10,MATCH(CHARACTER_EXP!I461,CHARACTER!$B$4:$B$10,0)),4)</f>
        <v>2101</v>
      </c>
      <c r="C461" s="61">
        <v>58</v>
      </c>
      <c r="D461" s="61"/>
      <c r="E461" s="61"/>
      <c r="F461" s="61"/>
      <c r="G461" s="61"/>
      <c r="H461" s="61"/>
      <c r="I461" s="111" t="s">
        <v>65</v>
      </c>
    </row>
    <row r="462" spans="1:9">
      <c r="A462" s="61">
        <f t="shared" si="7"/>
        <v>12101059</v>
      </c>
      <c r="B462" s="61" t="str">
        <f>RIGHT(INDEX(CHARACTER!$A$4:$A$10,MATCH(CHARACTER_EXP!I462,CHARACTER!$B$4:$B$10,0)),4)</f>
        <v>2101</v>
      </c>
      <c r="C462" s="61">
        <v>59</v>
      </c>
      <c r="D462" s="61"/>
      <c r="E462" s="61"/>
      <c r="F462" s="61"/>
      <c r="G462" s="61"/>
      <c r="H462" s="61"/>
      <c r="I462" s="111" t="s">
        <v>65</v>
      </c>
    </row>
    <row r="463" spans="1:9">
      <c r="A463" s="61">
        <f t="shared" si="7"/>
        <v>12101060</v>
      </c>
      <c r="B463" s="61" t="str">
        <f>RIGHT(INDEX(CHARACTER!$A$4:$A$10,MATCH(CHARACTER_EXP!I463,CHARACTER!$B$4:$B$10,0)),4)</f>
        <v>2101</v>
      </c>
      <c r="C463" s="61">
        <v>60</v>
      </c>
      <c r="D463" s="61"/>
      <c r="E463" s="61"/>
      <c r="F463" s="61"/>
      <c r="G463" s="61"/>
      <c r="H463" s="61"/>
      <c r="I463" s="111" t="s">
        <v>65</v>
      </c>
    </row>
    <row r="464" spans="1:9">
      <c r="A464" s="61">
        <f t="shared" si="7"/>
        <v>12101061</v>
      </c>
      <c r="B464" s="61" t="str">
        <f>RIGHT(INDEX(CHARACTER!$A$4:$A$10,MATCH(CHARACTER_EXP!I464,CHARACTER!$B$4:$B$10,0)),4)</f>
        <v>2101</v>
      </c>
      <c r="C464" s="61">
        <v>61</v>
      </c>
      <c r="D464" s="61"/>
      <c r="E464" s="61"/>
      <c r="F464" s="61"/>
      <c r="G464" s="61"/>
      <c r="H464" s="61"/>
      <c r="I464" s="111" t="s">
        <v>65</v>
      </c>
    </row>
    <row r="465" spans="1:9">
      <c r="A465" s="61">
        <f t="shared" si="7"/>
        <v>12101062</v>
      </c>
      <c r="B465" s="61" t="str">
        <f>RIGHT(INDEX(CHARACTER!$A$4:$A$10,MATCH(CHARACTER_EXP!I465,CHARACTER!$B$4:$B$10,0)),4)</f>
        <v>2101</v>
      </c>
      <c r="C465" s="61">
        <v>62</v>
      </c>
      <c r="D465" s="61"/>
      <c r="E465" s="61"/>
      <c r="F465" s="61"/>
      <c r="G465" s="61"/>
      <c r="H465" s="61"/>
      <c r="I465" s="111" t="s">
        <v>65</v>
      </c>
    </row>
    <row r="466" spans="1:9">
      <c r="A466" s="61">
        <f t="shared" si="7"/>
        <v>12101063</v>
      </c>
      <c r="B466" s="61" t="str">
        <f>RIGHT(INDEX(CHARACTER!$A$4:$A$10,MATCH(CHARACTER_EXP!I466,CHARACTER!$B$4:$B$10,0)),4)</f>
        <v>2101</v>
      </c>
      <c r="C466" s="61">
        <v>63</v>
      </c>
      <c r="D466" s="61"/>
      <c r="E466" s="61"/>
      <c r="F466" s="61"/>
      <c r="G466" s="61"/>
      <c r="H466" s="61"/>
      <c r="I466" s="111" t="s">
        <v>65</v>
      </c>
    </row>
    <row r="467" spans="1:9">
      <c r="A467" s="61">
        <f t="shared" si="7"/>
        <v>12101064</v>
      </c>
      <c r="B467" s="61" t="str">
        <f>RIGHT(INDEX(CHARACTER!$A$4:$A$10,MATCH(CHARACTER_EXP!I467,CHARACTER!$B$4:$B$10,0)),4)</f>
        <v>2101</v>
      </c>
      <c r="C467" s="61">
        <v>64</v>
      </c>
      <c r="D467" s="61"/>
      <c r="E467" s="61"/>
      <c r="F467" s="61"/>
      <c r="G467" s="61"/>
      <c r="H467" s="61"/>
      <c r="I467" s="111" t="s">
        <v>65</v>
      </c>
    </row>
    <row r="468" spans="1:9">
      <c r="A468" s="61">
        <f t="shared" si="7"/>
        <v>12101065</v>
      </c>
      <c r="B468" s="61" t="str">
        <f>RIGHT(INDEX(CHARACTER!$A$4:$A$10,MATCH(CHARACTER_EXP!I468,CHARACTER!$B$4:$B$10,0)),4)</f>
        <v>2101</v>
      </c>
      <c r="C468" s="61">
        <v>65</v>
      </c>
      <c r="D468" s="61"/>
      <c r="E468" s="61"/>
      <c r="F468" s="61"/>
      <c r="G468" s="61"/>
      <c r="H468" s="61"/>
      <c r="I468" s="111" t="s">
        <v>65</v>
      </c>
    </row>
    <row r="469" spans="1:9">
      <c r="A469" s="61">
        <f t="shared" si="7"/>
        <v>12101066</v>
      </c>
      <c r="B469" s="61" t="str">
        <f>RIGHT(INDEX(CHARACTER!$A$4:$A$10,MATCH(CHARACTER_EXP!I469,CHARACTER!$B$4:$B$10,0)),4)</f>
        <v>2101</v>
      </c>
      <c r="C469" s="61">
        <v>66</v>
      </c>
      <c r="D469" s="61"/>
      <c r="E469" s="61"/>
      <c r="F469" s="61"/>
      <c r="G469" s="61"/>
      <c r="H469" s="61"/>
      <c r="I469" s="111" t="s">
        <v>65</v>
      </c>
    </row>
    <row r="470" spans="1:9">
      <c r="A470" s="61">
        <f t="shared" si="7"/>
        <v>12101067</v>
      </c>
      <c r="B470" s="61" t="str">
        <f>RIGHT(INDEX(CHARACTER!$A$4:$A$10,MATCH(CHARACTER_EXP!I470,CHARACTER!$B$4:$B$10,0)),4)</f>
        <v>2101</v>
      </c>
      <c r="C470" s="61">
        <v>67</v>
      </c>
      <c r="D470" s="61"/>
      <c r="E470" s="61"/>
      <c r="F470" s="61"/>
      <c r="G470" s="61"/>
      <c r="H470" s="61"/>
      <c r="I470" s="111" t="s">
        <v>65</v>
      </c>
    </row>
    <row r="471" spans="1:9">
      <c r="A471" s="61">
        <f t="shared" si="7"/>
        <v>12101068</v>
      </c>
      <c r="B471" s="61" t="str">
        <f>RIGHT(INDEX(CHARACTER!$A$4:$A$10,MATCH(CHARACTER_EXP!I471,CHARACTER!$B$4:$B$10,0)),4)</f>
        <v>2101</v>
      </c>
      <c r="C471" s="61">
        <v>68</v>
      </c>
      <c r="D471" s="61"/>
      <c r="E471" s="61"/>
      <c r="F471" s="61"/>
      <c r="G471" s="61"/>
      <c r="H471" s="61"/>
      <c r="I471" s="111" t="s">
        <v>65</v>
      </c>
    </row>
    <row r="472" spans="1:9">
      <c r="A472" s="61">
        <f t="shared" si="7"/>
        <v>12101069</v>
      </c>
      <c r="B472" s="61" t="str">
        <f>RIGHT(INDEX(CHARACTER!$A$4:$A$10,MATCH(CHARACTER_EXP!I472,CHARACTER!$B$4:$B$10,0)),4)</f>
        <v>2101</v>
      </c>
      <c r="C472" s="61">
        <v>69</v>
      </c>
      <c r="D472" s="61"/>
      <c r="E472" s="61"/>
      <c r="F472" s="61"/>
      <c r="G472" s="61"/>
      <c r="H472" s="61"/>
      <c r="I472" s="111" t="s">
        <v>65</v>
      </c>
    </row>
    <row r="473" spans="1:9">
      <c r="A473" s="61">
        <f t="shared" si="7"/>
        <v>12101070</v>
      </c>
      <c r="B473" s="61" t="str">
        <f>RIGHT(INDEX(CHARACTER!$A$4:$A$10,MATCH(CHARACTER_EXP!I473,CHARACTER!$B$4:$B$10,0)),4)</f>
        <v>2101</v>
      </c>
      <c r="C473" s="61">
        <v>70</v>
      </c>
      <c r="D473" s="61"/>
      <c r="E473" s="61"/>
      <c r="F473" s="61"/>
      <c r="G473" s="61"/>
      <c r="H473" s="61"/>
      <c r="I473" s="111" t="s">
        <v>65</v>
      </c>
    </row>
    <row r="474" spans="1:9">
      <c r="A474" s="61">
        <f t="shared" si="7"/>
        <v>12101071</v>
      </c>
      <c r="B474" s="61" t="str">
        <f>RIGHT(INDEX(CHARACTER!$A$4:$A$10,MATCH(CHARACTER_EXP!I474,CHARACTER!$B$4:$B$10,0)),4)</f>
        <v>2101</v>
      </c>
      <c r="C474" s="61">
        <v>71</v>
      </c>
      <c r="D474" s="61"/>
      <c r="E474" s="61"/>
      <c r="F474" s="61"/>
      <c r="G474" s="61"/>
      <c r="H474" s="61"/>
      <c r="I474" s="111" t="s">
        <v>65</v>
      </c>
    </row>
    <row r="475" spans="1:9">
      <c r="A475" s="61">
        <f t="shared" si="7"/>
        <v>12101072</v>
      </c>
      <c r="B475" s="61" t="str">
        <f>RIGHT(INDEX(CHARACTER!$A$4:$A$10,MATCH(CHARACTER_EXP!I475,CHARACTER!$B$4:$B$10,0)),4)</f>
        <v>2101</v>
      </c>
      <c r="C475" s="61">
        <v>72</v>
      </c>
      <c r="D475" s="61"/>
      <c r="E475" s="61"/>
      <c r="F475" s="61"/>
      <c r="G475" s="61"/>
      <c r="H475" s="61"/>
      <c r="I475" s="111" t="s">
        <v>65</v>
      </c>
    </row>
    <row r="476" spans="1:9">
      <c r="A476" s="61">
        <f t="shared" si="7"/>
        <v>12101073</v>
      </c>
      <c r="B476" s="61" t="str">
        <f>RIGHT(INDEX(CHARACTER!$A$4:$A$10,MATCH(CHARACTER_EXP!I476,CHARACTER!$B$4:$B$10,0)),4)</f>
        <v>2101</v>
      </c>
      <c r="C476" s="61">
        <v>73</v>
      </c>
      <c r="D476" s="61"/>
      <c r="E476" s="61"/>
      <c r="F476" s="61"/>
      <c r="G476" s="61"/>
      <c r="H476" s="61"/>
      <c r="I476" s="111" t="s">
        <v>65</v>
      </c>
    </row>
    <row r="477" spans="1:9">
      <c r="A477" s="61">
        <f t="shared" si="7"/>
        <v>12101074</v>
      </c>
      <c r="B477" s="61" t="str">
        <f>RIGHT(INDEX(CHARACTER!$A$4:$A$10,MATCH(CHARACTER_EXP!I477,CHARACTER!$B$4:$B$10,0)),4)</f>
        <v>2101</v>
      </c>
      <c r="C477" s="61">
        <v>74</v>
      </c>
      <c r="D477" s="61"/>
      <c r="E477" s="61"/>
      <c r="F477" s="61"/>
      <c r="G477" s="61"/>
      <c r="H477" s="61"/>
      <c r="I477" s="111" t="s">
        <v>65</v>
      </c>
    </row>
    <row r="478" spans="1:9">
      <c r="A478" s="61">
        <f t="shared" si="7"/>
        <v>12101075</v>
      </c>
      <c r="B478" s="61" t="str">
        <f>RIGHT(INDEX(CHARACTER!$A$4:$A$10,MATCH(CHARACTER_EXP!I478,CHARACTER!$B$4:$B$10,0)),4)</f>
        <v>2101</v>
      </c>
      <c r="C478" s="61">
        <v>75</v>
      </c>
      <c r="D478" s="61"/>
      <c r="E478" s="61"/>
      <c r="F478" s="61"/>
      <c r="G478" s="61"/>
      <c r="H478" s="61"/>
      <c r="I478" s="111" t="s">
        <v>65</v>
      </c>
    </row>
    <row r="479" spans="1:9">
      <c r="A479" s="61">
        <f t="shared" si="7"/>
        <v>12101076</v>
      </c>
      <c r="B479" s="61" t="str">
        <f>RIGHT(INDEX(CHARACTER!$A$4:$A$10,MATCH(CHARACTER_EXP!I479,CHARACTER!$B$4:$B$10,0)),4)</f>
        <v>2101</v>
      </c>
      <c r="C479" s="61">
        <v>76</v>
      </c>
      <c r="D479" s="61"/>
      <c r="E479" s="61"/>
      <c r="F479" s="61"/>
      <c r="G479" s="61"/>
      <c r="H479" s="61"/>
      <c r="I479" s="111" t="s">
        <v>65</v>
      </c>
    </row>
    <row r="480" spans="1:9">
      <c r="A480" s="61">
        <f t="shared" si="7"/>
        <v>12101077</v>
      </c>
      <c r="B480" s="61" t="str">
        <f>RIGHT(INDEX(CHARACTER!$A$4:$A$10,MATCH(CHARACTER_EXP!I480,CHARACTER!$B$4:$B$10,0)),4)</f>
        <v>2101</v>
      </c>
      <c r="C480" s="61">
        <v>77</v>
      </c>
      <c r="D480" s="61"/>
      <c r="E480" s="61"/>
      <c r="F480" s="61"/>
      <c r="G480" s="61"/>
      <c r="H480" s="61"/>
      <c r="I480" s="111" t="s">
        <v>65</v>
      </c>
    </row>
    <row r="481" spans="1:9">
      <c r="A481" s="61">
        <f t="shared" si="7"/>
        <v>12101078</v>
      </c>
      <c r="B481" s="61" t="str">
        <f>RIGHT(INDEX(CHARACTER!$A$4:$A$10,MATCH(CHARACTER_EXP!I481,CHARACTER!$B$4:$B$10,0)),4)</f>
        <v>2101</v>
      </c>
      <c r="C481" s="61">
        <v>78</v>
      </c>
      <c r="D481" s="61"/>
      <c r="E481" s="61"/>
      <c r="F481" s="61"/>
      <c r="G481" s="61"/>
      <c r="H481" s="61"/>
      <c r="I481" s="111" t="s">
        <v>65</v>
      </c>
    </row>
    <row r="482" spans="1:9">
      <c r="A482" s="61">
        <f t="shared" si="7"/>
        <v>12101079</v>
      </c>
      <c r="B482" s="61" t="str">
        <f>RIGHT(INDEX(CHARACTER!$A$4:$A$10,MATCH(CHARACTER_EXP!I482,CHARACTER!$B$4:$B$10,0)),4)</f>
        <v>2101</v>
      </c>
      <c r="C482" s="61">
        <v>79</v>
      </c>
      <c r="D482" s="61"/>
      <c r="E482" s="61"/>
      <c r="F482" s="61"/>
      <c r="G482" s="61"/>
      <c r="H482" s="61"/>
      <c r="I482" s="111" t="s">
        <v>65</v>
      </c>
    </row>
    <row r="483" spans="1:9">
      <c r="A483" s="61">
        <f t="shared" si="7"/>
        <v>12101080</v>
      </c>
      <c r="B483" s="61" t="str">
        <f>RIGHT(INDEX(CHARACTER!$A$4:$A$10,MATCH(CHARACTER_EXP!I483,CHARACTER!$B$4:$B$10,0)),4)</f>
        <v>2101</v>
      </c>
      <c r="C483" s="61">
        <v>80</v>
      </c>
      <c r="D483" s="61"/>
      <c r="E483" s="61"/>
      <c r="F483" s="61"/>
      <c r="G483" s="61"/>
      <c r="H483" s="61"/>
      <c r="I483" s="111" t="s">
        <v>65</v>
      </c>
    </row>
    <row r="484" spans="1:9">
      <c r="A484" s="61">
        <f t="shared" si="7"/>
        <v>12101081</v>
      </c>
      <c r="B484" s="61" t="str">
        <f>RIGHT(INDEX(CHARACTER!$A$4:$A$10,MATCH(CHARACTER_EXP!I484,CHARACTER!$B$4:$B$10,0)),4)</f>
        <v>2101</v>
      </c>
      <c r="C484" s="61">
        <v>81</v>
      </c>
      <c r="D484" s="61"/>
      <c r="E484" s="61"/>
      <c r="F484" s="61"/>
      <c r="G484" s="61"/>
      <c r="H484" s="61"/>
      <c r="I484" s="111" t="s">
        <v>65</v>
      </c>
    </row>
    <row r="485" spans="1:9">
      <c r="A485" s="61">
        <f t="shared" si="7"/>
        <v>12101082</v>
      </c>
      <c r="B485" s="61" t="str">
        <f>RIGHT(INDEX(CHARACTER!$A$4:$A$10,MATCH(CHARACTER_EXP!I485,CHARACTER!$B$4:$B$10,0)),4)</f>
        <v>2101</v>
      </c>
      <c r="C485" s="61">
        <v>82</v>
      </c>
      <c r="D485" s="61"/>
      <c r="E485" s="61"/>
      <c r="F485" s="61"/>
      <c r="G485" s="61"/>
      <c r="H485" s="61"/>
      <c r="I485" s="111" t="s">
        <v>65</v>
      </c>
    </row>
    <row r="486" spans="1:9">
      <c r="A486" s="61">
        <f t="shared" si="7"/>
        <v>12101083</v>
      </c>
      <c r="B486" s="61" t="str">
        <f>RIGHT(INDEX(CHARACTER!$A$4:$A$10,MATCH(CHARACTER_EXP!I486,CHARACTER!$B$4:$B$10,0)),4)</f>
        <v>2101</v>
      </c>
      <c r="C486" s="61">
        <v>83</v>
      </c>
      <c r="D486" s="61"/>
      <c r="E486" s="61"/>
      <c r="F486" s="61"/>
      <c r="G486" s="61"/>
      <c r="H486" s="61"/>
      <c r="I486" s="111" t="s">
        <v>65</v>
      </c>
    </row>
    <row r="487" spans="1:9">
      <c r="A487" s="61">
        <f t="shared" si="7"/>
        <v>12101084</v>
      </c>
      <c r="B487" s="61" t="str">
        <f>RIGHT(INDEX(CHARACTER!$A$4:$A$10,MATCH(CHARACTER_EXP!I487,CHARACTER!$B$4:$B$10,0)),4)</f>
        <v>2101</v>
      </c>
      <c r="C487" s="61">
        <v>84</v>
      </c>
      <c r="D487" s="61"/>
      <c r="E487" s="61"/>
      <c r="F487" s="61"/>
      <c r="G487" s="61"/>
      <c r="H487" s="61"/>
      <c r="I487" s="111" t="s">
        <v>65</v>
      </c>
    </row>
    <row r="488" spans="1:9">
      <c r="A488" s="61">
        <f t="shared" si="7"/>
        <v>12101085</v>
      </c>
      <c r="B488" s="61" t="str">
        <f>RIGHT(INDEX(CHARACTER!$A$4:$A$10,MATCH(CHARACTER_EXP!I488,CHARACTER!$B$4:$B$10,0)),4)</f>
        <v>2101</v>
      </c>
      <c r="C488" s="61">
        <v>85</v>
      </c>
      <c r="D488" s="61"/>
      <c r="E488" s="61"/>
      <c r="F488" s="61"/>
      <c r="G488" s="61"/>
      <c r="H488" s="61"/>
      <c r="I488" s="111" t="s">
        <v>65</v>
      </c>
    </row>
    <row r="489" spans="1:9">
      <c r="A489" s="61">
        <f t="shared" si="7"/>
        <v>12101086</v>
      </c>
      <c r="B489" s="61" t="str">
        <f>RIGHT(INDEX(CHARACTER!$A$4:$A$10,MATCH(CHARACTER_EXP!I489,CHARACTER!$B$4:$B$10,0)),4)</f>
        <v>2101</v>
      </c>
      <c r="C489" s="61">
        <v>86</v>
      </c>
      <c r="D489" s="61"/>
      <c r="E489" s="61"/>
      <c r="F489" s="61"/>
      <c r="G489" s="61"/>
      <c r="H489" s="61"/>
      <c r="I489" s="111" t="s">
        <v>65</v>
      </c>
    </row>
    <row r="490" spans="1:9">
      <c r="A490" s="61">
        <f t="shared" si="7"/>
        <v>12101087</v>
      </c>
      <c r="B490" s="61" t="str">
        <f>RIGHT(INDEX(CHARACTER!$A$4:$A$10,MATCH(CHARACTER_EXP!I490,CHARACTER!$B$4:$B$10,0)),4)</f>
        <v>2101</v>
      </c>
      <c r="C490" s="61">
        <v>87</v>
      </c>
      <c r="D490" s="61"/>
      <c r="E490" s="61"/>
      <c r="F490" s="61"/>
      <c r="G490" s="61"/>
      <c r="H490" s="61"/>
      <c r="I490" s="111" t="s">
        <v>65</v>
      </c>
    </row>
    <row r="491" spans="1:9">
      <c r="A491" s="61">
        <f t="shared" si="7"/>
        <v>12101088</v>
      </c>
      <c r="B491" s="61" t="str">
        <f>RIGHT(INDEX(CHARACTER!$A$4:$A$10,MATCH(CHARACTER_EXP!I491,CHARACTER!$B$4:$B$10,0)),4)</f>
        <v>2101</v>
      </c>
      <c r="C491" s="61">
        <v>88</v>
      </c>
      <c r="D491" s="61"/>
      <c r="E491" s="61"/>
      <c r="F491" s="61"/>
      <c r="G491" s="61"/>
      <c r="H491" s="61"/>
      <c r="I491" s="111" t="s">
        <v>65</v>
      </c>
    </row>
    <row r="492" spans="1:9">
      <c r="A492" s="61">
        <f t="shared" si="7"/>
        <v>12101089</v>
      </c>
      <c r="B492" s="61" t="str">
        <f>RIGHT(INDEX(CHARACTER!$A$4:$A$10,MATCH(CHARACTER_EXP!I492,CHARACTER!$B$4:$B$10,0)),4)</f>
        <v>2101</v>
      </c>
      <c r="C492" s="61">
        <v>89</v>
      </c>
      <c r="D492" s="61"/>
      <c r="E492" s="61"/>
      <c r="F492" s="61"/>
      <c r="G492" s="61"/>
      <c r="H492" s="61"/>
      <c r="I492" s="111" t="s">
        <v>65</v>
      </c>
    </row>
    <row r="493" spans="1:9">
      <c r="A493" s="61">
        <f t="shared" si="7"/>
        <v>12101090</v>
      </c>
      <c r="B493" s="61" t="str">
        <f>RIGHT(INDEX(CHARACTER!$A$4:$A$10,MATCH(CHARACTER_EXP!I493,CHARACTER!$B$4:$B$10,0)),4)</f>
        <v>2101</v>
      </c>
      <c r="C493" s="61">
        <v>90</v>
      </c>
      <c r="D493" s="61"/>
      <c r="E493" s="61"/>
      <c r="F493" s="61"/>
      <c r="G493" s="61"/>
      <c r="H493" s="61"/>
      <c r="I493" s="111" t="s">
        <v>65</v>
      </c>
    </row>
    <row r="494" spans="1:9">
      <c r="A494" s="61">
        <f t="shared" si="7"/>
        <v>12101091</v>
      </c>
      <c r="B494" s="61" t="str">
        <f>RIGHT(INDEX(CHARACTER!$A$4:$A$10,MATCH(CHARACTER_EXP!I494,CHARACTER!$B$4:$B$10,0)),4)</f>
        <v>2101</v>
      </c>
      <c r="C494" s="61">
        <v>91</v>
      </c>
      <c r="D494" s="61"/>
      <c r="E494" s="61"/>
      <c r="F494" s="61"/>
      <c r="G494" s="61"/>
      <c r="H494" s="61"/>
      <c r="I494" s="111" t="s">
        <v>65</v>
      </c>
    </row>
    <row r="495" spans="1:9">
      <c r="A495" s="61">
        <f t="shared" si="7"/>
        <v>12101092</v>
      </c>
      <c r="B495" s="61" t="str">
        <f>RIGHT(INDEX(CHARACTER!$A$4:$A$10,MATCH(CHARACTER_EXP!I495,CHARACTER!$B$4:$B$10,0)),4)</f>
        <v>2101</v>
      </c>
      <c r="C495" s="61">
        <v>92</v>
      </c>
      <c r="D495" s="61"/>
      <c r="E495" s="61"/>
      <c r="F495" s="61"/>
      <c r="G495" s="61"/>
      <c r="H495" s="61"/>
      <c r="I495" s="111" t="s">
        <v>65</v>
      </c>
    </row>
    <row r="496" spans="1:9">
      <c r="A496" s="61">
        <f t="shared" si="7"/>
        <v>12101093</v>
      </c>
      <c r="B496" s="61" t="str">
        <f>RIGHT(INDEX(CHARACTER!$A$4:$A$10,MATCH(CHARACTER_EXP!I496,CHARACTER!$B$4:$B$10,0)),4)</f>
        <v>2101</v>
      </c>
      <c r="C496" s="61">
        <v>93</v>
      </c>
      <c r="D496" s="61"/>
      <c r="E496" s="61"/>
      <c r="F496" s="61"/>
      <c r="G496" s="61"/>
      <c r="H496" s="61"/>
      <c r="I496" s="111" t="s">
        <v>65</v>
      </c>
    </row>
    <row r="497" spans="1:9">
      <c r="A497" s="61">
        <f t="shared" si="7"/>
        <v>12101094</v>
      </c>
      <c r="B497" s="61" t="str">
        <f>RIGHT(INDEX(CHARACTER!$A$4:$A$10,MATCH(CHARACTER_EXP!I497,CHARACTER!$B$4:$B$10,0)),4)</f>
        <v>2101</v>
      </c>
      <c r="C497" s="61">
        <v>94</v>
      </c>
      <c r="D497" s="61"/>
      <c r="E497" s="61"/>
      <c r="F497" s="61"/>
      <c r="G497" s="61"/>
      <c r="H497" s="61"/>
      <c r="I497" s="111" t="s">
        <v>65</v>
      </c>
    </row>
    <row r="498" spans="1:9">
      <c r="A498" s="61">
        <f t="shared" si="7"/>
        <v>12101095</v>
      </c>
      <c r="B498" s="61" t="str">
        <f>RIGHT(INDEX(CHARACTER!$A$4:$A$10,MATCH(CHARACTER_EXP!I498,CHARACTER!$B$4:$B$10,0)),4)</f>
        <v>2101</v>
      </c>
      <c r="C498" s="61">
        <v>95</v>
      </c>
      <c r="D498" s="61"/>
      <c r="E498" s="61"/>
      <c r="F498" s="61"/>
      <c r="G498" s="61"/>
      <c r="H498" s="61"/>
      <c r="I498" s="111" t="s">
        <v>65</v>
      </c>
    </row>
    <row r="499" spans="1:9">
      <c r="A499" s="61">
        <f t="shared" si="7"/>
        <v>12101096</v>
      </c>
      <c r="B499" s="61" t="str">
        <f>RIGHT(INDEX(CHARACTER!$A$4:$A$10,MATCH(CHARACTER_EXP!I499,CHARACTER!$B$4:$B$10,0)),4)</f>
        <v>2101</v>
      </c>
      <c r="C499" s="61">
        <v>96</v>
      </c>
      <c r="D499" s="61"/>
      <c r="E499" s="61"/>
      <c r="F499" s="61"/>
      <c r="G499" s="61"/>
      <c r="H499" s="61"/>
      <c r="I499" s="111" t="s">
        <v>65</v>
      </c>
    </row>
    <row r="500" spans="1:9">
      <c r="A500" s="61">
        <f t="shared" si="7"/>
        <v>12101097</v>
      </c>
      <c r="B500" s="61" t="str">
        <f>RIGHT(INDEX(CHARACTER!$A$4:$A$10,MATCH(CHARACTER_EXP!I500,CHARACTER!$B$4:$B$10,0)),4)</f>
        <v>2101</v>
      </c>
      <c r="C500" s="61">
        <v>97</v>
      </c>
      <c r="D500" s="61"/>
      <c r="E500" s="61"/>
      <c r="F500" s="61"/>
      <c r="G500" s="61"/>
      <c r="H500" s="61"/>
      <c r="I500" s="111" t="s">
        <v>65</v>
      </c>
    </row>
    <row r="501" spans="1:9">
      <c r="A501" s="61">
        <f t="shared" si="7"/>
        <v>12101098</v>
      </c>
      <c r="B501" s="61" t="str">
        <f>RIGHT(INDEX(CHARACTER!$A$4:$A$10,MATCH(CHARACTER_EXP!I501,CHARACTER!$B$4:$B$10,0)),4)</f>
        <v>2101</v>
      </c>
      <c r="C501" s="61">
        <v>98</v>
      </c>
      <c r="D501" s="61"/>
      <c r="E501" s="61"/>
      <c r="F501" s="61"/>
      <c r="G501" s="61"/>
      <c r="H501" s="61"/>
      <c r="I501" s="111" t="s">
        <v>65</v>
      </c>
    </row>
    <row r="502" spans="1:9">
      <c r="A502" s="61">
        <f t="shared" si="7"/>
        <v>12101099</v>
      </c>
      <c r="B502" s="61" t="str">
        <f>RIGHT(INDEX(CHARACTER!$A$4:$A$10,MATCH(CHARACTER_EXP!I502,CHARACTER!$B$4:$B$10,0)),4)</f>
        <v>2101</v>
      </c>
      <c r="C502" s="61">
        <v>99</v>
      </c>
      <c r="D502" s="61"/>
      <c r="E502" s="61"/>
      <c r="F502" s="61"/>
      <c r="G502" s="61"/>
      <c r="H502" s="61"/>
      <c r="I502" s="111" t="s">
        <v>65</v>
      </c>
    </row>
    <row r="503" spans="1:9">
      <c r="A503" s="61">
        <f t="shared" si="7"/>
        <v>12101100</v>
      </c>
      <c r="B503" s="61" t="str">
        <f>RIGHT(INDEX(CHARACTER!$A$4:$A$10,MATCH(CHARACTER_EXP!I503,CHARACTER!$B$4:$B$10,0)),4)</f>
        <v>2101</v>
      </c>
      <c r="C503" s="61">
        <v>100</v>
      </c>
      <c r="D503" s="61"/>
      <c r="E503" s="61"/>
      <c r="F503" s="61"/>
      <c r="G503" s="61"/>
      <c r="H503" s="61"/>
      <c r="I503" s="111" t="s">
        <v>65</v>
      </c>
    </row>
    <row r="504" spans="1:9">
      <c r="A504" s="61">
        <f t="shared" si="7"/>
        <v>13201001</v>
      </c>
      <c r="B504" s="61" t="str">
        <f>RIGHT(INDEX(CHARACTER!$A$4:$A$10,MATCH(CHARACTER_EXP!I504,CHARACTER!$B$4:$B$10,0)),4)</f>
        <v>3201</v>
      </c>
      <c r="C504" s="61">
        <v>1</v>
      </c>
      <c r="D504" s="61"/>
      <c r="E504" s="61"/>
      <c r="F504" s="61"/>
      <c r="G504" s="61"/>
      <c r="H504" s="61"/>
      <c r="I504" s="111" t="s">
        <v>66</v>
      </c>
    </row>
    <row r="505" spans="1:9">
      <c r="A505" s="61">
        <f t="shared" si="7"/>
        <v>13201002</v>
      </c>
      <c r="B505" s="61" t="str">
        <f>RIGHT(INDEX(CHARACTER!$A$4:$A$10,MATCH(CHARACTER_EXP!I505,CHARACTER!$B$4:$B$10,0)),4)</f>
        <v>3201</v>
      </c>
      <c r="C505" s="61">
        <v>2</v>
      </c>
      <c r="D505" s="61"/>
      <c r="E505" s="61"/>
      <c r="F505" s="61"/>
      <c r="G505" s="61"/>
      <c r="H505" s="61"/>
      <c r="I505" s="111" t="s">
        <v>66</v>
      </c>
    </row>
    <row r="506" spans="1:9">
      <c r="A506" s="61">
        <f t="shared" si="7"/>
        <v>13201003</v>
      </c>
      <c r="B506" s="61" t="str">
        <f>RIGHT(INDEX(CHARACTER!$A$4:$A$10,MATCH(CHARACTER_EXP!I506,CHARACTER!$B$4:$B$10,0)),4)</f>
        <v>3201</v>
      </c>
      <c r="C506" s="61">
        <v>3</v>
      </c>
      <c r="D506" s="61"/>
      <c r="E506" s="61"/>
      <c r="F506" s="61"/>
      <c r="G506" s="61"/>
      <c r="H506" s="61"/>
      <c r="I506" s="111" t="s">
        <v>66</v>
      </c>
    </row>
    <row r="507" spans="1:9">
      <c r="A507" s="61">
        <f t="shared" si="7"/>
        <v>13201004</v>
      </c>
      <c r="B507" s="61" t="str">
        <f>RIGHT(INDEX(CHARACTER!$A$4:$A$10,MATCH(CHARACTER_EXP!I507,CHARACTER!$B$4:$B$10,0)),4)</f>
        <v>3201</v>
      </c>
      <c r="C507" s="61">
        <v>4</v>
      </c>
      <c r="D507" s="61"/>
      <c r="E507" s="61"/>
      <c r="F507" s="61"/>
      <c r="G507" s="61"/>
      <c r="H507" s="61"/>
      <c r="I507" s="111" t="s">
        <v>66</v>
      </c>
    </row>
    <row r="508" spans="1:9">
      <c r="A508" s="61">
        <f t="shared" si="7"/>
        <v>13201005</v>
      </c>
      <c r="B508" s="61" t="str">
        <f>RIGHT(INDEX(CHARACTER!$A$4:$A$10,MATCH(CHARACTER_EXP!I508,CHARACTER!$B$4:$B$10,0)),4)</f>
        <v>3201</v>
      </c>
      <c r="C508" s="61">
        <v>5</v>
      </c>
      <c r="D508" s="61"/>
      <c r="E508" s="61"/>
      <c r="F508" s="61"/>
      <c r="G508" s="61"/>
      <c r="H508" s="61"/>
      <c r="I508" s="111" t="s">
        <v>66</v>
      </c>
    </row>
    <row r="509" spans="1:9">
      <c r="A509" s="61">
        <f t="shared" si="7"/>
        <v>13201006</v>
      </c>
      <c r="B509" s="61" t="str">
        <f>RIGHT(INDEX(CHARACTER!$A$4:$A$10,MATCH(CHARACTER_EXP!I509,CHARACTER!$B$4:$B$10,0)),4)</f>
        <v>3201</v>
      </c>
      <c r="C509" s="61">
        <v>6</v>
      </c>
      <c r="D509" s="61"/>
      <c r="E509" s="61"/>
      <c r="F509" s="61"/>
      <c r="G509" s="61"/>
      <c r="H509" s="61"/>
      <c r="I509" s="111" t="s">
        <v>66</v>
      </c>
    </row>
    <row r="510" spans="1:9">
      <c r="A510" s="61">
        <f t="shared" si="7"/>
        <v>13201007</v>
      </c>
      <c r="B510" s="61" t="str">
        <f>RIGHT(INDEX(CHARACTER!$A$4:$A$10,MATCH(CHARACTER_EXP!I510,CHARACTER!$B$4:$B$10,0)),4)</f>
        <v>3201</v>
      </c>
      <c r="C510" s="61">
        <v>7</v>
      </c>
      <c r="D510" s="61"/>
      <c r="E510" s="61"/>
      <c r="F510" s="61"/>
      <c r="G510" s="61"/>
      <c r="H510" s="61"/>
      <c r="I510" s="111" t="s">
        <v>66</v>
      </c>
    </row>
    <row r="511" spans="1:9">
      <c r="A511" s="61">
        <f t="shared" si="7"/>
        <v>13201008</v>
      </c>
      <c r="B511" s="61" t="str">
        <f>RIGHT(INDEX(CHARACTER!$A$4:$A$10,MATCH(CHARACTER_EXP!I511,CHARACTER!$B$4:$B$10,0)),4)</f>
        <v>3201</v>
      </c>
      <c r="C511" s="61">
        <v>8</v>
      </c>
      <c r="D511" s="61"/>
      <c r="E511" s="61"/>
      <c r="F511" s="61"/>
      <c r="G511" s="61"/>
      <c r="H511" s="61"/>
      <c r="I511" s="111" t="s">
        <v>66</v>
      </c>
    </row>
    <row r="512" spans="1:9">
      <c r="A512" s="61">
        <f t="shared" si="7"/>
        <v>13201009</v>
      </c>
      <c r="B512" s="61" t="str">
        <f>RIGHT(INDEX(CHARACTER!$A$4:$A$10,MATCH(CHARACTER_EXP!I512,CHARACTER!$B$4:$B$10,0)),4)</f>
        <v>3201</v>
      </c>
      <c r="C512" s="61">
        <v>9</v>
      </c>
      <c r="D512" s="61"/>
      <c r="E512" s="61"/>
      <c r="F512" s="61"/>
      <c r="G512" s="61"/>
      <c r="H512" s="61"/>
      <c r="I512" s="111" t="s">
        <v>66</v>
      </c>
    </row>
    <row r="513" spans="1:9">
      <c r="A513" s="61">
        <f t="shared" si="7"/>
        <v>13201010</v>
      </c>
      <c r="B513" s="61" t="str">
        <f>RIGHT(INDEX(CHARACTER!$A$4:$A$10,MATCH(CHARACTER_EXP!I513,CHARACTER!$B$4:$B$10,0)),4)</f>
        <v>3201</v>
      </c>
      <c r="C513" s="61">
        <v>10</v>
      </c>
      <c r="D513" s="61"/>
      <c r="E513" s="61"/>
      <c r="F513" s="61"/>
      <c r="G513" s="61"/>
      <c r="H513" s="61"/>
      <c r="I513" s="111" t="s">
        <v>66</v>
      </c>
    </row>
    <row r="514" spans="1:9">
      <c r="A514" s="61">
        <f t="shared" si="7"/>
        <v>13201011</v>
      </c>
      <c r="B514" s="61" t="str">
        <f>RIGHT(INDEX(CHARACTER!$A$4:$A$10,MATCH(CHARACTER_EXP!I514,CHARACTER!$B$4:$B$10,0)),4)</f>
        <v>3201</v>
      </c>
      <c r="C514" s="61">
        <v>11</v>
      </c>
      <c r="D514" s="61"/>
      <c r="E514" s="61"/>
      <c r="F514" s="61"/>
      <c r="G514" s="61"/>
      <c r="H514" s="61"/>
      <c r="I514" s="111" t="s">
        <v>66</v>
      </c>
    </row>
    <row r="515" spans="1:9">
      <c r="A515" s="61">
        <f t="shared" si="7"/>
        <v>13201012</v>
      </c>
      <c r="B515" s="61" t="str">
        <f>RIGHT(INDEX(CHARACTER!$A$4:$A$10,MATCH(CHARACTER_EXP!I515,CHARACTER!$B$4:$B$10,0)),4)</f>
        <v>3201</v>
      </c>
      <c r="C515" s="61">
        <v>12</v>
      </c>
      <c r="D515" s="61"/>
      <c r="E515" s="61"/>
      <c r="F515" s="61"/>
      <c r="G515" s="61"/>
      <c r="H515" s="61"/>
      <c r="I515" s="111" t="s">
        <v>66</v>
      </c>
    </row>
    <row r="516" spans="1:9">
      <c r="A516" s="61">
        <f t="shared" si="7"/>
        <v>13201013</v>
      </c>
      <c r="B516" s="61" t="str">
        <f>RIGHT(INDEX(CHARACTER!$A$4:$A$10,MATCH(CHARACTER_EXP!I516,CHARACTER!$B$4:$B$10,0)),4)</f>
        <v>3201</v>
      </c>
      <c r="C516" s="61">
        <v>13</v>
      </c>
      <c r="D516" s="61"/>
      <c r="E516" s="61"/>
      <c r="F516" s="61"/>
      <c r="G516" s="61"/>
      <c r="H516" s="61"/>
      <c r="I516" s="111" t="s">
        <v>66</v>
      </c>
    </row>
    <row r="517" spans="1:9">
      <c r="A517" s="61">
        <f t="shared" ref="A517:A580" si="8">10000000+B517*1000+C517</f>
        <v>13201014</v>
      </c>
      <c r="B517" s="61" t="str">
        <f>RIGHT(INDEX(CHARACTER!$A$4:$A$10,MATCH(CHARACTER_EXP!I517,CHARACTER!$B$4:$B$10,0)),4)</f>
        <v>3201</v>
      </c>
      <c r="C517" s="61">
        <v>14</v>
      </c>
      <c r="D517" s="61"/>
      <c r="E517" s="61"/>
      <c r="F517" s="61"/>
      <c r="G517" s="61"/>
      <c r="H517" s="61"/>
      <c r="I517" s="111" t="s">
        <v>66</v>
      </c>
    </row>
    <row r="518" spans="1:9">
      <c r="A518" s="61">
        <f t="shared" si="8"/>
        <v>13201015</v>
      </c>
      <c r="B518" s="61" t="str">
        <f>RIGHT(INDEX(CHARACTER!$A$4:$A$10,MATCH(CHARACTER_EXP!I518,CHARACTER!$B$4:$B$10,0)),4)</f>
        <v>3201</v>
      </c>
      <c r="C518" s="61">
        <v>15</v>
      </c>
      <c r="D518" s="61"/>
      <c r="E518" s="61"/>
      <c r="F518" s="61"/>
      <c r="G518" s="61"/>
      <c r="H518" s="61"/>
      <c r="I518" s="111" t="s">
        <v>66</v>
      </c>
    </row>
    <row r="519" spans="1:9">
      <c r="A519" s="61">
        <f t="shared" si="8"/>
        <v>13201016</v>
      </c>
      <c r="B519" s="61" t="str">
        <f>RIGHT(INDEX(CHARACTER!$A$4:$A$10,MATCH(CHARACTER_EXP!I519,CHARACTER!$B$4:$B$10,0)),4)</f>
        <v>3201</v>
      </c>
      <c r="C519" s="61">
        <v>16</v>
      </c>
      <c r="D519" s="61"/>
      <c r="E519" s="61"/>
      <c r="F519" s="61"/>
      <c r="G519" s="61"/>
      <c r="H519" s="61"/>
      <c r="I519" s="111" t="s">
        <v>66</v>
      </c>
    </row>
    <row r="520" spans="1:9">
      <c r="A520" s="61">
        <f t="shared" si="8"/>
        <v>13201017</v>
      </c>
      <c r="B520" s="61" t="str">
        <f>RIGHT(INDEX(CHARACTER!$A$4:$A$10,MATCH(CHARACTER_EXP!I520,CHARACTER!$B$4:$B$10,0)),4)</f>
        <v>3201</v>
      </c>
      <c r="C520" s="61">
        <v>17</v>
      </c>
      <c r="D520" s="61"/>
      <c r="E520" s="61"/>
      <c r="F520" s="61"/>
      <c r="G520" s="61"/>
      <c r="H520" s="61"/>
      <c r="I520" s="111" t="s">
        <v>66</v>
      </c>
    </row>
    <row r="521" spans="1:9">
      <c r="A521" s="61">
        <f t="shared" si="8"/>
        <v>13201018</v>
      </c>
      <c r="B521" s="61" t="str">
        <f>RIGHT(INDEX(CHARACTER!$A$4:$A$10,MATCH(CHARACTER_EXP!I521,CHARACTER!$B$4:$B$10,0)),4)</f>
        <v>3201</v>
      </c>
      <c r="C521" s="61">
        <v>18</v>
      </c>
      <c r="D521" s="61"/>
      <c r="E521" s="61"/>
      <c r="F521" s="61"/>
      <c r="G521" s="61"/>
      <c r="H521" s="61"/>
      <c r="I521" s="111" t="s">
        <v>66</v>
      </c>
    </row>
    <row r="522" spans="1:9">
      <c r="A522" s="61">
        <f t="shared" si="8"/>
        <v>13201019</v>
      </c>
      <c r="B522" s="61" t="str">
        <f>RIGHT(INDEX(CHARACTER!$A$4:$A$10,MATCH(CHARACTER_EXP!I522,CHARACTER!$B$4:$B$10,0)),4)</f>
        <v>3201</v>
      </c>
      <c r="C522" s="61">
        <v>19</v>
      </c>
      <c r="D522" s="61"/>
      <c r="E522" s="61"/>
      <c r="F522" s="61"/>
      <c r="G522" s="61"/>
      <c r="H522" s="61"/>
      <c r="I522" s="111" t="s">
        <v>66</v>
      </c>
    </row>
    <row r="523" spans="1:9">
      <c r="A523" s="61">
        <f t="shared" si="8"/>
        <v>13201020</v>
      </c>
      <c r="B523" s="61" t="str">
        <f>RIGHT(INDEX(CHARACTER!$A$4:$A$10,MATCH(CHARACTER_EXP!I523,CHARACTER!$B$4:$B$10,0)),4)</f>
        <v>3201</v>
      </c>
      <c r="C523" s="61">
        <v>20</v>
      </c>
      <c r="D523" s="61"/>
      <c r="E523" s="61"/>
      <c r="F523" s="61"/>
      <c r="G523" s="61"/>
      <c r="H523" s="61"/>
      <c r="I523" s="111" t="s">
        <v>66</v>
      </c>
    </row>
    <row r="524" spans="1:9">
      <c r="A524" s="61">
        <f t="shared" si="8"/>
        <v>13201021</v>
      </c>
      <c r="B524" s="61" t="str">
        <f>RIGHT(INDEX(CHARACTER!$A$4:$A$10,MATCH(CHARACTER_EXP!I524,CHARACTER!$B$4:$B$10,0)),4)</f>
        <v>3201</v>
      </c>
      <c r="C524" s="61">
        <v>21</v>
      </c>
      <c r="D524" s="61"/>
      <c r="E524" s="61"/>
      <c r="F524" s="61"/>
      <c r="G524" s="61"/>
      <c r="H524" s="61"/>
      <c r="I524" s="111" t="s">
        <v>66</v>
      </c>
    </row>
    <row r="525" spans="1:9">
      <c r="A525" s="61">
        <f t="shared" si="8"/>
        <v>13201022</v>
      </c>
      <c r="B525" s="61" t="str">
        <f>RIGHT(INDEX(CHARACTER!$A$4:$A$10,MATCH(CHARACTER_EXP!I525,CHARACTER!$B$4:$B$10,0)),4)</f>
        <v>3201</v>
      </c>
      <c r="C525" s="61">
        <v>22</v>
      </c>
      <c r="D525" s="61"/>
      <c r="E525" s="61"/>
      <c r="F525" s="61"/>
      <c r="G525" s="61"/>
      <c r="H525" s="61"/>
      <c r="I525" s="111" t="s">
        <v>66</v>
      </c>
    </row>
    <row r="526" spans="1:9">
      <c r="A526" s="61">
        <f t="shared" si="8"/>
        <v>13201023</v>
      </c>
      <c r="B526" s="61" t="str">
        <f>RIGHT(INDEX(CHARACTER!$A$4:$A$10,MATCH(CHARACTER_EXP!I526,CHARACTER!$B$4:$B$10,0)),4)</f>
        <v>3201</v>
      </c>
      <c r="C526" s="61">
        <v>23</v>
      </c>
      <c r="D526" s="61"/>
      <c r="E526" s="61"/>
      <c r="F526" s="61"/>
      <c r="G526" s="61"/>
      <c r="H526" s="61"/>
      <c r="I526" s="111" t="s">
        <v>66</v>
      </c>
    </row>
    <row r="527" spans="1:9">
      <c r="A527" s="61">
        <f t="shared" si="8"/>
        <v>13201024</v>
      </c>
      <c r="B527" s="61" t="str">
        <f>RIGHT(INDEX(CHARACTER!$A$4:$A$10,MATCH(CHARACTER_EXP!I527,CHARACTER!$B$4:$B$10,0)),4)</f>
        <v>3201</v>
      </c>
      <c r="C527" s="61">
        <v>24</v>
      </c>
      <c r="D527" s="61"/>
      <c r="E527" s="61"/>
      <c r="F527" s="61"/>
      <c r="G527" s="61"/>
      <c r="H527" s="61"/>
      <c r="I527" s="111" t="s">
        <v>66</v>
      </c>
    </row>
    <row r="528" spans="1:9">
      <c r="A528" s="61">
        <f t="shared" si="8"/>
        <v>13201025</v>
      </c>
      <c r="B528" s="61" t="str">
        <f>RIGHT(INDEX(CHARACTER!$A$4:$A$10,MATCH(CHARACTER_EXP!I528,CHARACTER!$B$4:$B$10,0)),4)</f>
        <v>3201</v>
      </c>
      <c r="C528" s="61">
        <v>25</v>
      </c>
      <c r="D528" s="61"/>
      <c r="E528" s="61"/>
      <c r="F528" s="61"/>
      <c r="G528" s="61"/>
      <c r="H528" s="61"/>
      <c r="I528" s="111" t="s">
        <v>66</v>
      </c>
    </row>
    <row r="529" spans="1:9">
      <c r="A529" s="61">
        <f t="shared" si="8"/>
        <v>13201026</v>
      </c>
      <c r="B529" s="61" t="str">
        <f>RIGHT(INDEX(CHARACTER!$A$4:$A$10,MATCH(CHARACTER_EXP!I529,CHARACTER!$B$4:$B$10,0)),4)</f>
        <v>3201</v>
      </c>
      <c r="C529" s="61">
        <v>26</v>
      </c>
      <c r="D529" s="61"/>
      <c r="E529" s="61"/>
      <c r="F529" s="61"/>
      <c r="G529" s="61"/>
      <c r="H529" s="61"/>
      <c r="I529" s="111" t="s">
        <v>66</v>
      </c>
    </row>
    <row r="530" spans="1:9">
      <c r="A530" s="61">
        <f t="shared" si="8"/>
        <v>13201027</v>
      </c>
      <c r="B530" s="61" t="str">
        <f>RIGHT(INDEX(CHARACTER!$A$4:$A$10,MATCH(CHARACTER_EXP!I530,CHARACTER!$B$4:$B$10,0)),4)</f>
        <v>3201</v>
      </c>
      <c r="C530" s="61">
        <v>27</v>
      </c>
      <c r="D530" s="61"/>
      <c r="E530" s="61"/>
      <c r="F530" s="61"/>
      <c r="G530" s="61"/>
      <c r="H530" s="61"/>
      <c r="I530" s="111" t="s">
        <v>66</v>
      </c>
    </row>
    <row r="531" spans="1:9">
      <c r="A531" s="61">
        <f t="shared" si="8"/>
        <v>13201028</v>
      </c>
      <c r="B531" s="61" t="str">
        <f>RIGHT(INDEX(CHARACTER!$A$4:$A$10,MATCH(CHARACTER_EXP!I531,CHARACTER!$B$4:$B$10,0)),4)</f>
        <v>3201</v>
      </c>
      <c r="C531" s="61">
        <v>28</v>
      </c>
      <c r="D531" s="61"/>
      <c r="E531" s="61"/>
      <c r="F531" s="61"/>
      <c r="G531" s="61"/>
      <c r="H531" s="61"/>
      <c r="I531" s="111" t="s">
        <v>66</v>
      </c>
    </row>
    <row r="532" spans="1:9">
      <c r="A532" s="61">
        <f t="shared" si="8"/>
        <v>13201029</v>
      </c>
      <c r="B532" s="61" t="str">
        <f>RIGHT(INDEX(CHARACTER!$A$4:$A$10,MATCH(CHARACTER_EXP!I532,CHARACTER!$B$4:$B$10,0)),4)</f>
        <v>3201</v>
      </c>
      <c r="C532" s="61">
        <v>29</v>
      </c>
      <c r="D532" s="61"/>
      <c r="E532" s="61"/>
      <c r="F532" s="61"/>
      <c r="G532" s="61"/>
      <c r="H532" s="61"/>
      <c r="I532" s="111" t="s">
        <v>66</v>
      </c>
    </row>
    <row r="533" spans="1:9">
      <c r="A533" s="61">
        <f t="shared" si="8"/>
        <v>13201030</v>
      </c>
      <c r="B533" s="61" t="str">
        <f>RIGHT(INDEX(CHARACTER!$A$4:$A$10,MATCH(CHARACTER_EXP!I533,CHARACTER!$B$4:$B$10,0)),4)</f>
        <v>3201</v>
      </c>
      <c r="C533" s="61">
        <v>30</v>
      </c>
      <c r="D533" s="61"/>
      <c r="E533" s="61"/>
      <c r="F533" s="61"/>
      <c r="G533" s="61"/>
      <c r="H533" s="61"/>
      <c r="I533" s="111" t="s">
        <v>66</v>
      </c>
    </row>
    <row r="534" spans="1:9">
      <c r="A534" s="61">
        <f t="shared" si="8"/>
        <v>13201031</v>
      </c>
      <c r="B534" s="61" t="str">
        <f>RIGHT(INDEX(CHARACTER!$A$4:$A$10,MATCH(CHARACTER_EXP!I534,CHARACTER!$B$4:$B$10,0)),4)</f>
        <v>3201</v>
      </c>
      <c r="C534" s="61">
        <v>31</v>
      </c>
      <c r="D534" s="61"/>
      <c r="E534" s="61"/>
      <c r="F534" s="61"/>
      <c r="G534" s="61"/>
      <c r="H534" s="61"/>
      <c r="I534" s="111" t="s">
        <v>66</v>
      </c>
    </row>
    <row r="535" spans="1:9">
      <c r="A535" s="61">
        <f t="shared" si="8"/>
        <v>13201032</v>
      </c>
      <c r="B535" s="61" t="str">
        <f>RIGHT(INDEX(CHARACTER!$A$4:$A$10,MATCH(CHARACTER_EXP!I535,CHARACTER!$B$4:$B$10,0)),4)</f>
        <v>3201</v>
      </c>
      <c r="C535" s="61">
        <v>32</v>
      </c>
      <c r="D535" s="61"/>
      <c r="E535" s="61"/>
      <c r="F535" s="61"/>
      <c r="G535" s="61"/>
      <c r="H535" s="61"/>
      <c r="I535" s="111" t="s">
        <v>66</v>
      </c>
    </row>
    <row r="536" spans="1:9">
      <c r="A536" s="61">
        <f t="shared" si="8"/>
        <v>13201033</v>
      </c>
      <c r="B536" s="61" t="str">
        <f>RIGHT(INDEX(CHARACTER!$A$4:$A$10,MATCH(CHARACTER_EXP!I536,CHARACTER!$B$4:$B$10,0)),4)</f>
        <v>3201</v>
      </c>
      <c r="C536" s="61">
        <v>33</v>
      </c>
      <c r="D536" s="61"/>
      <c r="E536" s="61"/>
      <c r="F536" s="61"/>
      <c r="G536" s="61"/>
      <c r="H536" s="61"/>
      <c r="I536" s="111" t="s">
        <v>66</v>
      </c>
    </row>
    <row r="537" spans="1:9">
      <c r="A537" s="61">
        <f t="shared" si="8"/>
        <v>13201034</v>
      </c>
      <c r="B537" s="61" t="str">
        <f>RIGHT(INDEX(CHARACTER!$A$4:$A$10,MATCH(CHARACTER_EXP!I537,CHARACTER!$B$4:$B$10,0)),4)</f>
        <v>3201</v>
      </c>
      <c r="C537" s="61">
        <v>34</v>
      </c>
      <c r="D537" s="61"/>
      <c r="E537" s="61"/>
      <c r="F537" s="61"/>
      <c r="G537" s="61"/>
      <c r="H537" s="61"/>
      <c r="I537" s="111" t="s">
        <v>66</v>
      </c>
    </row>
    <row r="538" spans="1:9">
      <c r="A538" s="61">
        <f t="shared" si="8"/>
        <v>13201035</v>
      </c>
      <c r="B538" s="61" t="str">
        <f>RIGHT(INDEX(CHARACTER!$A$4:$A$10,MATCH(CHARACTER_EXP!I538,CHARACTER!$B$4:$B$10,0)),4)</f>
        <v>3201</v>
      </c>
      <c r="C538" s="61">
        <v>35</v>
      </c>
      <c r="D538" s="61"/>
      <c r="E538" s="61"/>
      <c r="F538" s="61"/>
      <c r="G538" s="61"/>
      <c r="H538" s="61"/>
      <c r="I538" s="111" t="s">
        <v>66</v>
      </c>
    </row>
    <row r="539" spans="1:9">
      <c r="A539" s="61">
        <f t="shared" si="8"/>
        <v>13201036</v>
      </c>
      <c r="B539" s="61" t="str">
        <f>RIGHT(INDEX(CHARACTER!$A$4:$A$10,MATCH(CHARACTER_EXP!I539,CHARACTER!$B$4:$B$10,0)),4)</f>
        <v>3201</v>
      </c>
      <c r="C539" s="61">
        <v>36</v>
      </c>
      <c r="D539" s="61"/>
      <c r="E539" s="61"/>
      <c r="F539" s="61"/>
      <c r="G539" s="61"/>
      <c r="H539" s="61"/>
      <c r="I539" s="111" t="s">
        <v>66</v>
      </c>
    </row>
    <row r="540" spans="1:9">
      <c r="A540" s="61">
        <f t="shared" si="8"/>
        <v>13201037</v>
      </c>
      <c r="B540" s="61" t="str">
        <f>RIGHT(INDEX(CHARACTER!$A$4:$A$10,MATCH(CHARACTER_EXP!I540,CHARACTER!$B$4:$B$10,0)),4)</f>
        <v>3201</v>
      </c>
      <c r="C540" s="61">
        <v>37</v>
      </c>
      <c r="D540" s="61"/>
      <c r="E540" s="61"/>
      <c r="F540" s="61"/>
      <c r="G540" s="61"/>
      <c r="H540" s="61"/>
      <c r="I540" s="111" t="s">
        <v>66</v>
      </c>
    </row>
    <row r="541" spans="1:9">
      <c r="A541" s="61">
        <f t="shared" si="8"/>
        <v>13201038</v>
      </c>
      <c r="B541" s="61" t="str">
        <f>RIGHT(INDEX(CHARACTER!$A$4:$A$10,MATCH(CHARACTER_EXP!I541,CHARACTER!$B$4:$B$10,0)),4)</f>
        <v>3201</v>
      </c>
      <c r="C541" s="61">
        <v>38</v>
      </c>
      <c r="D541" s="61"/>
      <c r="E541" s="61"/>
      <c r="F541" s="61"/>
      <c r="G541" s="61"/>
      <c r="H541" s="61"/>
      <c r="I541" s="111" t="s">
        <v>66</v>
      </c>
    </row>
    <row r="542" spans="1:9">
      <c r="A542" s="61">
        <f t="shared" si="8"/>
        <v>13201039</v>
      </c>
      <c r="B542" s="61" t="str">
        <f>RIGHT(INDEX(CHARACTER!$A$4:$A$10,MATCH(CHARACTER_EXP!I542,CHARACTER!$B$4:$B$10,0)),4)</f>
        <v>3201</v>
      </c>
      <c r="C542" s="61">
        <v>39</v>
      </c>
      <c r="D542" s="61"/>
      <c r="E542" s="61"/>
      <c r="F542" s="61"/>
      <c r="G542" s="61"/>
      <c r="H542" s="61"/>
      <c r="I542" s="111" t="s">
        <v>66</v>
      </c>
    </row>
    <row r="543" spans="1:9">
      <c r="A543" s="61">
        <f t="shared" si="8"/>
        <v>13201040</v>
      </c>
      <c r="B543" s="61" t="str">
        <f>RIGHT(INDEX(CHARACTER!$A$4:$A$10,MATCH(CHARACTER_EXP!I543,CHARACTER!$B$4:$B$10,0)),4)</f>
        <v>3201</v>
      </c>
      <c r="C543" s="61">
        <v>40</v>
      </c>
      <c r="D543" s="61"/>
      <c r="E543" s="61"/>
      <c r="F543" s="61"/>
      <c r="G543" s="61"/>
      <c r="H543" s="61"/>
      <c r="I543" s="111" t="s">
        <v>66</v>
      </c>
    </row>
    <row r="544" spans="1:9">
      <c r="A544" s="61">
        <f t="shared" si="8"/>
        <v>13201041</v>
      </c>
      <c r="B544" s="61" t="str">
        <f>RIGHT(INDEX(CHARACTER!$A$4:$A$10,MATCH(CHARACTER_EXP!I544,CHARACTER!$B$4:$B$10,0)),4)</f>
        <v>3201</v>
      </c>
      <c r="C544" s="61">
        <v>41</v>
      </c>
      <c r="D544" s="61"/>
      <c r="E544" s="61"/>
      <c r="F544" s="61"/>
      <c r="G544" s="61"/>
      <c r="H544" s="61"/>
      <c r="I544" s="111" t="s">
        <v>66</v>
      </c>
    </row>
    <row r="545" spans="1:9">
      <c r="A545" s="61">
        <f t="shared" si="8"/>
        <v>13201042</v>
      </c>
      <c r="B545" s="61" t="str">
        <f>RIGHT(INDEX(CHARACTER!$A$4:$A$10,MATCH(CHARACTER_EXP!I545,CHARACTER!$B$4:$B$10,0)),4)</f>
        <v>3201</v>
      </c>
      <c r="C545" s="61">
        <v>42</v>
      </c>
      <c r="D545" s="61"/>
      <c r="E545" s="61"/>
      <c r="F545" s="61"/>
      <c r="G545" s="61"/>
      <c r="H545" s="61"/>
      <c r="I545" s="111" t="s">
        <v>66</v>
      </c>
    </row>
    <row r="546" spans="1:9">
      <c r="A546" s="61">
        <f t="shared" si="8"/>
        <v>13201043</v>
      </c>
      <c r="B546" s="61" t="str">
        <f>RIGHT(INDEX(CHARACTER!$A$4:$A$10,MATCH(CHARACTER_EXP!I546,CHARACTER!$B$4:$B$10,0)),4)</f>
        <v>3201</v>
      </c>
      <c r="C546" s="61">
        <v>43</v>
      </c>
      <c r="D546" s="61"/>
      <c r="E546" s="61"/>
      <c r="F546" s="61"/>
      <c r="G546" s="61"/>
      <c r="H546" s="61"/>
      <c r="I546" s="111" t="s">
        <v>66</v>
      </c>
    </row>
    <row r="547" spans="1:9">
      <c r="A547" s="61">
        <f t="shared" si="8"/>
        <v>13201044</v>
      </c>
      <c r="B547" s="61" t="str">
        <f>RIGHT(INDEX(CHARACTER!$A$4:$A$10,MATCH(CHARACTER_EXP!I547,CHARACTER!$B$4:$B$10,0)),4)</f>
        <v>3201</v>
      </c>
      <c r="C547" s="61">
        <v>44</v>
      </c>
      <c r="D547" s="61"/>
      <c r="E547" s="61"/>
      <c r="F547" s="61"/>
      <c r="G547" s="61"/>
      <c r="H547" s="61"/>
      <c r="I547" s="111" t="s">
        <v>66</v>
      </c>
    </row>
    <row r="548" spans="1:9">
      <c r="A548" s="61">
        <f t="shared" si="8"/>
        <v>13201045</v>
      </c>
      <c r="B548" s="61" t="str">
        <f>RIGHT(INDEX(CHARACTER!$A$4:$A$10,MATCH(CHARACTER_EXP!I548,CHARACTER!$B$4:$B$10,0)),4)</f>
        <v>3201</v>
      </c>
      <c r="C548" s="61">
        <v>45</v>
      </c>
      <c r="D548" s="61"/>
      <c r="E548" s="61"/>
      <c r="F548" s="61"/>
      <c r="G548" s="61"/>
      <c r="H548" s="61"/>
      <c r="I548" s="111" t="s">
        <v>66</v>
      </c>
    </row>
    <row r="549" spans="1:9">
      <c r="A549" s="61">
        <f t="shared" si="8"/>
        <v>13201046</v>
      </c>
      <c r="B549" s="61" t="str">
        <f>RIGHT(INDEX(CHARACTER!$A$4:$A$10,MATCH(CHARACTER_EXP!I549,CHARACTER!$B$4:$B$10,0)),4)</f>
        <v>3201</v>
      </c>
      <c r="C549" s="61">
        <v>46</v>
      </c>
      <c r="D549" s="61"/>
      <c r="E549" s="61"/>
      <c r="F549" s="61"/>
      <c r="G549" s="61"/>
      <c r="H549" s="61"/>
      <c r="I549" s="111" t="s">
        <v>66</v>
      </c>
    </row>
    <row r="550" spans="1:9">
      <c r="A550" s="61">
        <f t="shared" si="8"/>
        <v>13201047</v>
      </c>
      <c r="B550" s="61" t="str">
        <f>RIGHT(INDEX(CHARACTER!$A$4:$A$10,MATCH(CHARACTER_EXP!I550,CHARACTER!$B$4:$B$10,0)),4)</f>
        <v>3201</v>
      </c>
      <c r="C550" s="61">
        <v>47</v>
      </c>
      <c r="D550" s="61"/>
      <c r="E550" s="61"/>
      <c r="F550" s="61"/>
      <c r="G550" s="61"/>
      <c r="H550" s="61"/>
      <c r="I550" s="111" t="s">
        <v>66</v>
      </c>
    </row>
    <row r="551" spans="1:9">
      <c r="A551" s="61">
        <f t="shared" si="8"/>
        <v>13201048</v>
      </c>
      <c r="B551" s="61" t="str">
        <f>RIGHT(INDEX(CHARACTER!$A$4:$A$10,MATCH(CHARACTER_EXP!I551,CHARACTER!$B$4:$B$10,0)),4)</f>
        <v>3201</v>
      </c>
      <c r="C551" s="61">
        <v>48</v>
      </c>
      <c r="D551" s="61"/>
      <c r="E551" s="61"/>
      <c r="F551" s="61"/>
      <c r="G551" s="61"/>
      <c r="H551" s="61"/>
      <c r="I551" s="111" t="s">
        <v>66</v>
      </c>
    </row>
    <row r="552" spans="1:9">
      <c r="A552" s="61">
        <f t="shared" si="8"/>
        <v>13201049</v>
      </c>
      <c r="B552" s="61" t="str">
        <f>RIGHT(INDEX(CHARACTER!$A$4:$A$10,MATCH(CHARACTER_EXP!I552,CHARACTER!$B$4:$B$10,0)),4)</f>
        <v>3201</v>
      </c>
      <c r="C552" s="61">
        <v>49</v>
      </c>
      <c r="D552" s="61"/>
      <c r="E552" s="61"/>
      <c r="F552" s="61"/>
      <c r="G552" s="61"/>
      <c r="H552" s="61"/>
      <c r="I552" s="111" t="s">
        <v>66</v>
      </c>
    </row>
    <row r="553" spans="1:9">
      <c r="A553" s="61">
        <f t="shared" si="8"/>
        <v>13201050</v>
      </c>
      <c r="B553" s="61" t="str">
        <f>RIGHT(INDEX(CHARACTER!$A$4:$A$10,MATCH(CHARACTER_EXP!I553,CHARACTER!$B$4:$B$10,0)),4)</f>
        <v>3201</v>
      </c>
      <c r="C553" s="61">
        <v>50</v>
      </c>
      <c r="D553" s="61"/>
      <c r="E553" s="61"/>
      <c r="F553" s="61"/>
      <c r="G553" s="61"/>
      <c r="H553" s="61"/>
      <c r="I553" s="111" t="s">
        <v>66</v>
      </c>
    </row>
    <row r="554" spans="1:9">
      <c r="A554" s="61">
        <f t="shared" si="8"/>
        <v>13201051</v>
      </c>
      <c r="B554" s="61" t="str">
        <f>RIGHT(INDEX(CHARACTER!$A$4:$A$10,MATCH(CHARACTER_EXP!I554,CHARACTER!$B$4:$B$10,0)),4)</f>
        <v>3201</v>
      </c>
      <c r="C554" s="61">
        <v>51</v>
      </c>
      <c r="D554" s="61"/>
      <c r="E554" s="61"/>
      <c r="F554" s="61"/>
      <c r="G554" s="61"/>
      <c r="H554" s="61"/>
      <c r="I554" s="111" t="s">
        <v>66</v>
      </c>
    </row>
    <row r="555" spans="1:9">
      <c r="A555" s="61">
        <f t="shared" si="8"/>
        <v>13201052</v>
      </c>
      <c r="B555" s="61" t="str">
        <f>RIGHT(INDEX(CHARACTER!$A$4:$A$10,MATCH(CHARACTER_EXP!I555,CHARACTER!$B$4:$B$10,0)),4)</f>
        <v>3201</v>
      </c>
      <c r="C555" s="61">
        <v>52</v>
      </c>
      <c r="D555" s="61"/>
      <c r="E555" s="61"/>
      <c r="F555" s="61"/>
      <c r="G555" s="61"/>
      <c r="H555" s="61"/>
      <c r="I555" s="111" t="s">
        <v>66</v>
      </c>
    </row>
    <row r="556" spans="1:9">
      <c r="A556" s="61">
        <f t="shared" si="8"/>
        <v>13201053</v>
      </c>
      <c r="B556" s="61" t="str">
        <f>RIGHT(INDEX(CHARACTER!$A$4:$A$10,MATCH(CHARACTER_EXP!I556,CHARACTER!$B$4:$B$10,0)),4)</f>
        <v>3201</v>
      </c>
      <c r="C556" s="61">
        <v>53</v>
      </c>
      <c r="D556" s="61"/>
      <c r="E556" s="61"/>
      <c r="F556" s="61"/>
      <c r="G556" s="61"/>
      <c r="H556" s="61"/>
      <c r="I556" s="111" t="s">
        <v>66</v>
      </c>
    </row>
    <row r="557" spans="1:9">
      <c r="A557" s="61">
        <f t="shared" si="8"/>
        <v>13201054</v>
      </c>
      <c r="B557" s="61" t="str">
        <f>RIGHT(INDEX(CHARACTER!$A$4:$A$10,MATCH(CHARACTER_EXP!I557,CHARACTER!$B$4:$B$10,0)),4)</f>
        <v>3201</v>
      </c>
      <c r="C557" s="61">
        <v>54</v>
      </c>
      <c r="D557" s="61"/>
      <c r="E557" s="61"/>
      <c r="F557" s="61"/>
      <c r="G557" s="61"/>
      <c r="H557" s="61"/>
      <c r="I557" s="111" t="s">
        <v>66</v>
      </c>
    </row>
    <row r="558" spans="1:9">
      <c r="A558" s="61">
        <f t="shared" si="8"/>
        <v>13201055</v>
      </c>
      <c r="B558" s="61" t="str">
        <f>RIGHT(INDEX(CHARACTER!$A$4:$A$10,MATCH(CHARACTER_EXP!I558,CHARACTER!$B$4:$B$10,0)),4)</f>
        <v>3201</v>
      </c>
      <c r="C558" s="61">
        <v>55</v>
      </c>
      <c r="D558" s="61"/>
      <c r="E558" s="61"/>
      <c r="F558" s="61"/>
      <c r="G558" s="61"/>
      <c r="H558" s="61"/>
      <c r="I558" s="111" t="s">
        <v>66</v>
      </c>
    </row>
    <row r="559" spans="1:9">
      <c r="A559" s="61">
        <f t="shared" si="8"/>
        <v>13201056</v>
      </c>
      <c r="B559" s="61" t="str">
        <f>RIGHT(INDEX(CHARACTER!$A$4:$A$10,MATCH(CHARACTER_EXP!I559,CHARACTER!$B$4:$B$10,0)),4)</f>
        <v>3201</v>
      </c>
      <c r="C559" s="61">
        <v>56</v>
      </c>
      <c r="D559" s="61"/>
      <c r="E559" s="61"/>
      <c r="F559" s="61"/>
      <c r="G559" s="61"/>
      <c r="H559" s="61"/>
      <c r="I559" s="111" t="s">
        <v>66</v>
      </c>
    </row>
    <row r="560" spans="1:9">
      <c r="A560" s="61">
        <f t="shared" si="8"/>
        <v>13201057</v>
      </c>
      <c r="B560" s="61" t="str">
        <f>RIGHT(INDEX(CHARACTER!$A$4:$A$10,MATCH(CHARACTER_EXP!I560,CHARACTER!$B$4:$B$10,0)),4)</f>
        <v>3201</v>
      </c>
      <c r="C560" s="61">
        <v>57</v>
      </c>
      <c r="D560" s="61"/>
      <c r="E560" s="61"/>
      <c r="F560" s="61"/>
      <c r="G560" s="61"/>
      <c r="H560" s="61"/>
      <c r="I560" s="111" t="s">
        <v>66</v>
      </c>
    </row>
    <row r="561" spans="1:9">
      <c r="A561" s="61">
        <f t="shared" si="8"/>
        <v>13201058</v>
      </c>
      <c r="B561" s="61" t="str">
        <f>RIGHT(INDEX(CHARACTER!$A$4:$A$10,MATCH(CHARACTER_EXP!I561,CHARACTER!$B$4:$B$10,0)),4)</f>
        <v>3201</v>
      </c>
      <c r="C561" s="61">
        <v>58</v>
      </c>
      <c r="D561" s="61"/>
      <c r="E561" s="61"/>
      <c r="F561" s="61"/>
      <c r="G561" s="61"/>
      <c r="H561" s="61"/>
      <c r="I561" s="111" t="s">
        <v>66</v>
      </c>
    </row>
    <row r="562" spans="1:9">
      <c r="A562" s="61">
        <f t="shared" si="8"/>
        <v>13201059</v>
      </c>
      <c r="B562" s="61" t="str">
        <f>RIGHT(INDEX(CHARACTER!$A$4:$A$10,MATCH(CHARACTER_EXP!I562,CHARACTER!$B$4:$B$10,0)),4)</f>
        <v>3201</v>
      </c>
      <c r="C562" s="61">
        <v>59</v>
      </c>
      <c r="D562" s="61"/>
      <c r="E562" s="61"/>
      <c r="F562" s="61"/>
      <c r="G562" s="61"/>
      <c r="H562" s="61"/>
      <c r="I562" s="111" t="s">
        <v>66</v>
      </c>
    </row>
    <row r="563" spans="1:9">
      <c r="A563" s="61">
        <f t="shared" si="8"/>
        <v>13201060</v>
      </c>
      <c r="B563" s="61" t="str">
        <f>RIGHT(INDEX(CHARACTER!$A$4:$A$10,MATCH(CHARACTER_EXP!I563,CHARACTER!$B$4:$B$10,0)),4)</f>
        <v>3201</v>
      </c>
      <c r="C563" s="61">
        <v>60</v>
      </c>
      <c r="D563" s="61"/>
      <c r="E563" s="61"/>
      <c r="F563" s="61"/>
      <c r="G563" s="61"/>
      <c r="H563" s="61"/>
      <c r="I563" s="111" t="s">
        <v>66</v>
      </c>
    </row>
    <row r="564" spans="1:9">
      <c r="A564" s="61">
        <f t="shared" si="8"/>
        <v>13201061</v>
      </c>
      <c r="B564" s="61" t="str">
        <f>RIGHT(INDEX(CHARACTER!$A$4:$A$10,MATCH(CHARACTER_EXP!I564,CHARACTER!$B$4:$B$10,0)),4)</f>
        <v>3201</v>
      </c>
      <c r="C564" s="61">
        <v>61</v>
      </c>
      <c r="D564" s="61"/>
      <c r="E564" s="61"/>
      <c r="F564" s="61"/>
      <c r="G564" s="61"/>
      <c r="H564" s="61"/>
      <c r="I564" s="111" t="s">
        <v>66</v>
      </c>
    </row>
    <row r="565" spans="1:9">
      <c r="A565" s="61">
        <f t="shared" si="8"/>
        <v>13201062</v>
      </c>
      <c r="B565" s="61" t="str">
        <f>RIGHT(INDEX(CHARACTER!$A$4:$A$10,MATCH(CHARACTER_EXP!I565,CHARACTER!$B$4:$B$10,0)),4)</f>
        <v>3201</v>
      </c>
      <c r="C565" s="61">
        <v>62</v>
      </c>
      <c r="D565" s="61"/>
      <c r="E565" s="61"/>
      <c r="F565" s="61"/>
      <c r="G565" s="61"/>
      <c r="H565" s="61"/>
      <c r="I565" s="111" t="s">
        <v>66</v>
      </c>
    </row>
    <row r="566" spans="1:9">
      <c r="A566" s="61">
        <f t="shared" si="8"/>
        <v>13201063</v>
      </c>
      <c r="B566" s="61" t="str">
        <f>RIGHT(INDEX(CHARACTER!$A$4:$A$10,MATCH(CHARACTER_EXP!I566,CHARACTER!$B$4:$B$10,0)),4)</f>
        <v>3201</v>
      </c>
      <c r="C566" s="61">
        <v>63</v>
      </c>
      <c r="D566" s="61"/>
      <c r="E566" s="61"/>
      <c r="F566" s="61"/>
      <c r="G566" s="61"/>
      <c r="H566" s="61"/>
      <c r="I566" s="111" t="s">
        <v>66</v>
      </c>
    </row>
    <row r="567" spans="1:9">
      <c r="A567" s="61">
        <f t="shared" si="8"/>
        <v>13201064</v>
      </c>
      <c r="B567" s="61" t="str">
        <f>RIGHT(INDEX(CHARACTER!$A$4:$A$10,MATCH(CHARACTER_EXP!I567,CHARACTER!$B$4:$B$10,0)),4)</f>
        <v>3201</v>
      </c>
      <c r="C567" s="61">
        <v>64</v>
      </c>
      <c r="D567" s="61"/>
      <c r="E567" s="61"/>
      <c r="F567" s="61"/>
      <c r="G567" s="61"/>
      <c r="H567" s="61"/>
      <c r="I567" s="111" t="s">
        <v>66</v>
      </c>
    </row>
    <row r="568" spans="1:9">
      <c r="A568" s="61">
        <f t="shared" si="8"/>
        <v>13201065</v>
      </c>
      <c r="B568" s="61" t="str">
        <f>RIGHT(INDEX(CHARACTER!$A$4:$A$10,MATCH(CHARACTER_EXP!I568,CHARACTER!$B$4:$B$10,0)),4)</f>
        <v>3201</v>
      </c>
      <c r="C568" s="61">
        <v>65</v>
      </c>
      <c r="D568" s="61"/>
      <c r="E568" s="61"/>
      <c r="F568" s="61"/>
      <c r="G568" s="61"/>
      <c r="H568" s="61"/>
      <c r="I568" s="111" t="s">
        <v>66</v>
      </c>
    </row>
    <row r="569" spans="1:9">
      <c r="A569" s="61">
        <f t="shared" si="8"/>
        <v>13201066</v>
      </c>
      <c r="B569" s="61" t="str">
        <f>RIGHT(INDEX(CHARACTER!$A$4:$A$10,MATCH(CHARACTER_EXP!I569,CHARACTER!$B$4:$B$10,0)),4)</f>
        <v>3201</v>
      </c>
      <c r="C569" s="61">
        <v>66</v>
      </c>
      <c r="D569" s="61"/>
      <c r="E569" s="61"/>
      <c r="F569" s="61"/>
      <c r="G569" s="61"/>
      <c r="H569" s="61"/>
      <c r="I569" s="111" t="s">
        <v>66</v>
      </c>
    </row>
    <row r="570" spans="1:9">
      <c r="A570" s="61">
        <f t="shared" si="8"/>
        <v>13201067</v>
      </c>
      <c r="B570" s="61" t="str">
        <f>RIGHT(INDEX(CHARACTER!$A$4:$A$10,MATCH(CHARACTER_EXP!I570,CHARACTER!$B$4:$B$10,0)),4)</f>
        <v>3201</v>
      </c>
      <c r="C570" s="61">
        <v>67</v>
      </c>
      <c r="D570" s="61"/>
      <c r="E570" s="61"/>
      <c r="F570" s="61"/>
      <c r="G570" s="61"/>
      <c r="H570" s="61"/>
      <c r="I570" s="111" t="s">
        <v>66</v>
      </c>
    </row>
    <row r="571" spans="1:9">
      <c r="A571" s="61">
        <f t="shared" si="8"/>
        <v>13201068</v>
      </c>
      <c r="B571" s="61" t="str">
        <f>RIGHT(INDEX(CHARACTER!$A$4:$A$10,MATCH(CHARACTER_EXP!I571,CHARACTER!$B$4:$B$10,0)),4)</f>
        <v>3201</v>
      </c>
      <c r="C571" s="61">
        <v>68</v>
      </c>
      <c r="D571" s="61"/>
      <c r="E571" s="61"/>
      <c r="F571" s="61"/>
      <c r="G571" s="61"/>
      <c r="H571" s="61"/>
      <c r="I571" s="111" t="s">
        <v>66</v>
      </c>
    </row>
    <row r="572" spans="1:9">
      <c r="A572" s="61">
        <f t="shared" si="8"/>
        <v>13201069</v>
      </c>
      <c r="B572" s="61" t="str">
        <f>RIGHT(INDEX(CHARACTER!$A$4:$A$10,MATCH(CHARACTER_EXP!I572,CHARACTER!$B$4:$B$10,0)),4)</f>
        <v>3201</v>
      </c>
      <c r="C572" s="61">
        <v>69</v>
      </c>
      <c r="D572" s="61"/>
      <c r="E572" s="61"/>
      <c r="F572" s="61"/>
      <c r="G572" s="61"/>
      <c r="H572" s="61"/>
      <c r="I572" s="111" t="s">
        <v>66</v>
      </c>
    </row>
    <row r="573" spans="1:9">
      <c r="A573" s="61">
        <f t="shared" si="8"/>
        <v>13201070</v>
      </c>
      <c r="B573" s="61" t="str">
        <f>RIGHT(INDEX(CHARACTER!$A$4:$A$10,MATCH(CHARACTER_EXP!I573,CHARACTER!$B$4:$B$10,0)),4)</f>
        <v>3201</v>
      </c>
      <c r="C573" s="61">
        <v>70</v>
      </c>
      <c r="D573" s="61"/>
      <c r="E573" s="61"/>
      <c r="F573" s="61"/>
      <c r="G573" s="61"/>
      <c r="H573" s="61"/>
      <c r="I573" s="111" t="s">
        <v>66</v>
      </c>
    </row>
    <row r="574" spans="1:9">
      <c r="A574" s="61">
        <f t="shared" si="8"/>
        <v>13201071</v>
      </c>
      <c r="B574" s="61" t="str">
        <f>RIGHT(INDEX(CHARACTER!$A$4:$A$10,MATCH(CHARACTER_EXP!I574,CHARACTER!$B$4:$B$10,0)),4)</f>
        <v>3201</v>
      </c>
      <c r="C574" s="61">
        <v>71</v>
      </c>
      <c r="D574" s="61"/>
      <c r="E574" s="61"/>
      <c r="F574" s="61"/>
      <c r="G574" s="61"/>
      <c r="H574" s="61"/>
      <c r="I574" s="111" t="s">
        <v>66</v>
      </c>
    </row>
    <row r="575" spans="1:9">
      <c r="A575" s="61">
        <f t="shared" si="8"/>
        <v>13201072</v>
      </c>
      <c r="B575" s="61" t="str">
        <f>RIGHT(INDEX(CHARACTER!$A$4:$A$10,MATCH(CHARACTER_EXP!I575,CHARACTER!$B$4:$B$10,0)),4)</f>
        <v>3201</v>
      </c>
      <c r="C575" s="61">
        <v>72</v>
      </c>
      <c r="D575" s="61"/>
      <c r="E575" s="61"/>
      <c r="F575" s="61"/>
      <c r="G575" s="61"/>
      <c r="H575" s="61"/>
      <c r="I575" s="111" t="s">
        <v>66</v>
      </c>
    </row>
    <row r="576" spans="1:9">
      <c r="A576" s="61">
        <f t="shared" si="8"/>
        <v>13201073</v>
      </c>
      <c r="B576" s="61" t="str">
        <f>RIGHT(INDEX(CHARACTER!$A$4:$A$10,MATCH(CHARACTER_EXP!I576,CHARACTER!$B$4:$B$10,0)),4)</f>
        <v>3201</v>
      </c>
      <c r="C576" s="61">
        <v>73</v>
      </c>
      <c r="D576" s="61"/>
      <c r="E576" s="61"/>
      <c r="F576" s="61"/>
      <c r="G576" s="61"/>
      <c r="H576" s="61"/>
      <c r="I576" s="111" t="s">
        <v>66</v>
      </c>
    </row>
    <row r="577" spans="1:9">
      <c r="A577" s="61">
        <f t="shared" si="8"/>
        <v>13201074</v>
      </c>
      <c r="B577" s="61" t="str">
        <f>RIGHT(INDEX(CHARACTER!$A$4:$A$10,MATCH(CHARACTER_EXP!I577,CHARACTER!$B$4:$B$10,0)),4)</f>
        <v>3201</v>
      </c>
      <c r="C577" s="61">
        <v>74</v>
      </c>
      <c r="D577" s="61"/>
      <c r="E577" s="61"/>
      <c r="F577" s="61"/>
      <c r="G577" s="61"/>
      <c r="H577" s="61"/>
      <c r="I577" s="111" t="s">
        <v>66</v>
      </c>
    </row>
    <row r="578" spans="1:9">
      <c r="A578" s="61">
        <f t="shared" si="8"/>
        <v>13201075</v>
      </c>
      <c r="B578" s="61" t="str">
        <f>RIGHT(INDEX(CHARACTER!$A$4:$A$10,MATCH(CHARACTER_EXP!I578,CHARACTER!$B$4:$B$10,0)),4)</f>
        <v>3201</v>
      </c>
      <c r="C578" s="61">
        <v>75</v>
      </c>
      <c r="D578" s="61"/>
      <c r="E578" s="61"/>
      <c r="F578" s="61"/>
      <c r="G578" s="61"/>
      <c r="H578" s="61"/>
      <c r="I578" s="111" t="s">
        <v>66</v>
      </c>
    </row>
    <row r="579" spans="1:9">
      <c r="A579" s="61">
        <f t="shared" si="8"/>
        <v>13201076</v>
      </c>
      <c r="B579" s="61" t="str">
        <f>RIGHT(INDEX(CHARACTER!$A$4:$A$10,MATCH(CHARACTER_EXP!I579,CHARACTER!$B$4:$B$10,0)),4)</f>
        <v>3201</v>
      </c>
      <c r="C579" s="61">
        <v>76</v>
      </c>
      <c r="D579" s="61"/>
      <c r="E579" s="61"/>
      <c r="F579" s="61"/>
      <c r="G579" s="61"/>
      <c r="H579" s="61"/>
      <c r="I579" s="111" t="s">
        <v>66</v>
      </c>
    </row>
    <row r="580" spans="1:9">
      <c r="A580" s="61">
        <f t="shared" si="8"/>
        <v>13201077</v>
      </c>
      <c r="B580" s="61" t="str">
        <f>RIGHT(INDEX(CHARACTER!$A$4:$A$10,MATCH(CHARACTER_EXP!I580,CHARACTER!$B$4:$B$10,0)),4)</f>
        <v>3201</v>
      </c>
      <c r="C580" s="61">
        <v>77</v>
      </c>
      <c r="D580" s="61"/>
      <c r="E580" s="61"/>
      <c r="F580" s="61"/>
      <c r="G580" s="61"/>
      <c r="H580" s="61"/>
      <c r="I580" s="111" t="s">
        <v>66</v>
      </c>
    </row>
    <row r="581" spans="1:9">
      <c r="A581" s="61">
        <f t="shared" ref="A581:A644" si="9">10000000+B581*1000+C581</f>
        <v>13201078</v>
      </c>
      <c r="B581" s="61" t="str">
        <f>RIGHT(INDEX(CHARACTER!$A$4:$A$10,MATCH(CHARACTER_EXP!I581,CHARACTER!$B$4:$B$10,0)),4)</f>
        <v>3201</v>
      </c>
      <c r="C581" s="61">
        <v>78</v>
      </c>
      <c r="D581" s="61"/>
      <c r="E581" s="61"/>
      <c r="F581" s="61"/>
      <c r="G581" s="61"/>
      <c r="H581" s="61"/>
      <c r="I581" s="111" t="s">
        <v>66</v>
      </c>
    </row>
    <row r="582" spans="1:9">
      <c r="A582" s="61">
        <f t="shared" si="9"/>
        <v>13201079</v>
      </c>
      <c r="B582" s="61" t="str">
        <f>RIGHT(INDEX(CHARACTER!$A$4:$A$10,MATCH(CHARACTER_EXP!I582,CHARACTER!$B$4:$B$10,0)),4)</f>
        <v>3201</v>
      </c>
      <c r="C582" s="61">
        <v>79</v>
      </c>
      <c r="D582" s="61"/>
      <c r="E582" s="61"/>
      <c r="F582" s="61"/>
      <c r="G582" s="61"/>
      <c r="H582" s="61"/>
      <c r="I582" s="111" t="s">
        <v>66</v>
      </c>
    </row>
    <row r="583" spans="1:9">
      <c r="A583" s="61">
        <f t="shared" si="9"/>
        <v>13201080</v>
      </c>
      <c r="B583" s="61" t="str">
        <f>RIGHT(INDEX(CHARACTER!$A$4:$A$10,MATCH(CHARACTER_EXP!I583,CHARACTER!$B$4:$B$10,0)),4)</f>
        <v>3201</v>
      </c>
      <c r="C583" s="61">
        <v>80</v>
      </c>
      <c r="D583" s="61"/>
      <c r="E583" s="61"/>
      <c r="F583" s="61"/>
      <c r="G583" s="61"/>
      <c r="H583" s="61"/>
      <c r="I583" s="111" t="s">
        <v>66</v>
      </c>
    </row>
    <row r="584" spans="1:9">
      <c r="A584" s="61">
        <f t="shared" si="9"/>
        <v>13201081</v>
      </c>
      <c r="B584" s="61" t="str">
        <f>RIGHT(INDEX(CHARACTER!$A$4:$A$10,MATCH(CHARACTER_EXP!I584,CHARACTER!$B$4:$B$10,0)),4)</f>
        <v>3201</v>
      </c>
      <c r="C584" s="61">
        <v>81</v>
      </c>
      <c r="D584" s="61"/>
      <c r="E584" s="61"/>
      <c r="F584" s="61"/>
      <c r="G584" s="61"/>
      <c r="H584" s="61"/>
      <c r="I584" s="111" t="s">
        <v>66</v>
      </c>
    </row>
    <row r="585" spans="1:9">
      <c r="A585" s="61">
        <f t="shared" si="9"/>
        <v>13201082</v>
      </c>
      <c r="B585" s="61" t="str">
        <f>RIGHT(INDEX(CHARACTER!$A$4:$A$10,MATCH(CHARACTER_EXP!I585,CHARACTER!$B$4:$B$10,0)),4)</f>
        <v>3201</v>
      </c>
      <c r="C585" s="61">
        <v>82</v>
      </c>
      <c r="D585" s="61"/>
      <c r="E585" s="61"/>
      <c r="F585" s="61"/>
      <c r="G585" s="61"/>
      <c r="H585" s="61"/>
      <c r="I585" s="111" t="s">
        <v>66</v>
      </c>
    </row>
    <row r="586" spans="1:9">
      <c r="A586" s="61">
        <f t="shared" si="9"/>
        <v>13201083</v>
      </c>
      <c r="B586" s="61" t="str">
        <f>RIGHT(INDEX(CHARACTER!$A$4:$A$10,MATCH(CHARACTER_EXP!I586,CHARACTER!$B$4:$B$10,0)),4)</f>
        <v>3201</v>
      </c>
      <c r="C586" s="61">
        <v>83</v>
      </c>
      <c r="D586" s="61"/>
      <c r="E586" s="61"/>
      <c r="F586" s="61"/>
      <c r="G586" s="61"/>
      <c r="H586" s="61"/>
      <c r="I586" s="111" t="s">
        <v>66</v>
      </c>
    </row>
    <row r="587" spans="1:9">
      <c r="A587" s="61">
        <f t="shared" si="9"/>
        <v>13201084</v>
      </c>
      <c r="B587" s="61" t="str">
        <f>RIGHT(INDEX(CHARACTER!$A$4:$A$10,MATCH(CHARACTER_EXP!I587,CHARACTER!$B$4:$B$10,0)),4)</f>
        <v>3201</v>
      </c>
      <c r="C587" s="61">
        <v>84</v>
      </c>
      <c r="D587" s="61"/>
      <c r="E587" s="61"/>
      <c r="F587" s="61"/>
      <c r="G587" s="61"/>
      <c r="H587" s="61"/>
      <c r="I587" s="111" t="s">
        <v>66</v>
      </c>
    </row>
    <row r="588" spans="1:9">
      <c r="A588" s="61">
        <f t="shared" si="9"/>
        <v>13201085</v>
      </c>
      <c r="B588" s="61" t="str">
        <f>RIGHT(INDEX(CHARACTER!$A$4:$A$10,MATCH(CHARACTER_EXP!I588,CHARACTER!$B$4:$B$10,0)),4)</f>
        <v>3201</v>
      </c>
      <c r="C588" s="61">
        <v>85</v>
      </c>
      <c r="D588" s="61"/>
      <c r="E588" s="61"/>
      <c r="F588" s="61"/>
      <c r="G588" s="61"/>
      <c r="H588" s="61"/>
      <c r="I588" s="111" t="s">
        <v>66</v>
      </c>
    </row>
    <row r="589" spans="1:9">
      <c r="A589" s="61">
        <f t="shared" si="9"/>
        <v>13201086</v>
      </c>
      <c r="B589" s="61" t="str">
        <f>RIGHT(INDEX(CHARACTER!$A$4:$A$10,MATCH(CHARACTER_EXP!I589,CHARACTER!$B$4:$B$10,0)),4)</f>
        <v>3201</v>
      </c>
      <c r="C589" s="61">
        <v>86</v>
      </c>
      <c r="D589" s="61"/>
      <c r="E589" s="61"/>
      <c r="F589" s="61"/>
      <c r="G589" s="61"/>
      <c r="H589" s="61"/>
      <c r="I589" s="111" t="s">
        <v>66</v>
      </c>
    </row>
    <row r="590" spans="1:9">
      <c r="A590" s="61">
        <f t="shared" si="9"/>
        <v>13201087</v>
      </c>
      <c r="B590" s="61" t="str">
        <f>RIGHT(INDEX(CHARACTER!$A$4:$A$10,MATCH(CHARACTER_EXP!I590,CHARACTER!$B$4:$B$10,0)),4)</f>
        <v>3201</v>
      </c>
      <c r="C590" s="61">
        <v>87</v>
      </c>
      <c r="D590" s="61"/>
      <c r="E590" s="61"/>
      <c r="F590" s="61"/>
      <c r="G590" s="61"/>
      <c r="H590" s="61"/>
      <c r="I590" s="111" t="s">
        <v>66</v>
      </c>
    </row>
    <row r="591" spans="1:9">
      <c r="A591" s="61">
        <f t="shared" si="9"/>
        <v>13201088</v>
      </c>
      <c r="B591" s="61" t="str">
        <f>RIGHT(INDEX(CHARACTER!$A$4:$A$10,MATCH(CHARACTER_EXP!I591,CHARACTER!$B$4:$B$10,0)),4)</f>
        <v>3201</v>
      </c>
      <c r="C591" s="61">
        <v>88</v>
      </c>
      <c r="D591" s="61"/>
      <c r="E591" s="61"/>
      <c r="F591" s="61"/>
      <c r="G591" s="61"/>
      <c r="H591" s="61"/>
      <c r="I591" s="111" t="s">
        <v>66</v>
      </c>
    </row>
    <row r="592" spans="1:9">
      <c r="A592" s="61">
        <f t="shared" si="9"/>
        <v>13201089</v>
      </c>
      <c r="B592" s="61" t="str">
        <f>RIGHT(INDEX(CHARACTER!$A$4:$A$10,MATCH(CHARACTER_EXP!I592,CHARACTER!$B$4:$B$10,0)),4)</f>
        <v>3201</v>
      </c>
      <c r="C592" s="61">
        <v>89</v>
      </c>
      <c r="D592" s="61"/>
      <c r="E592" s="61"/>
      <c r="F592" s="61"/>
      <c r="G592" s="61"/>
      <c r="H592" s="61"/>
      <c r="I592" s="111" t="s">
        <v>66</v>
      </c>
    </row>
    <row r="593" spans="1:9">
      <c r="A593" s="61">
        <f t="shared" si="9"/>
        <v>13201090</v>
      </c>
      <c r="B593" s="61" t="str">
        <f>RIGHT(INDEX(CHARACTER!$A$4:$A$10,MATCH(CHARACTER_EXP!I593,CHARACTER!$B$4:$B$10,0)),4)</f>
        <v>3201</v>
      </c>
      <c r="C593" s="61">
        <v>90</v>
      </c>
      <c r="D593" s="61"/>
      <c r="E593" s="61"/>
      <c r="F593" s="61"/>
      <c r="G593" s="61"/>
      <c r="H593" s="61"/>
      <c r="I593" s="111" t="s">
        <v>66</v>
      </c>
    </row>
    <row r="594" spans="1:9">
      <c r="A594" s="61">
        <f t="shared" si="9"/>
        <v>13201091</v>
      </c>
      <c r="B594" s="61" t="str">
        <f>RIGHT(INDEX(CHARACTER!$A$4:$A$10,MATCH(CHARACTER_EXP!I594,CHARACTER!$B$4:$B$10,0)),4)</f>
        <v>3201</v>
      </c>
      <c r="C594" s="61">
        <v>91</v>
      </c>
      <c r="D594" s="61"/>
      <c r="E594" s="61"/>
      <c r="F594" s="61"/>
      <c r="G594" s="61"/>
      <c r="H594" s="61"/>
      <c r="I594" s="111" t="s">
        <v>66</v>
      </c>
    </row>
    <row r="595" spans="1:9">
      <c r="A595" s="61">
        <f t="shared" si="9"/>
        <v>13201092</v>
      </c>
      <c r="B595" s="61" t="str">
        <f>RIGHT(INDEX(CHARACTER!$A$4:$A$10,MATCH(CHARACTER_EXP!I595,CHARACTER!$B$4:$B$10,0)),4)</f>
        <v>3201</v>
      </c>
      <c r="C595" s="61">
        <v>92</v>
      </c>
      <c r="D595" s="61"/>
      <c r="E595" s="61"/>
      <c r="F595" s="61"/>
      <c r="G595" s="61"/>
      <c r="H595" s="61"/>
      <c r="I595" s="111" t="s">
        <v>66</v>
      </c>
    </row>
    <row r="596" spans="1:9">
      <c r="A596" s="61">
        <f t="shared" si="9"/>
        <v>13201093</v>
      </c>
      <c r="B596" s="61" t="str">
        <f>RIGHT(INDEX(CHARACTER!$A$4:$A$10,MATCH(CHARACTER_EXP!I596,CHARACTER!$B$4:$B$10,0)),4)</f>
        <v>3201</v>
      </c>
      <c r="C596" s="61">
        <v>93</v>
      </c>
      <c r="D596" s="61"/>
      <c r="E596" s="61"/>
      <c r="F596" s="61"/>
      <c r="G596" s="61"/>
      <c r="H596" s="61"/>
      <c r="I596" s="111" t="s">
        <v>66</v>
      </c>
    </row>
    <row r="597" spans="1:9">
      <c r="A597" s="61">
        <f t="shared" si="9"/>
        <v>13201094</v>
      </c>
      <c r="B597" s="61" t="str">
        <f>RIGHT(INDEX(CHARACTER!$A$4:$A$10,MATCH(CHARACTER_EXP!I597,CHARACTER!$B$4:$B$10,0)),4)</f>
        <v>3201</v>
      </c>
      <c r="C597" s="61">
        <v>94</v>
      </c>
      <c r="D597" s="61"/>
      <c r="E597" s="61"/>
      <c r="F597" s="61"/>
      <c r="G597" s="61"/>
      <c r="H597" s="61"/>
      <c r="I597" s="111" t="s">
        <v>66</v>
      </c>
    </row>
    <row r="598" spans="1:9">
      <c r="A598" s="61">
        <f t="shared" si="9"/>
        <v>13201095</v>
      </c>
      <c r="B598" s="61" t="str">
        <f>RIGHT(INDEX(CHARACTER!$A$4:$A$10,MATCH(CHARACTER_EXP!I598,CHARACTER!$B$4:$B$10,0)),4)</f>
        <v>3201</v>
      </c>
      <c r="C598" s="61">
        <v>95</v>
      </c>
      <c r="D598" s="61"/>
      <c r="E598" s="61"/>
      <c r="F598" s="61"/>
      <c r="G598" s="61"/>
      <c r="H598" s="61"/>
      <c r="I598" s="111" t="s">
        <v>66</v>
      </c>
    </row>
    <row r="599" spans="1:9">
      <c r="A599" s="61">
        <f t="shared" si="9"/>
        <v>13201096</v>
      </c>
      <c r="B599" s="61" t="str">
        <f>RIGHT(INDEX(CHARACTER!$A$4:$A$10,MATCH(CHARACTER_EXP!I599,CHARACTER!$B$4:$B$10,0)),4)</f>
        <v>3201</v>
      </c>
      <c r="C599" s="61">
        <v>96</v>
      </c>
      <c r="D599" s="61"/>
      <c r="E599" s="61"/>
      <c r="F599" s="61"/>
      <c r="G599" s="61"/>
      <c r="H599" s="61"/>
      <c r="I599" s="111" t="s">
        <v>66</v>
      </c>
    </row>
    <row r="600" spans="1:9">
      <c r="A600" s="61">
        <f t="shared" si="9"/>
        <v>13201097</v>
      </c>
      <c r="B600" s="61" t="str">
        <f>RIGHT(INDEX(CHARACTER!$A$4:$A$10,MATCH(CHARACTER_EXP!I600,CHARACTER!$B$4:$B$10,0)),4)</f>
        <v>3201</v>
      </c>
      <c r="C600" s="61">
        <v>97</v>
      </c>
      <c r="D600" s="61"/>
      <c r="E600" s="61"/>
      <c r="F600" s="61"/>
      <c r="G600" s="61"/>
      <c r="H600" s="61"/>
      <c r="I600" s="111" t="s">
        <v>66</v>
      </c>
    </row>
    <row r="601" spans="1:9">
      <c r="A601" s="61">
        <f t="shared" si="9"/>
        <v>13201098</v>
      </c>
      <c r="B601" s="61" t="str">
        <f>RIGHT(INDEX(CHARACTER!$A$4:$A$10,MATCH(CHARACTER_EXP!I601,CHARACTER!$B$4:$B$10,0)),4)</f>
        <v>3201</v>
      </c>
      <c r="C601" s="61">
        <v>98</v>
      </c>
      <c r="D601" s="61"/>
      <c r="E601" s="61"/>
      <c r="F601" s="61"/>
      <c r="G601" s="61"/>
      <c r="H601" s="61"/>
      <c r="I601" s="111" t="s">
        <v>66</v>
      </c>
    </row>
    <row r="602" spans="1:9">
      <c r="A602" s="61">
        <f t="shared" si="9"/>
        <v>13201099</v>
      </c>
      <c r="B602" s="61" t="str">
        <f>RIGHT(INDEX(CHARACTER!$A$4:$A$10,MATCH(CHARACTER_EXP!I602,CHARACTER!$B$4:$B$10,0)),4)</f>
        <v>3201</v>
      </c>
      <c r="C602" s="61">
        <v>99</v>
      </c>
      <c r="D602" s="61"/>
      <c r="E602" s="61"/>
      <c r="F602" s="61"/>
      <c r="G602" s="61"/>
      <c r="H602" s="61"/>
      <c r="I602" s="111" t="s">
        <v>66</v>
      </c>
    </row>
    <row r="603" spans="1:9">
      <c r="A603" s="61">
        <f t="shared" si="9"/>
        <v>13201100</v>
      </c>
      <c r="B603" s="61" t="str">
        <f>RIGHT(INDEX(CHARACTER!$A$4:$A$10,MATCH(CHARACTER_EXP!I603,CHARACTER!$B$4:$B$10,0)),4)</f>
        <v>3201</v>
      </c>
      <c r="C603" s="61">
        <v>100</v>
      </c>
      <c r="D603" s="61"/>
      <c r="E603" s="61"/>
      <c r="F603" s="61"/>
      <c r="G603" s="61"/>
      <c r="H603" s="61"/>
      <c r="I603" s="111" t="s">
        <v>66</v>
      </c>
    </row>
    <row r="604" spans="1:9">
      <c r="A604" s="61">
        <f t="shared" si="9"/>
        <v>13302001</v>
      </c>
      <c r="B604" s="61" t="str">
        <f>RIGHT(INDEX(CHARACTER!$A$4:$A$10,MATCH(CHARACTER_EXP!I604,CHARACTER!$B$4:$B$10,0)),4)</f>
        <v>3302</v>
      </c>
      <c r="C604" s="61">
        <v>1</v>
      </c>
      <c r="D604" s="61"/>
      <c r="E604" s="61"/>
      <c r="F604" s="61"/>
      <c r="G604" s="61"/>
      <c r="H604" s="61"/>
      <c r="I604" s="111" t="s">
        <v>67</v>
      </c>
    </row>
    <row r="605" spans="1:9">
      <c r="A605" s="61">
        <f t="shared" si="9"/>
        <v>13302002</v>
      </c>
      <c r="B605" s="61" t="str">
        <f>RIGHT(INDEX(CHARACTER!$A$4:$A$10,MATCH(CHARACTER_EXP!I605,CHARACTER!$B$4:$B$10,0)),4)</f>
        <v>3302</v>
      </c>
      <c r="C605" s="61">
        <v>2</v>
      </c>
      <c r="D605" s="61"/>
      <c r="E605" s="61"/>
      <c r="F605" s="61"/>
      <c r="G605" s="61"/>
      <c r="H605" s="61"/>
      <c r="I605" s="111" t="s">
        <v>67</v>
      </c>
    </row>
    <row r="606" spans="1:9">
      <c r="A606" s="61">
        <f t="shared" si="9"/>
        <v>13302003</v>
      </c>
      <c r="B606" s="61" t="str">
        <f>RIGHT(INDEX(CHARACTER!$A$4:$A$10,MATCH(CHARACTER_EXP!I606,CHARACTER!$B$4:$B$10,0)),4)</f>
        <v>3302</v>
      </c>
      <c r="C606" s="61">
        <v>3</v>
      </c>
      <c r="D606" s="61"/>
      <c r="E606" s="61"/>
      <c r="F606" s="61"/>
      <c r="G606" s="61"/>
      <c r="H606" s="61"/>
      <c r="I606" s="111" t="s">
        <v>67</v>
      </c>
    </row>
    <row r="607" spans="1:9">
      <c r="A607" s="61">
        <f t="shared" si="9"/>
        <v>13302004</v>
      </c>
      <c r="B607" s="61" t="str">
        <f>RIGHT(INDEX(CHARACTER!$A$4:$A$10,MATCH(CHARACTER_EXP!I607,CHARACTER!$B$4:$B$10,0)),4)</f>
        <v>3302</v>
      </c>
      <c r="C607" s="61">
        <v>4</v>
      </c>
      <c r="D607" s="61"/>
      <c r="E607" s="61"/>
      <c r="F607" s="61"/>
      <c r="G607" s="61"/>
      <c r="H607" s="61"/>
      <c r="I607" s="111" t="s">
        <v>67</v>
      </c>
    </row>
    <row r="608" spans="1:9">
      <c r="A608" s="61">
        <f t="shared" si="9"/>
        <v>13302005</v>
      </c>
      <c r="B608" s="61" t="str">
        <f>RIGHT(INDEX(CHARACTER!$A$4:$A$10,MATCH(CHARACTER_EXP!I608,CHARACTER!$B$4:$B$10,0)),4)</f>
        <v>3302</v>
      </c>
      <c r="C608" s="61">
        <v>5</v>
      </c>
      <c r="D608" s="61"/>
      <c r="E608" s="61"/>
      <c r="F608" s="61"/>
      <c r="G608" s="61"/>
      <c r="H608" s="61"/>
      <c r="I608" s="111" t="s">
        <v>67</v>
      </c>
    </row>
    <row r="609" spans="1:9">
      <c r="A609" s="61">
        <f t="shared" si="9"/>
        <v>13302006</v>
      </c>
      <c r="B609" s="61" t="str">
        <f>RIGHT(INDEX(CHARACTER!$A$4:$A$10,MATCH(CHARACTER_EXP!I609,CHARACTER!$B$4:$B$10,0)),4)</f>
        <v>3302</v>
      </c>
      <c r="C609" s="61">
        <v>6</v>
      </c>
      <c r="D609" s="61"/>
      <c r="E609" s="61"/>
      <c r="F609" s="61"/>
      <c r="G609" s="61"/>
      <c r="H609" s="61"/>
      <c r="I609" s="111" t="s">
        <v>67</v>
      </c>
    </row>
    <row r="610" spans="1:9">
      <c r="A610" s="61">
        <f t="shared" si="9"/>
        <v>13302007</v>
      </c>
      <c r="B610" s="61" t="str">
        <f>RIGHT(INDEX(CHARACTER!$A$4:$A$10,MATCH(CHARACTER_EXP!I610,CHARACTER!$B$4:$B$10,0)),4)</f>
        <v>3302</v>
      </c>
      <c r="C610" s="61">
        <v>7</v>
      </c>
      <c r="D610" s="61"/>
      <c r="E610" s="61"/>
      <c r="F610" s="61"/>
      <c r="G610" s="61"/>
      <c r="H610" s="61"/>
      <c r="I610" s="111" t="s">
        <v>67</v>
      </c>
    </row>
    <row r="611" spans="1:9">
      <c r="A611" s="61">
        <f t="shared" si="9"/>
        <v>13302008</v>
      </c>
      <c r="B611" s="61" t="str">
        <f>RIGHT(INDEX(CHARACTER!$A$4:$A$10,MATCH(CHARACTER_EXP!I611,CHARACTER!$B$4:$B$10,0)),4)</f>
        <v>3302</v>
      </c>
      <c r="C611" s="61">
        <v>8</v>
      </c>
      <c r="D611" s="61"/>
      <c r="E611" s="61"/>
      <c r="F611" s="61"/>
      <c r="G611" s="61"/>
      <c r="H611" s="61"/>
      <c r="I611" s="111" t="s">
        <v>67</v>
      </c>
    </row>
    <row r="612" spans="1:9">
      <c r="A612" s="61">
        <f t="shared" si="9"/>
        <v>13302009</v>
      </c>
      <c r="B612" s="61" t="str">
        <f>RIGHT(INDEX(CHARACTER!$A$4:$A$10,MATCH(CHARACTER_EXP!I612,CHARACTER!$B$4:$B$10,0)),4)</f>
        <v>3302</v>
      </c>
      <c r="C612" s="61">
        <v>9</v>
      </c>
      <c r="D612" s="61"/>
      <c r="E612" s="61"/>
      <c r="F612" s="61"/>
      <c r="G612" s="61"/>
      <c r="H612" s="61"/>
      <c r="I612" s="111" t="s">
        <v>67</v>
      </c>
    </row>
    <row r="613" spans="1:9">
      <c r="A613" s="61">
        <f t="shared" si="9"/>
        <v>13302010</v>
      </c>
      <c r="B613" s="61" t="str">
        <f>RIGHT(INDEX(CHARACTER!$A$4:$A$10,MATCH(CHARACTER_EXP!I613,CHARACTER!$B$4:$B$10,0)),4)</f>
        <v>3302</v>
      </c>
      <c r="C613" s="61">
        <v>10</v>
      </c>
      <c r="D613" s="61"/>
      <c r="E613" s="61"/>
      <c r="F613" s="61"/>
      <c r="G613" s="61"/>
      <c r="H613" s="61"/>
      <c r="I613" s="111" t="s">
        <v>67</v>
      </c>
    </row>
    <row r="614" spans="1:9">
      <c r="A614" s="61">
        <f t="shared" si="9"/>
        <v>13302011</v>
      </c>
      <c r="B614" s="61" t="str">
        <f>RIGHT(INDEX(CHARACTER!$A$4:$A$10,MATCH(CHARACTER_EXP!I614,CHARACTER!$B$4:$B$10,0)),4)</f>
        <v>3302</v>
      </c>
      <c r="C614" s="61">
        <v>11</v>
      </c>
      <c r="D614" s="61"/>
      <c r="E614" s="61"/>
      <c r="F614" s="61"/>
      <c r="G614" s="61"/>
      <c r="H614" s="61"/>
      <c r="I614" s="111" t="s">
        <v>67</v>
      </c>
    </row>
    <row r="615" spans="1:9">
      <c r="A615" s="61">
        <f t="shared" si="9"/>
        <v>13302012</v>
      </c>
      <c r="B615" s="61" t="str">
        <f>RIGHT(INDEX(CHARACTER!$A$4:$A$10,MATCH(CHARACTER_EXP!I615,CHARACTER!$B$4:$B$10,0)),4)</f>
        <v>3302</v>
      </c>
      <c r="C615" s="61">
        <v>12</v>
      </c>
      <c r="D615" s="61"/>
      <c r="E615" s="61"/>
      <c r="F615" s="61"/>
      <c r="G615" s="61"/>
      <c r="H615" s="61"/>
      <c r="I615" s="111" t="s">
        <v>67</v>
      </c>
    </row>
    <row r="616" spans="1:9">
      <c r="A616" s="61">
        <f t="shared" si="9"/>
        <v>13302013</v>
      </c>
      <c r="B616" s="61" t="str">
        <f>RIGHT(INDEX(CHARACTER!$A$4:$A$10,MATCH(CHARACTER_EXP!I616,CHARACTER!$B$4:$B$10,0)),4)</f>
        <v>3302</v>
      </c>
      <c r="C616" s="61">
        <v>13</v>
      </c>
      <c r="D616" s="61"/>
      <c r="E616" s="61"/>
      <c r="F616" s="61"/>
      <c r="G616" s="61"/>
      <c r="H616" s="61"/>
      <c r="I616" s="111" t="s">
        <v>67</v>
      </c>
    </row>
    <row r="617" spans="1:9">
      <c r="A617" s="61">
        <f t="shared" si="9"/>
        <v>13302014</v>
      </c>
      <c r="B617" s="61" t="str">
        <f>RIGHT(INDEX(CHARACTER!$A$4:$A$10,MATCH(CHARACTER_EXP!I617,CHARACTER!$B$4:$B$10,0)),4)</f>
        <v>3302</v>
      </c>
      <c r="C617" s="61">
        <v>14</v>
      </c>
      <c r="D617" s="61"/>
      <c r="E617" s="61"/>
      <c r="F617" s="61"/>
      <c r="G617" s="61"/>
      <c r="H617" s="61"/>
      <c r="I617" s="111" t="s">
        <v>67</v>
      </c>
    </row>
    <row r="618" spans="1:9">
      <c r="A618" s="61">
        <f t="shared" si="9"/>
        <v>13302015</v>
      </c>
      <c r="B618" s="61" t="str">
        <f>RIGHT(INDEX(CHARACTER!$A$4:$A$10,MATCH(CHARACTER_EXP!I618,CHARACTER!$B$4:$B$10,0)),4)</f>
        <v>3302</v>
      </c>
      <c r="C618" s="61">
        <v>15</v>
      </c>
      <c r="D618" s="61"/>
      <c r="E618" s="61"/>
      <c r="F618" s="61"/>
      <c r="G618" s="61"/>
      <c r="H618" s="61"/>
      <c r="I618" s="111" t="s">
        <v>67</v>
      </c>
    </row>
    <row r="619" spans="1:9">
      <c r="A619" s="61">
        <f t="shared" si="9"/>
        <v>13302016</v>
      </c>
      <c r="B619" s="61" t="str">
        <f>RIGHT(INDEX(CHARACTER!$A$4:$A$10,MATCH(CHARACTER_EXP!I619,CHARACTER!$B$4:$B$10,0)),4)</f>
        <v>3302</v>
      </c>
      <c r="C619" s="61">
        <v>16</v>
      </c>
      <c r="D619" s="61"/>
      <c r="E619" s="61"/>
      <c r="F619" s="61"/>
      <c r="G619" s="61"/>
      <c r="H619" s="61"/>
      <c r="I619" s="111" t="s">
        <v>67</v>
      </c>
    </row>
    <row r="620" spans="1:9">
      <c r="A620" s="61">
        <f t="shared" si="9"/>
        <v>13302017</v>
      </c>
      <c r="B620" s="61" t="str">
        <f>RIGHT(INDEX(CHARACTER!$A$4:$A$10,MATCH(CHARACTER_EXP!I620,CHARACTER!$B$4:$B$10,0)),4)</f>
        <v>3302</v>
      </c>
      <c r="C620" s="61">
        <v>17</v>
      </c>
      <c r="D620" s="61"/>
      <c r="E620" s="61"/>
      <c r="F620" s="61"/>
      <c r="G620" s="61"/>
      <c r="H620" s="61"/>
      <c r="I620" s="111" t="s">
        <v>67</v>
      </c>
    </row>
    <row r="621" spans="1:9">
      <c r="A621" s="61">
        <f t="shared" si="9"/>
        <v>13302018</v>
      </c>
      <c r="B621" s="61" t="str">
        <f>RIGHT(INDEX(CHARACTER!$A$4:$A$10,MATCH(CHARACTER_EXP!I621,CHARACTER!$B$4:$B$10,0)),4)</f>
        <v>3302</v>
      </c>
      <c r="C621" s="61">
        <v>18</v>
      </c>
      <c r="D621" s="61"/>
      <c r="E621" s="61"/>
      <c r="F621" s="61"/>
      <c r="G621" s="61"/>
      <c r="H621" s="61"/>
      <c r="I621" s="111" t="s">
        <v>67</v>
      </c>
    </row>
    <row r="622" spans="1:9">
      <c r="A622" s="61">
        <f t="shared" si="9"/>
        <v>13302019</v>
      </c>
      <c r="B622" s="61" t="str">
        <f>RIGHT(INDEX(CHARACTER!$A$4:$A$10,MATCH(CHARACTER_EXP!I622,CHARACTER!$B$4:$B$10,0)),4)</f>
        <v>3302</v>
      </c>
      <c r="C622" s="61">
        <v>19</v>
      </c>
      <c r="D622" s="61"/>
      <c r="E622" s="61"/>
      <c r="F622" s="61"/>
      <c r="G622" s="61"/>
      <c r="H622" s="61"/>
      <c r="I622" s="111" t="s">
        <v>67</v>
      </c>
    </row>
    <row r="623" spans="1:9">
      <c r="A623" s="61">
        <f t="shared" si="9"/>
        <v>13302020</v>
      </c>
      <c r="B623" s="61" t="str">
        <f>RIGHT(INDEX(CHARACTER!$A$4:$A$10,MATCH(CHARACTER_EXP!I623,CHARACTER!$B$4:$B$10,0)),4)</f>
        <v>3302</v>
      </c>
      <c r="C623" s="61">
        <v>20</v>
      </c>
      <c r="D623" s="61"/>
      <c r="E623" s="61"/>
      <c r="F623" s="61"/>
      <c r="G623" s="61"/>
      <c r="H623" s="61"/>
      <c r="I623" s="111" t="s">
        <v>67</v>
      </c>
    </row>
    <row r="624" spans="1:9">
      <c r="A624" s="61">
        <f t="shared" si="9"/>
        <v>13302021</v>
      </c>
      <c r="B624" s="61" t="str">
        <f>RIGHT(INDEX(CHARACTER!$A$4:$A$10,MATCH(CHARACTER_EXP!I624,CHARACTER!$B$4:$B$10,0)),4)</f>
        <v>3302</v>
      </c>
      <c r="C624" s="61">
        <v>21</v>
      </c>
      <c r="D624" s="61"/>
      <c r="E624" s="61"/>
      <c r="F624" s="61"/>
      <c r="G624" s="61"/>
      <c r="H624" s="61"/>
      <c r="I624" s="111" t="s">
        <v>67</v>
      </c>
    </row>
    <row r="625" spans="1:9">
      <c r="A625" s="61">
        <f t="shared" si="9"/>
        <v>13302022</v>
      </c>
      <c r="B625" s="61" t="str">
        <f>RIGHT(INDEX(CHARACTER!$A$4:$A$10,MATCH(CHARACTER_EXP!I625,CHARACTER!$B$4:$B$10,0)),4)</f>
        <v>3302</v>
      </c>
      <c r="C625" s="61">
        <v>22</v>
      </c>
      <c r="D625" s="61"/>
      <c r="E625" s="61"/>
      <c r="F625" s="61"/>
      <c r="G625" s="61"/>
      <c r="H625" s="61"/>
      <c r="I625" s="111" t="s">
        <v>67</v>
      </c>
    </row>
    <row r="626" spans="1:9">
      <c r="A626" s="61">
        <f t="shared" si="9"/>
        <v>13302023</v>
      </c>
      <c r="B626" s="61" t="str">
        <f>RIGHT(INDEX(CHARACTER!$A$4:$A$10,MATCH(CHARACTER_EXP!I626,CHARACTER!$B$4:$B$10,0)),4)</f>
        <v>3302</v>
      </c>
      <c r="C626" s="61">
        <v>23</v>
      </c>
      <c r="D626" s="61"/>
      <c r="E626" s="61"/>
      <c r="F626" s="61"/>
      <c r="G626" s="61"/>
      <c r="H626" s="61"/>
      <c r="I626" s="111" t="s">
        <v>67</v>
      </c>
    </row>
    <row r="627" spans="1:9">
      <c r="A627" s="61">
        <f t="shared" si="9"/>
        <v>13302024</v>
      </c>
      <c r="B627" s="61" t="str">
        <f>RIGHT(INDEX(CHARACTER!$A$4:$A$10,MATCH(CHARACTER_EXP!I627,CHARACTER!$B$4:$B$10,0)),4)</f>
        <v>3302</v>
      </c>
      <c r="C627" s="61">
        <v>24</v>
      </c>
      <c r="D627" s="61"/>
      <c r="E627" s="61"/>
      <c r="F627" s="61"/>
      <c r="G627" s="61"/>
      <c r="H627" s="61"/>
      <c r="I627" s="111" t="s">
        <v>67</v>
      </c>
    </row>
    <row r="628" spans="1:9">
      <c r="A628" s="61">
        <f t="shared" si="9"/>
        <v>13302025</v>
      </c>
      <c r="B628" s="61" t="str">
        <f>RIGHT(INDEX(CHARACTER!$A$4:$A$10,MATCH(CHARACTER_EXP!I628,CHARACTER!$B$4:$B$10,0)),4)</f>
        <v>3302</v>
      </c>
      <c r="C628" s="61">
        <v>25</v>
      </c>
      <c r="D628" s="61"/>
      <c r="E628" s="61"/>
      <c r="F628" s="61"/>
      <c r="G628" s="61"/>
      <c r="H628" s="61"/>
      <c r="I628" s="111" t="s">
        <v>67</v>
      </c>
    </row>
    <row r="629" spans="1:9">
      <c r="A629" s="61">
        <f t="shared" si="9"/>
        <v>13302026</v>
      </c>
      <c r="B629" s="61" t="str">
        <f>RIGHT(INDEX(CHARACTER!$A$4:$A$10,MATCH(CHARACTER_EXP!I629,CHARACTER!$B$4:$B$10,0)),4)</f>
        <v>3302</v>
      </c>
      <c r="C629" s="61">
        <v>26</v>
      </c>
      <c r="D629" s="61"/>
      <c r="E629" s="61"/>
      <c r="F629" s="61"/>
      <c r="G629" s="61"/>
      <c r="H629" s="61"/>
      <c r="I629" s="111" t="s">
        <v>67</v>
      </c>
    </row>
    <row r="630" spans="1:9">
      <c r="A630" s="61">
        <f t="shared" si="9"/>
        <v>13302027</v>
      </c>
      <c r="B630" s="61" t="str">
        <f>RIGHT(INDEX(CHARACTER!$A$4:$A$10,MATCH(CHARACTER_EXP!I630,CHARACTER!$B$4:$B$10,0)),4)</f>
        <v>3302</v>
      </c>
      <c r="C630" s="61">
        <v>27</v>
      </c>
      <c r="D630" s="61"/>
      <c r="E630" s="61"/>
      <c r="F630" s="61"/>
      <c r="G630" s="61"/>
      <c r="H630" s="61"/>
      <c r="I630" s="111" t="s">
        <v>67</v>
      </c>
    </row>
    <row r="631" spans="1:9">
      <c r="A631" s="61">
        <f t="shared" si="9"/>
        <v>13302028</v>
      </c>
      <c r="B631" s="61" t="str">
        <f>RIGHT(INDEX(CHARACTER!$A$4:$A$10,MATCH(CHARACTER_EXP!I631,CHARACTER!$B$4:$B$10,0)),4)</f>
        <v>3302</v>
      </c>
      <c r="C631" s="61">
        <v>28</v>
      </c>
      <c r="D631" s="61"/>
      <c r="E631" s="61"/>
      <c r="F631" s="61"/>
      <c r="G631" s="61"/>
      <c r="H631" s="61"/>
      <c r="I631" s="111" t="s">
        <v>67</v>
      </c>
    </row>
    <row r="632" spans="1:9">
      <c r="A632" s="61">
        <f t="shared" si="9"/>
        <v>13302029</v>
      </c>
      <c r="B632" s="61" t="str">
        <f>RIGHT(INDEX(CHARACTER!$A$4:$A$10,MATCH(CHARACTER_EXP!I632,CHARACTER!$B$4:$B$10,0)),4)</f>
        <v>3302</v>
      </c>
      <c r="C632" s="61">
        <v>29</v>
      </c>
      <c r="D632" s="61"/>
      <c r="E632" s="61"/>
      <c r="F632" s="61"/>
      <c r="G632" s="61"/>
      <c r="H632" s="61"/>
      <c r="I632" s="111" t="s">
        <v>67</v>
      </c>
    </row>
    <row r="633" spans="1:9">
      <c r="A633" s="61">
        <f t="shared" si="9"/>
        <v>13302030</v>
      </c>
      <c r="B633" s="61" t="str">
        <f>RIGHT(INDEX(CHARACTER!$A$4:$A$10,MATCH(CHARACTER_EXP!I633,CHARACTER!$B$4:$B$10,0)),4)</f>
        <v>3302</v>
      </c>
      <c r="C633" s="61">
        <v>30</v>
      </c>
      <c r="D633" s="61"/>
      <c r="E633" s="61"/>
      <c r="F633" s="61"/>
      <c r="G633" s="61"/>
      <c r="H633" s="61"/>
      <c r="I633" s="111" t="s">
        <v>67</v>
      </c>
    </row>
    <row r="634" spans="1:9">
      <c r="A634" s="61">
        <f t="shared" si="9"/>
        <v>13302031</v>
      </c>
      <c r="B634" s="61" t="str">
        <f>RIGHT(INDEX(CHARACTER!$A$4:$A$10,MATCH(CHARACTER_EXP!I634,CHARACTER!$B$4:$B$10,0)),4)</f>
        <v>3302</v>
      </c>
      <c r="C634" s="61">
        <v>31</v>
      </c>
      <c r="D634" s="61"/>
      <c r="E634" s="61"/>
      <c r="F634" s="61"/>
      <c r="G634" s="61"/>
      <c r="H634" s="61"/>
      <c r="I634" s="111" t="s">
        <v>67</v>
      </c>
    </row>
    <row r="635" spans="1:9">
      <c r="A635" s="61">
        <f t="shared" si="9"/>
        <v>13302032</v>
      </c>
      <c r="B635" s="61" t="str">
        <f>RIGHT(INDEX(CHARACTER!$A$4:$A$10,MATCH(CHARACTER_EXP!I635,CHARACTER!$B$4:$B$10,0)),4)</f>
        <v>3302</v>
      </c>
      <c r="C635" s="61">
        <v>32</v>
      </c>
      <c r="D635" s="61"/>
      <c r="E635" s="61"/>
      <c r="F635" s="61"/>
      <c r="G635" s="61"/>
      <c r="H635" s="61"/>
      <c r="I635" s="111" t="s">
        <v>67</v>
      </c>
    </row>
    <row r="636" spans="1:9">
      <c r="A636" s="61">
        <f t="shared" si="9"/>
        <v>13302033</v>
      </c>
      <c r="B636" s="61" t="str">
        <f>RIGHT(INDEX(CHARACTER!$A$4:$A$10,MATCH(CHARACTER_EXP!I636,CHARACTER!$B$4:$B$10,0)),4)</f>
        <v>3302</v>
      </c>
      <c r="C636" s="61">
        <v>33</v>
      </c>
      <c r="D636" s="61"/>
      <c r="E636" s="61"/>
      <c r="F636" s="61"/>
      <c r="G636" s="61"/>
      <c r="H636" s="61"/>
      <c r="I636" s="111" t="s">
        <v>67</v>
      </c>
    </row>
    <row r="637" spans="1:9">
      <c r="A637" s="61">
        <f t="shared" si="9"/>
        <v>13302034</v>
      </c>
      <c r="B637" s="61" t="str">
        <f>RIGHT(INDEX(CHARACTER!$A$4:$A$10,MATCH(CHARACTER_EXP!I637,CHARACTER!$B$4:$B$10,0)),4)</f>
        <v>3302</v>
      </c>
      <c r="C637" s="61">
        <v>34</v>
      </c>
      <c r="D637" s="61"/>
      <c r="E637" s="61"/>
      <c r="F637" s="61"/>
      <c r="G637" s="61"/>
      <c r="H637" s="61"/>
      <c r="I637" s="111" t="s">
        <v>67</v>
      </c>
    </row>
    <row r="638" spans="1:9">
      <c r="A638" s="61">
        <f t="shared" si="9"/>
        <v>13302035</v>
      </c>
      <c r="B638" s="61" t="str">
        <f>RIGHT(INDEX(CHARACTER!$A$4:$A$10,MATCH(CHARACTER_EXP!I638,CHARACTER!$B$4:$B$10,0)),4)</f>
        <v>3302</v>
      </c>
      <c r="C638" s="61">
        <v>35</v>
      </c>
      <c r="D638" s="61"/>
      <c r="E638" s="61"/>
      <c r="F638" s="61"/>
      <c r="G638" s="61"/>
      <c r="H638" s="61"/>
      <c r="I638" s="111" t="s">
        <v>67</v>
      </c>
    </row>
    <row r="639" spans="1:9">
      <c r="A639" s="61">
        <f t="shared" si="9"/>
        <v>13302036</v>
      </c>
      <c r="B639" s="61" t="str">
        <f>RIGHT(INDEX(CHARACTER!$A$4:$A$10,MATCH(CHARACTER_EXP!I639,CHARACTER!$B$4:$B$10,0)),4)</f>
        <v>3302</v>
      </c>
      <c r="C639" s="61">
        <v>36</v>
      </c>
      <c r="D639" s="61"/>
      <c r="E639" s="61"/>
      <c r="F639" s="61"/>
      <c r="G639" s="61"/>
      <c r="H639" s="61"/>
      <c r="I639" s="111" t="s">
        <v>67</v>
      </c>
    </row>
    <row r="640" spans="1:9">
      <c r="A640" s="61">
        <f t="shared" si="9"/>
        <v>13302037</v>
      </c>
      <c r="B640" s="61" t="str">
        <f>RIGHT(INDEX(CHARACTER!$A$4:$A$10,MATCH(CHARACTER_EXP!I640,CHARACTER!$B$4:$B$10,0)),4)</f>
        <v>3302</v>
      </c>
      <c r="C640" s="61">
        <v>37</v>
      </c>
      <c r="D640" s="61"/>
      <c r="E640" s="61"/>
      <c r="F640" s="61"/>
      <c r="G640" s="61"/>
      <c r="H640" s="61"/>
      <c r="I640" s="111" t="s">
        <v>67</v>
      </c>
    </row>
    <row r="641" spans="1:9">
      <c r="A641" s="61">
        <f t="shared" si="9"/>
        <v>13302038</v>
      </c>
      <c r="B641" s="61" t="str">
        <f>RIGHT(INDEX(CHARACTER!$A$4:$A$10,MATCH(CHARACTER_EXP!I641,CHARACTER!$B$4:$B$10,0)),4)</f>
        <v>3302</v>
      </c>
      <c r="C641" s="61">
        <v>38</v>
      </c>
      <c r="D641" s="61"/>
      <c r="E641" s="61"/>
      <c r="F641" s="61"/>
      <c r="G641" s="61"/>
      <c r="H641" s="61"/>
      <c r="I641" s="111" t="s">
        <v>67</v>
      </c>
    </row>
    <row r="642" spans="1:9">
      <c r="A642" s="61">
        <f t="shared" si="9"/>
        <v>13302039</v>
      </c>
      <c r="B642" s="61" t="str">
        <f>RIGHT(INDEX(CHARACTER!$A$4:$A$10,MATCH(CHARACTER_EXP!I642,CHARACTER!$B$4:$B$10,0)),4)</f>
        <v>3302</v>
      </c>
      <c r="C642" s="61">
        <v>39</v>
      </c>
      <c r="D642" s="61"/>
      <c r="E642" s="61"/>
      <c r="F642" s="61"/>
      <c r="G642" s="61"/>
      <c r="H642" s="61"/>
      <c r="I642" s="111" t="s">
        <v>67</v>
      </c>
    </row>
    <row r="643" spans="1:9">
      <c r="A643" s="61">
        <f t="shared" si="9"/>
        <v>13302040</v>
      </c>
      <c r="B643" s="61" t="str">
        <f>RIGHT(INDEX(CHARACTER!$A$4:$A$10,MATCH(CHARACTER_EXP!I643,CHARACTER!$B$4:$B$10,0)),4)</f>
        <v>3302</v>
      </c>
      <c r="C643" s="61">
        <v>40</v>
      </c>
      <c r="D643" s="61"/>
      <c r="E643" s="61"/>
      <c r="F643" s="61"/>
      <c r="G643" s="61"/>
      <c r="H643" s="61"/>
      <c r="I643" s="111" t="s">
        <v>67</v>
      </c>
    </row>
    <row r="644" spans="1:9">
      <c r="A644" s="61">
        <f t="shared" si="9"/>
        <v>13302041</v>
      </c>
      <c r="B644" s="61" t="str">
        <f>RIGHT(INDEX(CHARACTER!$A$4:$A$10,MATCH(CHARACTER_EXP!I644,CHARACTER!$B$4:$B$10,0)),4)</f>
        <v>3302</v>
      </c>
      <c r="C644" s="61">
        <v>41</v>
      </c>
      <c r="D644" s="61"/>
      <c r="E644" s="61"/>
      <c r="F644" s="61"/>
      <c r="G644" s="61"/>
      <c r="H644" s="61"/>
      <c r="I644" s="111" t="s">
        <v>67</v>
      </c>
    </row>
    <row r="645" spans="1:9">
      <c r="A645" s="61">
        <f t="shared" ref="A645:A703" si="10">10000000+B645*1000+C645</f>
        <v>13302042</v>
      </c>
      <c r="B645" s="61" t="str">
        <f>RIGHT(INDEX(CHARACTER!$A$4:$A$10,MATCH(CHARACTER_EXP!I645,CHARACTER!$B$4:$B$10,0)),4)</f>
        <v>3302</v>
      </c>
      <c r="C645" s="61">
        <v>42</v>
      </c>
      <c r="D645" s="61"/>
      <c r="E645" s="61"/>
      <c r="F645" s="61"/>
      <c r="G645" s="61"/>
      <c r="H645" s="61"/>
      <c r="I645" s="111" t="s">
        <v>67</v>
      </c>
    </row>
    <row r="646" spans="1:9">
      <c r="A646" s="61">
        <f t="shared" si="10"/>
        <v>13302043</v>
      </c>
      <c r="B646" s="61" t="str">
        <f>RIGHT(INDEX(CHARACTER!$A$4:$A$10,MATCH(CHARACTER_EXP!I646,CHARACTER!$B$4:$B$10,0)),4)</f>
        <v>3302</v>
      </c>
      <c r="C646" s="61">
        <v>43</v>
      </c>
      <c r="D646" s="61"/>
      <c r="E646" s="61"/>
      <c r="F646" s="61"/>
      <c r="G646" s="61"/>
      <c r="H646" s="61"/>
      <c r="I646" s="111" t="s">
        <v>67</v>
      </c>
    </row>
    <row r="647" spans="1:9">
      <c r="A647" s="61">
        <f t="shared" si="10"/>
        <v>13302044</v>
      </c>
      <c r="B647" s="61" t="str">
        <f>RIGHT(INDEX(CHARACTER!$A$4:$A$10,MATCH(CHARACTER_EXP!I647,CHARACTER!$B$4:$B$10,0)),4)</f>
        <v>3302</v>
      </c>
      <c r="C647" s="61">
        <v>44</v>
      </c>
      <c r="D647" s="61"/>
      <c r="E647" s="61"/>
      <c r="F647" s="61"/>
      <c r="G647" s="61"/>
      <c r="H647" s="61"/>
      <c r="I647" s="111" t="s">
        <v>67</v>
      </c>
    </row>
    <row r="648" spans="1:9">
      <c r="A648" s="61">
        <f t="shared" si="10"/>
        <v>13302045</v>
      </c>
      <c r="B648" s="61" t="str">
        <f>RIGHT(INDEX(CHARACTER!$A$4:$A$10,MATCH(CHARACTER_EXP!I648,CHARACTER!$B$4:$B$10,0)),4)</f>
        <v>3302</v>
      </c>
      <c r="C648" s="61">
        <v>45</v>
      </c>
      <c r="D648" s="61"/>
      <c r="E648" s="61"/>
      <c r="F648" s="61"/>
      <c r="G648" s="61"/>
      <c r="H648" s="61"/>
      <c r="I648" s="111" t="s">
        <v>67</v>
      </c>
    </row>
    <row r="649" spans="1:9">
      <c r="A649" s="61">
        <f t="shared" si="10"/>
        <v>13302046</v>
      </c>
      <c r="B649" s="61" t="str">
        <f>RIGHT(INDEX(CHARACTER!$A$4:$A$10,MATCH(CHARACTER_EXP!I649,CHARACTER!$B$4:$B$10,0)),4)</f>
        <v>3302</v>
      </c>
      <c r="C649" s="61">
        <v>46</v>
      </c>
      <c r="D649" s="61"/>
      <c r="E649" s="61"/>
      <c r="F649" s="61"/>
      <c r="G649" s="61"/>
      <c r="H649" s="61"/>
      <c r="I649" s="111" t="s">
        <v>67</v>
      </c>
    </row>
    <row r="650" spans="1:9">
      <c r="A650" s="61">
        <f t="shared" si="10"/>
        <v>13302047</v>
      </c>
      <c r="B650" s="61" t="str">
        <f>RIGHT(INDEX(CHARACTER!$A$4:$A$10,MATCH(CHARACTER_EXP!I650,CHARACTER!$B$4:$B$10,0)),4)</f>
        <v>3302</v>
      </c>
      <c r="C650" s="61">
        <v>47</v>
      </c>
      <c r="D650" s="61"/>
      <c r="E650" s="61"/>
      <c r="F650" s="61"/>
      <c r="G650" s="61"/>
      <c r="H650" s="61"/>
      <c r="I650" s="111" t="s">
        <v>67</v>
      </c>
    </row>
    <row r="651" spans="1:9">
      <c r="A651" s="61">
        <f t="shared" si="10"/>
        <v>13302048</v>
      </c>
      <c r="B651" s="61" t="str">
        <f>RIGHT(INDEX(CHARACTER!$A$4:$A$10,MATCH(CHARACTER_EXP!I651,CHARACTER!$B$4:$B$10,0)),4)</f>
        <v>3302</v>
      </c>
      <c r="C651" s="61">
        <v>48</v>
      </c>
      <c r="D651" s="61"/>
      <c r="E651" s="61"/>
      <c r="F651" s="61"/>
      <c r="G651" s="61"/>
      <c r="H651" s="61"/>
      <c r="I651" s="111" t="s">
        <v>67</v>
      </c>
    </row>
    <row r="652" spans="1:9">
      <c r="A652" s="61">
        <f t="shared" si="10"/>
        <v>13302049</v>
      </c>
      <c r="B652" s="61" t="str">
        <f>RIGHT(INDEX(CHARACTER!$A$4:$A$10,MATCH(CHARACTER_EXP!I652,CHARACTER!$B$4:$B$10,0)),4)</f>
        <v>3302</v>
      </c>
      <c r="C652" s="61">
        <v>49</v>
      </c>
      <c r="D652" s="61"/>
      <c r="E652" s="61"/>
      <c r="F652" s="61"/>
      <c r="G652" s="61"/>
      <c r="H652" s="61"/>
      <c r="I652" s="111" t="s">
        <v>67</v>
      </c>
    </row>
    <row r="653" spans="1:9">
      <c r="A653" s="61">
        <f t="shared" si="10"/>
        <v>13302050</v>
      </c>
      <c r="B653" s="61" t="str">
        <f>RIGHT(INDEX(CHARACTER!$A$4:$A$10,MATCH(CHARACTER_EXP!I653,CHARACTER!$B$4:$B$10,0)),4)</f>
        <v>3302</v>
      </c>
      <c r="C653" s="61">
        <v>50</v>
      </c>
      <c r="D653" s="61"/>
      <c r="E653" s="61"/>
      <c r="F653" s="61"/>
      <c r="G653" s="61"/>
      <c r="H653" s="61"/>
      <c r="I653" s="111" t="s">
        <v>67</v>
      </c>
    </row>
    <row r="654" spans="1:9">
      <c r="A654" s="61">
        <f t="shared" si="10"/>
        <v>13302051</v>
      </c>
      <c r="B654" s="61" t="str">
        <f>RIGHT(INDEX(CHARACTER!$A$4:$A$10,MATCH(CHARACTER_EXP!I654,CHARACTER!$B$4:$B$10,0)),4)</f>
        <v>3302</v>
      </c>
      <c r="C654" s="61">
        <v>51</v>
      </c>
      <c r="D654" s="61"/>
      <c r="E654" s="61"/>
      <c r="F654" s="61"/>
      <c r="G654" s="61"/>
      <c r="H654" s="61"/>
      <c r="I654" s="111" t="s">
        <v>67</v>
      </c>
    </row>
    <row r="655" spans="1:9">
      <c r="A655" s="61">
        <f t="shared" si="10"/>
        <v>13302052</v>
      </c>
      <c r="B655" s="61" t="str">
        <f>RIGHT(INDEX(CHARACTER!$A$4:$A$10,MATCH(CHARACTER_EXP!I655,CHARACTER!$B$4:$B$10,0)),4)</f>
        <v>3302</v>
      </c>
      <c r="C655" s="61">
        <v>52</v>
      </c>
      <c r="D655" s="61"/>
      <c r="E655" s="61"/>
      <c r="F655" s="61"/>
      <c r="G655" s="61"/>
      <c r="H655" s="61"/>
      <c r="I655" s="111" t="s">
        <v>67</v>
      </c>
    </row>
    <row r="656" spans="1:9">
      <c r="A656" s="61">
        <f t="shared" si="10"/>
        <v>13302053</v>
      </c>
      <c r="B656" s="61" t="str">
        <f>RIGHT(INDEX(CHARACTER!$A$4:$A$10,MATCH(CHARACTER_EXP!I656,CHARACTER!$B$4:$B$10,0)),4)</f>
        <v>3302</v>
      </c>
      <c r="C656" s="61">
        <v>53</v>
      </c>
      <c r="D656" s="61"/>
      <c r="E656" s="61"/>
      <c r="F656" s="61"/>
      <c r="G656" s="61"/>
      <c r="H656" s="61"/>
      <c r="I656" s="111" t="s">
        <v>67</v>
      </c>
    </row>
    <row r="657" spans="1:9">
      <c r="A657" s="61">
        <f t="shared" si="10"/>
        <v>13302054</v>
      </c>
      <c r="B657" s="61" t="str">
        <f>RIGHT(INDEX(CHARACTER!$A$4:$A$10,MATCH(CHARACTER_EXP!I657,CHARACTER!$B$4:$B$10,0)),4)</f>
        <v>3302</v>
      </c>
      <c r="C657" s="61">
        <v>54</v>
      </c>
      <c r="D657" s="61"/>
      <c r="E657" s="61"/>
      <c r="F657" s="61"/>
      <c r="G657" s="61"/>
      <c r="H657" s="61"/>
      <c r="I657" s="111" t="s">
        <v>67</v>
      </c>
    </row>
    <row r="658" spans="1:9">
      <c r="A658" s="61">
        <f t="shared" si="10"/>
        <v>13302055</v>
      </c>
      <c r="B658" s="61" t="str">
        <f>RIGHT(INDEX(CHARACTER!$A$4:$A$10,MATCH(CHARACTER_EXP!I658,CHARACTER!$B$4:$B$10,0)),4)</f>
        <v>3302</v>
      </c>
      <c r="C658" s="61">
        <v>55</v>
      </c>
      <c r="D658" s="61"/>
      <c r="E658" s="61"/>
      <c r="F658" s="61"/>
      <c r="G658" s="61"/>
      <c r="H658" s="61"/>
      <c r="I658" s="111" t="s">
        <v>67</v>
      </c>
    </row>
    <row r="659" spans="1:9">
      <c r="A659" s="61">
        <f t="shared" si="10"/>
        <v>13302056</v>
      </c>
      <c r="B659" s="61" t="str">
        <f>RIGHT(INDEX(CHARACTER!$A$4:$A$10,MATCH(CHARACTER_EXP!I659,CHARACTER!$B$4:$B$10,0)),4)</f>
        <v>3302</v>
      </c>
      <c r="C659" s="61">
        <v>56</v>
      </c>
      <c r="D659" s="61"/>
      <c r="E659" s="61"/>
      <c r="F659" s="61"/>
      <c r="G659" s="61"/>
      <c r="H659" s="61"/>
      <c r="I659" s="111" t="s">
        <v>67</v>
      </c>
    </row>
    <row r="660" spans="1:9">
      <c r="A660" s="61">
        <f t="shared" si="10"/>
        <v>13302057</v>
      </c>
      <c r="B660" s="61" t="str">
        <f>RIGHT(INDEX(CHARACTER!$A$4:$A$10,MATCH(CHARACTER_EXP!I660,CHARACTER!$B$4:$B$10,0)),4)</f>
        <v>3302</v>
      </c>
      <c r="C660" s="61">
        <v>57</v>
      </c>
      <c r="D660" s="61"/>
      <c r="E660" s="61"/>
      <c r="F660" s="61"/>
      <c r="G660" s="61"/>
      <c r="H660" s="61"/>
      <c r="I660" s="111" t="s">
        <v>67</v>
      </c>
    </row>
    <row r="661" spans="1:9">
      <c r="A661" s="61">
        <f t="shared" si="10"/>
        <v>13302058</v>
      </c>
      <c r="B661" s="61" t="str">
        <f>RIGHT(INDEX(CHARACTER!$A$4:$A$10,MATCH(CHARACTER_EXP!I661,CHARACTER!$B$4:$B$10,0)),4)</f>
        <v>3302</v>
      </c>
      <c r="C661" s="61">
        <v>58</v>
      </c>
      <c r="D661" s="61"/>
      <c r="E661" s="61"/>
      <c r="F661" s="61"/>
      <c r="G661" s="61"/>
      <c r="H661" s="61"/>
      <c r="I661" s="111" t="s">
        <v>67</v>
      </c>
    </row>
    <row r="662" spans="1:9">
      <c r="A662" s="61">
        <f t="shared" si="10"/>
        <v>13302059</v>
      </c>
      <c r="B662" s="61" t="str">
        <f>RIGHT(INDEX(CHARACTER!$A$4:$A$10,MATCH(CHARACTER_EXP!I662,CHARACTER!$B$4:$B$10,0)),4)</f>
        <v>3302</v>
      </c>
      <c r="C662" s="61">
        <v>59</v>
      </c>
      <c r="D662" s="61"/>
      <c r="E662" s="61"/>
      <c r="F662" s="61"/>
      <c r="G662" s="61"/>
      <c r="H662" s="61"/>
      <c r="I662" s="111" t="s">
        <v>67</v>
      </c>
    </row>
    <row r="663" spans="1:9">
      <c r="A663" s="61">
        <f t="shared" si="10"/>
        <v>13302060</v>
      </c>
      <c r="B663" s="61" t="str">
        <f>RIGHT(INDEX(CHARACTER!$A$4:$A$10,MATCH(CHARACTER_EXP!I663,CHARACTER!$B$4:$B$10,0)),4)</f>
        <v>3302</v>
      </c>
      <c r="C663" s="61">
        <v>60</v>
      </c>
      <c r="D663" s="61"/>
      <c r="E663" s="61"/>
      <c r="F663" s="61"/>
      <c r="G663" s="61"/>
      <c r="H663" s="61"/>
      <c r="I663" s="111" t="s">
        <v>67</v>
      </c>
    </row>
    <row r="664" spans="1:9">
      <c r="A664" s="61">
        <f t="shared" si="10"/>
        <v>13302061</v>
      </c>
      <c r="B664" s="61" t="str">
        <f>RIGHT(INDEX(CHARACTER!$A$4:$A$10,MATCH(CHARACTER_EXP!I664,CHARACTER!$B$4:$B$10,0)),4)</f>
        <v>3302</v>
      </c>
      <c r="C664" s="61">
        <v>61</v>
      </c>
      <c r="D664" s="61"/>
      <c r="E664" s="61"/>
      <c r="F664" s="61"/>
      <c r="G664" s="61"/>
      <c r="H664" s="61"/>
      <c r="I664" s="111" t="s">
        <v>67</v>
      </c>
    </row>
    <row r="665" spans="1:9">
      <c r="A665" s="61">
        <f t="shared" si="10"/>
        <v>13302062</v>
      </c>
      <c r="B665" s="61" t="str">
        <f>RIGHT(INDEX(CHARACTER!$A$4:$A$10,MATCH(CHARACTER_EXP!I665,CHARACTER!$B$4:$B$10,0)),4)</f>
        <v>3302</v>
      </c>
      <c r="C665" s="61">
        <v>62</v>
      </c>
      <c r="D665" s="61"/>
      <c r="E665" s="61"/>
      <c r="F665" s="61"/>
      <c r="G665" s="61"/>
      <c r="H665" s="61"/>
      <c r="I665" s="111" t="s">
        <v>67</v>
      </c>
    </row>
    <row r="666" spans="1:9">
      <c r="A666" s="61">
        <f t="shared" si="10"/>
        <v>13302063</v>
      </c>
      <c r="B666" s="61" t="str">
        <f>RIGHT(INDEX(CHARACTER!$A$4:$A$10,MATCH(CHARACTER_EXP!I666,CHARACTER!$B$4:$B$10,0)),4)</f>
        <v>3302</v>
      </c>
      <c r="C666" s="61">
        <v>63</v>
      </c>
      <c r="D666" s="61"/>
      <c r="E666" s="61"/>
      <c r="F666" s="61"/>
      <c r="G666" s="61"/>
      <c r="H666" s="61"/>
      <c r="I666" s="111" t="s">
        <v>67</v>
      </c>
    </row>
    <row r="667" spans="1:9">
      <c r="A667" s="61">
        <f t="shared" si="10"/>
        <v>13302064</v>
      </c>
      <c r="B667" s="61" t="str">
        <f>RIGHT(INDEX(CHARACTER!$A$4:$A$10,MATCH(CHARACTER_EXP!I667,CHARACTER!$B$4:$B$10,0)),4)</f>
        <v>3302</v>
      </c>
      <c r="C667" s="61">
        <v>64</v>
      </c>
      <c r="D667" s="61"/>
      <c r="E667" s="61"/>
      <c r="F667" s="61"/>
      <c r="G667" s="61"/>
      <c r="H667" s="61"/>
      <c r="I667" s="111" t="s">
        <v>67</v>
      </c>
    </row>
    <row r="668" spans="1:9">
      <c r="A668" s="61">
        <f t="shared" si="10"/>
        <v>13302065</v>
      </c>
      <c r="B668" s="61" t="str">
        <f>RIGHT(INDEX(CHARACTER!$A$4:$A$10,MATCH(CHARACTER_EXP!I668,CHARACTER!$B$4:$B$10,0)),4)</f>
        <v>3302</v>
      </c>
      <c r="C668" s="61">
        <v>65</v>
      </c>
      <c r="D668" s="61"/>
      <c r="E668" s="61"/>
      <c r="F668" s="61"/>
      <c r="G668" s="61"/>
      <c r="H668" s="61"/>
      <c r="I668" s="111" t="s">
        <v>67</v>
      </c>
    </row>
    <row r="669" spans="1:9">
      <c r="A669" s="61">
        <f t="shared" si="10"/>
        <v>13302066</v>
      </c>
      <c r="B669" s="61" t="str">
        <f>RIGHT(INDEX(CHARACTER!$A$4:$A$10,MATCH(CHARACTER_EXP!I669,CHARACTER!$B$4:$B$10,0)),4)</f>
        <v>3302</v>
      </c>
      <c r="C669" s="61">
        <v>66</v>
      </c>
      <c r="D669" s="61"/>
      <c r="E669" s="61"/>
      <c r="F669" s="61"/>
      <c r="G669" s="61"/>
      <c r="H669" s="61"/>
      <c r="I669" s="111" t="s">
        <v>67</v>
      </c>
    </row>
    <row r="670" spans="1:9">
      <c r="A670" s="61">
        <f t="shared" si="10"/>
        <v>13302067</v>
      </c>
      <c r="B670" s="61" t="str">
        <f>RIGHT(INDEX(CHARACTER!$A$4:$A$10,MATCH(CHARACTER_EXP!I670,CHARACTER!$B$4:$B$10,0)),4)</f>
        <v>3302</v>
      </c>
      <c r="C670" s="61">
        <v>67</v>
      </c>
      <c r="D670" s="61"/>
      <c r="E670" s="61"/>
      <c r="F670" s="61"/>
      <c r="G670" s="61"/>
      <c r="H670" s="61"/>
      <c r="I670" s="111" t="s">
        <v>67</v>
      </c>
    </row>
    <row r="671" spans="1:9">
      <c r="A671" s="61">
        <f t="shared" si="10"/>
        <v>13302068</v>
      </c>
      <c r="B671" s="61" t="str">
        <f>RIGHT(INDEX(CHARACTER!$A$4:$A$10,MATCH(CHARACTER_EXP!I671,CHARACTER!$B$4:$B$10,0)),4)</f>
        <v>3302</v>
      </c>
      <c r="C671" s="61">
        <v>68</v>
      </c>
      <c r="D671" s="61"/>
      <c r="E671" s="61"/>
      <c r="F671" s="61"/>
      <c r="G671" s="61"/>
      <c r="H671" s="61"/>
      <c r="I671" s="111" t="s">
        <v>67</v>
      </c>
    </row>
    <row r="672" spans="1:9">
      <c r="A672" s="61">
        <f t="shared" si="10"/>
        <v>13302069</v>
      </c>
      <c r="B672" s="61" t="str">
        <f>RIGHT(INDEX(CHARACTER!$A$4:$A$10,MATCH(CHARACTER_EXP!I672,CHARACTER!$B$4:$B$10,0)),4)</f>
        <v>3302</v>
      </c>
      <c r="C672" s="61">
        <v>69</v>
      </c>
      <c r="D672" s="61"/>
      <c r="E672" s="61"/>
      <c r="F672" s="61"/>
      <c r="G672" s="61"/>
      <c r="H672" s="61"/>
      <c r="I672" s="111" t="s">
        <v>67</v>
      </c>
    </row>
    <row r="673" spans="1:9">
      <c r="A673" s="61">
        <f t="shared" si="10"/>
        <v>13302070</v>
      </c>
      <c r="B673" s="61" t="str">
        <f>RIGHT(INDEX(CHARACTER!$A$4:$A$10,MATCH(CHARACTER_EXP!I673,CHARACTER!$B$4:$B$10,0)),4)</f>
        <v>3302</v>
      </c>
      <c r="C673" s="61">
        <v>70</v>
      </c>
      <c r="D673" s="61"/>
      <c r="E673" s="61"/>
      <c r="F673" s="61"/>
      <c r="G673" s="61"/>
      <c r="H673" s="61"/>
      <c r="I673" s="111" t="s">
        <v>67</v>
      </c>
    </row>
    <row r="674" spans="1:9">
      <c r="A674" s="61">
        <f t="shared" si="10"/>
        <v>13302071</v>
      </c>
      <c r="B674" s="61" t="str">
        <f>RIGHT(INDEX(CHARACTER!$A$4:$A$10,MATCH(CHARACTER_EXP!I674,CHARACTER!$B$4:$B$10,0)),4)</f>
        <v>3302</v>
      </c>
      <c r="C674" s="61">
        <v>71</v>
      </c>
      <c r="D674" s="61"/>
      <c r="E674" s="61"/>
      <c r="F674" s="61"/>
      <c r="G674" s="61"/>
      <c r="H674" s="61"/>
      <c r="I674" s="111" t="s">
        <v>67</v>
      </c>
    </row>
    <row r="675" spans="1:9">
      <c r="A675" s="61">
        <f t="shared" si="10"/>
        <v>13302072</v>
      </c>
      <c r="B675" s="61" t="str">
        <f>RIGHT(INDEX(CHARACTER!$A$4:$A$10,MATCH(CHARACTER_EXP!I675,CHARACTER!$B$4:$B$10,0)),4)</f>
        <v>3302</v>
      </c>
      <c r="C675" s="61">
        <v>72</v>
      </c>
      <c r="D675" s="61"/>
      <c r="E675" s="61"/>
      <c r="F675" s="61"/>
      <c r="G675" s="61"/>
      <c r="H675" s="61"/>
      <c r="I675" s="111" t="s">
        <v>67</v>
      </c>
    </row>
    <row r="676" spans="1:9">
      <c r="A676" s="61">
        <f t="shared" si="10"/>
        <v>13302073</v>
      </c>
      <c r="B676" s="61" t="str">
        <f>RIGHT(INDEX(CHARACTER!$A$4:$A$10,MATCH(CHARACTER_EXP!I676,CHARACTER!$B$4:$B$10,0)),4)</f>
        <v>3302</v>
      </c>
      <c r="C676" s="61">
        <v>73</v>
      </c>
      <c r="D676" s="61"/>
      <c r="E676" s="61"/>
      <c r="F676" s="61"/>
      <c r="G676" s="61"/>
      <c r="H676" s="61"/>
      <c r="I676" s="111" t="s">
        <v>67</v>
      </c>
    </row>
    <row r="677" spans="1:9">
      <c r="A677" s="61">
        <f t="shared" si="10"/>
        <v>13302074</v>
      </c>
      <c r="B677" s="61" t="str">
        <f>RIGHT(INDEX(CHARACTER!$A$4:$A$10,MATCH(CHARACTER_EXP!I677,CHARACTER!$B$4:$B$10,0)),4)</f>
        <v>3302</v>
      </c>
      <c r="C677" s="61">
        <v>74</v>
      </c>
      <c r="D677" s="61"/>
      <c r="E677" s="61"/>
      <c r="F677" s="61"/>
      <c r="G677" s="61"/>
      <c r="H677" s="61"/>
      <c r="I677" s="111" t="s">
        <v>67</v>
      </c>
    </row>
    <row r="678" spans="1:9">
      <c r="A678" s="61">
        <f t="shared" si="10"/>
        <v>13302075</v>
      </c>
      <c r="B678" s="61" t="str">
        <f>RIGHT(INDEX(CHARACTER!$A$4:$A$10,MATCH(CHARACTER_EXP!I678,CHARACTER!$B$4:$B$10,0)),4)</f>
        <v>3302</v>
      </c>
      <c r="C678" s="61">
        <v>75</v>
      </c>
      <c r="D678" s="61"/>
      <c r="E678" s="61"/>
      <c r="F678" s="61"/>
      <c r="G678" s="61"/>
      <c r="H678" s="61"/>
      <c r="I678" s="111" t="s">
        <v>67</v>
      </c>
    </row>
    <row r="679" spans="1:9">
      <c r="A679" s="61">
        <f t="shared" si="10"/>
        <v>13302076</v>
      </c>
      <c r="B679" s="61" t="str">
        <f>RIGHT(INDEX(CHARACTER!$A$4:$A$10,MATCH(CHARACTER_EXP!I679,CHARACTER!$B$4:$B$10,0)),4)</f>
        <v>3302</v>
      </c>
      <c r="C679" s="61">
        <v>76</v>
      </c>
      <c r="D679" s="61"/>
      <c r="E679" s="61"/>
      <c r="F679" s="61"/>
      <c r="G679" s="61"/>
      <c r="H679" s="61"/>
      <c r="I679" s="111" t="s">
        <v>67</v>
      </c>
    </row>
    <row r="680" spans="1:9">
      <c r="A680" s="61">
        <f t="shared" si="10"/>
        <v>13302077</v>
      </c>
      <c r="B680" s="61" t="str">
        <f>RIGHT(INDEX(CHARACTER!$A$4:$A$10,MATCH(CHARACTER_EXP!I680,CHARACTER!$B$4:$B$10,0)),4)</f>
        <v>3302</v>
      </c>
      <c r="C680" s="61">
        <v>77</v>
      </c>
      <c r="D680" s="61"/>
      <c r="E680" s="61"/>
      <c r="F680" s="61"/>
      <c r="G680" s="61"/>
      <c r="H680" s="61"/>
      <c r="I680" s="111" t="s">
        <v>67</v>
      </c>
    </row>
    <row r="681" spans="1:9">
      <c r="A681" s="61">
        <f t="shared" si="10"/>
        <v>13302078</v>
      </c>
      <c r="B681" s="61" t="str">
        <f>RIGHT(INDEX(CHARACTER!$A$4:$A$10,MATCH(CHARACTER_EXP!I681,CHARACTER!$B$4:$B$10,0)),4)</f>
        <v>3302</v>
      </c>
      <c r="C681" s="61">
        <v>78</v>
      </c>
      <c r="D681" s="61"/>
      <c r="E681" s="61"/>
      <c r="F681" s="61"/>
      <c r="G681" s="61"/>
      <c r="H681" s="61"/>
      <c r="I681" s="111" t="s">
        <v>67</v>
      </c>
    </row>
    <row r="682" spans="1:9">
      <c r="A682" s="61">
        <f t="shared" si="10"/>
        <v>13302079</v>
      </c>
      <c r="B682" s="61" t="str">
        <f>RIGHT(INDEX(CHARACTER!$A$4:$A$10,MATCH(CHARACTER_EXP!I682,CHARACTER!$B$4:$B$10,0)),4)</f>
        <v>3302</v>
      </c>
      <c r="C682" s="61">
        <v>79</v>
      </c>
      <c r="D682" s="61"/>
      <c r="E682" s="61"/>
      <c r="F682" s="61"/>
      <c r="G682" s="61"/>
      <c r="H682" s="61"/>
      <c r="I682" s="111" t="s">
        <v>67</v>
      </c>
    </row>
    <row r="683" spans="1:9">
      <c r="A683" s="61">
        <f t="shared" si="10"/>
        <v>13302080</v>
      </c>
      <c r="B683" s="61" t="str">
        <f>RIGHT(INDEX(CHARACTER!$A$4:$A$10,MATCH(CHARACTER_EXP!I683,CHARACTER!$B$4:$B$10,0)),4)</f>
        <v>3302</v>
      </c>
      <c r="C683" s="61">
        <v>80</v>
      </c>
      <c r="D683" s="61"/>
      <c r="E683" s="61"/>
      <c r="F683" s="61"/>
      <c r="G683" s="61"/>
      <c r="H683" s="61"/>
      <c r="I683" s="111" t="s">
        <v>67</v>
      </c>
    </row>
    <row r="684" spans="1:9">
      <c r="A684" s="61">
        <f t="shared" si="10"/>
        <v>13302081</v>
      </c>
      <c r="B684" s="61" t="str">
        <f>RIGHT(INDEX(CHARACTER!$A$4:$A$10,MATCH(CHARACTER_EXP!I684,CHARACTER!$B$4:$B$10,0)),4)</f>
        <v>3302</v>
      </c>
      <c r="C684" s="61">
        <v>81</v>
      </c>
      <c r="D684" s="61"/>
      <c r="E684" s="61"/>
      <c r="F684" s="61"/>
      <c r="G684" s="61"/>
      <c r="H684" s="61"/>
      <c r="I684" s="111" t="s">
        <v>67</v>
      </c>
    </row>
    <row r="685" spans="1:9">
      <c r="A685" s="61">
        <f t="shared" si="10"/>
        <v>13302082</v>
      </c>
      <c r="B685" s="61" t="str">
        <f>RIGHT(INDEX(CHARACTER!$A$4:$A$10,MATCH(CHARACTER_EXP!I685,CHARACTER!$B$4:$B$10,0)),4)</f>
        <v>3302</v>
      </c>
      <c r="C685" s="61">
        <v>82</v>
      </c>
      <c r="D685" s="61"/>
      <c r="E685" s="61"/>
      <c r="F685" s="61"/>
      <c r="G685" s="61"/>
      <c r="H685" s="61"/>
      <c r="I685" s="111" t="s">
        <v>67</v>
      </c>
    </row>
    <row r="686" spans="1:9">
      <c r="A686" s="61">
        <f t="shared" si="10"/>
        <v>13302083</v>
      </c>
      <c r="B686" s="61" t="str">
        <f>RIGHT(INDEX(CHARACTER!$A$4:$A$10,MATCH(CHARACTER_EXP!I686,CHARACTER!$B$4:$B$10,0)),4)</f>
        <v>3302</v>
      </c>
      <c r="C686" s="61">
        <v>83</v>
      </c>
      <c r="D686" s="61"/>
      <c r="E686" s="61"/>
      <c r="F686" s="61"/>
      <c r="G686" s="61"/>
      <c r="H686" s="61"/>
      <c r="I686" s="111" t="s">
        <v>67</v>
      </c>
    </row>
    <row r="687" spans="1:9">
      <c r="A687" s="61">
        <f t="shared" si="10"/>
        <v>13302084</v>
      </c>
      <c r="B687" s="61" t="str">
        <f>RIGHT(INDEX(CHARACTER!$A$4:$A$10,MATCH(CHARACTER_EXP!I687,CHARACTER!$B$4:$B$10,0)),4)</f>
        <v>3302</v>
      </c>
      <c r="C687" s="61">
        <v>84</v>
      </c>
      <c r="D687" s="61"/>
      <c r="E687" s="61"/>
      <c r="F687" s="61"/>
      <c r="G687" s="61"/>
      <c r="H687" s="61"/>
      <c r="I687" s="111" t="s">
        <v>67</v>
      </c>
    </row>
    <row r="688" spans="1:9">
      <c r="A688" s="61">
        <f t="shared" si="10"/>
        <v>13302085</v>
      </c>
      <c r="B688" s="61" t="str">
        <f>RIGHT(INDEX(CHARACTER!$A$4:$A$10,MATCH(CHARACTER_EXP!I688,CHARACTER!$B$4:$B$10,0)),4)</f>
        <v>3302</v>
      </c>
      <c r="C688" s="61">
        <v>85</v>
      </c>
      <c r="D688" s="61"/>
      <c r="E688" s="61"/>
      <c r="F688" s="61"/>
      <c r="G688" s="61"/>
      <c r="H688" s="61"/>
      <c r="I688" s="111" t="s">
        <v>67</v>
      </c>
    </row>
    <row r="689" spans="1:9">
      <c r="A689" s="61">
        <f t="shared" si="10"/>
        <v>13302086</v>
      </c>
      <c r="B689" s="61" t="str">
        <f>RIGHT(INDEX(CHARACTER!$A$4:$A$10,MATCH(CHARACTER_EXP!I689,CHARACTER!$B$4:$B$10,0)),4)</f>
        <v>3302</v>
      </c>
      <c r="C689" s="61">
        <v>86</v>
      </c>
      <c r="D689" s="61"/>
      <c r="E689" s="61"/>
      <c r="F689" s="61"/>
      <c r="G689" s="61"/>
      <c r="H689" s="61"/>
      <c r="I689" s="111" t="s">
        <v>67</v>
      </c>
    </row>
    <row r="690" spans="1:9">
      <c r="A690" s="61">
        <f t="shared" si="10"/>
        <v>13302087</v>
      </c>
      <c r="B690" s="61" t="str">
        <f>RIGHT(INDEX(CHARACTER!$A$4:$A$10,MATCH(CHARACTER_EXP!I690,CHARACTER!$B$4:$B$10,0)),4)</f>
        <v>3302</v>
      </c>
      <c r="C690" s="61">
        <v>87</v>
      </c>
      <c r="D690" s="61"/>
      <c r="E690" s="61"/>
      <c r="F690" s="61"/>
      <c r="G690" s="61"/>
      <c r="H690" s="61"/>
      <c r="I690" s="111" t="s">
        <v>67</v>
      </c>
    </row>
    <row r="691" spans="1:9">
      <c r="A691" s="61">
        <f t="shared" si="10"/>
        <v>13302088</v>
      </c>
      <c r="B691" s="61" t="str">
        <f>RIGHT(INDEX(CHARACTER!$A$4:$A$10,MATCH(CHARACTER_EXP!I691,CHARACTER!$B$4:$B$10,0)),4)</f>
        <v>3302</v>
      </c>
      <c r="C691" s="61">
        <v>88</v>
      </c>
      <c r="D691" s="61"/>
      <c r="E691" s="61"/>
      <c r="F691" s="61"/>
      <c r="G691" s="61"/>
      <c r="H691" s="61"/>
      <c r="I691" s="111" t="s">
        <v>67</v>
      </c>
    </row>
    <row r="692" spans="1:9">
      <c r="A692" s="61">
        <f t="shared" si="10"/>
        <v>13302089</v>
      </c>
      <c r="B692" s="61" t="str">
        <f>RIGHT(INDEX(CHARACTER!$A$4:$A$10,MATCH(CHARACTER_EXP!I692,CHARACTER!$B$4:$B$10,0)),4)</f>
        <v>3302</v>
      </c>
      <c r="C692" s="61">
        <v>89</v>
      </c>
      <c r="D692" s="61"/>
      <c r="E692" s="61"/>
      <c r="F692" s="61"/>
      <c r="G692" s="61"/>
      <c r="H692" s="61"/>
      <c r="I692" s="111" t="s">
        <v>67</v>
      </c>
    </row>
    <row r="693" spans="1:9">
      <c r="A693" s="61">
        <f t="shared" si="10"/>
        <v>13302090</v>
      </c>
      <c r="B693" s="61" t="str">
        <f>RIGHT(INDEX(CHARACTER!$A$4:$A$10,MATCH(CHARACTER_EXP!I693,CHARACTER!$B$4:$B$10,0)),4)</f>
        <v>3302</v>
      </c>
      <c r="C693" s="61">
        <v>90</v>
      </c>
      <c r="D693" s="61"/>
      <c r="E693" s="61"/>
      <c r="F693" s="61"/>
      <c r="G693" s="61"/>
      <c r="H693" s="61"/>
      <c r="I693" s="111" t="s">
        <v>67</v>
      </c>
    </row>
    <row r="694" spans="1:9">
      <c r="A694" s="61">
        <f t="shared" si="10"/>
        <v>13302091</v>
      </c>
      <c r="B694" s="61" t="str">
        <f>RIGHT(INDEX(CHARACTER!$A$4:$A$10,MATCH(CHARACTER_EXP!I694,CHARACTER!$B$4:$B$10,0)),4)</f>
        <v>3302</v>
      </c>
      <c r="C694" s="61">
        <v>91</v>
      </c>
      <c r="D694" s="61"/>
      <c r="E694" s="61"/>
      <c r="F694" s="61"/>
      <c r="G694" s="61"/>
      <c r="H694" s="61"/>
      <c r="I694" s="111" t="s">
        <v>67</v>
      </c>
    </row>
    <row r="695" spans="1:9">
      <c r="A695" s="61">
        <f t="shared" si="10"/>
        <v>13302092</v>
      </c>
      <c r="B695" s="61" t="str">
        <f>RIGHT(INDEX(CHARACTER!$A$4:$A$10,MATCH(CHARACTER_EXP!I695,CHARACTER!$B$4:$B$10,0)),4)</f>
        <v>3302</v>
      </c>
      <c r="C695" s="61">
        <v>92</v>
      </c>
      <c r="D695" s="61"/>
      <c r="E695" s="61"/>
      <c r="F695" s="61"/>
      <c r="G695" s="61"/>
      <c r="H695" s="61"/>
      <c r="I695" s="111" t="s">
        <v>67</v>
      </c>
    </row>
    <row r="696" spans="1:9">
      <c r="A696" s="61">
        <f t="shared" si="10"/>
        <v>13302093</v>
      </c>
      <c r="B696" s="61" t="str">
        <f>RIGHT(INDEX(CHARACTER!$A$4:$A$10,MATCH(CHARACTER_EXP!I696,CHARACTER!$B$4:$B$10,0)),4)</f>
        <v>3302</v>
      </c>
      <c r="C696" s="61">
        <v>93</v>
      </c>
      <c r="D696" s="61"/>
      <c r="E696" s="61"/>
      <c r="F696" s="61"/>
      <c r="G696" s="61"/>
      <c r="H696" s="61"/>
      <c r="I696" s="111" t="s">
        <v>67</v>
      </c>
    </row>
    <row r="697" spans="1:9">
      <c r="A697" s="61">
        <f t="shared" si="10"/>
        <v>13302094</v>
      </c>
      <c r="B697" s="61" t="str">
        <f>RIGHT(INDEX(CHARACTER!$A$4:$A$10,MATCH(CHARACTER_EXP!I697,CHARACTER!$B$4:$B$10,0)),4)</f>
        <v>3302</v>
      </c>
      <c r="C697" s="61">
        <v>94</v>
      </c>
      <c r="D697" s="61"/>
      <c r="E697" s="61"/>
      <c r="F697" s="61"/>
      <c r="G697" s="61"/>
      <c r="H697" s="61"/>
      <c r="I697" s="111" t="s">
        <v>67</v>
      </c>
    </row>
    <row r="698" spans="1:9">
      <c r="A698" s="61">
        <f t="shared" si="10"/>
        <v>13302095</v>
      </c>
      <c r="B698" s="61" t="str">
        <f>RIGHT(INDEX(CHARACTER!$A$4:$A$10,MATCH(CHARACTER_EXP!I698,CHARACTER!$B$4:$B$10,0)),4)</f>
        <v>3302</v>
      </c>
      <c r="C698" s="61">
        <v>95</v>
      </c>
      <c r="D698" s="61"/>
      <c r="E698" s="61"/>
      <c r="F698" s="61"/>
      <c r="G698" s="61"/>
      <c r="H698" s="61"/>
      <c r="I698" s="111" t="s">
        <v>67</v>
      </c>
    </row>
    <row r="699" spans="1:9">
      <c r="A699" s="61">
        <f t="shared" si="10"/>
        <v>13302096</v>
      </c>
      <c r="B699" s="61" t="str">
        <f>RIGHT(INDEX(CHARACTER!$A$4:$A$10,MATCH(CHARACTER_EXP!I699,CHARACTER!$B$4:$B$10,0)),4)</f>
        <v>3302</v>
      </c>
      <c r="C699" s="61">
        <v>96</v>
      </c>
      <c r="D699" s="61"/>
      <c r="E699" s="61"/>
      <c r="F699" s="61"/>
      <c r="G699" s="61"/>
      <c r="H699" s="61"/>
      <c r="I699" s="111" t="s">
        <v>67</v>
      </c>
    </row>
    <row r="700" spans="1:9">
      <c r="A700" s="61">
        <f t="shared" si="10"/>
        <v>13302097</v>
      </c>
      <c r="B700" s="61" t="str">
        <f>RIGHT(INDEX(CHARACTER!$A$4:$A$10,MATCH(CHARACTER_EXP!I700,CHARACTER!$B$4:$B$10,0)),4)</f>
        <v>3302</v>
      </c>
      <c r="C700" s="61">
        <v>97</v>
      </c>
      <c r="D700" s="61"/>
      <c r="E700" s="61"/>
      <c r="F700" s="61"/>
      <c r="G700" s="61"/>
      <c r="H700" s="61"/>
      <c r="I700" s="111" t="s">
        <v>67</v>
      </c>
    </row>
    <row r="701" spans="1:9">
      <c r="A701" s="61">
        <f t="shared" si="10"/>
        <v>13302098</v>
      </c>
      <c r="B701" s="61" t="str">
        <f>RIGHT(INDEX(CHARACTER!$A$4:$A$10,MATCH(CHARACTER_EXP!I701,CHARACTER!$B$4:$B$10,0)),4)</f>
        <v>3302</v>
      </c>
      <c r="C701" s="61">
        <v>98</v>
      </c>
      <c r="D701" s="61"/>
      <c r="E701" s="61"/>
      <c r="F701" s="61"/>
      <c r="G701" s="61"/>
      <c r="H701" s="61"/>
      <c r="I701" s="111" t="s">
        <v>67</v>
      </c>
    </row>
    <row r="702" spans="1:9">
      <c r="A702" s="61">
        <f t="shared" si="10"/>
        <v>13302099</v>
      </c>
      <c r="B702" s="61" t="str">
        <f>RIGHT(INDEX(CHARACTER!$A$4:$A$10,MATCH(CHARACTER_EXP!I702,CHARACTER!$B$4:$B$10,0)),4)</f>
        <v>3302</v>
      </c>
      <c r="C702" s="61">
        <v>99</v>
      </c>
      <c r="D702" s="61"/>
      <c r="E702" s="61"/>
      <c r="F702" s="61"/>
      <c r="G702" s="61"/>
      <c r="H702" s="61"/>
      <c r="I702" s="111" t="s">
        <v>67</v>
      </c>
    </row>
    <row r="703" spans="1:9">
      <c r="A703" s="61">
        <f t="shared" si="10"/>
        <v>13302100</v>
      </c>
      <c r="B703" s="61" t="str">
        <f>RIGHT(INDEX(CHARACTER!$A$4:$A$10,MATCH(CHARACTER_EXP!I703,CHARACTER!$B$4:$B$10,0)),4)</f>
        <v>3302</v>
      </c>
      <c r="C703" s="61">
        <v>100</v>
      </c>
      <c r="D703" s="61"/>
      <c r="E703" s="61"/>
      <c r="F703" s="61"/>
      <c r="G703" s="61"/>
      <c r="H703" s="61"/>
      <c r="I703" s="111" t="s">
        <v>67</v>
      </c>
    </row>
  </sheetData>
  <phoneticPr fontId="1" type="noConversion"/>
  <conditionalFormatting sqref="A1:A1048576">
    <cfRule type="duplicateValues" dxfId="6" priority="2"/>
  </conditionalFormatting>
  <conditionalFormatting sqref="C1:C1048576">
    <cfRule type="dataBar" priority="1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{8867DAAF-79E7-4BD6-9C28-287EDF98A448}</x14:id>
        </ext>
      </extLst>
    </cfRule>
  </conditionalFormatting>
  <conditionalFormatting sqref="D2">
    <cfRule type="duplicateValues" dxfId="5" priority="4"/>
  </conditionalFormatting>
  <conditionalFormatting sqref="E2">
    <cfRule type="duplicateValues" dxfId="4" priority="3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67DAAF-79E7-4BD6-9C28-287EDF98A448}">
            <x14:dataBar minLength="0" maxLength="100" border="1" negativeBarBorderColorSameAsPositive="0">
              <x14:cfvo type="autoMin"/>
              <x14:cfvo type="autoMax"/>
              <x14:borderColor theme="7" tint="0.39997558519241921"/>
              <x14:negativeFillColor rgb="FFFF0000"/>
              <x14:negativeBorderColor rgb="FFFF0000"/>
              <x14:axisColor rgb="FF000000"/>
            </x14:dataBar>
          </x14:cfRule>
          <xm:sqref>C1:C1048576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4CD9B-7D51-46C4-A499-E84E6FC3F9EF}">
  <sheetPr codeName="Sheet9">
    <tabColor rgb="FFFABECB"/>
  </sheetPr>
  <dimension ref="A1:D103"/>
  <sheetViews>
    <sheetView showGridLines="0" zoomScaleNormal="100" workbookViewId="0">
      <pane ySplit="3" topLeftCell="A4" activePane="bottomLeft" state="frozen"/>
      <selection activeCell="A4" sqref="A4"/>
      <selection pane="bottomLeft" activeCell="D14" sqref="D14"/>
    </sheetView>
  </sheetViews>
  <sheetFormatPr defaultRowHeight="13.5"/>
  <cols>
    <col min="1" max="1" width="10.140625" style="14" customWidth="1"/>
    <col min="2" max="2" width="18.85546875" style="14" bestFit="1" customWidth="1"/>
    <col min="3" max="3" width="22.140625" style="14" bestFit="1" customWidth="1"/>
    <col min="4" max="4" width="15" style="14" bestFit="1" customWidth="1"/>
    <col min="5" max="16384" width="9.140625" style="14"/>
  </cols>
  <sheetData>
    <row r="1" spans="1:4">
      <c r="A1" s="13" t="s">
        <v>4</v>
      </c>
      <c r="B1" s="13" t="s">
        <v>70</v>
      </c>
      <c r="C1" s="13" t="s">
        <v>186</v>
      </c>
      <c r="D1" s="13" t="s">
        <v>139</v>
      </c>
    </row>
    <row r="2" spans="1:4">
      <c r="A2" s="15" t="s">
        <v>2</v>
      </c>
      <c r="B2" s="15" t="s">
        <v>123</v>
      </c>
      <c r="C2" s="62" t="s">
        <v>188</v>
      </c>
      <c r="D2" s="62" t="s">
        <v>141</v>
      </c>
    </row>
    <row r="3" spans="1:4">
      <c r="A3" s="16" t="s">
        <v>6</v>
      </c>
      <c r="B3" s="16" t="s">
        <v>6</v>
      </c>
      <c r="C3" s="16" t="s">
        <v>6</v>
      </c>
      <c r="D3" s="16" t="s">
        <v>6</v>
      </c>
    </row>
    <row r="4" spans="1:4">
      <c r="A4" s="17">
        <v>1</v>
      </c>
      <c r="B4" s="17">
        <v>1</v>
      </c>
      <c r="C4" s="17"/>
      <c r="D4" s="17">
        <v>111101</v>
      </c>
    </row>
    <row r="5" spans="1:4">
      <c r="A5" s="17">
        <v>2</v>
      </c>
      <c r="B5" s="17">
        <v>2</v>
      </c>
      <c r="C5" s="17"/>
      <c r="D5" s="17">
        <v>122201</v>
      </c>
    </row>
    <row r="6" spans="1:4">
      <c r="A6" s="17">
        <v>3</v>
      </c>
      <c r="B6" s="17">
        <v>3</v>
      </c>
      <c r="C6" s="17"/>
      <c r="D6" s="17">
        <v>133301</v>
      </c>
    </row>
    <row r="7" spans="1:4">
      <c r="A7" s="17">
        <v>4</v>
      </c>
      <c r="B7" s="17">
        <v>4</v>
      </c>
      <c r="C7" s="17"/>
      <c r="D7" s="17">
        <v>141401</v>
      </c>
    </row>
    <row r="8" spans="1:4">
      <c r="A8" s="17">
        <v>5</v>
      </c>
      <c r="B8" s="17">
        <v>5</v>
      </c>
      <c r="C8" s="17"/>
      <c r="D8" s="17">
        <v>112101</v>
      </c>
    </row>
    <row r="9" spans="1:4">
      <c r="A9" s="17">
        <v>6</v>
      </c>
      <c r="B9" s="17">
        <v>6</v>
      </c>
      <c r="C9" s="17"/>
      <c r="D9" s="17">
        <v>123201</v>
      </c>
    </row>
    <row r="10" spans="1:4">
      <c r="A10" s="17">
        <v>7</v>
      </c>
      <c r="B10" s="17">
        <v>7</v>
      </c>
      <c r="C10" s="17"/>
      <c r="D10" s="17">
        <v>133302</v>
      </c>
    </row>
    <row r="11" spans="1:4">
      <c r="A11" s="17">
        <v>8</v>
      </c>
      <c r="B11" s="17">
        <v>8</v>
      </c>
      <c r="C11" s="17"/>
      <c r="D11" s="17"/>
    </row>
    <row r="12" spans="1:4">
      <c r="A12" s="17">
        <v>9</v>
      </c>
      <c r="B12" s="17">
        <v>9</v>
      </c>
      <c r="C12" s="17"/>
      <c r="D12" s="17"/>
    </row>
    <row r="13" spans="1:4">
      <c r="A13" s="17">
        <v>10</v>
      </c>
      <c r="B13" s="17">
        <v>10</v>
      </c>
      <c r="C13" s="17"/>
      <c r="D13" s="17"/>
    </row>
    <row r="14" spans="1:4">
      <c r="A14" s="17">
        <v>11</v>
      </c>
      <c r="B14" s="17">
        <v>11</v>
      </c>
      <c r="C14" s="17"/>
      <c r="D14" s="17"/>
    </row>
    <row r="15" spans="1:4">
      <c r="A15" s="17">
        <v>12</v>
      </c>
      <c r="B15" s="17">
        <v>12</v>
      </c>
      <c r="C15" s="17"/>
      <c r="D15" s="17"/>
    </row>
    <row r="16" spans="1:4">
      <c r="A16" s="17">
        <v>13</v>
      </c>
      <c r="B16" s="17">
        <v>13</v>
      </c>
      <c r="C16" s="17"/>
      <c r="D16" s="17"/>
    </row>
    <row r="17" spans="1:4">
      <c r="A17" s="17">
        <v>14</v>
      </c>
      <c r="B17" s="17">
        <v>14</v>
      </c>
      <c r="C17" s="17"/>
      <c r="D17" s="17"/>
    </row>
    <row r="18" spans="1:4">
      <c r="A18" s="17">
        <v>15</v>
      </c>
      <c r="B18" s="17">
        <v>15</v>
      </c>
      <c r="C18" s="17"/>
      <c r="D18" s="17"/>
    </row>
    <row r="19" spans="1:4">
      <c r="A19" s="17">
        <v>16</v>
      </c>
      <c r="B19" s="17">
        <v>16</v>
      </c>
      <c r="C19" s="17"/>
      <c r="D19" s="17"/>
    </row>
    <row r="20" spans="1:4">
      <c r="A20" s="17">
        <v>17</v>
      </c>
      <c r="B20" s="17">
        <v>17</v>
      </c>
      <c r="C20" s="17"/>
      <c r="D20" s="17"/>
    </row>
    <row r="21" spans="1:4">
      <c r="A21" s="17">
        <v>18</v>
      </c>
      <c r="B21" s="17">
        <v>18</v>
      </c>
      <c r="C21" s="17"/>
      <c r="D21" s="17"/>
    </row>
    <row r="22" spans="1:4">
      <c r="A22" s="17">
        <v>19</v>
      </c>
      <c r="B22" s="17">
        <v>19</v>
      </c>
      <c r="C22" s="17"/>
      <c r="D22" s="17"/>
    </row>
    <row r="23" spans="1:4">
      <c r="A23" s="17">
        <v>20</v>
      </c>
      <c r="B23" s="17">
        <v>20</v>
      </c>
      <c r="C23" s="17"/>
      <c r="D23" s="17"/>
    </row>
    <row r="24" spans="1:4">
      <c r="A24" s="17">
        <v>21</v>
      </c>
      <c r="B24" s="17">
        <v>21</v>
      </c>
      <c r="C24" s="17"/>
      <c r="D24" s="17"/>
    </row>
    <row r="25" spans="1:4">
      <c r="A25" s="17">
        <v>22</v>
      </c>
      <c r="B25" s="17">
        <v>22</v>
      </c>
      <c r="C25" s="17"/>
      <c r="D25" s="17"/>
    </row>
    <row r="26" spans="1:4">
      <c r="A26" s="17">
        <v>23</v>
      </c>
      <c r="B26" s="17">
        <v>23</v>
      </c>
      <c r="C26" s="17"/>
      <c r="D26" s="17"/>
    </row>
    <row r="27" spans="1:4">
      <c r="A27" s="17">
        <v>24</v>
      </c>
      <c r="B27" s="17">
        <v>24</v>
      </c>
      <c r="C27" s="17"/>
      <c r="D27" s="17"/>
    </row>
    <row r="28" spans="1:4">
      <c r="A28" s="17">
        <v>25</v>
      </c>
      <c r="B28" s="17">
        <v>25</v>
      </c>
      <c r="C28" s="17"/>
      <c r="D28" s="17"/>
    </row>
    <row r="29" spans="1:4">
      <c r="A29" s="17">
        <v>26</v>
      </c>
      <c r="B29" s="17">
        <v>26</v>
      </c>
      <c r="C29" s="17"/>
      <c r="D29" s="17"/>
    </row>
    <row r="30" spans="1:4">
      <c r="A30" s="17">
        <v>27</v>
      </c>
      <c r="B30" s="17">
        <v>27</v>
      </c>
      <c r="C30" s="17"/>
      <c r="D30" s="17"/>
    </row>
    <row r="31" spans="1:4">
      <c r="A31" s="17">
        <v>28</v>
      </c>
      <c r="B31" s="17">
        <v>28</v>
      </c>
      <c r="C31" s="17"/>
      <c r="D31" s="17"/>
    </row>
    <row r="32" spans="1:4">
      <c r="A32" s="17">
        <v>29</v>
      </c>
      <c r="B32" s="17">
        <v>29</v>
      </c>
      <c r="C32" s="17"/>
      <c r="D32" s="17"/>
    </row>
    <row r="33" spans="1:4">
      <c r="A33" s="17">
        <v>30</v>
      </c>
      <c r="B33" s="17">
        <v>30</v>
      </c>
      <c r="C33" s="17"/>
      <c r="D33" s="17"/>
    </row>
    <row r="34" spans="1:4">
      <c r="A34" s="17">
        <v>31</v>
      </c>
      <c r="B34" s="17">
        <v>31</v>
      </c>
      <c r="C34" s="17"/>
      <c r="D34" s="17"/>
    </row>
    <row r="35" spans="1:4">
      <c r="A35" s="17">
        <v>32</v>
      </c>
      <c r="B35" s="17">
        <v>32</v>
      </c>
      <c r="C35" s="17"/>
      <c r="D35" s="17"/>
    </row>
    <row r="36" spans="1:4">
      <c r="A36" s="17">
        <v>33</v>
      </c>
      <c r="B36" s="17">
        <v>33</v>
      </c>
      <c r="C36" s="17"/>
      <c r="D36" s="17"/>
    </row>
    <row r="37" spans="1:4">
      <c r="A37" s="17">
        <v>34</v>
      </c>
      <c r="B37" s="17">
        <v>34</v>
      </c>
      <c r="C37" s="17"/>
      <c r="D37" s="17"/>
    </row>
    <row r="38" spans="1:4">
      <c r="A38" s="17">
        <v>35</v>
      </c>
      <c r="B38" s="17">
        <v>35</v>
      </c>
      <c r="C38" s="17"/>
      <c r="D38" s="17"/>
    </row>
    <row r="39" spans="1:4">
      <c r="A39" s="64">
        <v>36</v>
      </c>
      <c r="B39" s="64">
        <v>36</v>
      </c>
      <c r="C39" s="17"/>
      <c r="D39" s="17"/>
    </row>
    <row r="40" spans="1:4">
      <c r="A40" s="61">
        <v>37</v>
      </c>
      <c r="B40" s="61">
        <v>37</v>
      </c>
      <c r="C40" s="17"/>
      <c r="D40" s="17"/>
    </row>
    <row r="41" spans="1:4">
      <c r="A41" s="61">
        <v>38</v>
      </c>
      <c r="B41" s="61">
        <v>38</v>
      </c>
      <c r="C41" s="17"/>
      <c r="D41" s="17"/>
    </row>
    <row r="42" spans="1:4">
      <c r="A42" s="61">
        <v>39</v>
      </c>
      <c r="B42" s="61">
        <v>39</v>
      </c>
      <c r="C42" s="17"/>
      <c r="D42" s="17"/>
    </row>
    <row r="43" spans="1:4">
      <c r="A43" s="61">
        <v>40</v>
      </c>
      <c r="B43" s="61">
        <v>40</v>
      </c>
      <c r="C43" s="17"/>
      <c r="D43" s="17"/>
    </row>
    <row r="44" spans="1:4">
      <c r="A44" s="61">
        <v>41</v>
      </c>
      <c r="B44" s="61">
        <v>41</v>
      </c>
      <c r="C44" s="17"/>
      <c r="D44" s="17"/>
    </row>
    <row r="45" spans="1:4">
      <c r="A45" s="61">
        <v>42</v>
      </c>
      <c r="B45" s="61">
        <v>42</v>
      </c>
      <c r="C45" s="17"/>
      <c r="D45" s="17"/>
    </row>
    <row r="46" spans="1:4">
      <c r="A46" s="61">
        <v>43</v>
      </c>
      <c r="B46" s="61">
        <v>43</v>
      </c>
      <c r="C46" s="17"/>
      <c r="D46" s="17"/>
    </row>
    <row r="47" spans="1:4">
      <c r="A47" s="61">
        <v>44</v>
      </c>
      <c r="B47" s="61">
        <v>44</v>
      </c>
      <c r="C47" s="17"/>
      <c r="D47" s="17"/>
    </row>
    <row r="48" spans="1:4">
      <c r="A48" s="61">
        <v>45</v>
      </c>
      <c r="B48" s="61">
        <v>45</v>
      </c>
      <c r="C48" s="17"/>
      <c r="D48" s="17"/>
    </row>
    <row r="49" spans="1:4">
      <c r="A49" s="61">
        <v>46</v>
      </c>
      <c r="B49" s="61">
        <v>46</v>
      </c>
      <c r="C49" s="17"/>
      <c r="D49" s="17"/>
    </row>
    <row r="50" spans="1:4">
      <c r="A50" s="61">
        <v>47</v>
      </c>
      <c r="B50" s="61">
        <v>47</v>
      </c>
      <c r="C50" s="17"/>
      <c r="D50" s="17"/>
    </row>
    <row r="51" spans="1:4">
      <c r="A51" s="61">
        <v>48</v>
      </c>
      <c r="B51" s="61">
        <v>48</v>
      </c>
      <c r="C51" s="17"/>
      <c r="D51" s="17"/>
    </row>
    <row r="52" spans="1:4">
      <c r="A52" s="61">
        <v>49</v>
      </c>
      <c r="B52" s="61">
        <v>49</v>
      </c>
      <c r="C52" s="17"/>
      <c r="D52" s="17"/>
    </row>
    <row r="53" spans="1:4">
      <c r="A53" s="61">
        <v>50</v>
      </c>
      <c r="B53" s="61">
        <v>50</v>
      </c>
      <c r="C53" s="17"/>
      <c r="D53" s="17"/>
    </row>
    <row r="54" spans="1:4">
      <c r="A54" s="61">
        <v>51</v>
      </c>
      <c r="B54" s="61">
        <v>51</v>
      </c>
      <c r="C54" s="17"/>
      <c r="D54" s="17"/>
    </row>
    <row r="55" spans="1:4">
      <c r="A55" s="61">
        <v>52</v>
      </c>
      <c r="B55" s="61">
        <v>52</v>
      </c>
      <c r="C55" s="17"/>
      <c r="D55" s="17"/>
    </row>
    <row r="56" spans="1:4">
      <c r="A56" s="61">
        <v>53</v>
      </c>
      <c r="B56" s="61">
        <v>53</v>
      </c>
      <c r="C56" s="17"/>
      <c r="D56" s="17"/>
    </row>
    <row r="57" spans="1:4">
      <c r="A57" s="61">
        <v>54</v>
      </c>
      <c r="B57" s="61">
        <v>54</v>
      </c>
      <c r="C57" s="17"/>
      <c r="D57" s="17"/>
    </row>
    <row r="58" spans="1:4">
      <c r="A58" s="61">
        <v>55</v>
      </c>
      <c r="B58" s="61">
        <v>55</v>
      </c>
      <c r="C58" s="17"/>
      <c r="D58" s="17"/>
    </row>
    <row r="59" spans="1:4">
      <c r="A59" s="61">
        <v>56</v>
      </c>
      <c r="B59" s="61">
        <v>56</v>
      </c>
      <c r="C59" s="17"/>
      <c r="D59" s="17"/>
    </row>
    <row r="60" spans="1:4">
      <c r="A60" s="61">
        <v>57</v>
      </c>
      <c r="B60" s="61">
        <v>57</v>
      </c>
      <c r="C60" s="17"/>
      <c r="D60" s="17"/>
    </row>
    <row r="61" spans="1:4">
      <c r="A61" s="61">
        <v>58</v>
      </c>
      <c r="B61" s="61">
        <v>58</v>
      </c>
      <c r="C61" s="17"/>
      <c r="D61" s="17"/>
    </row>
    <row r="62" spans="1:4">
      <c r="A62" s="61">
        <v>59</v>
      </c>
      <c r="B62" s="61">
        <v>59</v>
      </c>
      <c r="C62" s="17"/>
      <c r="D62" s="17"/>
    </row>
    <row r="63" spans="1:4">
      <c r="A63" s="61">
        <v>60</v>
      </c>
      <c r="B63" s="61">
        <v>60</v>
      </c>
      <c r="C63" s="17"/>
      <c r="D63" s="17"/>
    </row>
    <row r="64" spans="1:4">
      <c r="A64" s="61">
        <v>61</v>
      </c>
      <c r="B64" s="61">
        <v>61</v>
      </c>
      <c r="C64" s="17"/>
      <c r="D64" s="17"/>
    </row>
    <row r="65" spans="1:4">
      <c r="A65" s="61">
        <v>62</v>
      </c>
      <c r="B65" s="61">
        <v>62</v>
      </c>
      <c r="C65" s="17"/>
      <c r="D65" s="17"/>
    </row>
    <row r="66" spans="1:4">
      <c r="A66" s="61">
        <v>63</v>
      </c>
      <c r="B66" s="61">
        <v>63</v>
      </c>
      <c r="C66" s="17"/>
      <c r="D66" s="17"/>
    </row>
    <row r="67" spans="1:4">
      <c r="A67" s="61">
        <v>64</v>
      </c>
      <c r="B67" s="61">
        <v>64</v>
      </c>
      <c r="C67" s="17"/>
      <c r="D67" s="17"/>
    </row>
    <row r="68" spans="1:4">
      <c r="A68" s="61">
        <v>65</v>
      </c>
      <c r="B68" s="61">
        <v>65</v>
      </c>
      <c r="C68" s="17"/>
      <c r="D68" s="17"/>
    </row>
    <row r="69" spans="1:4">
      <c r="A69" s="61">
        <v>66</v>
      </c>
      <c r="B69" s="61">
        <v>66</v>
      </c>
      <c r="C69" s="17"/>
      <c r="D69" s="17"/>
    </row>
    <row r="70" spans="1:4">
      <c r="A70" s="61">
        <v>67</v>
      </c>
      <c r="B70" s="61">
        <v>67</v>
      </c>
      <c r="C70" s="17"/>
      <c r="D70" s="17"/>
    </row>
    <row r="71" spans="1:4">
      <c r="A71" s="61">
        <v>68</v>
      </c>
      <c r="B71" s="61">
        <v>68</v>
      </c>
      <c r="C71" s="17"/>
      <c r="D71" s="17"/>
    </row>
    <row r="72" spans="1:4">
      <c r="A72" s="61">
        <v>69</v>
      </c>
      <c r="B72" s="61">
        <v>69</v>
      </c>
      <c r="C72" s="17"/>
      <c r="D72" s="17"/>
    </row>
    <row r="73" spans="1:4">
      <c r="A73" s="61">
        <v>70</v>
      </c>
      <c r="B73" s="61">
        <v>70</v>
      </c>
      <c r="C73" s="17"/>
      <c r="D73" s="17"/>
    </row>
    <row r="74" spans="1:4">
      <c r="A74" s="61">
        <v>71</v>
      </c>
      <c r="B74" s="61">
        <v>71</v>
      </c>
      <c r="C74" s="17"/>
      <c r="D74" s="17"/>
    </row>
    <row r="75" spans="1:4">
      <c r="A75" s="61">
        <v>72</v>
      </c>
      <c r="B75" s="61">
        <v>72</v>
      </c>
      <c r="C75" s="17"/>
      <c r="D75" s="17"/>
    </row>
    <row r="76" spans="1:4">
      <c r="A76" s="61">
        <v>73</v>
      </c>
      <c r="B76" s="61">
        <v>73</v>
      </c>
      <c r="C76" s="17"/>
      <c r="D76" s="17"/>
    </row>
    <row r="77" spans="1:4">
      <c r="A77" s="61">
        <v>74</v>
      </c>
      <c r="B77" s="61">
        <v>74</v>
      </c>
      <c r="C77" s="17"/>
      <c r="D77" s="17"/>
    </row>
    <row r="78" spans="1:4">
      <c r="A78" s="61">
        <v>75</v>
      </c>
      <c r="B78" s="61">
        <v>75</v>
      </c>
      <c r="C78" s="17"/>
      <c r="D78" s="17"/>
    </row>
    <row r="79" spans="1:4">
      <c r="A79" s="61">
        <v>76</v>
      </c>
      <c r="B79" s="61">
        <v>76</v>
      </c>
      <c r="C79" s="17"/>
      <c r="D79" s="17"/>
    </row>
    <row r="80" spans="1:4">
      <c r="A80" s="61">
        <v>77</v>
      </c>
      <c r="B80" s="61">
        <v>77</v>
      </c>
      <c r="C80" s="17"/>
      <c r="D80" s="17"/>
    </row>
    <row r="81" spans="1:4">
      <c r="A81" s="61">
        <v>78</v>
      </c>
      <c r="B81" s="61">
        <v>78</v>
      </c>
      <c r="C81" s="17"/>
      <c r="D81" s="17"/>
    </row>
    <row r="82" spans="1:4">
      <c r="A82" s="61">
        <v>79</v>
      </c>
      <c r="B82" s="61">
        <v>79</v>
      </c>
      <c r="C82" s="17"/>
      <c r="D82" s="17"/>
    </row>
    <row r="83" spans="1:4">
      <c r="A83" s="61">
        <v>80</v>
      </c>
      <c r="B83" s="61">
        <v>80</v>
      </c>
      <c r="C83" s="17"/>
      <c r="D83" s="17"/>
    </row>
    <row r="84" spans="1:4">
      <c r="A84" s="61">
        <v>81</v>
      </c>
      <c r="B84" s="61">
        <v>81</v>
      </c>
      <c r="C84" s="17"/>
      <c r="D84" s="17"/>
    </row>
    <row r="85" spans="1:4">
      <c r="A85" s="61">
        <v>82</v>
      </c>
      <c r="B85" s="61">
        <v>82</v>
      </c>
      <c r="C85" s="17"/>
      <c r="D85" s="17"/>
    </row>
    <row r="86" spans="1:4">
      <c r="A86" s="61">
        <v>83</v>
      </c>
      <c r="B86" s="61">
        <v>83</v>
      </c>
      <c r="C86" s="17"/>
      <c r="D86" s="17"/>
    </row>
    <row r="87" spans="1:4">
      <c r="A87" s="61">
        <v>84</v>
      </c>
      <c r="B87" s="61">
        <v>84</v>
      </c>
      <c r="C87" s="17"/>
      <c r="D87" s="17"/>
    </row>
    <row r="88" spans="1:4">
      <c r="A88" s="61">
        <v>85</v>
      </c>
      <c r="B88" s="61">
        <v>85</v>
      </c>
      <c r="C88" s="17"/>
      <c r="D88" s="17"/>
    </row>
    <row r="89" spans="1:4">
      <c r="A89" s="61">
        <v>86</v>
      </c>
      <c r="B89" s="61">
        <v>86</v>
      </c>
      <c r="C89" s="17"/>
      <c r="D89" s="17"/>
    </row>
    <row r="90" spans="1:4">
      <c r="A90" s="61">
        <v>87</v>
      </c>
      <c r="B90" s="61">
        <v>87</v>
      </c>
      <c r="C90" s="17"/>
      <c r="D90" s="17"/>
    </row>
    <row r="91" spans="1:4">
      <c r="A91" s="61">
        <v>88</v>
      </c>
      <c r="B91" s="61">
        <v>88</v>
      </c>
      <c r="C91" s="17"/>
      <c r="D91" s="17"/>
    </row>
    <row r="92" spans="1:4">
      <c r="A92" s="61">
        <v>89</v>
      </c>
      <c r="B92" s="61">
        <v>89</v>
      </c>
      <c r="C92" s="17"/>
      <c r="D92" s="17"/>
    </row>
    <row r="93" spans="1:4">
      <c r="A93" s="61">
        <v>90</v>
      </c>
      <c r="B93" s="61">
        <v>90</v>
      </c>
      <c r="C93" s="17"/>
      <c r="D93" s="17"/>
    </row>
    <row r="94" spans="1:4">
      <c r="A94" s="61">
        <v>91</v>
      </c>
      <c r="B94" s="61">
        <v>91</v>
      </c>
      <c r="C94" s="17"/>
      <c r="D94" s="17"/>
    </row>
    <row r="95" spans="1:4">
      <c r="A95" s="61">
        <v>92</v>
      </c>
      <c r="B95" s="61">
        <v>92</v>
      </c>
      <c r="C95" s="17"/>
      <c r="D95" s="17"/>
    </row>
    <row r="96" spans="1:4">
      <c r="A96" s="61">
        <v>93</v>
      </c>
      <c r="B96" s="61">
        <v>93</v>
      </c>
      <c r="C96" s="17"/>
      <c r="D96" s="17"/>
    </row>
    <row r="97" spans="1:4">
      <c r="A97" s="61">
        <v>94</v>
      </c>
      <c r="B97" s="61">
        <v>94</v>
      </c>
      <c r="C97" s="17"/>
      <c r="D97" s="17"/>
    </row>
    <row r="98" spans="1:4">
      <c r="A98" s="61">
        <v>95</v>
      </c>
      <c r="B98" s="61">
        <v>95</v>
      </c>
      <c r="C98" s="17"/>
      <c r="D98" s="17"/>
    </row>
    <row r="99" spans="1:4">
      <c r="A99" s="61">
        <v>96</v>
      </c>
      <c r="B99" s="61">
        <v>96</v>
      </c>
      <c r="C99" s="17"/>
      <c r="D99" s="17"/>
    </row>
    <row r="100" spans="1:4">
      <c r="A100" s="61">
        <v>97</v>
      </c>
      <c r="B100" s="61">
        <v>97</v>
      </c>
      <c r="C100" s="17"/>
      <c r="D100" s="17"/>
    </row>
    <row r="101" spans="1:4">
      <c r="A101" s="61">
        <v>98</v>
      </c>
      <c r="B101" s="61">
        <v>98</v>
      </c>
      <c r="C101" s="17"/>
      <c r="D101" s="17"/>
    </row>
    <row r="102" spans="1:4">
      <c r="A102" s="61">
        <v>99</v>
      </c>
      <c r="B102" s="61">
        <v>99</v>
      </c>
      <c r="C102" s="17"/>
      <c r="D102" s="17"/>
    </row>
    <row r="103" spans="1:4">
      <c r="A103" s="61">
        <v>100</v>
      </c>
      <c r="B103" s="61">
        <v>100</v>
      </c>
      <c r="C103" s="17"/>
      <c r="D103" s="17"/>
    </row>
  </sheetData>
  <phoneticPr fontId="1" type="noConversion"/>
  <conditionalFormatting sqref="C2">
    <cfRule type="duplicateValues" dxfId="3" priority="2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1393-7D35-4039-AD6F-A641E1F536AF}">
  <sheetPr codeName="Sheet10">
    <tabColor rgb="FFFABECB"/>
  </sheetPr>
  <dimension ref="A1:K15"/>
  <sheetViews>
    <sheetView showGridLines="0"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defaultRowHeight="13.5"/>
  <cols>
    <col min="1" max="1" width="10.140625" style="14" customWidth="1"/>
    <col min="2" max="2" width="25.140625" style="14" bestFit="1" customWidth="1"/>
    <col min="3" max="3" width="11.85546875" style="14" bestFit="1" customWidth="1"/>
    <col min="4" max="4" width="24.140625" style="14" bestFit="1" customWidth="1"/>
    <col min="5" max="5" width="15.85546875" style="14" bestFit="1" customWidth="1"/>
    <col min="6" max="6" width="25.42578125" style="14" bestFit="1" customWidth="1"/>
    <col min="7" max="7" width="29.140625" style="14" bestFit="1" customWidth="1"/>
    <col min="8" max="8" width="29.5703125" style="14" bestFit="1" customWidth="1"/>
    <col min="9" max="9" width="28" style="14" bestFit="1" customWidth="1"/>
    <col min="10" max="10" width="23" style="14" customWidth="1"/>
    <col min="11" max="11" width="16.85546875" style="14" bestFit="1" customWidth="1"/>
    <col min="12" max="16384" width="9.140625" style="14"/>
  </cols>
  <sheetData>
    <row r="1" spans="1:11">
      <c r="A1" s="13" t="s">
        <v>4</v>
      </c>
      <c r="B1" s="13" t="s">
        <v>69</v>
      </c>
      <c r="C1" s="13" t="s">
        <v>42</v>
      </c>
      <c r="D1" s="13" t="s">
        <v>73</v>
      </c>
      <c r="E1" s="13" t="s">
        <v>139</v>
      </c>
      <c r="F1" s="13" t="s">
        <v>83</v>
      </c>
      <c r="G1" s="13" t="s">
        <v>71</v>
      </c>
      <c r="H1" s="13" t="s">
        <v>72</v>
      </c>
      <c r="I1" s="13" t="s">
        <v>85</v>
      </c>
      <c r="J1" s="13" t="s">
        <v>71</v>
      </c>
      <c r="K1" s="13" t="s">
        <v>79</v>
      </c>
    </row>
    <row r="2" spans="1:11">
      <c r="A2" s="15" t="s">
        <v>2</v>
      </c>
      <c r="B2" s="15" t="s">
        <v>283</v>
      </c>
      <c r="C2" s="62" t="s">
        <v>10</v>
      </c>
      <c r="D2" s="62" t="s">
        <v>124</v>
      </c>
      <c r="E2" s="62" t="s">
        <v>141</v>
      </c>
      <c r="F2" s="62" t="s">
        <v>94</v>
      </c>
      <c r="G2" s="15" t="s">
        <v>284</v>
      </c>
      <c r="H2" s="15" t="s">
        <v>285</v>
      </c>
      <c r="I2" s="15" t="s">
        <v>286</v>
      </c>
      <c r="J2" s="15" t="s">
        <v>5</v>
      </c>
      <c r="K2" s="15" t="s">
        <v>5</v>
      </c>
    </row>
    <row r="3" spans="1:11">
      <c r="A3" s="16" t="s">
        <v>6</v>
      </c>
      <c r="B3" s="16" t="s">
        <v>6</v>
      </c>
      <c r="C3" s="16" t="s">
        <v>6</v>
      </c>
      <c r="D3" s="16" t="s">
        <v>6</v>
      </c>
      <c r="E3" s="16" t="s">
        <v>6</v>
      </c>
      <c r="F3" s="16" t="s">
        <v>6</v>
      </c>
      <c r="G3" s="16" t="s">
        <v>8</v>
      </c>
      <c r="H3" s="16" t="s">
        <v>8</v>
      </c>
      <c r="I3" s="16" t="s">
        <v>8</v>
      </c>
      <c r="J3" s="16" t="s">
        <v>7</v>
      </c>
      <c r="K3" s="16" t="s">
        <v>7</v>
      </c>
    </row>
    <row r="4" spans="1:11">
      <c r="A4" s="17">
        <f>B4*10+C4</f>
        <v>111011</v>
      </c>
      <c r="B4" s="17">
        <f>10000+RIGHT(INDEX(CHARACTER!$A$4:$A$10,MATCH(K4,CHARACTER!$B$4:$B$10,0)),4)</f>
        <v>11101</v>
      </c>
      <c r="C4" s="17">
        <v>1</v>
      </c>
      <c r="D4" s="17">
        <v>20</v>
      </c>
      <c r="E4" s="17"/>
      <c r="F4" s="17"/>
      <c r="G4" s="17" t="str">
        <f>"AFFECTION_ITEM_NAME_"&amp;B4</f>
        <v>AFFECTION_ITEM_NAME_11101</v>
      </c>
      <c r="H4" s="17" t="str">
        <f>"AFFECTION_ITEM_IMAGE_"&amp;B4</f>
        <v>AFFECTION_ITEM_IMAGE_11101</v>
      </c>
      <c r="I4" s="17" t="str">
        <f>"AFFECTION_ITEM_DESC_"&amp;B4</f>
        <v>AFFECTION_ITEM_DESC_11101</v>
      </c>
      <c r="J4" s="18" t="s">
        <v>75</v>
      </c>
      <c r="K4" s="18" t="s">
        <v>29</v>
      </c>
    </row>
    <row r="5" spans="1:11">
      <c r="A5" s="17">
        <f t="shared" ref="A5:A15" si="0">B5*10+C5</f>
        <v>111012</v>
      </c>
      <c r="B5" s="17">
        <f>10000+RIGHT(INDEX(CHARACTER!$A$4:$A$10,MATCH(K5,CHARACTER!$B$4:$B$10,0)),4)</f>
        <v>11101</v>
      </c>
      <c r="C5" s="17">
        <v>2</v>
      </c>
      <c r="D5" s="17">
        <v>40</v>
      </c>
      <c r="E5" s="17"/>
      <c r="F5" s="17"/>
      <c r="G5" s="17" t="str">
        <f t="shared" ref="G5:G15" si="1">"AFFECTION_ITEM_NAME_"&amp;B5</f>
        <v>AFFECTION_ITEM_NAME_11101</v>
      </c>
      <c r="H5" s="17" t="str">
        <f t="shared" ref="H5:H15" si="2">"AFFECTION_ITEM_IMAGE_"&amp;B5</f>
        <v>AFFECTION_ITEM_IMAGE_11101</v>
      </c>
      <c r="I5" s="17" t="str">
        <f t="shared" ref="I5:I15" si="3">"AFFECTION_ITEM_DESC_"&amp;B5</f>
        <v>AFFECTION_ITEM_DESC_11101</v>
      </c>
      <c r="J5" s="18" t="s">
        <v>75</v>
      </c>
      <c r="K5" s="18" t="s">
        <v>29</v>
      </c>
    </row>
    <row r="6" spans="1:11">
      <c r="A6" s="17">
        <f t="shared" si="0"/>
        <v>122011</v>
      </c>
      <c r="B6" s="17">
        <f>10000+RIGHT(INDEX(CHARACTER!$A$4:$A$10,MATCH(K6,CHARACTER!$B$4:$B$10,0)),4)</f>
        <v>12201</v>
      </c>
      <c r="C6" s="17">
        <v>1</v>
      </c>
      <c r="D6" s="17">
        <v>20</v>
      </c>
      <c r="E6" s="17"/>
      <c r="F6" s="17"/>
      <c r="G6" s="17" t="str">
        <f t="shared" si="1"/>
        <v>AFFECTION_ITEM_NAME_12201</v>
      </c>
      <c r="H6" s="17" t="str">
        <f t="shared" si="2"/>
        <v>AFFECTION_ITEM_IMAGE_12201</v>
      </c>
      <c r="I6" s="17" t="str">
        <f t="shared" si="3"/>
        <v>AFFECTION_ITEM_DESC_12201</v>
      </c>
      <c r="J6" s="18" t="s">
        <v>76</v>
      </c>
      <c r="K6" s="18" t="s">
        <v>30</v>
      </c>
    </row>
    <row r="7" spans="1:11">
      <c r="A7" s="17">
        <f t="shared" si="0"/>
        <v>122012</v>
      </c>
      <c r="B7" s="17">
        <f>10000+RIGHT(INDEX(CHARACTER!$A$4:$A$10,MATCH(K7,CHARACTER!$B$4:$B$10,0)),4)</f>
        <v>12201</v>
      </c>
      <c r="C7" s="17">
        <v>2</v>
      </c>
      <c r="D7" s="17">
        <v>40</v>
      </c>
      <c r="E7" s="17"/>
      <c r="F7" s="17"/>
      <c r="G7" s="17" t="str">
        <f t="shared" si="1"/>
        <v>AFFECTION_ITEM_NAME_12201</v>
      </c>
      <c r="H7" s="17" t="str">
        <f t="shared" si="2"/>
        <v>AFFECTION_ITEM_IMAGE_12201</v>
      </c>
      <c r="I7" s="17" t="str">
        <f t="shared" si="3"/>
        <v>AFFECTION_ITEM_DESC_12201</v>
      </c>
      <c r="J7" s="18" t="s">
        <v>76</v>
      </c>
      <c r="K7" s="18" t="s">
        <v>30</v>
      </c>
    </row>
    <row r="8" spans="1:11">
      <c r="A8" s="17">
        <f t="shared" si="0"/>
        <v>133011</v>
      </c>
      <c r="B8" s="17">
        <f>10000+RIGHT(INDEX(CHARACTER!$A$4:$A$10,MATCH(K8,CHARACTER!$B$4:$B$10,0)),4)</f>
        <v>13301</v>
      </c>
      <c r="C8" s="17">
        <v>1</v>
      </c>
      <c r="D8" s="17">
        <v>20</v>
      </c>
      <c r="E8" s="17"/>
      <c r="F8" s="17"/>
      <c r="G8" s="17" t="str">
        <f t="shared" si="1"/>
        <v>AFFECTION_ITEM_NAME_13301</v>
      </c>
      <c r="H8" s="17" t="str">
        <f t="shared" si="2"/>
        <v>AFFECTION_ITEM_IMAGE_13301</v>
      </c>
      <c r="I8" s="17" t="str">
        <f t="shared" si="3"/>
        <v>AFFECTION_ITEM_DESC_13301</v>
      </c>
      <c r="J8" s="18" t="s">
        <v>77</v>
      </c>
      <c r="K8" s="18" t="s">
        <v>31</v>
      </c>
    </row>
    <row r="9" spans="1:11">
      <c r="A9" s="17">
        <f t="shared" si="0"/>
        <v>133012</v>
      </c>
      <c r="B9" s="17">
        <f>10000+RIGHT(INDEX(CHARACTER!$A$4:$A$10,MATCH(K9,CHARACTER!$B$4:$B$10,0)),4)</f>
        <v>13301</v>
      </c>
      <c r="C9" s="17">
        <v>2</v>
      </c>
      <c r="D9" s="17">
        <v>40</v>
      </c>
      <c r="E9" s="17"/>
      <c r="F9" s="17"/>
      <c r="G9" s="17" t="str">
        <f t="shared" si="1"/>
        <v>AFFECTION_ITEM_NAME_13301</v>
      </c>
      <c r="H9" s="17" t="str">
        <f t="shared" si="2"/>
        <v>AFFECTION_ITEM_IMAGE_13301</v>
      </c>
      <c r="I9" s="17" t="str">
        <f t="shared" si="3"/>
        <v>AFFECTION_ITEM_DESC_13301</v>
      </c>
      <c r="J9" s="18" t="s">
        <v>77</v>
      </c>
      <c r="K9" s="18" t="s">
        <v>31</v>
      </c>
    </row>
    <row r="10" spans="1:11">
      <c r="A10" s="17">
        <f t="shared" si="0"/>
        <v>114011</v>
      </c>
      <c r="B10" s="17">
        <f>10000+RIGHT(INDEX(CHARACTER!$A$4:$A$10,MATCH(K10,CHARACTER!$B$4:$B$10,0)),4)</f>
        <v>11401</v>
      </c>
      <c r="C10" s="17">
        <v>1</v>
      </c>
      <c r="D10" s="17">
        <v>20</v>
      </c>
      <c r="E10" s="17"/>
      <c r="F10" s="17"/>
      <c r="G10" s="17" t="str">
        <f t="shared" si="1"/>
        <v>AFFECTION_ITEM_NAME_11401</v>
      </c>
      <c r="H10" s="17" t="str">
        <f t="shared" si="2"/>
        <v>AFFECTION_ITEM_IMAGE_11401</v>
      </c>
      <c r="I10" s="17" t="str">
        <f t="shared" si="3"/>
        <v>AFFECTION_ITEM_DESC_11401</v>
      </c>
      <c r="J10" s="18" t="s">
        <v>78</v>
      </c>
      <c r="K10" s="18" t="s">
        <v>32</v>
      </c>
    </row>
    <row r="11" spans="1:11">
      <c r="A11" s="17">
        <f t="shared" si="0"/>
        <v>114012</v>
      </c>
      <c r="B11" s="17">
        <f>10000+RIGHT(INDEX(CHARACTER!$A$4:$A$10,MATCH(K11,CHARACTER!$B$4:$B$10,0)),4)</f>
        <v>11401</v>
      </c>
      <c r="C11" s="17">
        <v>2</v>
      </c>
      <c r="D11" s="17">
        <v>40</v>
      </c>
      <c r="E11" s="17"/>
      <c r="F11" s="17"/>
      <c r="G11" s="17" t="str">
        <f t="shared" si="1"/>
        <v>AFFECTION_ITEM_NAME_11401</v>
      </c>
      <c r="H11" s="17" t="str">
        <f t="shared" si="2"/>
        <v>AFFECTION_ITEM_IMAGE_11401</v>
      </c>
      <c r="I11" s="17" t="str">
        <f t="shared" si="3"/>
        <v>AFFECTION_ITEM_DESC_11401</v>
      </c>
      <c r="J11" s="18" t="s">
        <v>78</v>
      </c>
      <c r="K11" s="18" t="s">
        <v>32</v>
      </c>
    </row>
    <row r="12" spans="1:11">
      <c r="A12" s="17">
        <f t="shared" si="0"/>
        <v>121011</v>
      </c>
      <c r="B12" s="17">
        <f>10000+RIGHT(INDEX(CHARACTER!$A$4:$A$10,MATCH(K12,CHARACTER!$B$4:$B$10,0)),4)</f>
        <v>12101</v>
      </c>
      <c r="C12" s="17">
        <v>1</v>
      </c>
      <c r="D12" s="17">
        <v>20</v>
      </c>
      <c r="E12" s="17"/>
      <c r="F12" s="17"/>
      <c r="G12" s="17" t="str">
        <f t="shared" si="1"/>
        <v>AFFECTION_ITEM_NAME_12101</v>
      </c>
      <c r="H12" s="17" t="str">
        <f t="shared" si="2"/>
        <v>AFFECTION_ITEM_IMAGE_12101</v>
      </c>
      <c r="I12" s="17" t="str">
        <f t="shared" si="3"/>
        <v>AFFECTION_ITEM_DESC_12101</v>
      </c>
      <c r="J12" s="18" t="s">
        <v>80</v>
      </c>
      <c r="K12" s="18" t="s">
        <v>33</v>
      </c>
    </row>
    <row r="13" spans="1:11">
      <c r="A13" s="17">
        <f t="shared" si="0"/>
        <v>121012</v>
      </c>
      <c r="B13" s="17">
        <f>10000+RIGHT(INDEX(CHARACTER!$A$4:$A$10,MATCH(K13,CHARACTER!$B$4:$B$10,0)),4)</f>
        <v>12101</v>
      </c>
      <c r="C13" s="17">
        <v>2</v>
      </c>
      <c r="D13" s="17">
        <v>40</v>
      </c>
      <c r="E13" s="17"/>
      <c r="F13" s="17"/>
      <c r="G13" s="17" t="str">
        <f t="shared" si="1"/>
        <v>AFFECTION_ITEM_NAME_12101</v>
      </c>
      <c r="H13" s="17" t="str">
        <f t="shared" si="2"/>
        <v>AFFECTION_ITEM_IMAGE_12101</v>
      </c>
      <c r="I13" s="17" t="str">
        <f t="shared" si="3"/>
        <v>AFFECTION_ITEM_DESC_12101</v>
      </c>
      <c r="J13" s="18" t="s">
        <v>80</v>
      </c>
      <c r="K13" s="18" t="s">
        <v>33</v>
      </c>
    </row>
    <row r="14" spans="1:11">
      <c r="A14" s="17">
        <f t="shared" si="0"/>
        <v>132011</v>
      </c>
      <c r="B14" s="17">
        <f>10000+RIGHT(INDEX(CHARACTER!$A$4:$A$10,MATCH(K14,CHARACTER!$B$4:$B$10,0)),4)</f>
        <v>13201</v>
      </c>
      <c r="C14" s="17">
        <v>1</v>
      </c>
      <c r="D14" s="17">
        <v>20</v>
      </c>
      <c r="E14" s="17"/>
      <c r="F14" s="17"/>
      <c r="G14" s="17" t="str">
        <f t="shared" si="1"/>
        <v>AFFECTION_ITEM_NAME_13201</v>
      </c>
      <c r="H14" s="17" t="str">
        <f t="shared" si="2"/>
        <v>AFFECTION_ITEM_IMAGE_13201</v>
      </c>
      <c r="I14" s="17" t="str">
        <f t="shared" si="3"/>
        <v>AFFECTION_ITEM_DESC_13201</v>
      </c>
      <c r="J14" s="18" t="s">
        <v>81</v>
      </c>
      <c r="K14" s="18" t="s">
        <v>34</v>
      </c>
    </row>
    <row r="15" spans="1:11">
      <c r="A15" s="17">
        <f t="shared" si="0"/>
        <v>132012</v>
      </c>
      <c r="B15" s="17">
        <f>10000+RIGHT(INDEX(CHARACTER!$A$4:$A$10,MATCH(K15,CHARACTER!$B$4:$B$10,0)),4)</f>
        <v>13201</v>
      </c>
      <c r="C15" s="17">
        <v>2</v>
      </c>
      <c r="D15" s="17">
        <v>40</v>
      </c>
      <c r="E15" s="17"/>
      <c r="F15" s="17"/>
      <c r="G15" s="17" t="str">
        <f t="shared" si="1"/>
        <v>AFFECTION_ITEM_NAME_13201</v>
      </c>
      <c r="H15" s="17" t="str">
        <f t="shared" si="2"/>
        <v>AFFECTION_ITEM_IMAGE_13201</v>
      </c>
      <c r="I15" s="17" t="str">
        <f t="shared" si="3"/>
        <v>AFFECTION_ITEM_DESC_13201</v>
      </c>
      <c r="J15" s="18" t="s">
        <v>81</v>
      </c>
      <c r="K15" s="18" t="s">
        <v>34</v>
      </c>
    </row>
  </sheetData>
  <phoneticPr fontId="1" type="noConversion"/>
  <conditionalFormatting sqref="C2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65039-2556-47D8-9CB0-007991768E52}">
  <sheetPr codeName="Sheet11">
    <tabColor rgb="FFFABECB"/>
  </sheetPr>
  <dimension ref="A1:D18"/>
  <sheetViews>
    <sheetView showGridLines="0"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defaultRowHeight="13.5"/>
  <cols>
    <col min="1" max="1" width="10.140625" style="14" customWidth="1"/>
    <col min="2" max="2" width="23" style="14" bestFit="1" customWidth="1"/>
    <col min="3" max="3" width="25.7109375" style="14" bestFit="1" customWidth="1"/>
    <col min="4" max="4" width="29.140625" style="14" bestFit="1" customWidth="1"/>
    <col min="5" max="16384" width="9.140625" style="14"/>
  </cols>
  <sheetData>
    <row r="1" spans="1:4">
      <c r="A1" s="13" t="s">
        <v>4</v>
      </c>
      <c r="B1" s="13" t="s">
        <v>289</v>
      </c>
      <c r="C1" s="13" t="s">
        <v>290</v>
      </c>
      <c r="D1" s="13" t="s">
        <v>328</v>
      </c>
    </row>
    <row r="2" spans="1:4">
      <c r="A2" s="15" t="s">
        <v>2</v>
      </c>
      <c r="B2" s="15" t="s">
        <v>291</v>
      </c>
      <c r="C2" s="15" t="s">
        <v>292</v>
      </c>
      <c r="D2" s="15" t="s">
        <v>329</v>
      </c>
    </row>
    <row r="3" spans="1:4">
      <c r="A3" s="16" t="s">
        <v>6</v>
      </c>
      <c r="B3" s="16" t="s">
        <v>6</v>
      </c>
      <c r="C3" s="16" t="s">
        <v>6</v>
      </c>
      <c r="D3" s="16" t="s">
        <v>6</v>
      </c>
    </row>
    <row r="4" spans="1:4">
      <c r="A4" s="17">
        <v>1</v>
      </c>
      <c r="B4" s="17"/>
      <c r="C4" s="17"/>
      <c r="D4" s="17">
        <v>100</v>
      </c>
    </row>
    <row r="5" spans="1:4">
      <c r="A5" s="17">
        <v>2</v>
      </c>
      <c r="B5" s="17"/>
      <c r="C5" s="17"/>
      <c r="D5" s="17">
        <v>60</v>
      </c>
    </row>
    <row r="6" spans="1:4">
      <c r="A6" s="17">
        <v>3</v>
      </c>
      <c r="B6" s="17"/>
      <c r="C6" s="17"/>
      <c r="D6" s="17">
        <v>20</v>
      </c>
    </row>
    <row r="7" spans="1:4">
      <c r="A7" s="17">
        <v>4</v>
      </c>
      <c r="B7" s="17"/>
      <c r="C7" s="17"/>
      <c r="D7" s="17">
        <v>4</v>
      </c>
    </row>
    <row r="8" spans="1:4">
      <c r="A8" s="17">
        <v>5</v>
      </c>
      <c r="B8" s="17"/>
      <c r="C8" s="17"/>
      <c r="D8" s="17"/>
    </row>
    <row r="9" spans="1:4">
      <c r="A9" s="17">
        <v>6</v>
      </c>
      <c r="B9" s="17"/>
      <c r="C9" s="17"/>
      <c r="D9" s="17"/>
    </row>
    <row r="10" spans="1:4">
      <c r="A10" s="17">
        <v>7</v>
      </c>
      <c r="B10" s="17"/>
      <c r="C10" s="17"/>
      <c r="D10" s="17"/>
    </row>
    <row r="11" spans="1:4">
      <c r="A11" s="17">
        <v>8</v>
      </c>
      <c r="B11" s="17"/>
      <c r="C11" s="17"/>
      <c r="D11" s="17"/>
    </row>
    <row r="12" spans="1:4">
      <c r="A12" s="17">
        <v>9</v>
      </c>
      <c r="B12" s="17"/>
      <c r="C12" s="17"/>
      <c r="D12" s="17"/>
    </row>
    <row r="13" spans="1:4">
      <c r="A13" s="17">
        <v>10</v>
      </c>
      <c r="B13" s="17"/>
      <c r="C13" s="17"/>
      <c r="D13" s="17"/>
    </row>
    <row r="15" spans="1:4">
      <c r="B15" s="14" t="s">
        <v>293</v>
      </c>
      <c r="C15" s="14" t="s">
        <v>294</v>
      </c>
    </row>
    <row r="16" spans="1:4">
      <c r="B16" s="14" t="s">
        <v>295</v>
      </c>
      <c r="C16" s="14" t="s">
        <v>296</v>
      </c>
    </row>
    <row r="17" spans="2:3">
      <c r="B17" s="14" t="s">
        <v>297</v>
      </c>
      <c r="C17" s="14" t="s">
        <v>298</v>
      </c>
    </row>
    <row r="18" spans="2:3">
      <c r="B18" s="14" t="s">
        <v>299</v>
      </c>
      <c r="C18" s="14" t="s">
        <v>300</v>
      </c>
    </row>
  </sheetData>
  <phoneticPr fontId="1" type="noConversion"/>
  <conditionalFormatting sqref="A4:A13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4C65-F219-460E-81D3-462564C5B232}">
  <sheetPr codeName="Sheet13">
    <tabColor rgb="FFFABECB"/>
  </sheetPr>
  <dimension ref="A1:F19"/>
  <sheetViews>
    <sheetView showGridLines="0"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defaultRowHeight="13.5"/>
  <cols>
    <col min="1" max="1" width="10.140625" style="14" customWidth="1"/>
    <col min="2" max="2" width="24.7109375" style="14" bestFit="1" customWidth="1"/>
    <col min="3" max="3" width="10.140625" style="14" customWidth="1"/>
    <col min="4" max="4" width="18.140625" style="14" bestFit="1" customWidth="1"/>
    <col min="5" max="5" width="31.85546875" style="14" bestFit="1" customWidth="1"/>
    <col min="6" max="6" width="13.85546875" style="14" bestFit="1" customWidth="1"/>
    <col min="7" max="16384" width="9.140625" style="14"/>
  </cols>
  <sheetData>
    <row r="1" spans="1:6">
      <c r="A1" s="13" t="s">
        <v>4</v>
      </c>
      <c r="B1" s="13" t="s">
        <v>342</v>
      </c>
      <c r="C1" s="13" t="s">
        <v>339</v>
      </c>
      <c r="D1" s="13" t="s">
        <v>332</v>
      </c>
      <c r="E1" s="13" t="s">
        <v>337</v>
      </c>
      <c r="F1" s="13" t="s">
        <v>28</v>
      </c>
    </row>
    <row r="2" spans="1:6">
      <c r="A2" s="15" t="s">
        <v>2</v>
      </c>
      <c r="B2" s="129" t="s">
        <v>341</v>
      </c>
      <c r="C2" s="15" t="s">
        <v>340</v>
      </c>
      <c r="D2" s="15" t="s">
        <v>331</v>
      </c>
      <c r="E2" s="15" t="s">
        <v>338</v>
      </c>
      <c r="F2" s="15" t="s">
        <v>5</v>
      </c>
    </row>
    <row r="3" spans="1:6">
      <c r="A3" s="16" t="s">
        <v>6</v>
      </c>
      <c r="B3" s="16" t="s">
        <v>6</v>
      </c>
      <c r="C3" s="16" t="s">
        <v>6</v>
      </c>
      <c r="D3" s="16" t="s">
        <v>6</v>
      </c>
      <c r="E3" s="16" t="s">
        <v>256</v>
      </c>
      <c r="F3" s="16" t="s">
        <v>7</v>
      </c>
    </row>
    <row r="4" spans="1:6">
      <c r="A4" s="17">
        <v>1</v>
      </c>
      <c r="B4" s="17"/>
      <c r="C4" s="17"/>
      <c r="D4" s="17">
        <v>1</v>
      </c>
      <c r="E4" s="17">
        <v>2</v>
      </c>
      <c r="F4" s="18" t="s">
        <v>29</v>
      </c>
    </row>
    <row r="5" spans="1:6">
      <c r="A5" s="17">
        <v>2</v>
      </c>
      <c r="B5" s="17"/>
      <c r="C5" s="17"/>
      <c r="D5" s="17">
        <v>2</v>
      </c>
      <c r="E5" s="17">
        <v>1.5</v>
      </c>
      <c r="F5" s="18" t="s">
        <v>29</v>
      </c>
    </row>
    <row r="6" spans="1:6">
      <c r="A6" s="17">
        <v>3</v>
      </c>
      <c r="B6" s="17"/>
      <c r="C6" s="17"/>
      <c r="D6" s="17">
        <v>3</v>
      </c>
      <c r="E6" s="17">
        <v>1</v>
      </c>
      <c r="F6" s="18" t="s">
        <v>29</v>
      </c>
    </row>
    <row r="7" spans="1:6">
      <c r="A7" s="17">
        <v>4</v>
      </c>
      <c r="B7" s="17"/>
      <c r="C7" s="17"/>
      <c r="D7" s="17">
        <v>4</v>
      </c>
      <c r="E7" s="17">
        <v>0.5</v>
      </c>
      <c r="F7" s="18" t="s">
        <v>29</v>
      </c>
    </row>
    <row r="8" spans="1:6">
      <c r="A8" s="17">
        <v>5</v>
      </c>
      <c r="B8" s="17"/>
      <c r="C8" s="17"/>
      <c r="D8" s="17"/>
      <c r="E8" s="17"/>
      <c r="F8" s="18" t="s">
        <v>29</v>
      </c>
    </row>
    <row r="9" spans="1:6">
      <c r="A9" s="17">
        <v>6</v>
      </c>
      <c r="B9" s="17"/>
      <c r="C9" s="17"/>
      <c r="D9" s="17"/>
      <c r="E9" s="17"/>
      <c r="F9" s="18" t="s">
        <v>29</v>
      </c>
    </row>
    <row r="10" spans="1:6">
      <c r="A10" s="17">
        <v>7</v>
      </c>
      <c r="B10" s="17"/>
      <c r="C10" s="17"/>
      <c r="D10" s="17"/>
      <c r="E10" s="17"/>
      <c r="F10" s="18" t="s">
        <v>29</v>
      </c>
    </row>
    <row r="11" spans="1:6">
      <c r="A11" s="17">
        <v>8</v>
      </c>
      <c r="B11" s="17"/>
      <c r="C11" s="17"/>
      <c r="D11" s="17"/>
      <c r="E11" s="17"/>
      <c r="F11" s="18" t="s">
        <v>29</v>
      </c>
    </row>
    <row r="12" spans="1:6">
      <c r="A12" s="17">
        <v>9</v>
      </c>
      <c r="B12" s="17"/>
      <c r="C12" s="17"/>
      <c r="D12" s="17"/>
      <c r="E12" s="17"/>
      <c r="F12" s="18" t="s">
        <v>29</v>
      </c>
    </row>
    <row r="13" spans="1:6">
      <c r="A13" s="17">
        <v>10</v>
      </c>
      <c r="B13" s="17"/>
      <c r="C13" s="17"/>
      <c r="D13" s="17"/>
      <c r="E13" s="17"/>
      <c r="F13" s="18" t="s">
        <v>29</v>
      </c>
    </row>
    <row r="15" spans="1:6">
      <c r="D15" s="14" t="s">
        <v>293</v>
      </c>
    </row>
    <row r="16" spans="1:6">
      <c r="D16" s="14" t="s">
        <v>333</v>
      </c>
    </row>
    <row r="17" spans="4:4">
      <c r="D17" s="14" t="s">
        <v>334</v>
      </c>
    </row>
    <row r="18" spans="4:4">
      <c r="D18" s="14" t="s">
        <v>336</v>
      </c>
    </row>
    <row r="19" spans="4:4">
      <c r="D19" s="14" t="s">
        <v>335</v>
      </c>
    </row>
  </sheetData>
  <phoneticPr fontId="1" type="noConversion"/>
  <conditionalFormatting sqref="A4:C13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DD64-93D4-490B-B001-B4ECE3090C21}">
  <sheetPr codeName="Sheet12">
    <tabColor theme="7" tint="0.59999389629810485"/>
  </sheetPr>
  <dimension ref="A1:E10"/>
  <sheetViews>
    <sheetView showGridLines="0"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defaultRowHeight="13.5"/>
  <cols>
    <col min="1" max="1" width="10.140625" style="14" customWidth="1"/>
    <col min="2" max="2" width="17" style="14" customWidth="1"/>
    <col min="3" max="3" width="13.28515625" style="14" bestFit="1" customWidth="1"/>
    <col min="4" max="4" width="15" style="14" bestFit="1" customWidth="1"/>
    <col min="5" max="5" width="24" style="14" bestFit="1" customWidth="1"/>
    <col min="6" max="16384" width="9.140625" style="14"/>
  </cols>
  <sheetData>
    <row r="1" spans="1:5">
      <c r="A1" s="13" t="s">
        <v>4</v>
      </c>
      <c r="B1" s="13" t="s">
        <v>88</v>
      </c>
      <c r="C1" s="13" t="s">
        <v>86</v>
      </c>
      <c r="D1" s="13" t="s">
        <v>91</v>
      </c>
      <c r="E1" s="13" t="s">
        <v>89</v>
      </c>
    </row>
    <row r="2" spans="1:5">
      <c r="A2" s="15" t="s">
        <v>2</v>
      </c>
      <c r="B2" s="15" t="s">
        <v>59</v>
      </c>
      <c r="C2" s="62" t="s">
        <v>87</v>
      </c>
      <c r="D2" s="62" t="s">
        <v>92</v>
      </c>
      <c r="E2" s="62" t="s">
        <v>90</v>
      </c>
    </row>
    <row r="3" spans="1:5">
      <c r="A3" s="16" t="s">
        <v>6</v>
      </c>
      <c r="B3" s="16" t="s">
        <v>6</v>
      </c>
      <c r="C3" s="16" t="s">
        <v>6</v>
      </c>
      <c r="D3" s="16" t="s">
        <v>8</v>
      </c>
      <c r="E3" s="16" t="s">
        <v>8</v>
      </c>
    </row>
    <row r="4" spans="1:5">
      <c r="A4" s="17">
        <v>1</v>
      </c>
      <c r="B4" s="17">
        <v>1</v>
      </c>
      <c r="C4" s="17"/>
      <c r="D4" s="17"/>
      <c r="E4" s="17"/>
    </row>
    <row r="5" spans="1:5">
      <c r="A5" s="17">
        <v>2</v>
      </c>
      <c r="B5" s="17">
        <v>1</v>
      </c>
      <c r="C5" s="17"/>
      <c r="D5" s="17"/>
      <c r="E5" s="17"/>
    </row>
    <row r="6" spans="1:5">
      <c r="A6" s="17">
        <v>3</v>
      </c>
      <c r="B6" s="17">
        <v>1</v>
      </c>
      <c r="C6" s="17"/>
      <c r="D6" s="17"/>
      <c r="E6" s="17"/>
    </row>
    <row r="7" spans="1:5">
      <c r="A7" s="17">
        <v>4</v>
      </c>
      <c r="B7" s="17">
        <v>1</v>
      </c>
      <c r="C7" s="17"/>
      <c r="D7" s="17"/>
      <c r="E7" s="17"/>
    </row>
    <row r="8" spans="1:5">
      <c r="A8" s="17">
        <v>5</v>
      </c>
      <c r="B8" s="17">
        <v>1</v>
      </c>
      <c r="C8" s="17"/>
      <c r="D8" s="17"/>
      <c r="E8" s="17"/>
    </row>
    <row r="9" spans="1:5">
      <c r="A9" s="17">
        <v>6</v>
      </c>
      <c r="B9" s="17">
        <v>1</v>
      </c>
      <c r="C9" s="17"/>
      <c r="D9" s="17"/>
      <c r="E9" s="17"/>
    </row>
    <row r="10" spans="1:5">
      <c r="A10" s="17">
        <v>7</v>
      </c>
      <c r="B10" s="17">
        <v>1</v>
      </c>
      <c r="C10" s="17"/>
      <c r="D10" s="17"/>
      <c r="E10" s="1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INFO</vt:lpstr>
      <vt:lpstr>DATA</vt:lpstr>
      <vt:lpstr>CHARACTER</vt:lpstr>
      <vt:lpstr>CHARACTER_STATUS</vt:lpstr>
      <vt:lpstr>CHARACTER_SKILL</vt:lpstr>
      <vt:lpstr>AWAKE_GROUP</vt:lpstr>
      <vt:lpstr>CHARACTER_EXP</vt:lpstr>
      <vt:lpstr>AFFECTION_EXP</vt:lpstr>
      <vt:lpstr>AFFECTION_ITEM</vt:lpstr>
      <vt:lpstr>AFFECTION_GAIN</vt:lpstr>
      <vt:lpstr>AFFECTION_PREF</vt:lpstr>
      <vt:lpstr>SPEECH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박세연</dc:creator>
  <cp:lastModifiedBy>seyeon park</cp:lastModifiedBy>
  <dcterms:created xsi:type="dcterms:W3CDTF">2025-10-24T02:37:04Z</dcterms:created>
  <dcterms:modified xsi:type="dcterms:W3CDTF">2026-03-06T00:58:12Z</dcterms:modified>
</cp:coreProperties>
</file>