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 Vila\Documents\vila_repos\RiderJoy\"/>
    </mc:Choice>
  </mc:AlternateContent>
  <xr:revisionPtr revIDLastSave="0" documentId="13_ncr:1_{29A85912-F258-4775-A704-75E6C1570C9C}" xr6:coauthVersionLast="47" xr6:coauthVersionMax="47" xr10:uidLastSave="{00000000-0000-0000-0000-000000000000}"/>
  <bookViews>
    <workbookView xWindow="-120" yWindow="-120" windowWidth="29040" windowHeight="15840" xr2:uid="{8F6EA590-E3C8-4EB1-8095-EAE4505A1C32}"/>
  </bookViews>
  <sheets>
    <sheet name="Config" sheetId="1" r:id="rId1"/>
    <sheet name="Templates" sheetId="7" r:id="rId2"/>
    <sheet name="Info MCP" sheetId="5" r:id="rId3"/>
    <sheet name="Info Botón" sheetId="3" r:id="rId4"/>
    <sheet name="Info Switch ON-OFF-ON" sheetId="4" r:id="rId5"/>
    <sheet name="_DATA" sheetId="2" r:id="rId6"/>
  </sheets>
  <definedNames>
    <definedName name="_xlnm._FilterDatabase" localSheetId="0" hidden="1">Config!$A$1:$I$1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L29" i="1"/>
  <c r="M34" i="1"/>
  <c r="L34" i="1"/>
  <c r="K34" i="1"/>
  <c r="AB34" i="1"/>
  <c r="Z34" i="1"/>
  <c r="Y34" i="1"/>
  <c r="X34" i="1"/>
  <c r="AB3" i="7"/>
  <c r="AC28" i="1"/>
  <c r="AB28" i="1"/>
  <c r="Z28" i="1"/>
  <c r="Y28" i="1"/>
  <c r="X28" i="1"/>
  <c r="AA28" i="1" s="1"/>
  <c r="AC27" i="1"/>
  <c r="AB27" i="1"/>
  <c r="Z27" i="1"/>
  <c r="Y27" i="1"/>
  <c r="X27" i="1"/>
  <c r="AA27" i="1" s="1"/>
  <c r="AC26" i="1"/>
  <c r="AB26" i="1"/>
  <c r="Z26" i="1"/>
  <c r="Y26" i="1"/>
  <c r="X26" i="1"/>
  <c r="AA26" i="1" s="1"/>
  <c r="AC25" i="1"/>
  <c r="AB25" i="1"/>
  <c r="Z25" i="1"/>
  <c r="Y25" i="1"/>
  <c r="X25" i="1"/>
  <c r="AA25" i="1" s="1"/>
  <c r="AC24" i="1"/>
  <c r="AB24" i="1"/>
  <c r="Z24" i="1"/>
  <c r="Y24" i="1"/>
  <c r="X24" i="1"/>
  <c r="AA24" i="1" s="1"/>
  <c r="AC23" i="1"/>
  <c r="AB23" i="1"/>
  <c r="Z23" i="1"/>
  <c r="Y23" i="1"/>
  <c r="X23" i="1"/>
  <c r="AA23" i="1" s="1"/>
  <c r="AC22" i="1"/>
  <c r="AB22" i="1"/>
  <c r="Z22" i="1"/>
  <c r="Y22" i="1"/>
  <c r="X22" i="1"/>
  <c r="AA22" i="1" s="1"/>
  <c r="AC21" i="1"/>
  <c r="AB21" i="1"/>
  <c r="Z21" i="1"/>
  <c r="Y21" i="1"/>
  <c r="X21" i="1"/>
  <c r="AA21" i="1" s="1"/>
  <c r="AC20" i="1"/>
  <c r="AB20" i="1"/>
  <c r="Z20" i="1"/>
  <c r="Y20" i="1"/>
  <c r="X20" i="1"/>
  <c r="AA20" i="1" s="1"/>
  <c r="AC19" i="1"/>
  <c r="AB19" i="1"/>
  <c r="Z19" i="1"/>
  <c r="Y19" i="1"/>
  <c r="X19" i="1"/>
  <c r="AA19" i="1" s="1"/>
  <c r="AC18" i="1"/>
  <c r="AB18" i="1"/>
  <c r="Z18" i="1"/>
  <c r="Y18" i="1"/>
  <c r="X18" i="1"/>
  <c r="AA18" i="1" s="1"/>
  <c r="AC17" i="1"/>
  <c r="AB17" i="1"/>
  <c r="Z17" i="1"/>
  <c r="Y17" i="1"/>
  <c r="X17" i="1"/>
  <c r="AA17" i="1" s="1"/>
  <c r="AC16" i="1"/>
  <c r="AB16" i="1"/>
  <c r="Z16" i="1"/>
  <c r="Y16" i="1"/>
  <c r="X16" i="1"/>
  <c r="AA16" i="1" s="1"/>
  <c r="AC15" i="1"/>
  <c r="AB15" i="1"/>
  <c r="Z15" i="1"/>
  <c r="Y15" i="1"/>
  <c r="X15" i="1"/>
  <c r="AA15" i="1" s="1"/>
  <c r="AC14" i="1"/>
  <c r="AB14" i="1"/>
  <c r="Z14" i="1"/>
  <c r="Y14" i="1"/>
  <c r="X14" i="1"/>
  <c r="AA14" i="1" s="1"/>
  <c r="AC13" i="1"/>
  <c r="AB13" i="1"/>
  <c r="Z13" i="1"/>
  <c r="Y13" i="1"/>
  <c r="X13" i="1"/>
  <c r="AA13" i="1" s="1"/>
  <c r="AC12" i="1"/>
  <c r="AB12" i="1"/>
  <c r="Z12" i="1"/>
  <c r="Y12" i="1"/>
  <c r="X12" i="1"/>
  <c r="AA12" i="1" s="1"/>
  <c r="AC11" i="1"/>
  <c r="AB11" i="1"/>
  <c r="Z11" i="1"/>
  <c r="Y11" i="1"/>
  <c r="X11" i="1"/>
  <c r="AA11" i="1" s="1"/>
  <c r="AC10" i="1"/>
  <c r="AB10" i="1"/>
  <c r="Z10" i="1"/>
  <c r="Y10" i="1"/>
  <c r="X10" i="1"/>
  <c r="AA10" i="1" s="1"/>
  <c r="AC9" i="1"/>
  <c r="AB9" i="1"/>
  <c r="Z9" i="1"/>
  <c r="Y9" i="1"/>
  <c r="X9" i="1"/>
  <c r="AA9" i="1" s="1"/>
  <c r="AC8" i="1"/>
  <c r="AB8" i="1"/>
  <c r="Z8" i="1"/>
  <c r="Y8" i="1"/>
  <c r="X8" i="1"/>
  <c r="AA8" i="1" s="1"/>
  <c r="AC7" i="1"/>
  <c r="AB7" i="1"/>
  <c r="Z7" i="1"/>
  <c r="Y7" i="1"/>
  <c r="X7" i="1"/>
  <c r="AA7" i="1" s="1"/>
  <c r="AC6" i="1"/>
  <c r="AB6" i="1"/>
  <c r="Z6" i="1"/>
  <c r="Y6" i="1"/>
  <c r="X6" i="1"/>
  <c r="AA6" i="1" s="1"/>
  <c r="AC5" i="1"/>
  <c r="AB5" i="1"/>
  <c r="Z5" i="1"/>
  <c r="Y5" i="1"/>
  <c r="X5" i="1"/>
  <c r="AA5" i="1" s="1"/>
  <c r="AC4" i="1"/>
  <c r="AB4" i="1"/>
  <c r="Z4" i="1"/>
  <c r="Y4" i="1"/>
  <c r="X4" i="1"/>
  <c r="AA4" i="1" s="1"/>
  <c r="AC3" i="1"/>
  <c r="AB3" i="1"/>
  <c r="Z3" i="1"/>
  <c r="Y3" i="1"/>
  <c r="X3" i="1"/>
  <c r="AA3" i="1" s="1"/>
  <c r="AC2" i="1"/>
  <c r="AB2" i="1"/>
  <c r="Z2" i="1"/>
  <c r="Y2" i="1"/>
  <c r="X2" i="1"/>
  <c r="AA2" i="1" s="1"/>
  <c r="AC2" i="7"/>
  <c r="AB2" i="7"/>
  <c r="AD33" i="1"/>
  <c r="AC33" i="1"/>
  <c r="AB33" i="1"/>
  <c r="Z33" i="1"/>
  <c r="Y33" i="1"/>
  <c r="X33" i="1"/>
  <c r="AA33" i="1" s="1"/>
  <c r="AD32" i="1"/>
  <c r="AC32" i="1"/>
  <c r="AB32" i="1"/>
  <c r="Z32" i="1"/>
  <c r="Y32" i="1"/>
  <c r="X32" i="1"/>
  <c r="AA32" i="1" s="1"/>
  <c r="AG32" i="1" s="1"/>
  <c r="AD6" i="7"/>
  <c r="AC6" i="7"/>
  <c r="AB6" i="7"/>
  <c r="Z6" i="7"/>
  <c r="Y6" i="7"/>
  <c r="X6" i="7"/>
  <c r="AA6" i="7" s="1"/>
  <c r="AG6" i="7" s="1"/>
  <c r="AD5" i="7"/>
  <c r="AC5" i="7"/>
  <c r="AB5" i="7"/>
  <c r="Z5" i="7"/>
  <c r="Y5" i="7"/>
  <c r="X5" i="7"/>
  <c r="AA5" i="7" s="1"/>
  <c r="AG5" i="7" s="1"/>
  <c r="AB4" i="7"/>
  <c r="Z4" i="7"/>
  <c r="Y4" i="7"/>
  <c r="X4" i="7"/>
  <c r="AA4" i="7" s="1"/>
  <c r="Z3" i="7"/>
  <c r="Y3" i="7"/>
  <c r="X3" i="7"/>
  <c r="AA3" i="7" s="1"/>
  <c r="Z2" i="7"/>
  <c r="Y2" i="7"/>
  <c r="X2" i="7"/>
  <c r="AA2" i="7" s="1"/>
  <c r="AD31" i="1"/>
  <c r="AC31" i="1"/>
  <c r="AB31" i="1"/>
  <c r="Z31" i="1"/>
  <c r="Y31" i="1"/>
  <c r="X31" i="1"/>
  <c r="AA31" i="1" s="1"/>
  <c r="AD30" i="1"/>
  <c r="AC30" i="1"/>
  <c r="AB30" i="1"/>
  <c r="Z30" i="1"/>
  <c r="Y30" i="1"/>
  <c r="X30" i="1"/>
  <c r="AD29" i="1"/>
  <c r="AC29" i="1"/>
  <c r="AB29" i="1"/>
  <c r="Z29" i="1"/>
  <c r="Y29" i="1"/>
  <c r="X29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AA34" i="1" l="1"/>
  <c r="AG34" i="1" s="1"/>
  <c r="AG3" i="7"/>
  <c r="AG2" i="7"/>
  <c r="AG4" i="7"/>
  <c r="AG33" i="1"/>
  <c r="AG3" i="1"/>
  <c r="AG31" i="1"/>
  <c r="AG4" i="1"/>
  <c r="AG2" i="1"/>
  <c r="K19" i="1"/>
  <c r="AG18" i="1"/>
  <c r="AG6" i="1"/>
  <c r="AG11" i="1"/>
  <c r="AG16" i="1"/>
  <c r="AG9" i="1"/>
  <c r="AG12" i="1"/>
  <c r="AG10" i="1"/>
  <c r="AG14" i="1"/>
  <c r="AG15" i="1"/>
  <c r="AG7" i="1"/>
  <c r="AG5" i="1"/>
  <c r="AG17" i="1"/>
  <c r="AG8" i="1"/>
  <c r="AG13" i="1"/>
  <c r="K20" i="1" l="1"/>
  <c r="AG19" i="1"/>
  <c r="AG20" i="1" l="1"/>
  <c r="K21" i="1"/>
  <c r="K22" i="1" l="1"/>
  <c r="AG21" i="1"/>
  <c r="K23" i="1" l="1"/>
  <c r="AG22" i="1"/>
  <c r="AG23" i="1" l="1"/>
  <c r="K24" i="1"/>
  <c r="K25" i="1" l="1"/>
  <c r="AG24" i="1"/>
  <c r="K26" i="1" l="1"/>
  <c r="AG25" i="1"/>
  <c r="K27" i="1" l="1"/>
  <c r="AG26" i="1"/>
  <c r="K28" i="1" l="1"/>
  <c r="AG27" i="1"/>
  <c r="K29" i="1" l="1"/>
  <c r="AG28" i="1"/>
  <c r="K30" i="1" l="1"/>
  <c r="AA29" i="1"/>
  <c r="AG29" i="1" s="1"/>
  <c r="AA30" i="1" l="1"/>
  <c r="AG30" i="1" s="1"/>
</calcChain>
</file>

<file path=xl/sharedStrings.xml><?xml version="1.0" encoding="utf-8"?>
<sst xmlns="http://schemas.openxmlformats.org/spreadsheetml/2006/main" count="301" uniqueCount="94">
  <si>
    <t>Control</t>
  </si>
  <si>
    <t>Botón</t>
  </si>
  <si>
    <t>Invertido</t>
  </si>
  <si>
    <t>Alverrés</t>
  </si>
  <si>
    <t>Invert?</t>
  </si>
  <si>
    <t>Periféricos</t>
  </si>
  <si>
    <t>MCP0</t>
  </si>
  <si>
    <t>MCP1</t>
  </si>
  <si>
    <t>MCP2</t>
  </si>
  <si>
    <t>MCP3</t>
  </si>
  <si>
    <t>MCP4</t>
  </si>
  <si>
    <t>MCP5</t>
  </si>
  <si>
    <t>MCP6</t>
  </si>
  <si>
    <t>MCP7</t>
  </si>
  <si>
    <t>PIN</t>
  </si>
  <si>
    <t>Sección</t>
  </si>
  <si>
    <t>Comentario</t>
  </si>
  <si>
    <t>Pin 1</t>
  </si>
  <si>
    <t>Pin 2</t>
  </si>
  <si>
    <t>Pin 3</t>
  </si>
  <si>
    <t>Botón1</t>
  </si>
  <si>
    <t>Botón2</t>
  </si>
  <si>
    <t>Botón3</t>
  </si>
  <si>
    <t>No</t>
  </si>
  <si>
    <t>Tipo</t>
  </si>
  <si>
    <t>Tipo botón</t>
  </si>
  <si>
    <t>Permanente</t>
  </si>
  <si>
    <t>Momentáneo</t>
  </si>
  <si>
    <t>Cmd1</t>
  </si>
  <si>
    <t>P1</t>
  </si>
  <si>
    <t>P2</t>
  </si>
  <si>
    <t>P3</t>
  </si>
  <si>
    <t>Mod1</t>
  </si>
  <si>
    <t>Mod2</t>
  </si>
  <si>
    <t>Mod3</t>
  </si>
  <si>
    <t>Mod4</t>
  </si>
  <si>
    <t>Mod5</t>
  </si>
  <si>
    <t>config_controls.h</t>
  </si>
  <si>
    <t>Rotary Buttons</t>
  </si>
  <si>
    <t>Pasos/giro</t>
  </si>
  <si>
    <t>Espera(ms)</t>
  </si>
  <si>
    <t>Aceleración</t>
  </si>
  <si>
    <t>Exponencial</t>
  </si>
  <si>
    <t>UFC</t>
  </si>
  <si>
    <t>CLR</t>
  </si>
  <si>
    <t>ENT</t>
  </si>
  <si>
    <t>A/P</t>
  </si>
  <si>
    <t>IFF</t>
  </si>
  <si>
    <t>TCN</t>
  </si>
  <si>
    <t>ILS</t>
  </si>
  <si>
    <t>D/L</t>
  </si>
  <si>
    <t>BCN</t>
  </si>
  <si>
    <t>ONOFF</t>
  </si>
  <si>
    <t>I/P</t>
  </si>
  <si>
    <t>Sel1</t>
  </si>
  <si>
    <t>Sel2</t>
  </si>
  <si>
    <t>Sel3</t>
  </si>
  <si>
    <t>Sel4</t>
  </si>
  <si>
    <t>Sel5</t>
  </si>
  <si>
    <t>COM1 selector</t>
  </si>
  <si>
    <t>COM2 selector</t>
  </si>
  <si>
    <t>COM1 push</t>
  </si>
  <si>
    <t>COM2 push</t>
  </si>
  <si>
    <t>Potenciómetro</t>
  </si>
  <si>
    <t>Ejes</t>
  </si>
  <si>
    <t>AXIS_X</t>
  </si>
  <si>
    <t>AXIS_Y</t>
  </si>
  <si>
    <t>AXIS_Z</t>
  </si>
  <si>
    <t>AXIS_RX</t>
  </si>
  <si>
    <t>AXIS_RY</t>
  </si>
  <si>
    <t>AXIS_RZ</t>
  </si>
  <si>
    <t>AXIS_RUDDER</t>
  </si>
  <si>
    <t>AXIS_THROTTLE</t>
  </si>
  <si>
    <t>COM1 vol</t>
  </si>
  <si>
    <t>A0</t>
  </si>
  <si>
    <t>COM2 vol</t>
  </si>
  <si>
    <t>A1</t>
  </si>
  <si>
    <t>Brightness</t>
  </si>
  <si>
    <t>A2</t>
  </si>
  <si>
    <t>// config_controls.h</t>
  </si>
  <si>
    <t>Botón 1</t>
  </si>
  <si>
    <t>Botón 2</t>
  </si>
  <si>
    <t>Botón 3</t>
  </si>
  <si>
    <t>Botón 4</t>
  </si>
  <si>
    <t>Botón 5</t>
  </si>
  <si>
    <t>Botón 6</t>
  </si>
  <si>
    <t>Botón 7</t>
  </si>
  <si>
    <t>Botón 8</t>
  </si>
  <si>
    <t>Botón 9</t>
  </si>
  <si>
    <t>Botón 0</t>
  </si>
  <si>
    <t>Mom. Full</t>
  </si>
  <si>
    <t>Switch 3 pos</t>
  </si>
  <si>
    <t>Switch 2 pos</t>
  </si>
  <si>
    <t>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</si>
</sst>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5" xfId="0" applyBorder="1"/>
    <xf numFmtId="0" fontId="0" fillId="2" borderId="15" xfId="0" applyFill="1" applyBorder="1"/>
    <xf numFmtId="0" fontId="0" fillId="2" borderId="0" xfId="0" applyFill="1"/>
    <xf numFmtId="0" fontId="0" fillId="2" borderId="1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0" fontId="3" fillId="0" borderId="0" xfId="0" applyFont="1"/>
    <xf numFmtId="0" fontId="3" fillId="0" borderId="0" xfId="0" applyFont="1" applyBorder="1"/>
    <xf numFmtId="0" fontId="0" fillId="4" borderId="0" xfId="0" applyFill="1"/>
    <xf numFmtId="0" fontId="0" fillId="4" borderId="2" xfId="0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/>
    <xf numFmtId="0" fontId="0" fillId="6" borderId="2" xfId="0" applyFill="1" applyBorder="1" applyAlignment="1">
      <alignment horizontal="right"/>
    </xf>
    <xf numFmtId="0" fontId="0" fillId="6" borderId="10" xfId="0" applyFill="1" applyBorder="1" applyAlignment="1">
      <alignment horizontal="left"/>
    </xf>
    <xf numFmtId="0" fontId="0" fillId="7" borderId="0" xfId="0" applyFill="1"/>
    <xf numFmtId="0" fontId="0" fillId="7" borderId="2" xfId="0" applyFill="1" applyBorder="1" applyAlignment="1">
      <alignment horizontal="right"/>
    </xf>
    <xf numFmtId="0" fontId="0" fillId="7" borderId="10" xfId="0" applyFill="1" applyBorder="1" applyAlignment="1">
      <alignment horizontal="left"/>
    </xf>
    <xf numFmtId="0" fontId="0" fillId="7" borderId="13" xfId="0" applyFill="1" applyBorder="1" applyAlignment="1">
      <alignment horizontal="right"/>
    </xf>
    <xf numFmtId="0" fontId="0" fillId="7" borderId="15" xfId="0" applyFill="1" applyBorder="1"/>
    <xf numFmtId="0" fontId="4" fillId="0" borderId="0" xfId="0" applyFont="1"/>
    <xf numFmtId="0" fontId="0" fillId="8" borderId="1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6" xfId="0" applyFon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9" borderId="0" xfId="0" applyFill="1"/>
    <xf numFmtId="0" fontId="0" fillId="9" borderId="2" xfId="0" applyFill="1" applyBorder="1" applyAlignment="1">
      <alignment horizontal="right"/>
    </xf>
    <xf numFmtId="0" fontId="0" fillId="9" borderId="10" xfId="0" applyFill="1" applyBorder="1" applyAlignment="1">
      <alignment horizontal="left"/>
    </xf>
    <xf numFmtId="0" fontId="0" fillId="9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7917-F9FE-4BA5-ADE0-17A42BA1D45C}">
  <dimension ref="A1:AG34"/>
  <sheetViews>
    <sheetView tabSelected="1" zoomScale="115" zoomScaleNormal="115" workbookViewId="0">
      <pane xSplit="31" ySplit="25" topLeftCell="AF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9.42578125" customWidth="1"/>
    <col min="2" max="2" width="12.85546875" customWidth="1"/>
    <col min="3" max="3" width="20" customWidth="1"/>
    <col min="4" max="4" width="6.7109375" style="1" customWidth="1"/>
    <col min="5" max="5" width="6.7109375" style="7" customWidth="1"/>
    <col min="6" max="6" width="6.7109375" style="8" customWidth="1"/>
    <col min="7" max="7" width="6.7109375" style="7" customWidth="1"/>
    <col min="8" max="8" width="6.7109375" style="2" customWidth="1"/>
    <col min="9" max="9" width="6.7109375" style="3" customWidth="1"/>
    <col min="10" max="10" width="1.5703125" style="4" customWidth="1"/>
    <col min="11" max="11" width="7.85546875" style="10" customWidth="1"/>
    <col min="12" max="12" width="7.85546875" style="12" customWidth="1"/>
    <col min="13" max="13" width="7.85546875" customWidth="1"/>
    <col min="14" max="14" width="1.5703125" style="4" customWidth="1"/>
    <col min="15" max="15" width="14.140625" customWidth="1"/>
    <col min="16" max="16" width="11.140625" customWidth="1"/>
    <col min="17" max="17" width="10.85546875" customWidth="1"/>
    <col min="18" max="18" width="10.42578125" customWidth="1"/>
    <col min="24" max="26" width="9.140625" style="35"/>
    <col min="27" max="27" width="22.140625" style="35" bestFit="1" customWidth="1"/>
    <col min="28" max="32" width="9.140625" style="35"/>
    <col min="33" max="33" width="115.7109375" customWidth="1"/>
  </cols>
  <sheetData>
    <row r="1" spans="1:33" ht="15.75" thickBot="1" x14ac:dyDescent="0.3">
      <c r="A1" s="5" t="s">
        <v>0</v>
      </c>
      <c r="B1" s="5" t="s">
        <v>15</v>
      </c>
      <c r="C1" s="5" t="s">
        <v>16</v>
      </c>
      <c r="D1" s="48" t="s">
        <v>17</v>
      </c>
      <c r="E1" s="49"/>
      <c r="F1" s="50" t="s">
        <v>18</v>
      </c>
      <c r="G1" s="49"/>
      <c r="H1" s="51" t="s">
        <v>19</v>
      </c>
      <c r="I1" s="52"/>
      <c r="J1" s="6"/>
      <c r="K1" s="9" t="s">
        <v>20</v>
      </c>
      <c r="L1" s="11" t="s">
        <v>21</v>
      </c>
      <c r="M1" s="5" t="s">
        <v>22</v>
      </c>
      <c r="N1" s="6"/>
      <c r="O1" s="5" t="s">
        <v>24</v>
      </c>
      <c r="P1" s="5" t="s">
        <v>2</v>
      </c>
      <c r="Q1" s="5" t="s">
        <v>39</v>
      </c>
      <c r="R1" s="5" t="s">
        <v>40</v>
      </c>
      <c r="S1" s="5" t="s">
        <v>41</v>
      </c>
      <c r="T1" s="5" t="s">
        <v>42</v>
      </c>
      <c r="U1" s="5"/>
      <c r="V1" s="5"/>
      <c r="X1" s="35" t="s">
        <v>29</v>
      </c>
      <c r="Y1" s="35" t="s">
        <v>30</v>
      </c>
      <c r="Z1" s="35" t="s">
        <v>31</v>
      </c>
      <c r="AA1" s="35" t="s">
        <v>28</v>
      </c>
      <c r="AB1" s="35" t="s">
        <v>32</v>
      </c>
      <c r="AC1" s="35" t="s">
        <v>33</v>
      </c>
      <c r="AD1" s="35" t="s">
        <v>34</v>
      </c>
      <c r="AE1" s="35" t="s">
        <v>35</v>
      </c>
      <c r="AF1" s="35" t="s">
        <v>36</v>
      </c>
      <c r="AG1" t="s">
        <v>79</v>
      </c>
    </row>
    <row r="2" spans="1:33" x14ac:dyDescent="0.25">
      <c r="A2" s="18" t="s">
        <v>1</v>
      </c>
      <c r="B2" t="s">
        <v>43</v>
      </c>
      <c r="C2" t="s">
        <v>80</v>
      </c>
      <c r="D2" s="19" t="s">
        <v>6</v>
      </c>
      <c r="E2" s="20">
        <v>0</v>
      </c>
      <c r="F2" s="16"/>
      <c r="G2" s="15"/>
      <c r="H2" s="16"/>
      <c r="I2" s="17"/>
      <c r="K2" s="36">
        <v>0</v>
      </c>
      <c r="L2" s="13"/>
      <c r="M2" s="14"/>
      <c r="O2" s="18" t="s">
        <v>26</v>
      </c>
      <c r="P2" s="18" t="s">
        <v>23</v>
      </c>
      <c r="Q2" s="14"/>
      <c r="R2" s="14"/>
      <c r="S2" s="14"/>
      <c r="T2" s="14"/>
      <c r="X2" s="35" t="str">
        <f>D2&amp;"("&amp;E2&amp;")"</f>
        <v>MCP0(0)</v>
      </c>
      <c r="Y2" s="35" t="str">
        <f>F2&amp;"("&amp;G2&amp;")"</f>
        <v>()</v>
      </c>
      <c r="Z2" s="35" t="str">
        <f>H2&amp;"("&amp;I2&amp;")"</f>
        <v>()</v>
      </c>
      <c r="AA2" s="35" t="str">
        <f>"ADD_BUTTON(" &amp;X2 &amp; ", " &amp; K2 &amp; ")"</f>
        <v>ADD_BUTTON(MCP0(0), 0)</v>
      </c>
      <c r="AB2" s="35" t="str">
        <f>IF(O2="Momentáneo","-&gt;momentary()","")</f>
        <v/>
      </c>
      <c r="AC2" s="35" t="str">
        <f>IF(O2="Mom. Full","-&gt;momentaryFull()","")</f>
        <v/>
      </c>
      <c r="AG2" s="26" t="str">
        <f>_xlfn.CONCAT(AA2:AF2,"; // ",B2," - ",C2)</f>
        <v>ADD_BUTTON(MCP0(0), 0); // UFC - Botón 1</v>
      </c>
    </row>
    <row r="3" spans="1:33" x14ac:dyDescent="0.25">
      <c r="A3" s="18" t="s">
        <v>1</v>
      </c>
      <c r="B3" t="s">
        <v>43</v>
      </c>
      <c r="C3" t="s">
        <v>81</v>
      </c>
      <c r="D3" s="19" t="s">
        <v>6</v>
      </c>
      <c r="E3" s="20">
        <v>1</v>
      </c>
      <c r="F3" s="16"/>
      <c r="G3" s="15"/>
      <c r="H3" s="16"/>
      <c r="I3" s="17"/>
      <c r="K3" s="36">
        <f>K2+1</f>
        <v>1</v>
      </c>
      <c r="L3" s="13"/>
      <c r="M3" s="14"/>
      <c r="O3" s="18" t="s">
        <v>26</v>
      </c>
      <c r="P3" s="18" t="s">
        <v>23</v>
      </c>
      <c r="Q3" s="14"/>
      <c r="R3" s="14"/>
      <c r="S3" s="14"/>
      <c r="T3" s="14"/>
      <c r="X3" s="35" t="str">
        <f>D3&amp;"("&amp;E3&amp;")"</f>
        <v>MCP0(1)</v>
      </c>
      <c r="Y3" s="35" t="str">
        <f>F3&amp;"("&amp;G3&amp;")"</f>
        <v>()</v>
      </c>
      <c r="Z3" s="35" t="str">
        <f>H3&amp;"("&amp;I3&amp;")"</f>
        <v>()</v>
      </c>
      <c r="AA3" s="35" t="str">
        <f>"ADD_BUTTON(" &amp;X3 &amp; ", " &amp; K3 &amp; ")"</f>
        <v>ADD_BUTTON(MCP0(1), 1)</v>
      </c>
      <c r="AB3" s="35" t="str">
        <f>IF(O3="Momentáneo","-&gt;momentary()","")</f>
        <v/>
      </c>
      <c r="AC3" s="35" t="str">
        <f>IF(O3="Mom. Full","-&gt;momentaryFull()","")</f>
        <v/>
      </c>
      <c r="AG3" s="26" t="str">
        <f t="shared" ref="AG3:AG20" si="0">_xlfn.CONCAT(AA3:AF3,"; // ",B3," - ",C3)</f>
        <v>ADD_BUTTON(MCP0(1), 1); // UFC - Botón 2</v>
      </c>
    </row>
    <row r="4" spans="1:33" x14ac:dyDescent="0.25">
      <c r="A4" s="18" t="s">
        <v>1</v>
      </c>
      <c r="B4" t="s">
        <v>43</v>
      </c>
      <c r="C4" t="s">
        <v>82</v>
      </c>
      <c r="D4" s="19" t="s">
        <v>6</v>
      </c>
      <c r="E4" s="20">
        <v>2</v>
      </c>
      <c r="F4" s="16"/>
      <c r="G4" s="15"/>
      <c r="H4" s="16"/>
      <c r="I4" s="17"/>
      <c r="K4" s="36">
        <f t="shared" ref="K4:K20" si="1">K3+1</f>
        <v>2</v>
      </c>
      <c r="L4" s="13"/>
      <c r="M4" s="14"/>
      <c r="O4" s="18" t="s">
        <v>26</v>
      </c>
      <c r="P4" s="18" t="s">
        <v>23</v>
      </c>
      <c r="Q4" s="14"/>
      <c r="R4" s="14"/>
      <c r="S4" s="14"/>
      <c r="T4" s="14"/>
      <c r="X4" s="35" t="str">
        <f>D4&amp;"("&amp;E4&amp;")"</f>
        <v>MCP0(2)</v>
      </c>
      <c r="Y4" s="35" t="str">
        <f>F4&amp;"("&amp;G4&amp;")"</f>
        <v>()</v>
      </c>
      <c r="Z4" s="35" t="str">
        <f>H4&amp;"("&amp;I4&amp;")"</f>
        <v>()</v>
      </c>
      <c r="AA4" s="35" t="str">
        <f>"ADD_BUTTON(" &amp;X4 &amp; ", " &amp; K4 &amp; ")"</f>
        <v>ADD_BUTTON(MCP0(2), 2)</v>
      </c>
      <c r="AB4" s="35" t="str">
        <f>IF(O4="Momentáneo","-&gt;momentary()","")</f>
        <v/>
      </c>
      <c r="AC4" s="35" t="str">
        <f>IF(O4="Mom. Full","-&gt;momentaryFull()","")</f>
        <v/>
      </c>
      <c r="AG4" s="26" t="str">
        <f t="shared" si="0"/>
        <v>ADD_BUTTON(MCP0(2), 2); // UFC - Botón 3</v>
      </c>
    </row>
    <row r="5" spans="1:33" x14ac:dyDescent="0.25">
      <c r="A5" s="18" t="s">
        <v>1</v>
      </c>
      <c r="B5" t="s">
        <v>43</v>
      </c>
      <c r="C5" t="s">
        <v>83</v>
      </c>
      <c r="D5" s="19" t="s">
        <v>6</v>
      </c>
      <c r="E5" s="20">
        <v>3</v>
      </c>
      <c r="F5" s="16"/>
      <c r="G5" s="15"/>
      <c r="H5" s="16"/>
      <c r="I5" s="17"/>
      <c r="K5" s="36">
        <f t="shared" si="1"/>
        <v>3</v>
      </c>
      <c r="L5" s="13"/>
      <c r="M5" s="14"/>
      <c r="O5" s="18" t="s">
        <v>26</v>
      </c>
      <c r="P5" s="18" t="s">
        <v>23</v>
      </c>
      <c r="Q5" s="14"/>
      <c r="R5" s="14"/>
      <c r="S5" s="14"/>
      <c r="T5" s="14"/>
      <c r="X5" s="35" t="str">
        <f>D5&amp;"("&amp;E5&amp;")"</f>
        <v>MCP0(3)</v>
      </c>
      <c r="Y5" s="35" t="str">
        <f>F5&amp;"("&amp;G5&amp;")"</f>
        <v>()</v>
      </c>
      <c r="Z5" s="35" t="str">
        <f>H5&amp;"("&amp;I5&amp;")"</f>
        <v>()</v>
      </c>
      <c r="AA5" s="35" t="str">
        <f>"ADD_BUTTON(" &amp;X5 &amp; ", " &amp; K5 &amp; ")"</f>
        <v>ADD_BUTTON(MCP0(3), 3)</v>
      </c>
      <c r="AB5" s="35" t="str">
        <f>IF(O5="Momentáneo","-&gt;momentary()","")</f>
        <v/>
      </c>
      <c r="AC5" s="35" t="str">
        <f>IF(O5="Mom. Full","-&gt;momentaryFull()","")</f>
        <v/>
      </c>
      <c r="AG5" s="26" t="str">
        <f t="shared" si="0"/>
        <v>ADD_BUTTON(MCP0(3), 3); // UFC - Botón 4</v>
      </c>
    </row>
    <row r="6" spans="1:33" x14ac:dyDescent="0.25">
      <c r="A6" s="18" t="s">
        <v>1</v>
      </c>
      <c r="B6" t="s">
        <v>43</v>
      </c>
      <c r="C6" t="s">
        <v>84</v>
      </c>
      <c r="D6" s="19" t="s">
        <v>6</v>
      </c>
      <c r="E6" s="20">
        <v>4</v>
      </c>
      <c r="F6" s="16"/>
      <c r="G6" s="15"/>
      <c r="H6" s="16"/>
      <c r="I6" s="17"/>
      <c r="K6" s="36">
        <f t="shared" si="1"/>
        <v>4</v>
      </c>
      <c r="L6" s="13"/>
      <c r="M6" s="14"/>
      <c r="O6" s="18" t="s">
        <v>26</v>
      </c>
      <c r="P6" s="18" t="s">
        <v>23</v>
      </c>
      <c r="Q6" s="14"/>
      <c r="R6" s="14"/>
      <c r="S6" s="14"/>
      <c r="T6" s="14"/>
      <c r="X6" s="35" t="str">
        <f>D6&amp;"("&amp;E6&amp;")"</f>
        <v>MCP0(4)</v>
      </c>
      <c r="Y6" s="35" t="str">
        <f>F6&amp;"("&amp;G6&amp;")"</f>
        <v>()</v>
      </c>
      <c r="Z6" s="35" t="str">
        <f>H6&amp;"("&amp;I6&amp;")"</f>
        <v>()</v>
      </c>
      <c r="AA6" s="35" t="str">
        <f>"ADD_BUTTON(" &amp;X6 &amp; ", " &amp; K6 &amp; ")"</f>
        <v>ADD_BUTTON(MCP0(4), 4)</v>
      </c>
      <c r="AB6" s="35" t="str">
        <f>IF(O6="Momentáneo","-&gt;momentary()","")</f>
        <v/>
      </c>
      <c r="AC6" s="35" t="str">
        <f>IF(O6="Mom. Full","-&gt;momentaryFull()","")</f>
        <v/>
      </c>
      <c r="AG6" s="26" t="str">
        <f t="shared" si="0"/>
        <v>ADD_BUTTON(MCP0(4), 4); // UFC - Botón 5</v>
      </c>
    </row>
    <row r="7" spans="1:33" x14ac:dyDescent="0.25">
      <c r="A7" s="18" t="s">
        <v>1</v>
      </c>
      <c r="B7" t="s">
        <v>43</v>
      </c>
      <c r="C7" t="s">
        <v>85</v>
      </c>
      <c r="D7" s="19" t="s">
        <v>6</v>
      </c>
      <c r="E7" s="20">
        <v>5</v>
      </c>
      <c r="F7" s="16"/>
      <c r="G7" s="15"/>
      <c r="H7" s="16"/>
      <c r="I7" s="17"/>
      <c r="K7" s="36">
        <f t="shared" si="1"/>
        <v>5</v>
      </c>
      <c r="L7" s="13"/>
      <c r="M7" s="14"/>
      <c r="O7" s="18" t="s">
        <v>26</v>
      </c>
      <c r="P7" s="18" t="s">
        <v>23</v>
      </c>
      <c r="Q7" s="14"/>
      <c r="R7" s="14"/>
      <c r="S7" s="14"/>
      <c r="T7" s="14"/>
      <c r="X7" s="35" t="str">
        <f>D7&amp;"("&amp;E7&amp;")"</f>
        <v>MCP0(5)</v>
      </c>
      <c r="Y7" s="35" t="str">
        <f>F7&amp;"("&amp;G7&amp;")"</f>
        <v>()</v>
      </c>
      <c r="Z7" s="35" t="str">
        <f>H7&amp;"("&amp;I7&amp;")"</f>
        <v>()</v>
      </c>
      <c r="AA7" s="35" t="str">
        <f>"ADD_BUTTON(" &amp;X7 &amp; ", " &amp; K7 &amp; ")"</f>
        <v>ADD_BUTTON(MCP0(5), 5)</v>
      </c>
      <c r="AB7" s="35" t="str">
        <f>IF(O7="Momentáneo","-&gt;momentary()","")</f>
        <v/>
      </c>
      <c r="AC7" s="35" t="str">
        <f>IF(O7="Mom. Full","-&gt;momentaryFull()","")</f>
        <v/>
      </c>
      <c r="AG7" s="26" t="str">
        <f t="shared" si="0"/>
        <v>ADD_BUTTON(MCP0(5), 5); // UFC - Botón 6</v>
      </c>
    </row>
    <row r="8" spans="1:33" x14ac:dyDescent="0.25">
      <c r="A8" s="18" t="s">
        <v>1</v>
      </c>
      <c r="B8" t="s">
        <v>43</v>
      </c>
      <c r="C8" t="s">
        <v>86</v>
      </c>
      <c r="D8" s="19" t="s">
        <v>6</v>
      </c>
      <c r="E8" s="20">
        <v>6</v>
      </c>
      <c r="F8" s="16"/>
      <c r="G8" s="15"/>
      <c r="H8" s="16"/>
      <c r="I8" s="17"/>
      <c r="K8" s="36">
        <f t="shared" si="1"/>
        <v>6</v>
      </c>
      <c r="L8" s="13"/>
      <c r="M8" s="14"/>
      <c r="O8" s="18" t="s">
        <v>26</v>
      </c>
      <c r="P8" s="18" t="s">
        <v>23</v>
      </c>
      <c r="Q8" s="14"/>
      <c r="R8" s="14"/>
      <c r="S8" s="14"/>
      <c r="T8" s="14"/>
      <c r="X8" s="35" t="str">
        <f>D8&amp;"("&amp;E8&amp;")"</f>
        <v>MCP0(6)</v>
      </c>
      <c r="Y8" s="35" t="str">
        <f>F8&amp;"("&amp;G8&amp;")"</f>
        <v>()</v>
      </c>
      <c r="Z8" s="35" t="str">
        <f>H8&amp;"("&amp;I8&amp;")"</f>
        <v>()</v>
      </c>
      <c r="AA8" s="35" t="str">
        <f>"ADD_BUTTON(" &amp;X8 &amp; ", " &amp; K8 &amp; ")"</f>
        <v>ADD_BUTTON(MCP0(6), 6)</v>
      </c>
      <c r="AB8" s="35" t="str">
        <f>IF(O8="Momentáneo","-&gt;momentary()","")</f>
        <v/>
      </c>
      <c r="AC8" s="35" t="str">
        <f>IF(O8="Mom. Full","-&gt;momentaryFull()","")</f>
        <v/>
      </c>
      <c r="AG8" s="26" t="str">
        <f t="shared" si="0"/>
        <v>ADD_BUTTON(MCP0(6), 6); // UFC - Botón 7</v>
      </c>
    </row>
    <row r="9" spans="1:33" x14ac:dyDescent="0.25">
      <c r="A9" s="18" t="s">
        <v>1</v>
      </c>
      <c r="B9" t="s">
        <v>43</v>
      </c>
      <c r="C9" t="s">
        <v>87</v>
      </c>
      <c r="D9" s="19" t="s">
        <v>6</v>
      </c>
      <c r="E9" s="20">
        <v>7</v>
      </c>
      <c r="F9" s="16"/>
      <c r="G9" s="15"/>
      <c r="H9" s="16"/>
      <c r="I9" s="17"/>
      <c r="K9" s="36">
        <f t="shared" si="1"/>
        <v>7</v>
      </c>
      <c r="L9" s="13"/>
      <c r="M9" s="14"/>
      <c r="O9" s="18" t="s">
        <v>26</v>
      </c>
      <c r="P9" s="18" t="s">
        <v>23</v>
      </c>
      <c r="Q9" s="14"/>
      <c r="R9" s="14"/>
      <c r="S9" s="14"/>
      <c r="T9" s="14"/>
      <c r="X9" s="35" t="str">
        <f>D9&amp;"("&amp;E9&amp;")"</f>
        <v>MCP0(7)</v>
      </c>
      <c r="Y9" s="35" t="str">
        <f>F9&amp;"("&amp;G9&amp;")"</f>
        <v>()</v>
      </c>
      <c r="Z9" s="35" t="str">
        <f>H9&amp;"("&amp;I9&amp;")"</f>
        <v>()</v>
      </c>
      <c r="AA9" s="35" t="str">
        <f>"ADD_BUTTON(" &amp;X9 &amp; ", " &amp; K9 &amp; ")"</f>
        <v>ADD_BUTTON(MCP0(7), 7)</v>
      </c>
      <c r="AB9" s="35" t="str">
        <f>IF(O9="Momentáneo","-&gt;momentary()","")</f>
        <v/>
      </c>
      <c r="AC9" s="35" t="str">
        <f>IF(O9="Mom. Full","-&gt;momentaryFull()","")</f>
        <v/>
      </c>
      <c r="AG9" s="26" t="str">
        <f t="shared" si="0"/>
        <v>ADD_BUTTON(MCP0(7), 7); // UFC - Botón 8</v>
      </c>
    </row>
    <row r="10" spans="1:33" x14ac:dyDescent="0.25">
      <c r="A10" s="18" t="s">
        <v>1</v>
      </c>
      <c r="B10" t="s">
        <v>43</v>
      </c>
      <c r="C10" t="s">
        <v>88</v>
      </c>
      <c r="D10" s="19" t="s">
        <v>6</v>
      </c>
      <c r="E10" s="20">
        <v>8</v>
      </c>
      <c r="F10" s="16"/>
      <c r="G10" s="15"/>
      <c r="H10" s="16"/>
      <c r="I10" s="17"/>
      <c r="K10" s="36">
        <f t="shared" si="1"/>
        <v>8</v>
      </c>
      <c r="L10" s="13"/>
      <c r="M10" s="14"/>
      <c r="O10" s="18" t="s">
        <v>26</v>
      </c>
      <c r="P10" s="18" t="s">
        <v>23</v>
      </c>
      <c r="Q10" s="14"/>
      <c r="R10" s="14"/>
      <c r="S10" s="14"/>
      <c r="T10" s="14"/>
      <c r="X10" s="35" t="str">
        <f>D10&amp;"("&amp;E10&amp;")"</f>
        <v>MCP0(8)</v>
      </c>
      <c r="Y10" s="35" t="str">
        <f>F10&amp;"("&amp;G10&amp;")"</f>
        <v>()</v>
      </c>
      <c r="Z10" s="35" t="str">
        <f>H10&amp;"("&amp;I10&amp;")"</f>
        <v>()</v>
      </c>
      <c r="AA10" s="35" t="str">
        <f>"ADD_BUTTON(" &amp;X10 &amp; ", " &amp; K10 &amp; ")"</f>
        <v>ADD_BUTTON(MCP0(8), 8)</v>
      </c>
      <c r="AB10" s="35" t="str">
        <f>IF(O10="Momentáneo","-&gt;momentary()","")</f>
        <v/>
      </c>
      <c r="AC10" s="35" t="str">
        <f>IF(O10="Mom. Full","-&gt;momentaryFull()","")</f>
        <v/>
      </c>
      <c r="AG10" s="26" t="str">
        <f t="shared" si="0"/>
        <v>ADD_BUTTON(MCP0(8), 8); // UFC - Botón 9</v>
      </c>
    </row>
    <row r="11" spans="1:33" x14ac:dyDescent="0.25">
      <c r="A11" s="18" t="s">
        <v>1</v>
      </c>
      <c r="B11" t="s">
        <v>43</v>
      </c>
      <c r="C11" t="s">
        <v>44</v>
      </c>
      <c r="D11" s="19" t="s">
        <v>6</v>
      </c>
      <c r="E11" s="20">
        <v>9</v>
      </c>
      <c r="F11" s="16"/>
      <c r="G11" s="15"/>
      <c r="H11" s="16"/>
      <c r="I11" s="17"/>
      <c r="K11" s="36">
        <f t="shared" si="1"/>
        <v>9</v>
      </c>
      <c r="L11" s="13"/>
      <c r="M11" s="14"/>
      <c r="O11" s="18" t="s">
        <v>26</v>
      </c>
      <c r="P11" s="18" t="s">
        <v>23</v>
      </c>
      <c r="Q11" s="14"/>
      <c r="R11" s="14"/>
      <c r="S11" s="14"/>
      <c r="T11" s="14"/>
      <c r="X11" s="35" t="str">
        <f>D11&amp;"("&amp;E11&amp;")"</f>
        <v>MCP0(9)</v>
      </c>
      <c r="Y11" s="35" t="str">
        <f>F11&amp;"("&amp;G11&amp;")"</f>
        <v>()</v>
      </c>
      <c r="Z11" s="35" t="str">
        <f>H11&amp;"("&amp;I11&amp;")"</f>
        <v>()</v>
      </c>
      <c r="AA11" s="35" t="str">
        <f>"ADD_BUTTON(" &amp;X11 &amp; ", " &amp; K11 &amp; ")"</f>
        <v>ADD_BUTTON(MCP0(9), 9)</v>
      </c>
      <c r="AB11" s="35" t="str">
        <f>IF(O11="Momentáneo","-&gt;momentary()","")</f>
        <v/>
      </c>
      <c r="AC11" s="35" t="str">
        <f>IF(O11="Mom. Full","-&gt;momentaryFull()","")</f>
        <v/>
      </c>
      <c r="AG11" s="26" t="str">
        <f t="shared" si="0"/>
        <v>ADD_BUTTON(MCP0(9), 9); // UFC - CLR</v>
      </c>
    </row>
    <row r="12" spans="1:33" x14ac:dyDescent="0.25">
      <c r="A12" s="18" t="s">
        <v>1</v>
      </c>
      <c r="B12" t="s">
        <v>43</v>
      </c>
      <c r="C12" t="s">
        <v>89</v>
      </c>
      <c r="D12" s="19" t="s">
        <v>6</v>
      </c>
      <c r="E12" s="20">
        <v>10</v>
      </c>
      <c r="F12" s="16"/>
      <c r="G12" s="15"/>
      <c r="H12" s="16"/>
      <c r="I12" s="17"/>
      <c r="K12" s="36">
        <f t="shared" si="1"/>
        <v>10</v>
      </c>
      <c r="L12" s="13"/>
      <c r="M12" s="14"/>
      <c r="O12" s="18" t="s">
        <v>26</v>
      </c>
      <c r="P12" s="18" t="s">
        <v>23</v>
      </c>
      <c r="Q12" s="14"/>
      <c r="R12" s="14"/>
      <c r="S12" s="14"/>
      <c r="T12" s="14"/>
      <c r="X12" s="35" t="str">
        <f>D12&amp;"("&amp;E12&amp;")"</f>
        <v>MCP0(10)</v>
      </c>
      <c r="Y12" s="35" t="str">
        <f>F12&amp;"("&amp;G12&amp;")"</f>
        <v>()</v>
      </c>
      <c r="Z12" s="35" t="str">
        <f>H12&amp;"("&amp;I12&amp;")"</f>
        <v>()</v>
      </c>
      <c r="AA12" s="35" t="str">
        <f>"ADD_BUTTON(" &amp;X12 &amp; ", " &amp; K12 &amp; ")"</f>
        <v>ADD_BUTTON(MCP0(10), 10)</v>
      </c>
      <c r="AB12" s="35" t="str">
        <f>IF(O12="Momentáneo","-&gt;momentary()","")</f>
        <v/>
      </c>
      <c r="AC12" s="35" t="str">
        <f>IF(O12="Mom. Full","-&gt;momentaryFull()","")</f>
        <v/>
      </c>
      <c r="AG12" s="26" t="str">
        <f t="shared" si="0"/>
        <v>ADD_BUTTON(MCP0(10), 10); // UFC - Botón 0</v>
      </c>
    </row>
    <row r="13" spans="1:33" x14ac:dyDescent="0.25">
      <c r="A13" s="18" t="s">
        <v>1</v>
      </c>
      <c r="B13" t="s">
        <v>43</v>
      </c>
      <c r="C13" t="s">
        <v>45</v>
      </c>
      <c r="D13" s="19" t="s">
        <v>6</v>
      </c>
      <c r="E13" s="20">
        <v>11</v>
      </c>
      <c r="F13" s="16"/>
      <c r="G13" s="15"/>
      <c r="H13" s="16"/>
      <c r="I13" s="17"/>
      <c r="K13" s="36">
        <f t="shared" si="1"/>
        <v>11</v>
      </c>
      <c r="L13" s="13"/>
      <c r="M13" s="14"/>
      <c r="O13" s="18" t="s">
        <v>26</v>
      </c>
      <c r="P13" s="18" t="s">
        <v>23</v>
      </c>
      <c r="Q13" s="14"/>
      <c r="R13" s="14"/>
      <c r="S13" s="14"/>
      <c r="T13" s="14"/>
      <c r="X13" s="35" t="str">
        <f>D13&amp;"("&amp;E13&amp;")"</f>
        <v>MCP0(11)</v>
      </c>
      <c r="Y13" s="35" t="str">
        <f>F13&amp;"("&amp;G13&amp;")"</f>
        <v>()</v>
      </c>
      <c r="Z13" s="35" t="str">
        <f>H13&amp;"("&amp;I13&amp;")"</f>
        <v>()</v>
      </c>
      <c r="AA13" s="35" t="str">
        <f>"ADD_BUTTON(" &amp;X13 &amp; ", " &amp; K13 &amp; ")"</f>
        <v>ADD_BUTTON(MCP0(11), 11)</v>
      </c>
      <c r="AB13" s="35" t="str">
        <f>IF(O13="Momentáneo","-&gt;momentary()","")</f>
        <v/>
      </c>
      <c r="AC13" s="35" t="str">
        <f>IF(O13="Mom. Full","-&gt;momentaryFull()","")</f>
        <v/>
      </c>
      <c r="AG13" s="26" t="str">
        <f t="shared" si="0"/>
        <v>ADD_BUTTON(MCP0(11), 11); // UFC - ENT</v>
      </c>
    </row>
    <row r="14" spans="1:33" x14ac:dyDescent="0.25">
      <c r="A14" s="18" t="s">
        <v>1</v>
      </c>
      <c r="B14" t="s">
        <v>43</v>
      </c>
      <c r="C14" t="s">
        <v>46</v>
      </c>
      <c r="D14" s="19" t="s">
        <v>6</v>
      </c>
      <c r="E14" s="20">
        <v>12</v>
      </c>
      <c r="F14" s="16"/>
      <c r="G14" s="15"/>
      <c r="H14" s="16"/>
      <c r="I14" s="17"/>
      <c r="K14" s="36">
        <f t="shared" si="1"/>
        <v>12</v>
      </c>
      <c r="L14" s="13"/>
      <c r="M14" s="14"/>
      <c r="O14" s="18" t="s">
        <v>26</v>
      </c>
      <c r="P14" s="18" t="s">
        <v>23</v>
      </c>
      <c r="Q14" s="14"/>
      <c r="R14" s="14"/>
      <c r="S14" s="14"/>
      <c r="T14" s="14"/>
      <c r="X14" s="35" t="str">
        <f>D14&amp;"("&amp;E14&amp;")"</f>
        <v>MCP0(12)</v>
      </c>
      <c r="Y14" s="35" t="str">
        <f>F14&amp;"("&amp;G14&amp;")"</f>
        <v>()</v>
      </c>
      <c r="Z14" s="35" t="str">
        <f>H14&amp;"("&amp;I14&amp;")"</f>
        <v>()</v>
      </c>
      <c r="AA14" s="35" t="str">
        <f>"ADD_BUTTON(" &amp;X14 &amp; ", " &amp; K14 &amp; ")"</f>
        <v>ADD_BUTTON(MCP0(12), 12)</v>
      </c>
      <c r="AB14" s="35" t="str">
        <f>IF(O14="Momentáneo","-&gt;momentary()","")</f>
        <v/>
      </c>
      <c r="AC14" s="35" t="str">
        <f>IF(O14="Mom. Full","-&gt;momentaryFull()","")</f>
        <v/>
      </c>
      <c r="AG14" s="26" t="str">
        <f t="shared" si="0"/>
        <v>ADD_BUTTON(MCP0(12), 12); // UFC - A/P</v>
      </c>
    </row>
    <row r="15" spans="1:33" x14ac:dyDescent="0.25">
      <c r="A15" s="18" t="s">
        <v>1</v>
      </c>
      <c r="B15" t="s">
        <v>43</v>
      </c>
      <c r="C15" t="s">
        <v>47</v>
      </c>
      <c r="D15" s="19" t="s">
        <v>6</v>
      </c>
      <c r="E15" s="20">
        <v>13</v>
      </c>
      <c r="F15" s="16"/>
      <c r="G15" s="15"/>
      <c r="H15" s="16"/>
      <c r="I15" s="17"/>
      <c r="K15" s="36">
        <f t="shared" si="1"/>
        <v>13</v>
      </c>
      <c r="L15" s="13"/>
      <c r="M15" s="14"/>
      <c r="O15" s="18" t="s">
        <v>26</v>
      </c>
      <c r="P15" s="18" t="s">
        <v>23</v>
      </c>
      <c r="Q15" s="14"/>
      <c r="R15" s="14"/>
      <c r="S15" s="14"/>
      <c r="T15" s="14"/>
      <c r="X15" s="35" t="str">
        <f>D15&amp;"("&amp;E15&amp;")"</f>
        <v>MCP0(13)</v>
      </c>
      <c r="Y15" s="35" t="str">
        <f>F15&amp;"("&amp;G15&amp;")"</f>
        <v>()</v>
      </c>
      <c r="Z15" s="35" t="str">
        <f>H15&amp;"("&amp;I15&amp;")"</f>
        <v>()</v>
      </c>
      <c r="AA15" s="35" t="str">
        <f>"ADD_BUTTON(" &amp;X15 &amp; ", " &amp; K15 &amp; ")"</f>
        <v>ADD_BUTTON(MCP0(13), 13)</v>
      </c>
      <c r="AB15" s="35" t="str">
        <f>IF(O15="Momentáneo","-&gt;momentary()","")</f>
        <v/>
      </c>
      <c r="AC15" s="35" t="str">
        <f>IF(O15="Mom. Full","-&gt;momentaryFull()","")</f>
        <v/>
      </c>
      <c r="AG15" s="26" t="str">
        <f t="shared" si="0"/>
        <v>ADD_BUTTON(MCP0(13), 13); // UFC - IFF</v>
      </c>
    </row>
    <row r="16" spans="1:33" x14ac:dyDescent="0.25">
      <c r="A16" s="18" t="s">
        <v>1</v>
      </c>
      <c r="B16" t="s">
        <v>43</v>
      </c>
      <c r="C16" t="s">
        <v>48</v>
      </c>
      <c r="D16" s="19" t="s">
        <v>6</v>
      </c>
      <c r="E16" s="20">
        <v>14</v>
      </c>
      <c r="F16" s="16"/>
      <c r="G16" s="15"/>
      <c r="H16" s="16"/>
      <c r="I16" s="17"/>
      <c r="K16" s="36">
        <f t="shared" si="1"/>
        <v>14</v>
      </c>
      <c r="L16" s="13"/>
      <c r="M16" s="14"/>
      <c r="O16" s="18" t="s">
        <v>26</v>
      </c>
      <c r="P16" s="18" t="s">
        <v>23</v>
      </c>
      <c r="Q16" s="14"/>
      <c r="R16" s="14"/>
      <c r="S16" s="14"/>
      <c r="T16" s="14"/>
      <c r="X16" s="35" t="str">
        <f>D16&amp;"("&amp;E16&amp;")"</f>
        <v>MCP0(14)</v>
      </c>
      <c r="Y16" s="35" t="str">
        <f>F16&amp;"("&amp;G16&amp;")"</f>
        <v>()</v>
      </c>
      <c r="Z16" s="35" t="str">
        <f>H16&amp;"("&amp;I16&amp;")"</f>
        <v>()</v>
      </c>
      <c r="AA16" s="35" t="str">
        <f>"ADD_BUTTON(" &amp;X16 &amp; ", " &amp; K16 &amp; ")"</f>
        <v>ADD_BUTTON(MCP0(14), 14)</v>
      </c>
      <c r="AB16" s="35" t="str">
        <f>IF(O16="Momentáneo","-&gt;momentary()","")</f>
        <v/>
      </c>
      <c r="AC16" s="35" t="str">
        <f>IF(O16="Mom. Full","-&gt;momentaryFull()","")</f>
        <v/>
      </c>
      <c r="AG16" s="26" t="str">
        <f t="shared" si="0"/>
        <v>ADD_BUTTON(MCP0(14), 14); // UFC - TCN</v>
      </c>
    </row>
    <row r="17" spans="1:33" x14ac:dyDescent="0.25">
      <c r="A17" s="18" t="s">
        <v>1</v>
      </c>
      <c r="B17" t="s">
        <v>43</v>
      </c>
      <c r="C17" t="s">
        <v>49</v>
      </c>
      <c r="D17" s="19" t="s">
        <v>6</v>
      </c>
      <c r="E17" s="20">
        <v>15</v>
      </c>
      <c r="F17" s="16"/>
      <c r="G17" s="15"/>
      <c r="H17" s="16"/>
      <c r="I17" s="17"/>
      <c r="K17" s="36">
        <f t="shared" si="1"/>
        <v>15</v>
      </c>
      <c r="L17" s="13"/>
      <c r="M17" s="14"/>
      <c r="O17" s="18" t="s">
        <v>26</v>
      </c>
      <c r="P17" s="18" t="s">
        <v>23</v>
      </c>
      <c r="Q17" s="14"/>
      <c r="R17" s="14"/>
      <c r="S17" s="14"/>
      <c r="T17" s="14"/>
      <c r="X17" s="35" t="str">
        <f>D17&amp;"("&amp;E17&amp;")"</f>
        <v>MCP0(15)</v>
      </c>
      <c r="Y17" s="35" t="str">
        <f>F17&amp;"("&amp;G17&amp;")"</f>
        <v>()</v>
      </c>
      <c r="Z17" s="35" t="str">
        <f>H17&amp;"("&amp;I17&amp;")"</f>
        <v>()</v>
      </c>
      <c r="AA17" s="35" t="str">
        <f>"ADD_BUTTON(" &amp;X17 &amp; ", " &amp; K17 &amp; ")"</f>
        <v>ADD_BUTTON(MCP0(15), 15)</v>
      </c>
      <c r="AB17" s="35" t="str">
        <f>IF(O17="Momentáneo","-&gt;momentary()","")</f>
        <v/>
      </c>
      <c r="AC17" s="35" t="str">
        <f>IF(O17="Mom. Full","-&gt;momentaryFull()","")</f>
        <v/>
      </c>
      <c r="AG17" s="26" t="str">
        <f t="shared" si="0"/>
        <v>ADD_BUTTON(MCP0(15), 15); // UFC - ILS</v>
      </c>
    </row>
    <row r="18" spans="1:33" x14ac:dyDescent="0.25">
      <c r="A18" s="18" t="s">
        <v>1</v>
      </c>
      <c r="B18" t="s">
        <v>43</v>
      </c>
      <c r="C18" t="s">
        <v>50</v>
      </c>
      <c r="D18" s="19" t="s">
        <v>7</v>
      </c>
      <c r="E18" s="20">
        <v>0</v>
      </c>
      <c r="F18" s="16"/>
      <c r="G18" s="15"/>
      <c r="H18" s="16"/>
      <c r="I18" s="17"/>
      <c r="K18" s="36">
        <f t="shared" si="1"/>
        <v>16</v>
      </c>
      <c r="L18" s="13"/>
      <c r="M18" s="14"/>
      <c r="O18" s="18" t="s">
        <v>26</v>
      </c>
      <c r="P18" s="18" t="s">
        <v>23</v>
      </c>
      <c r="Q18" s="14"/>
      <c r="R18" s="14"/>
      <c r="S18" s="14"/>
      <c r="T18" s="14"/>
      <c r="X18" s="35" t="str">
        <f>D18&amp;"("&amp;E18&amp;")"</f>
        <v>MCP1(0)</v>
      </c>
      <c r="Y18" s="35" t="str">
        <f>F18&amp;"("&amp;G18&amp;")"</f>
        <v>()</v>
      </c>
      <c r="Z18" s="35" t="str">
        <f>H18&amp;"("&amp;I18&amp;")"</f>
        <v>()</v>
      </c>
      <c r="AA18" s="35" t="str">
        <f>"ADD_BUTTON(" &amp;X18 &amp; ", " &amp; K18 &amp; ")"</f>
        <v>ADD_BUTTON(MCP1(0), 16)</v>
      </c>
      <c r="AB18" s="35" t="str">
        <f>IF(O18="Momentáneo","-&gt;momentary()","")</f>
        <v/>
      </c>
      <c r="AC18" s="35" t="str">
        <f>IF(O18="Mom. Full","-&gt;momentaryFull()","")</f>
        <v/>
      </c>
      <c r="AG18" s="26" t="str">
        <f t="shared" si="0"/>
        <v>ADD_BUTTON(MCP1(0), 16); // UFC - D/L</v>
      </c>
    </row>
    <row r="19" spans="1:33" x14ac:dyDescent="0.25">
      <c r="A19" s="18" t="s">
        <v>1</v>
      </c>
      <c r="B19" t="s">
        <v>43</v>
      </c>
      <c r="C19" t="s">
        <v>51</v>
      </c>
      <c r="D19" s="19" t="s">
        <v>7</v>
      </c>
      <c r="E19" s="20">
        <v>1</v>
      </c>
      <c r="F19" s="16"/>
      <c r="G19" s="15"/>
      <c r="H19" s="16"/>
      <c r="I19" s="17"/>
      <c r="K19" s="36">
        <f t="shared" si="1"/>
        <v>17</v>
      </c>
      <c r="L19" s="13"/>
      <c r="M19" s="14"/>
      <c r="O19" s="18" t="s">
        <v>26</v>
      </c>
      <c r="P19" s="18" t="s">
        <v>23</v>
      </c>
      <c r="Q19" s="14"/>
      <c r="R19" s="14"/>
      <c r="S19" s="14"/>
      <c r="T19" s="14"/>
      <c r="X19" s="35" t="str">
        <f>D19&amp;"("&amp;E19&amp;")"</f>
        <v>MCP1(1)</v>
      </c>
      <c r="Y19" s="35" t="str">
        <f>F19&amp;"("&amp;G19&amp;")"</f>
        <v>()</v>
      </c>
      <c r="Z19" s="35" t="str">
        <f>H19&amp;"("&amp;I19&amp;")"</f>
        <v>()</v>
      </c>
      <c r="AA19" s="35" t="str">
        <f>"ADD_BUTTON(" &amp;X19 &amp; ", " &amp; K19 &amp; ")"</f>
        <v>ADD_BUTTON(MCP1(1), 17)</v>
      </c>
      <c r="AB19" s="35" t="str">
        <f>IF(O19="Momentáneo","-&gt;momentary()","")</f>
        <v/>
      </c>
      <c r="AC19" s="35" t="str">
        <f>IF(O19="Mom. Full","-&gt;momentaryFull()","")</f>
        <v/>
      </c>
      <c r="AG19" s="26" t="str">
        <f t="shared" si="0"/>
        <v>ADD_BUTTON(MCP1(1), 17); // UFC - BCN</v>
      </c>
    </row>
    <row r="20" spans="1:33" x14ac:dyDescent="0.25">
      <c r="A20" s="18" t="s">
        <v>1</v>
      </c>
      <c r="B20" t="s">
        <v>43</v>
      </c>
      <c r="C20" t="s">
        <v>52</v>
      </c>
      <c r="D20" s="19" t="s">
        <v>7</v>
      </c>
      <c r="E20" s="20">
        <v>2</v>
      </c>
      <c r="F20" s="16"/>
      <c r="G20" s="15"/>
      <c r="H20" s="16"/>
      <c r="I20" s="17"/>
      <c r="K20" s="36">
        <f t="shared" si="1"/>
        <v>18</v>
      </c>
      <c r="L20" s="13"/>
      <c r="M20" s="14"/>
      <c r="O20" s="18" t="s">
        <v>26</v>
      </c>
      <c r="P20" s="18" t="s">
        <v>23</v>
      </c>
      <c r="Q20" s="14"/>
      <c r="R20" s="14"/>
      <c r="S20" s="14"/>
      <c r="T20" s="14"/>
      <c r="X20" s="35" t="str">
        <f>D20&amp;"("&amp;E20&amp;")"</f>
        <v>MCP1(2)</v>
      </c>
      <c r="Y20" s="35" t="str">
        <f>F20&amp;"("&amp;G20&amp;")"</f>
        <v>()</v>
      </c>
      <c r="Z20" s="35" t="str">
        <f>H20&amp;"("&amp;I20&amp;")"</f>
        <v>()</v>
      </c>
      <c r="AA20" s="35" t="str">
        <f>"ADD_BUTTON(" &amp;X20 &amp; ", " &amp; K20 &amp; ")"</f>
        <v>ADD_BUTTON(MCP1(2), 18)</v>
      </c>
      <c r="AB20" s="35" t="str">
        <f>IF(O20="Momentáneo","-&gt;momentary()","")</f>
        <v/>
      </c>
      <c r="AC20" s="35" t="str">
        <f>IF(O20="Mom. Full","-&gt;momentaryFull()","")</f>
        <v/>
      </c>
      <c r="AG20" s="26" t="str">
        <f t="shared" si="0"/>
        <v>ADD_BUTTON(MCP1(2), 18); // UFC - ONOFF</v>
      </c>
    </row>
    <row r="21" spans="1:33" x14ac:dyDescent="0.25">
      <c r="A21" s="18" t="s">
        <v>1</v>
      </c>
      <c r="B21" t="s">
        <v>43</v>
      </c>
      <c r="C21" t="s">
        <v>61</v>
      </c>
      <c r="D21" s="19" t="s">
        <v>7</v>
      </c>
      <c r="E21" s="20">
        <v>3</v>
      </c>
      <c r="F21" s="16"/>
      <c r="G21" s="15"/>
      <c r="H21" s="16"/>
      <c r="I21" s="17"/>
      <c r="K21" s="36">
        <f t="shared" ref="K21:K28" si="2">K20+1</f>
        <v>19</v>
      </c>
      <c r="L21" s="13"/>
      <c r="M21" s="14"/>
      <c r="O21" s="18" t="s">
        <v>26</v>
      </c>
      <c r="P21" s="18" t="s">
        <v>23</v>
      </c>
      <c r="Q21" s="14"/>
      <c r="R21" s="14"/>
      <c r="S21" s="14"/>
      <c r="T21" s="14"/>
      <c r="X21" s="35" t="str">
        <f>D21&amp;"("&amp;E21&amp;")"</f>
        <v>MCP1(3)</v>
      </c>
      <c r="Y21" s="35" t="str">
        <f>F21&amp;"("&amp;G21&amp;")"</f>
        <v>()</v>
      </c>
      <c r="Z21" s="35" t="str">
        <f>H21&amp;"("&amp;I21&amp;")"</f>
        <v>()</v>
      </c>
      <c r="AA21" s="35" t="str">
        <f>"ADD_BUTTON(" &amp;X21 &amp; ", " &amp; K21 &amp; ")"</f>
        <v>ADD_BUTTON(MCP1(3), 19)</v>
      </c>
      <c r="AB21" s="35" t="str">
        <f>IF(O21="Momentáneo","-&gt;momentary()","")</f>
        <v/>
      </c>
      <c r="AC21" s="35" t="str">
        <f>IF(O21="Mom. Full","-&gt;momentaryFull()","")</f>
        <v/>
      </c>
      <c r="AG21" s="26" t="str">
        <f t="shared" ref="AG21:AG28" si="3">_xlfn.CONCAT(AA21:AF21,"; // ",B21," - ",C21)</f>
        <v>ADD_BUTTON(MCP1(3), 19); // UFC - COM1 push</v>
      </c>
    </row>
    <row r="22" spans="1:33" x14ac:dyDescent="0.25">
      <c r="A22" s="18" t="s">
        <v>1</v>
      </c>
      <c r="B22" t="s">
        <v>43</v>
      </c>
      <c r="C22" t="s">
        <v>62</v>
      </c>
      <c r="D22" s="19" t="s">
        <v>7</v>
      </c>
      <c r="E22" s="20">
        <v>4</v>
      </c>
      <c r="F22" s="16"/>
      <c r="G22" s="15"/>
      <c r="H22" s="16"/>
      <c r="I22" s="17"/>
      <c r="K22" s="36">
        <f t="shared" si="2"/>
        <v>20</v>
      </c>
      <c r="L22" s="13"/>
      <c r="M22" s="14"/>
      <c r="O22" s="18" t="s">
        <v>26</v>
      </c>
      <c r="P22" s="18" t="s">
        <v>23</v>
      </c>
      <c r="Q22" s="14"/>
      <c r="R22" s="14"/>
      <c r="S22" s="14"/>
      <c r="T22" s="14"/>
      <c r="X22" s="35" t="str">
        <f>D22&amp;"("&amp;E22&amp;")"</f>
        <v>MCP1(4)</v>
      </c>
      <c r="Y22" s="35" t="str">
        <f>F22&amp;"("&amp;G22&amp;")"</f>
        <v>()</v>
      </c>
      <c r="Z22" s="35" t="str">
        <f>H22&amp;"("&amp;I22&amp;")"</f>
        <v>()</v>
      </c>
      <c r="AA22" s="35" t="str">
        <f>"ADD_BUTTON(" &amp;X22 &amp; ", " &amp; K22 &amp; ")"</f>
        <v>ADD_BUTTON(MCP1(4), 20)</v>
      </c>
      <c r="AB22" s="35" t="str">
        <f>IF(O22="Momentáneo","-&gt;momentary()","")</f>
        <v/>
      </c>
      <c r="AC22" s="35" t="str">
        <f>IF(O22="Mom. Full","-&gt;momentaryFull()","")</f>
        <v/>
      </c>
      <c r="AG22" s="26" t="str">
        <f t="shared" si="3"/>
        <v>ADD_BUTTON(MCP1(4), 20); // UFC - COM2 push</v>
      </c>
    </row>
    <row r="23" spans="1:33" x14ac:dyDescent="0.25">
      <c r="A23" s="18" t="s">
        <v>1</v>
      </c>
      <c r="B23" t="s">
        <v>43</v>
      </c>
      <c r="C23" t="s">
        <v>53</v>
      </c>
      <c r="D23" s="19" t="s">
        <v>7</v>
      </c>
      <c r="E23" s="20">
        <v>5</v>
      </c>
      <c r="F23" s="16"/>
      <c r="G23" s="15"/>
      <c r="H23" s="16"/>
      <c r="I23" s="17"/>
      <c r="K23" s="36">
        <f t="shared" si="2"/>
        <v>21</v>
      </c>
      <c r="L23" s="13"/>
      <c r="M23" s="14"/>
      <c r="O23" s="18" t="s">
        <v>26</v>
      </c>
      <c r="P23" s="18" t="s">
        <v>23</v>
      </c>
      <c r="Q23" s="14"/>
      <c r="R23" s="14"/>
      <c r="S23" s="14"/>
      <c r="T23" s="14"/>
      <c r="X23" s="35" t="str">
        <f>D23&amp;"("&amp;E23&amp;")"</f>
        <v>MCP1(5)</v>
      </c>
      <c r="Y23" s="35" t="str">
        <f>F23&amp;"("&amp;G23&amp;")"</f>
        <v>()</v>
      </c>
      <c r="Z23" s="35" t="str">
        <f>H23&amp;"("&amp;I23&amp;")"</f>
        <v>()</v>
      </c>
      <c r="AA23" s="35" t="str">
        <f>"ADD_BUTTON(" &amp;X23 &amp; ", " &amp; K23 &amp; ")"</f>
        <v>ADD_BUTTON(MCP1(5), 21)</v>
      </c>
      <c r="AB23" s="35" t="str">
        <f>IF(O23="Momentáneo","-&gt;momentary()","")</f>
        <v/>
      </c>
      <c r="AC23" s="35" t="str">
        <f>IF(O23="Mom. Full","-&gt;momentaryFull()","")</f>
        <v/>
      </c>
      <c r="AG23" s="26" t="str">
        <f t="shared" si="3"/>
        <v>ADD_BUTTON(MCP1(5), 21); // UFC - I/P</v>
      </c>
    </row>
    <row r="24" spans="1:33" x14ac:dyDescent="0.25">
      <c r="A24" s="18" t="s">
        <v>1</v>
      </c>
      <c r="B24" t="s">
        <v>43</v>
      </c>
      <c r="C24" t="s">
        <v>54</v>
      </c>
      <c r="D24" s="19" t="s">
        <v>7</v>
      </c>
      <c r="E24" s="20">
        <v>6</v>
      </c>
      <c r="F24" s="16"/>
      <c r="G24" s="15"/>
      <c r="H24" s="16"/>
      <c r="I24" s="17"/>
      <c r="K24" s="36">
        <f t="shared" si="2"/>
        <v>22</v>
      </c>
      <c r="L24" s="13"/>
      <c r="M24" s="14"/>
      <c r="O24" s="18" t="s">
        <v>26</v>
      </c>
      <c r="P24" s="18" t="s">
        <v>23</v>
      </c>
      <c r="Q24" s="14"/>
      <c r="R24" s="14"/>
      <c r="S24" s="14"/>
      <c r="T24" s="14"/>
      <c r="X24" s="35" t="str">
        <f>D24&amp;"("&amp;E24&amp;")"</f>
        <v>MCP1(6)</v>
      </c>
      <c r="Y24" s="35" t="str">
        <f>F24&amp;"("&amp;G24&amp;")"</f>
        <v>()</v>
      </c>
      <c r="Z24" s="35" t="str">
        <f>H24&amp;"("&amp;I24&amp;")"</f>
        <v>()</v>
      </c>
      <c r="AA24" s="35" t="str">
        <f>"ADD_BUTTON(" &amp;X24 &amp; ", " &amp; K24 &amp; ")"</f>
        <v>ADD_BUTTON(MCP1(6), 22)</v>
      </c>
      <c r="AB24" s="35" t="str">
        <f>IF(O24="Momentáneo","-&gt;momentary()","")</f>
        <v/>
      </c>
      <c r="AC24" s="35" t="str">
        <f>IF(O24="Mom. Full","-&gt;momentaryFull()","")</f>
        <v/>
      </c>
      <c r="AG24" s="26" t="str">
        <f t="shared" si="3"/>
        <v>ADD_BUTTON(MCP1(6), 22); // UFC - Sel1</v>
      </c>
    </row>
    <row r="25" spans="1:33" x14ac:dyDescent="0.25">
      <c r="A25" s="18" t="s">
        <v>1</v>
      </c>
      <c r="B25" t="s">
        <v>43</v>
      </c>
      <c r="C25" t="s">
        <v>55</v>
      </c>
      <c r="D25" s="19" t="s">
        <v>7</v>
      </c>
      <c r="E25" s="20">
        <v>7</v>
      </c>
      <c r="F25" s="16"/>
      <c r="G25" s="15"/>
      <c r="H25" s="16"/>
      <c r="I25" s="17"/>
      <c r="K25" s="36">
        <f t="shared" si="2"/>
        <v>23</v>
      </c>
      <c r="L25" s="13"/>
      <c r="M25" s="14"/>
      <c r="O25" s="18" t="s">
        <v>26</v>
      </c>
      <c r="P25" s="18" t="s">
        <v>23</v>
      </c>
      <c r="Q25" s="14"/>
      <c r="R25" s="14"/>
      <c r="S25" s="14"/>
      <c r="T25" s="14"/>
      <c r="X25" s="35" t="str">
        <f>D25&amp;"("&amp;E25&amp;")"</f>
        <v>MCP1(7)</v>
      </c>
      <c r="Y25" s="35" t="str">
        <f>F25&amp;"("&amp;G25&amp;")"</f>
        <v>()</v>
      </c>
      <c r="Z25" s="35" t="str">
        <f>H25&amp;"("&amp;I25&amp;")"</f>
        <v>()</v>
      </c>
      <c r="AA25" s="35" t="str">
        <f>"ADD_BUTTON(" &amp;X25 &amp; ", " &amp; K25 &amp; ")"</f>
        <v>ADD_BUTTON(MCP1(7), 23)</v>
      </c>
      <c r="AB25" s="35" t="str">
        <f>IF(O25="Momentáneo","-&gt;momentary()","")</f>
        <v/>
      </c>
      <c r="AC25" s="35" t="str">
        <f>IF(O25="Mom. Full","-&gt;momentaryFull()","")</f>
        <v/>
      </c>
      <c r="AG25" s="26" t="str">
        <f t="shared" si="3"/>
        <v>ADD_BUTTON(MCP1(7), 23); // UFC - Sel2</v>
      </c>
    </row>
    <row r="26" spans="1:33" x14ac:dyDescent="0.25">
      <c r="A26" s="18" t="s">
        <v>1</v>
      </c>
      <c r="B26" t="s">
        <v>43</v>
      </c>
      <c r="C26" t="s">
        <v>56</v>
      </c>
      <c r="D26" s="19" t="s">
        <v>7</v>
      </c>
      <c r="E26" s="20">
        <v>8</v>
      </c>
      <c r="F26" s="16"/>
      <c r="G26" s="15"/>
      <c r="H26" s="16"/>
      <c r="I26" s="17"/>
      <c r="K26" s="36">
        <f t="shared" si="2"/>
        <v>24</v>
      </c>
      <c r="L26" s="13"/>
      <c r="M26" s="14"/>
      <c r="O26" s="18" t="s">
        <v>26</v>
      </c>
      <c r="P26" s="18" t="s">
        <v>23</v>
      </c>
      <c r="Q26" s="14"/>
      <c r="R26" s="14"/>
      <c r="S26" s="14"/>
      <c r="T26" s="14"/>
      <c r="X26" s="35" t="str">
        <f>D26&amp;"("&amp;E26&amp;")"</f>
        <v>MCP1(8)</v>
      </c>
      <c r="Y26" s="35" t="str">
        <f>F26&amp;"("&amp;G26&amp;")"</f>
        <v>()</v>
      </c>
      <c r="Z26" s="35" t="str">
        <f>H26&amp;"("&amp;I26&amp;")"</f>
        <v>()</v>
      </c>
      <c r="AA26" s="35" t="str">
        <f>"ADD_BUTTON(" &amp;X26 &amp; ", " &amp; K26 &amp; ")"</f>
        <v>ADD_BUTTON(MCP1(8), 24)</v>
      </c>
      <c r="AB26" s="35" t="str">
        <f>IF(O26="Momentáneo","-&gt;momentary()","")</f>
        <v/>
      </c>
      <c r="AC26" s="35" t="str">
        <f>IF(O26="Mom. Full","-&gt;momentaryFull()","")</f>
        <v/>
      </c>
      <c r="AG26" s="26" t="str">
        <f t="shared" si="3"/>
        <v>ADD_BUTTON(MCP1(8), 24); // UFC - Sel3</v>
      </c>
    </row>
    <row r="27" spans="1:33" x14ac:dyDescent="0.25">
      <c r="A27" s="18" t="s">
        <v>1</v>
      </c>
      <c r="B27" t="s">
        <v>43</v>
      </c>
      <c r="C27" t="s">
        <v>57</v>
      </c>
      <c r="D27" s="19" t="s">
        <v>7</v>
      </c>
      <c r="E27" s="20">
        <v>9</v>
      </c>
      <c r="F27" s="16"/>
      <c r="G27" s="15"/>
      <c r="H27" s="16"/>
      <c r="I27" s="17"/>
      <c r="K27" s="36">
        <f t="shared" si="2"/>
        <v>25</v>
      </c>
      <c r="L27" s="13"/>
      <c r="M27" s="14"/>
      <c r="O27" s="18" t="s">
        <v>26</v>
      </c>
      <c r="P27" s="18" t="s">
        <v>23</v>
      </c>
      <c r="Q27" s="14"/>
      <c r="R27" s="14"/>
      <c r="S27" s="14"/>
      <c r="T27" s="14"/>
      <c r="X27" s="35" t="str">
        <f>D27&amp;"("&amp;E27&amp;")"</f>
        <v>MCP1(9)</v>
      </c>
      <c r="Y27" s="35" t="str">
        <f>F27&amp;"("&amp;G27&amp;")"</f>
        <v>()</v>
      </c>
      <c r="Z27" s="35" t="str">
        <f>H27&amp;"("&amp;I27&amp;")"</f>
        <v>()</v>
      </c>
      <c r="AA27" s="35" t="str">
        <f>"ADD_BUTTON(" &amp;X27 &amp; ", " &amp; K27 &amp; ")"</f>
        <v>ADD_BUTTON(MCP1(9), 25)</v>
      </c>
      <c r="AB27" s="35" t="str">
        <f>IF(O27="Momentáneo","-&gt;momentary()","")</f>
        <v/>
      </c>
      <c r="AC27" s="35" t="str">
        <f>IF(O27="Mom. Full","-&gt;momentaryFull()","")</f>
        <v/>
      </c>
      <c r="AG27" s="26" t="str">
        <f t="shared" si="3"/>
        <v>ADD_BUTTON(MCP1(9), 25); // UFC - Sel4</v>
      </c>
    </row>
    <row r="28" spans="1:33" x14ac:dyDescent="0.25">
      <c r="A28" s="18" t="s">
        <v>1</v>
      </c>
      <c r="B28" t="s">
        <v>43</v>
      </c>
      <c r="C28" t="s">
        <v>58</v>
      </c>
      <c r="D28" s="19" t="s">
        <v>7</v>
      </c>
      <c r="E28" s="20">
        <v>10</v>
      </c>
      <c r="F28" s="16"/>
      <c r="G28" s="15"/>
      <c r="H28" s="16"/>
      <c r="I28" s="17"/>
      <c r="K28" s="36">
        <f t="shared" si="2"/>
        <v>26</v>
      </c>
      <c r="L28" s="13"/>
      <c r="M28" s="14"/>
      <c r="O28" s="18" t="s">
        <v>26</v>
      </c>
      <c r="P28" s="18" t="s">
        <v>23</v>
      </c>
      <c r="Q28" s="14"/>
      <c r="R28" s="14"/>
      <c r="S28" s="14"/>
      <c r="T28" s="14"/>
      <c r="X28" s="35" t="str">
        <f>D28&amp;"("&amp;E28&amp;")"</f>
        <v>MCP1(10)</v>
      </c>
      <c r="Y28" s="35" t="str">
        <f>F28&amp;"("&amp;G28&amp;")"</f>
        <v>()</v>
      </c>
      <c r="Z28" s="35" t="str">
        <f>H28&amp;"("&amp;I28&amp;")"</f>
        <v>()</v>
      </c>
      <c r="AA28" s="35" t="str">
        <f>"ADD_BUTTON(" &amp;X28 &amp; ", " &amp; K28 &amp; ")"</f>
        <v>ADD_BUTTON(MCP1(10), 26)</v>
      </c>
      <c r="AB28" s="35" t="str">
        <f>IF(O28="Momentáneo","-&gt;momentary()","")</f>
        <v/>
      </c>
      <c r="AC28" s="35" t="str">
        <f>IF(O28="Mom. Full","-&gt;momentaryFull()","")</f>
        <v/>
      </c>
      <c r="AG28" s="26" t="str">
        <f t="shared" si="3"/>
        <v>ADD_BUTTON(MCP1(10), 26); // UFC - Sel5</v>
      </c>
    </row>
    <row r="29" spans="1:33" x14ac:dyDescent="0.25">
      <c r="A29" s="30" t="s">
        <v>38</v>
      </c>
      <c r="B29" t="s">
        <v>43</v>
      </c>
      <c r="C29" t="s">
        <v>59</v>
      </c>
      <c r="D29" s="31" t="s">
        <v>14</v>
      </c>
      <c r="E29" s="32">
        <v>6</v>
      </c>
      <c r="F29" s="39" t="s">
        <v>14</v>
      </c>
      <c r="G29" s="32">
        <v>7</v>
      </c>
      <c r="H29" s="16"/>
      <c r="I29" s="17"/>
      <c r="K29" s="33">
        <f>K28+2</f>
        <v>28</v>
      </c>
      <c r="L29" s="34">
        <f>K29-1</f>
        <v>27</v>
      </c>
      <c r="M29" s="14"/>
      <c r="O29" s="14"/>
      <c r="P29" s="30" t="s">
        <v>23</v>
      </c>
      <c r="Q29" s="40">
        <v>4</v>
      </c>
      <c r="R29" s="40">
        <v>20</v>
      </c>
      <c r="S29" s="41">
        <v>1</v>
      </c>
      <c r="T29" s="40">
        <v>1</v>
      </c>
      <c r="X29" s="35" t="str">
        <f>D29&amp;"("&amp;E29&amp;")"</f>
        <v>PIN(6)</v>
      </c>
      <c r="Y29" s="35" t="str">
        <f>F29&amp;"("&amp;G29&amp;")"</f>
        <v>PIN(7)</v>
      </c>
      <c r="Z29" s="35" t="str">
        <f>H29&amp;"("&amp;I29&amp;")"</f>
        <v>()</v>
      </c>
      <c r="AA29" s="35" t="str">
        <f>"ADD_ROTARY_BUTTONS(" &amp; X29 &amp; ", " &amp; Y29 &amp; ", " &amp; K29 &amp; ", " &amp; L29 &amp; ", " &amp; Q29&amp; ")"</f>
        <v>ADD_ROTARY_BUTTONS(PIN(6), PIN(7), 28, 27, 4)</v>
      </c>
      <c r="AB29" s="35" t="str">
        <f>IF(R29&gt;0,"-&gt;minIdle("&amp;R29 &amp; ")","")</f>
        <v>-&gt;minIdle(20)</v>
      </c>
      <c r="AC29" s="35" t="str">
        <f>IF(P29="No","","-&gt;i()")</f>
        <v/>
      </c>
      <c r="AD29" s="35" t="str">
        <f>IF(AND(S29&gt;0,T29&lt;&gt;""),"-&gt;a("&amp; S29 &amp; ", " &amp; T29 &amp; ")","")</f>
        <v>-&gt;a(1, 1)</v>
      </c>
      <c r="AG29" s="26" t="str">
        <f>_xlfn.CONCAT(AA29:AF29,"; // ",B29," - ",C29)</f>
        <v>ADD_ROTARY_BUTTONS(PIN(6), PIN(7), 28, 27, 4)-&gt;minIdle(20)-&gt;a(1, 1); // UFC - COM1 selector</v>
      </c>
    </row>
    <row r="30" spans="1:33" x14ac:dyDescent="0.25">
      <c r="A30" s="30" t="s">
        <v>38</v>
      </c>
      <c r="B30" t="s">
        <v>43</v>
      </c>
      <c r="C30" t="s">
        <v>60</v>
      </c>
      <c r="D30" s="31" t="s">
        <v>14</v>
      </c>
      <c r="E30" s="32">
        <v>8</v>
      </c>
      <c r="F30" s="39" t="s">
        <v>14</v>
      </c>
      <c r="G30" s="32">
        <v>9</v>
      </c>
      <c r="H30" s="16"/>
      <c r="I30" s="17"/>
      <c r="K30" s="33">
        <f>K29+2</f>
        <v>30</v>
      </c>
      <c r="L30" s="34">
        <f>K30-1</f>
        <v>29</v>
      </c>
      <c r="M30" s="14"/>
      <c r="O30" s="14"/>
      <c r="P30" s="30" t="s">
        <v>23</v>
      </c>
      <c r="Q30" s="40">
        <v>4</v>
      </c>
      <c r="R30" s="40">
        <v>20</v>
      </c>
      <c r="S30" s="41">
        <v>1</v>
      </c>
      <c r="T30" s="40">
        <v>1</v>
      </c>
      <c r="X30" s="35" t="str">
        <f>D30&amp;"("&amp;E30&amp;")"</f>
        <v>PIN(8)</v>
      </c>
      <c r="Y30" s="35" t="str">
        <f>F30&amp;"("&amp;G30&amp;")"</f>
        <v>PIN(9)</v>
      </c>
      <c r="Z30" s="35" t="str">
        <f>H30&amp;"("&amp;I30&amp;")"</f>
        <v>()</v>
      </c>
      <c r="AA30" s="35" t="str">
        <f>"ADD_ROTARY_BUTTONS(" &amp; X30 &amp; ", " &amp; Y30 &amp; ", " &amp; K30 &amp; ", " &amp; L30 &amp; ", " &amp; Q30&amp; ")"</f>
        <v>ADD_ROTARY_BUTTONS(PIN(8), PIN(9), 30, 29, 4)</v>
      </c>
      <c r="AB30" s="35" t="str">
        <f>IF(R30&gt;0,"-&gt;minIdle("&amp;R30 &amp; ")","")</f>
        <v>-&gt;minIdle(20)</v>
      </c>
      <c r="AC30" s="35" t="str">
        <f>IF(P30="No","","-&gt;i()")</f>
        <v/>
      </c>
      <c r="AD30" s="35" t="str">
        <f>IF(AND(S30&gt;0,T30&lt;&gt;""),"-&gt;a("&amp; S30 &amp; ", " &amp; T30 &amp; ")","")</f>
        <v>-&gt;a(1, 1)</v>
      </c>
      <c r="AG30" s="26" t="str">
        <f>_xlfn.CONCAT(AA30:AF30,"; // ",B30," - ",C30)</f>
        <v>ADD_ROTARY_BUTTONS(PIN(8), PIN(9), 30, 29, 4)-&gt;minIdle(20)-&gt;a(1, 1); // UFC - COM2 selector</v>
      </c>
    </row>
    <row r="31" spans="1:33" x14ac:dyDescent="0.25">
      <c r="A31" s="58" t="s">
        <v>63</v>
      </c>
      <c r="B31" t="s">
        <v>43</v>
      </c>
      <c r="C31" t="s">
        <v>73</v>
      </c>
      <c r="D31" s="59" t="s">
        <v>14</v>
      </c>
      <c r="E31" s="60" t="s">
        <v>74</v>
      </c>
      <c r="F31" s="16"/>
      <c r="G31" s="15"/>
      <c r="H31" s="16"/>
      <c r="I31" s="17"/>
      <c r="K31" s="61" t="s">
        <v>65</v>
      </c>
      <c r="L31" s="63"/>
      <c r="M31" s="64"/>
      <c r="O31" s="14"/>
      <c r="P31" s="58" t="s">
        <v>23</v>
      </c>
      <c r="Q31" s="14"/>
      <c r="R31" s="14"/>
      <c r="S31" s="14"/>
      <c r="T31" s="14"/>
      <c r="X31" s="35" t="str">
        <f>D31&amp;"("&amp;E31&amp;")"</f>
        <v>PIN(A0)</v>
      </c>
      <c r="Y31" s="35" t="str">
        <f>F31&amp;"("&amp;G31&amp;")"</f>
        <v>()</v>
      </c>
      <c r="Z31" s="35" t="str">
        <f>H31&amp;"("&amp;I31&amp;")"</f>
        <v>()</v>
      </c>
      <c r="AA31" s="35" t="str">
        <f>"ADD_POT(" &amp; X31 &amp; ", " &amp; K31 &amp; ")"</f>
        <v>ADD_POT(PIN(A0), AXIS_X)</v>
      </c>
      <c r="AB31" s="35" t="str">
        <f>IF(R31&gt;0,"-&gt;minIdle("&amp;R31 &amp; ")","")</f>
        <v/>
      </c>
      <c r="AC31" s="35" t="str">
        <f>IF(P31="No","","-&gt;i()")</f>
        <v/>
      </c>
      <c r="AD31" s="35" t="str">
        <f>IF(AND(S31&gt;0,T31&lt;&gt;""),"-&gt;a("&amp; S31 &amp; ", " &amp; T31 &amp; ")","")</f>
        <v/>
      </c>
      <c r="AG31" s="26" t="str">
        <f>_xlfn.CONCAT(AA31:AF31,"; // ",B31," - ",C31)</f>
        <v>ADD_POT(PIN(A0), AXIS_X); // UFC - COM1 vol</v>
      </c>
    </row>
    <row r="32" spans="1:33" x14ac:dyDescent="0.25">
      <c r="A32" s="58" t="s">
        <v>63</v>
      </c>
      <c r="B32" t="s">
        <v>43</v>
      </c>
      <c r="C32" t="s">
        <v>75</v>
      </c>
      <c r="D32" s="59" t="s">
        <v>14</v>
      </c>
      <c r="E32" s="60" t="s">
        <v>76</v>
      </c>
      <c r="F32" s="16"/>
      <c r="G32" s="15"/>
      <c r="H32" s="16"/>
      <c r="I32" s="17"/>
      <c r="K32" s="61" t="s">
        <v>66</v>
      </c>
      <c r="L32" s="63"/>
      <c r="M32" s="64"/>
      <c r="O32" s="14"/>
      <c r="P32" s="58" t="s">
        <v>23</v>
      </c>
      <c r="Q32" s="14"/>
      <c r="R32" s="14"/>
      <c r="S32" s="14"/>
      <c r="T32" s="14"/>
      <c r="X32" s="35" t="str">
        <f>D32&amp;"("&amp;E32&amp;")"</f>
        <v>PIN(A1)</v>
      </c>
      <c r="Y32" s="35" t="str">
        <f>F32&amp;"("&amp;G32&amp;")"</f>
        <v>()</v>
      </c>
      <c r="Z32" s="35" t="str">
        <f>H32&amp;"("&amp;I32&amp;")"</f>
        <v>()</v>
      </c>
      <c r="AA32" s="35" t="str">
        <f>"ADD_POT(" &amp; X32 &amp; ", " &amp; K32 &amp; ")"</f>
        <v>ADD_POT(PIN(A1), AXIS_Y)</v>
      </c>
      <c r="AB32" s="35" t="str">
        <f>IF(R32&gt;0,"-&gt;minIdle("&amp;R32 &amp; ")","")</f>
        <v/>
      </c>
      <c r="AC32" s="35" t="str">
        <f>IF(P32="No","","-&gt;i()")</f>
        <v/>
      </c>
      <c r="AD32" s="35" t="str">
        <f>IF(AND(S32&gt;0,T32&lt;&gt;""),"-&gt;a("&amp; S32 &amp; ", " &amp; T32 &amp; ")","")</f>
        <v/>
      </c>
      <c r="AG32" s="26" t="str">
        <f>_xlfn.CONCAT(AA32:AF32,"; // ",B32," - ",C32)</f>
        <v>ADD_POT(PIN(A1), AXIS_Y); // UFC - COM2 vol</v>
      </c>
    </row>
    <row r="33" spans="1:33" x14ac:dyDescent="0.25">
      <c r="A33" s="58" t="s">
        <v>63</v>
      </c>
      <c r="B33" t="s">
        <v>43</v>
      </c>
      <c r="C33" t="s">
        <v>77</v>
      </c>
      <c r="D33" s="59" t="s">
        <v>14</v>
      </c>
      <c r="E33" s="60" t="s">
        <v>78</v>
      </c>
      <c r="F33" s="16"/>
      <c r="G33" s="15"/>
      <c r="H33" s="16"/>
      <c r="I33" s="17"/>
      <c r="K33" s="61" t="s">
        <v>67</v>
      </c>
      <c r="L33" s="63"/>
      <c r="M33" s="64"/>
      <c r="O33" s="14"/>
      <c r="P33" s="58" t="s">
        <v>23</v>
      </c>
      <c r="Q33" s="14"/>
      <c r="R33" s="14"/>
      <c r="S33" s="14"/>
      <c r="T33" s="14"/>
      <c r="X33" s="35" t="str">
        <f>D33&amp;"("&amp;E33&amp;")"</f>
        <v>PIN(A2)</v>
      </c>
      <c r="Y33" s="35" t="str">
        <f>F33&amp;"("&amp;G33&amp;")"</f>
        <v>()</v>
      </c>
      <c r="Z33" s="35" t="str">
        <f>H33&amp;"("&amp;I33&amp;")"</f>
        <v>()</v>
      </c>
      <c r="AA33" s="35" t="str">
        <f>"ADD_POT(" &amp; X33 &amp; ", " &amp; K33 &amp; ")"</f>
        <v>ADD_POT(PIN(A2), AXIS_Z)</v>
      </c>
      <c r="AB33" s="35" t="str">
        <f>IF(R33&gt;0,"-&gt;minIdle("&amp;R33 &amp; ")","")</f>
        <v/>
      </c>
      <c r="AC33" s="35" t="str">
        <f>IF(P33="No","","-&gt;i()")</f>
        <v/>
      </c>
      <c r="AD33" s="35" t="str">
        <f>IF(AND(S33&gt;0,T33&lt;&gt;""),"-&gt;a("&amp; S33 &amp; ", " &amp; T33 &amp; ")","")</f>
        <v/>
      </c>
      <c r="AG33" s="26" t="str">
        <f>_xlfn.CONCAT(AA33:AF33,"; // ",B33," - ",C33)</f>
        <v>ADD_POT(PIN(A2), AXIS_Z); // UFC - Brightness</v>
      </c>
    </row>
    <row r="34" spans="1:33" x14ac:dyDescent="0.25">
      <c r="A34" s="23" t="s">
        <v>91</v>
      </c>
      <c r="B34" t="s">
        <v>43</v>
      </c>
      <c r="C34" t="s">
        <v>93</v>
      </c>
      <c r="D34" s="24" t="s">
        <v>7</v>
      </c>
      <c r="E34" s="25">
        <v>11</v>
      </c>
      <c r="F34" s="37" t="s">
        <v>14</v>
      </c>
      <c r="G34" s="25">
        <v>0</v>
      </c>
      <c r="H34" s="16"/>
      <c r="I34" s="17"/>
      <c r="K34" s="65">
        <f>K30+3</f>
        <v>33</v>
      </c>
      <c r="L34" s="66">
        <f>K34-1</f>
        <v>32</v>
      </c>
      <c r="M34" s="67">
        <f>L34-1</f>
        <v>31</v>
      </c>
      <c r="O34" s="23" t="s">
        <v>27</v>
      </c>
      <c r="P34" s="23" t="s">
        <v>23</v>
      </c>
      <c r="Q34" s="14"/>
      <c r="R34" s="14"/>
      <c r="S34" s="14"/>
      <c r="T34" s="14"/>
      <c r="X34" s="35" t="str">
        <f>D34&amp;"("&amp;E34&amp;")"</f>
        <v>MCP1(11)</v>
      </c>
      <c r="Y34" s="35" t="str">
        <f>F34&amp;"("&amp;G34&amp;")"</f>
        <v>PIN(0)</v>
      </c>
      <c r="Z34" s="35" t="str">
        <f>H34&amp;"("&amp;I34&amp;")"</f>
        <v>()</v>
      </c>
      <c r="AA34" s="35" t="str">
        <f>"ADD_SWITCH3(" &amp; X34 &amp; ", " &amp; Y34 &amp; ", " &amp; K34 &amp; ", " &amp; L34 &amp; ", " &amp; M34&amp; ")"</f>
        <v>ADD_SWITCH3(MCP1(11), PIN(0), 33, 32, 31)</v>
      </c>
      <c r="AB34" s="35" t="str">
        <f>IF(O34="Momentáneo","-&gt;momentary()","")</f>
        <v>-&gt;momentary()</v>
      </c>
      <c r="AG34" s="26" t="str">
        <f>_xlfn.CONCAT(AA34:AF34,"; // ",B34," - ",C34)</f>
        <v>ADD_SWITCH3(MCP1(11), PIN(0), 33, 32, 31)-&gt;momentary(); // UFC - ADF</v>
      </c>
    </row>
  </sheetData>
  <autoFilter ref="A1:I1" xr:uid="{37D47917-F9FE-4BA5-ADE0-17A42BA1D45C}">
    <filterColumn colId="3" showButton="0"/>
    <filterColumn colId="5" showButton="0"/>
    <filterColumn colId="7" showButton="0"/>
  </autoFilter>
  <mergeCells count="3">
    <mergeCell ref="D1:E1"/>
    <mergeCell ref="F1:G1"/>
    <mergeCell ref="H1:I1"/>
  </mergeCells>
  <phoneticPr fontId="1" type="noConversion"/>
  <dataValidations count="4">
    <dataValidation type="list" allowBlank="1" showInputMessage="1" showErrorMessage="1" sqref="P31:P33" xr:uid="{A3FE7429-1F61-42F2-A213-458ABDD36D5C}">
      <formula1>$A$23:$A$24</formula1>
    </dataValidation>
    <dataValidation type="list" allowBlank="1" showInputMessage="1" showErrorMessage="1" sqref="H31:H33 F31:F33 D31:D33" xr:uid="{117F0570-B2BD-4D3D-807D-FEF97C8CB2AD}">
      <formula1>$A$27:$A$33</formula1>
    </dataValidation>
    <dataValidation type="list" allowBlank="1" showInputMessage="1" showErrorMessage="1" sqref="F34" xr:uid="{688434DE-BB4D-4F2A-9362-07CDE4D5C05F}">
      <formula1>$A$28:$A$36</formula1>
    </dataValidation>
    <dataValidation type="list" allowBlank="1" showInputMessage="1" showErrorMessage="1" sqref="H34" xr:uid="{3BCE3671-6E08-435F-ABB9-E2805B56B05C}">
      <formula1>$A$28:$A$38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3AAF89A-495D-4565-AF3F-1911B98CBB40}">
          <x14:formula1>
            <xm:f>_DATA!$A$19:$A$20</xm:f>
          </x14:formula1>
          <xm:sqref>P2:P30</xm:sqref>
        </x14:dataValidation>
        <x14:dataValidation type="list" allowBlank="1" showInputMessage="1" showErrorMessage="1" xr:uid="{4B4A6192-1377-40B0-878B-ABCA25B01F47}">
          <x14:formula1>
            <xm:f>_DATA!$A$23:$A$33</xm:f>
          </x14:formula1>
          <xm:sqref>F2:F28 H2:H30</xm:sqref>
        </x14:dataValidation>
        <x14:dataValidation type="list" allowBlank="1" showInputMessage="1" showErrorMessage="1" xr:uid="{F0303C08-8DF2-47F9-B7AD-ED09A3F401E2}">
          <x14:formula1>
            <xm:f>_DATA!$A$23:$A$31</xm:f>
          </x14:formula1>
          <xm:sqref>F29:F30 D2:D30 D34</xm:sqref>
        </x14:dataValidation>
        <x14:dataValidation type="list" allowBlank="1" showInputMessage="1" showErrorMessage="1" xr:uid="{8E867A80-01EF-48EA-8235-E6B99AFD829C}">
          <x14:formula1>
            <xm:f>_DATA!$A$39:$A$46</xm:f>
          </x14:formula1>
          <xm:sqref>K31:K33</xm:sqref>
        </x14:dataValidation>
        <x14:dataValidation type="list" allowBlank="1" showInputMessage="1" showErrorMessage="1" xr:uid="{B6EFFC03-6328-4504-9D1E-0E13D472A789}">
          <x14:formula1>
            <xm:f>_DATA!$A$34:$A$36</xm:f>
          </x14:formula1>
          <xm:sqref>O2:O28</xm:sqref>
        </x14:dataValidation>
        <x14:dataValidation type="list" allowBlank="1" showInputMessage="1" showErrorMessage="1" xr:uid="{083A29A8-87D2-4FCB-9C7F-F9E21561C89E}">
          <x14:formula1>
            <xm:f>_DATA!$A$34:$A$35</xm:f>
          </x14:formula1>
          <xm:sqref>O34</xm:sqref>
        </x14:dataValidation>
        <x14:dataValidation type="list" allowBlank="1" showInputMessage="1" showErrorMessage="1" xr:uid="{4961213A-F792-4A4B-AC27-AF3D8024157C}">
          <x14:formula1>
            <xm:f>_DATA!$A$24:$A$25</xm:f>
          </x14:formula1>
          <xm:sqref>P34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45C3-4486-46C3-AB63-BFBEE2F307FD}">
  <dimension ref="A2:AG6"/>
  <sheetViews>
    <sheetView workbookViewId="0">
      <selection activeCell="T20" sqref="T20"/>
    </sheetView>
  </sheetViews>
  <sheetFormatPr defaultRowHeight="15" x14ac:dyDescent="0.25"/>
  <cols>
    <col min="1" max="1" width="18.140625" bestFit="1" customWidth="1"/>
    <col min="15" max="15" width="18.85546875" customWidth="1"/>
    <col min="33" max="33" width="47.7109375" bestFit="1" customWidth="1"/>
  </cols>
  <sheetData>
    <row r="2" spans="1:33" x14ac:dyDescent="0.25">
      <c r="A2" s="18" t="s">
        <v>1</v>
      </c>
      <c r="D2" s="19" t="s">
        <v>14</v>
      </c>
      <c r="E2" s="20">
        <v>0</v>
      </c>
      <c r="F2" s="16"/>
      <c r="G2" s="15"/>
      <c r="H2" s="16"/>
      <c r="I2" s="17"/>
      <c r="J2" s="4"/>
      <c r="K2" s="62">
        <v>0</v>
      </c>
      <c r="L2" s="63"/>
      <c r="M2" s="64"/>
      <c r="N2" s="4"/>
      <c r="O2" s="18" t="s">
        <v>26</v>
      </c>
      <c r="P2" s="18" t="s">
        <v>23</v>
      </c>
      <c r="Q2" s="14"/>
      <c r="R2" s="14"/>
      <c r="S2" s="14"/>
      <c r="T2" s="14"/>
      <c r="X2" s="35" t="str">
        <f>D2&amp;"("&amp;E2&amp;")"</f>
        <v>PIN(0)</v>
      </c>
      <c r="Y2" s="35" t="str">
        <f>F2&amp;"("&amp;G2&amp;")"</f>
        <v>()</v>
      </c>
      <c r="Z2" s="35" t="str">
        <f>H2&amp;"("&amp;I2&amp;")"</f>
        <v>()</v>
      </c>
      <c r="AA2" s="35" t="str">
        <f>"ADD_BUTTON(" &amp;X2 &amp; ", " &amp; K2 &amp; ")"</f>
        <v>ADD_BUTTON(PIN(0), 0)</v>
      </c>
      <c r="AB2" s="35" t="str">
        <f>IF(O2="Momentáneo","-&gt;momentary()","")</f>
        <v/>
      </c>
      <c r="AC2" s="35" t="str">
        <f>IF(O2="Mom. Full","-&gt;momentaryFull()","")</f>
        <v/>
      </c>
      <c r="AD2" s="35"/>
      <c r="AE2" s="35"/>
      <c r="AF2" s="35"/>
      <c r="AG2" s="26" t="str">
        <f>_xlfn.CONCAT(AA2:AF2,"; // ",B2," - ",C2)</f>
        <v xml:space="preserve">ADD_BUTTON(PIN(0), 0); //  - </v>
      </c>
    </row>
    <row r="3" spans="1:33" x14ac:dyDescent="0.25">
      <c r="A3" s="23" t="s">
        <v>91</v>
      </c>
      <c r="D3" s="24" t="s">
        <v>14</v>
      </c>
      <c r="E3" s="25">
        <v>0</v>
      </c>
      <c r="F3" s="37" t="s">
        <v>14</v>
      </c>
      <c r="G3" s="25">
        <v>0</v>
      </c>
      <c r="H3" s="16"/>
      <c r="I3" s="17"/>
      <c r="J3" s="4"/>
      <c r="K3" s="65">
        <v>0</v>
      </c>
      <c r="L3" s="66">
        <v>0</v>
      </c>
      <c r="M3" s="67">
        <v>0</v>
      </c>
      <c r="N3" s="4"/>
      <c r="O3" s="23" t="s">
        <v>27</v>
      </c>
      <c r="P3" s="23" t="s">
        <v>23</v>
      </c>
      <c r="Q3" s="14"/>
      <c r="R3" s="14"/>
      <c r="S3" s="14"/>
      <c r="T3" s="14"/>
      <c r="X3" s="35" t="str">
        <f>D3&amp;"("&amp;E3&amp;")"</f>
        <v>PIN(0)</v>
      </c>
      <c r="Y3" s="35" t="str">
        <f>F3&amp;"("&amp;G3&amp;")"</f>
        <v>PIN(0)</v>
      </c>
      <c r="Z3" s="35" t="str">
        <f>H3&amp;"("&amp;I3&amp;")"</f>
        <v>()</v>
      </c>
      <c r="AA3" s="35" t="str">
        <f>"ADD_SWITCH3(" &amp; X3 &amp; ", " &amp; Y3 &amp; ", " &amp; K3 &amp; ", " &amp; L3 &amp; ", " &amp; M3&amp; ")"</f>
        <v>ADD_SWITCH3(PIN(0), PIN(0), 0, 0, 0)</v>
      </c>
      <c r="AB3" s="35" t="str">
        <f>IF(O3="Momentáneo","-&gt;momentary()","")</f>
        <v>-&gt;momentary()</v>
      </c>
      <c r="AC3" s="35"/>
      <c r="AD3" s="35"/>
      <c r="AE3" s="35"/>
      <c r="AF3" s="35"/>
      <c r="AG3" s="26" t="str">
        <f>_xlfn.CONCAT(AA3:AF3,"; // ",B3," - ",C3)</f>
        <v xml:space="preserve">ADD_SWITCH3(PIN(0), PIN(0), 0, 0, 0)-&gt;momentary(); //  - </v>
      </c>
    </row>
    <row r="4" spans="1:33" x14ac:dyDescent="0.25">
      <c r="A4" s="27" t="s">
        <v>92</v>
      </c>
      <c r="D4" s="28" t="s">
        <v>14</v>
      </c>
      <c r="E4" s="29">
        <v>0</v>
      </c>
      <c r="F4" s="38" t="s">
        <v>14</v>
      </c>
      <c r="G4" s="29">
        <v>0</v>
      </c>
      <c r="H4" s="16"/>
      <c r="I4" s="17"/>
      <c r="J4" s="4"/>
      <c r="K4" s="68">
        <v>0</v>
      </c>
      <c r="L4" s="69">
        <v>0</v>
      </c>
      <c r="M4" s="64"/>
      <c r="N4" s="4"/>
      <c r="O4" s="27" t="s">
        <v>27</v>
      </c>
      <c r="P4" s="27" t="s">
        <v>23</v>
      </c>
      <c r="Q4" s="14"/>
      <c r="R4" s="14"/>
      <c r="S4" s="14"/>
      <c r="T4" s="14"/>
      <c r="X4" s="35" t="str">
        <f>D4&amp;"("&amp;E4&amp;")"</f>
        <v>PIN(0)</v>
      </c>
      <c r="Y4" s="35" t="str">
        <f>F4&amp;"("&amp;G4&amp;")"</f>
        <v>PIN(0)</v>
      </c>
      <c r="Z4" s="35" t="str">
        <f>H4&amp;"("&amp;I4&amp;")"</f>
        <v>()</v>
      </c>
      <c r="AA4" s="35" t="str">
        <f>"ADD_SWITCH2(" &amp; X4 &amp; ", " &amp; Y4 &amp; ", " &amp; L4 &amp; ", " &amp; M4&amp; ")"</f>
        <v>ADD_SWITCH2(PIN(0), PIN(0), 0, )</v>
      </c>
      <c r="AB4" s="35" t="str">
        <f>IF(O4="Momentáneo","","-&gt;alwaysOn()")</f>
        <v/>
      </c>
      <c r="AC4" s="35"/>
      <c r="AD4" s="35"/>
      <c r="AE4" s="35"/>
      <c r="AF4" s="35"/>
      <c r="AG4" s="26" t="str">
        <f>_xlfn.CONCAT(AA4:AF4,"; // ",B4," - ",C4)</f>
        <v xml:space="preserve">ADD_SWITCH2(PIN(0), PIN(0), 0, ); //  - </v>
      </c>
    </row>
    <row r="5" spans="1:33" x14ac:dyDescent="0.25">
      <c r="A5" s="30" t="s">
        <v>38</v>
      </c>
      <c r="D5" s="31" t="s">
        <v>14</v>
      </c>
      <c r="E5" s="32">
        <v>0</v>
      </c>
      <c r="F5" s="39" t="s">
        <v>14</v>
      </c>
      <c r="G5" s="32">
        <v>0</v>
      </c>
      <c r="H5" s="16"/>
      <c r="I5" s="17"/>
      <c r="J5" s="4"/>
      <c r="K5" s="70">
        <v>0</v>
      </c>
      <c r="L5" s="71">
        <v>0</v>
      </c>
      <c r="M5" s="64"/>
      <c r="N5" s="4"/>
      <c r="O5" s="30" t="s">
        <v>27</v>
      </c>
      <c r="P5" s="30" t="s">
        <v>23</v>
      </c>
      <c r="Q5" s="40">
        <v>2</v>
      </c>
      <c r="R5" s="40"/>
      <c r="S5" s="41"/>
      <c r="T5" s="40"/>
      <c r="X5" s="35" t="str">
        <f>D5&amp;"("&amp;E5&amp;")"</f>
        <v>PIN(0)</v>
      </c>
      <c r="Y5" s="35" t="str">
        <f>F5&amp;"("&amp;G5&amp;")"</f>
        <v>PIN(0)</v>
      </c>
      <c r="Z5" s="35" t="str">
        <f>H5&amp;"("&amp;I5&amp;")"</f>
        <v>()</v>
      </c>
      <c r="AA5" s="35" t="str">
        <f>"ADD_ROTARY_BUTTONS(" &amp; X5 &amp; ", " &amp; Y5 &amp; ", " &amp; K5 &amp; ", " &amp; L5 &amp; ", " &amp; Q5&amp; ")"</f>
        <v>ADD_ROTARY_BUTTONS(PIN(0), PIN(0), 0, 0, 2)</v>
      </c>
      <c r="AB5" s="35" t="str">
        <f>IF(R5&gt;0,"-&gt;minIdle("&amp;R5 &amp; ")","")</f>
        <v/>
      </c>
      <c r="AC5" s="35" t="str">
        <f>IF(P5="No","","-&gt;i()")</f>
        <v/>
      </c>
      <c r="AD5" s="35" t="str">
        <f>IF(AND(S5&gt;0,T5&lt;&gt;""),"-&gt;a("&amp; S5 &amp; ", " &amp; T5 &amp; ")","")</f>
        <v/>
      </c>
      <c r="AE5" s="35"/>
      <c r="AF5" s="35"/>
      <c r="AG5" s="26" t="str">
        <f>_xlfn.CONCAT(AA5:AF5,"; // ",B5," - ",C5)</f>
        <v xml:space="preserve">ADD_ROTARY_BUTTONS(PIN(0), PIN(0), 0, 0, 2); //  - </v>
      </c>
    </row>
    <row r="6" spans="1:33" x14ac:dyDescent="0.25">
      <c r="A6" s="58" t="s">
        <v>63</v>
      </c>
      <c r="D6" s="59" t="s">
        <v>14</v>
      </c>
      <c r="E6" s="60">
        <v>0</v>
      </c>
      <c r="F6" s="16"/>
      <c r="G6" s="15"/>
      <c r="H6" s="16"/>
      <c r="I6" s="17"/>
      <c r="J6" s="4"/>
      <c r="K6" s="61" t="s">
        <v>65</v>
      </c>
      <c r="L6" s="63"/>
      <c r="M6" s="64"/>
      <c r="N6" s="4"/>
      <c r="O6" s="14"/>
      <c r="P6" s="58" t="s">
        <v>23</v>
      </c>
      <c r="Q6" s="14"/>
      <c r="R6" s="14"/>
      <c r="S6" s="14"/>
      <c r="T6" s="14"/>
      <c r="X6" s="35" t="str">
        <f>D6&amp;"("&amp;E6&amp;")"</f>
        <v>PIN(0)</v>
      </c>
      <c r="Y6" s="35" t="str">
        <f>F6&amp;"("&amp;G6&amp;")"</f>
        <v>()</v>
      </c>
      <c r="Z6" s="35" t="str">
        <f>H6&amp;"("&amp;I6&amp;")"</f>
        <v>()</v>
      </c>
      <c r="AA6" s="35" t="str">
        <f>"ADD_POT(" &amp; X6 &amp; ", " &amp; K6 &amp; ")"</f>
        <v>ADD_POT(PIN(0), AXIS_X)</v>
      </c>
      <c r="AB6" s="35" t="str">
        <f>IF(R6&gt;0,"-&gt;minIdle("&amp;R6 &amp; ")","")</f>
        <v/>
      </c>
      <c r="AC6" s="35" t="str">
        <f>IF(P6="No","","-&gt;i()")</f>
        <v/>
      </c>
      <c r="AD6" s="35" t="str">
        <f>IF(AND(S6&gt;0,T6&lt;&gt;""),"-&gt;a("&amp; S6 &amp; ", " &amp; T6 &amp; ")","")</f>
        <v/>
      </c>
      <c r="AE6" s="35"/>
      <c r="AF6" s="35"/>
      <c r="AG6" s="26" t="str">
        <f>_xlfn.CONCAT(AA6:AF6,"; // ",B6," - ",C6)</f>
        <v xml:space="preserve">ADD_POT(PIN(0), AXIS_X); //  - </v>
      </c>
    </row>
  </sheetData>
  <dataValidations count="2">
    <dataValidation type="list" allowBlank="1" showInputMessage="1" showErrorMessage="1" sqref="H2:H6 F2 F6" xr:uid="{09580B66-6DAA-4864-8645-4E853EC60CFB}">
      <formula1>$A$28:$A$38</formula1>
    </dataValidation>
    <dataValidation type="list" allowBlank="1" showInputMessage="1" showErrorMessage="1" sqref="F5" xr:uid="{44378393-74BB-4406-94DA-5330ABA2ED23}">
      <formula1>$A$28:$A$36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FCBA263-5B5B-4CC5-9205-0056E57A70B9}">
          <x14:formula1>
            <xm:f>_DATA!$A$39:$A$46</xm:f>
          </x14:formula1>
          <xm:sqref>K6</xm:sqref>
        </x14:dataValidation>
        <x14:dataValidation type="list" allowBlank="1" showInputMessage="1" showErrorMessage="1" xr:uid="{52B85849-415F-48B1-A976-33E0EA51B448}">
          <x14:formula1>
            <xm:f>_DATA!$A$24:$A$25</xm:f>
          </x14:formula1>
          <xm:sqref>P2:P6</xm:sqref>
        </x14:dataValidation>
        <x14:dataValidation type="list" allowBlank="1" showInputMessage="1" showErrorMessage="1" xr:uid="{69278779-2739-4D76-9234-10730482BA48}">
          <x14:formula1>
            <xm:f>_DATA!$A$34:$A$36</xm:f>
          </x14:formula1>
          <xm:sqref>O5</xm:sqref>
        </x14:dataValidation>
        <x14:dataValidation type="list" allowBlank="1" showInputMessage="1" showErrorMessage="1" xr:uid="{D049A7BF-3A12-4E9B-AAB7-CD6373ACA8E2}">
          <x14:formula1>
            <xm:f>_DATA!$A$23:$A$31</xm:f>
          </x14:formula1>
          <xm:sqref>D2:D6 F3 F4</xm:sqref>
        </x14:dataValidation>
        <x14:dataValidation type="list" allowBlank="1" showInputMessage="1" showErrorMessage="1" xr:uid="{C19BFB88-B9EF-49A3-AA71-22DFE5020A27}">
          <x14:formula1>
            <xm:f>_DATA!$A$34:$A$36</xm:f>
          </x14:formula1>
          <xm:sqref>O2</xm:sqref>
        </x14:dataValidation>
        <x14:dataValidation type="list" allowBlank="1" showInputMessage="1" showErrorMessage="1" xr:uid="{20048862-45C0-496B-8EAD-CB1BC2C71BEA}">
          <x14:formula1>
            <xm:f>_DATA!$A$34:$A$35</xm:f>
          </x14:formula1>
          <xm:sqref>O3 O4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BFD0-5472-4CB7-B6AB-6A4C02AA6D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3001-43E1-4695-8199-97CA9AD16A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EB2A-E2AD-44DE-8A9C-20A12ADCE6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82DF-34C8-42D4-B12C-86E08191ACEF}">
  <dimension ref="A1:AG46"/>
  <sheetViews>
    <sheetView workbookViewId="0">
      <selection activeCell="A37" sqref="A37"/>
    </sheetView>
  </sheetViews>
  <sheetFormatPr defaultRowHeight="15" x14ac:dyDescent="0.25"/>
  <cols>
    <col min="1" max="1" width="27" customWidth="1"/>
    <col min="33" max="33" width="52.42578125" bestFit="1" customWidth="1"/>
  </cols>
  <sheetData>
    <row r="1" spans="1:33" ht="15.75" thickBot="1" x14ac:dyDescent="0.3">
      <c r="A1" s="44" t="s">
        <v>0</v>
      </c>
      <c r="B1" s="44" t="s">
        <v>15</v>
      </c>
      <c r="C1" s="44" t="s">
        <v>16</v>
      </c>
      <c r="D1" s="53" t="s">
        <v>17</v>
      </c>
      <c r="E1" s="54"/>
      <c r="F1" s="55" t="s">
        <v>18</v>
      </c>
      <c r="G1" s="54"/>
      <c r="H1" s="56" t="s">
        <v>19</v>
      </c>
      <c r="I1" s="57"/>
      <c r="J1" s="45"/>
      <c r="K1" s="46" t="s">
        <v>20</v>
      </c>
      <c r="L1" s="47" t="s">
        <v>21</v>
      </c>
      <c r="M1" s="44" t="s">
        <v>22</v>
      </c>
      <c r="N1" s="45"/>
      <c r="O1" s="44" t="s">
        <v>24</v>
      </c>
      <c r="P1" s="44" t="s">
        <v>2</v>
      </c>
      <c r="Q1" s="44" t="s">
        <v>39</v>
      </c>
      <c r="R1" s="44" t="s">
        <v>40</v>
      </c>
      <c r="S1" s="44" t="s">
        <v>41</v>
      </c>
      <c r="T1" s="44" t="s">
        <v>42</v>
      </c>
      <c r="U1" s="44"/>
      <c r="V1" s="44"/>
      <c r="W1" s="35"/>
      <c r="X1" s="35" t="s">
        <v>29</v>
      </c>
      <c r="Y1" s="35" t="s">
        <v>30</v>
      </c>
      <c r="Z1" s="35" t="s">
        <v>31</v>
      </c>
      <c r="AA1" s="35" t="s">
        <v>28</v>
      </c>
      <c r="AB1" s="35" t="s">
        <v>32</v>
      </c>
      <c r="AC1" s="35" t="s">
        <v>33</v>
      </c>
      <c r="AD1" s="35" t="s">
        <v>34</v>
      </c>
      <c r="AE1" s="35" t="s">
        <v>35</v>
      </c>
      <c r="AF1" s="35" t="s">
        <v>36</v>
      </c>
      <c r="AG1" t="s">
        <v>37</v>
      </c>
    </row>
    <row r="2" spans="1:33" x14ac:dyDescent="0.25">
      <c r="A2" s="22"/>
      <c r="B2" s="22"/>
      <c r="C2" s="22"/>
      <c r="D2" s="42"/>
      <c r="E2" s="43"/>
      <c r="F2" s="42"/>
      <c r="G2" s="43"/>
      <c r="H2" s="42"/>
      <c r="I2" s="42"/>
      <c r="J2" s="22"/>
      <c r="K2" s="22"/>
      <c r="L2" s="22"/>
      <c r="M2" s="22"/>
      <c r="N2" s="22"/>
      <c r="O2" s="22"/>
      <c r="P2" s="22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18" spans="1:1" x14ac:dyDescent="0.25">
      <c r="A18" t="s">
        <v>4</v>
      </c>
    </row>
    <row r="19" spans="1:1" x14ac:dyDescent="0.25">
      <c r="A19" t="s">
        <v>23</v>
      </c>
    </row>
    <row r="20" spans="1:1" x14ac:dyDescent="0.25">
      <c r="A20" t="s">
        <v>3</v>
      </c>
    </row>
    <row r="22" spans="1:1" x14ac:dyDescent="0.25">
      <c r="A22" t="s">
        <v>5</v>
      </c>
    </row>
    <row r="23" spans="1:1" x14ac:dyDescent="0.25">
      <c r="A23" t="s">
        <v>14</v>
      </c>
    </row>
    <row r="24" spans="1:1" x14ac:dyDescent="0.25">
      <c r="A24" t="s">
        <v>6</v>
      </c>
    </row>
    <row r="25" spans="1:1" x14ac:dyDescent="0.25">
      <c r="A25" t="s">
        <v>7</v>
      </c>
    </row>
    <row r="26" spans="1:1" x14ac:dyDescent="0.25">
      <c r="A26" t="s">
        <v>8</v>
      </c>
    </row>
    <row r="27" spans="1:1" x14ac:dyDescent="0.25">
      <c r="A27" t="s">
        <v>9</v>
      </c>
    </row>
    <row r="28" spans="1:1" x14ac:dyDescent="0.25">
      <c r="A28" t="s">
        <v>10</v>
      </c>
    </row>
    <row r="29" spans="1:1" x14ac:dyDescent="0.25">
      <c r="A29" t="s">
        <v>11</v>
      </c>
    </row>
    <row r="30" spans="1:1" x14ac:dyDescent="0.25">
      <c r="A30" t="s">
        <v>12</v>
      </c>
    </row>
    <row r="31" spans="1:1" x14ac:dyDescent="0.25">
      <c r="A31" t="s">
        <v>13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90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</sheetData>
  <mergeCells count="3">
    <mergeCell ref="D1:E1"/>
    <mergeCell ref="F1:G1"/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Templates</vt:lpstr>
      <vt:lpstr>Info MCP</vt:lpstr>
      <vt:lpstr>Info Botón</vt:lpstr>
      <vt:lpstr>Info Switch ON-OFF-ON</vt:lpstr>
      <vt:lpstr>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Vila</dc:creator>
  <cp:lastModifiedBy>Alfonso Vila</cp:lastModifiedBy>
  <dcterms:created xsi:type="dcterms:W3CDTF">2021-11-17T23:55:30Z</dcterms:created>
  <dcterms:modified xsi:type="dcterms:W3CDTF">2021-12-12T16:35:32Z</dcterms:modified>
</cp:coreProperties>
</file>