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3A26A7D7-84EC-4953-BCDD-B853DFA7E4C0}" xr6:coauthVersionLast="40" xr6:coauthVersionMax="40" xr10:uidLastSave="{00000000-0000-0000-0000-000000000000}"/>
  <bookViews>
    <workbookView xWindow="0" yWindow="0" windowWidth="22260" windowHeight="12648" tabRatio="944" activeTab="2" xr2:uid="{00000000-000D-0000-FFFF-FFFF00000000}"/>
  </bookViews>
  <sheets>
    <sheet name="综合(3)" sheetId="19" r:id="rId1"/>
    <sheet name="综合(4)" sheetId="22" r:id="rId2"/>
    <sheet name="综合(5)" sheetId="23" r:id="rId3"/>
    <sheet name="0607" sheetId="6" r:id="rId4"/>
    <sheet name="0608" sheetId="7" r:id="rId5"/>
    <sheet name="0609" sheetId="8" r:id="rId6"/>
    <sheet name="0610" sheetId="9" r:id="rId7"/>
    <sheet name="0611" sheetId="10" r:id="rId8"/>
    <sheet name="0612" sheetId="11" r:id="rId9"/>
    <sheet name="0613" sheetId="12" r:id="rId10"/>
    <sheet name="0614" sheetId="13" r:id="rId11"/>
    <sheet name="0615" sheetId="14" r:id="rId12"/>
    <sheet name="0616" sheetId="15" r:id="rId13"/>
    <sheet name="0617" sheetId="16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3" l="1"/>
  <c r="E5" i="23" s="1"/>
  <c r="E6" i="23" s="1"/>
  <c r="E1" i="23"/>
  <c r="E7" i="23" l="1"/>
  <c r="E8" i="23"/>
  <c r="C3" i="23"/>
  <c r="C2" i="23"/>
  <c r="C1" i="23"/>
  <c r="C6" i="23" s="1"/>
  <c r="C7" i="23" s="1"/>
  <c r="C4" i="23" l="1"/>
  <c r="C8" i="23" s="1"/>
  <c r="O12" i="22"/>
  <c r="P12" i="22"/>
  <c r="Q12" i="22"/>
  <c r="R12" i="22"/>
  <c r="S12" i="22"/>
  <c r="T12" i="22"/>
  <c r="U12" i="22"/>
  <c r="V12" i="22"/>
  <c r="N12" i="22"/>
  <c r="M4" i="22"/>
  <c r="M5" i="22"/>
  <c r="M6" i="22"/>
  <c r="M7" i="22"/>
  <c r="M8" i="22"/>
  <c r="M9" i="22"/>
  <c r="M10" i="22"/>
  <c r="M11" i="22"/>
  <c r="M3" i="22"/>
  <c r="C10" i="23" l="1"/>
  <c r="C9" i="23"/>
  <c r="K12" i="22"/>
  <c r="J12" i="22"/>
  <c r="I12" i="22"/>
  <c r="H12" i="22"/>
  <c r="G12" i="22"/>
  <c r="F12" i="22"/>
  <c r="E12" i="22"/>
  <c r="D12" i="22"/>
  <c r="C12" i="22"/>
  <c r="L11" i="22" l="1"/>
  <c r="L10" i="22"/>
  <c r="L9" i="22"/>
  <c r="L8" i="22"/>
  <c r="L7" i="22"/>
  <c r="L6" i="22"/>
  <c r="L5" i="22"/>
  <c r="L4" i="22"/>
  <c r="L3" i="22"/>
  <c r="L2" i="22"/>
  <c r="L1" i="22"/>
  <c r="C13" i="19" l="1"/>
  <c r="D13" i="19"/>
  <c r="E13" i="19"/>
  <c r="F13" i="19"/>
  <c r="G13" i="19"/>
  <c r="H13" i="19"/>
  <c r="I13" i="19"/>
  <c r="J13" i="19"/>
  <c r="G2" i="16" l="1"/>
  <c r="O3" i="15"/>
  <c r="O2" i="15"/>
  <c r="O4" i="14"/>
  <c r="O3" i="14"/>
  <c r="O2" i="14"/>
  <c r="O5" i="13"/>
  <c r="O4" i="13"/>
  <c r="O3" i="13"/>
  <c r="O2" i="13"/>
  <c r="O8" i="10"/>
  <c r="O7" i="10"/>
  <c r="O6" i="10"/>
  <c r="O5" i="10"/>
  <c r="O4" i="10"/>
  <c r="O3" i="10"/>
  <c r="O2" i="10"/>
  <c r="V11" i="19" l="1"/>
  <c r="U11" i="19"/>
  <c r="T11" i="19"/>
  <c r="S11" i="19"/>
  <c r="R11" i="19"/>
  <c r="Q11" i="19"/>
  <c r="P11" i="19"/>
  <c r="O11" i="19"/>
  <c r="N11" i="19"/>
  <c r="M11" i="19"/>
  <c r="M1" i="19"/>
  <c r="M10" i="19"/>
  <c r="N9" i="19"/>
  <c r="M9" i="19"/>
  <c r="O8" i="19"/>
  <c r="N8" i="19"/>
  <c r="M8" i="19"/>
  <c r="P7" i="19"/>
  <c r="O7" i="19"/>
  <c r="N7" i="19"/>
  <c r="M7" i="19"/>
  <c r="Q6" i="19"/>
  <c r="P6" i="19"/>
  <c r="O6" i="19"/>
  <c r="N6" i="19"/>
  <c r="M6" i="19"/>
  <c r="R5" i="19"/>
  <c r="Q5" i="19"/>
  <c r="P5" i="19"/>
  <c r="O5" i="19"/>
  <c r="N5" i="19"/>
  <c r="M5" i="19"/>
  <c r="S4" i="19"/>
  <c r="R4" i="19"/>
  <c r="Q4" i="19"/>
  <c r="P4" i="19"/>
  <c r="O4" i="19"/>
  <c r="N4" i="19"/>
  <c r="M4" i="19"/>
  <c r="T3" i="19"/>
  <c r="S3" i="19"/>
  <c r="R3" i="19"/>
  <c r="Q3" i="19"/>
  <c r="P3" i="19"/>
  <c r="O3" i="19"/>
  <c r="N3" i="19"/>
  <c r="M3" i="19"/>
  <c r="U2" i="19"/>
  <c r="T2" i="19"/>
  <c r="S2" i="19"/>
  <c r="R2" i="19"/>
  <c r="Q2" i="19"/>
  <c r="P2" i="19"/>
  <c r="O2" i="19"/>
  <c r="N2" i="19"/>
  <c r="M2" i="19"/>
  <c r="V1" i="19"/>
  <c r="U1" i="19"/>
  <c r="T1" i="19"/>
  <c r="S1" i="19"/>
  <c r="R1" i="19"/>
  <c r="Q1" i="19"/>
  <c r="P1" i="19"/>
  <c r="O1" i="19"/>
  <c r="N1" i="19"/>
  <c r="W2" i="7" l="1"/>
  <c r="W3" i="7"/>
  <c r="W4" i="8"/>
  <c r="W3" i="8"/>
  <c r="W2" i="8"/>
  <c r="W5" i="9"/>
  <c r="W4" i="9"/>
  <c r="W3" i="9"/>
  <c r="W2" i="9"/>
  <c r="W6" i="10"/>
  <c r="W5" i="10"/>
  <c r="W4" i="10"/>
  <c r="W3" i="10"/>
  <c r="W2" i="10"/>
  <c r="W7" i="11"/>
  <c r="W6" i="11"/>
  <c r="W5" i="11"/>
  <c r="W4" i="11"/>
  <c r="W3" i="11"/>
  <c r="W2" i="11"/>
  <c r="W8" i="12"/>
  <c r="W7" i="12"/>
  <c r="W6" i="12"/>
  <c r="W5" i="12"/>
  <c r="W4" i="12"/>
  <c r="W3" i="12"/>
  <c r="W2" i="12"/>
  <c r="W9" i="13"/>
  <c r="W8" i="13"/>
  <c r="W7" i="13"/>
  <c r="W6" i="13"/>
  <c r="W5" i="13"/>
  <c r="W4" i="13"/>
  <c r="W3" i="13"/>
  <c r="W2" i="13"/>
  <c r="W10" i="14"/>
  <c r="W9" i="14"/>
  <c r="W8" i="14"/>
  <c r="W7" i="14"/>
  <c r="W6" i="14"/>
  <c r="W5" i="14"/>
  <c r="W4" i="14"/>
  <c r="W3" i="14"/>
  <c r="W2" i="14"/>
  <c r="W11" i="15"/>
  <c r="W10" i="15"/>
  <c r="W9" i="15"/>
  <c r="W8" i="15"/>
  <c r="W7" i="15"/>
  <c r="W6" i="15"/>
  <c r="W5" i="15"/>
  <c r="W4" i="15"/>
  <c r="W3" i="15"/>
  <c r="W2" i="15"/>
  <c r="P12" i="16" l="1"/>
  <c r="P11" i="16"/>
  <c r="P10" i="16"/>
  <c r="P9" i="16"/>
  <c r="P8" i="16"/>
  <c r="P7" i="16"/>
  <c r="P6" i="16"/>
  <c r="P5" i="16"/>
  <c r="P4" i="16"/>
  <c r="P3" i="16"/>
  <c r="P2" i="16"/>
  <c r="G2" i="9"/>
  <c r="H2" i="9"/>
  <c r="G3" i="9"/>
  <c r="H3" i="9"/>
  <c r="G4" i="9"/>
  <c r="H4" i="9"/>
  <c r="G3" i="15" l="1"/>
  <c r="G2" i="15"/>
  <c r="G3" i="14"/>
  <c r="G4" i="14"/>
  <c r="G2" i="14"/>
  <c r="G3" i="13"/>
  <c r="G4" i="13"/>
  <c r="G5" i="13"/>
  <c r="G2" i="13"/>
  <c r="G3" i="12"/>
  <c r="G4" i="12"/>
  <c r="G5" i="12"/>
  <c r="G6" i="12"/>
  <c r="G2" i="12"/>
  <c r="G3" i="11"/>
  <c r="G4" i="11"/>
  <c r="G5" i="11"/>
  <c r="G6" i="11"/>
  <c r="G7" i="11"/>
  <c r="G2" i="11"/>
  <c r="G3" i="10"/>
  <c r="G4" i="10"/>
  <c r="G5" i="10"/>
  <c r="G6" i="10"/>
  <c r="G7" i="10"/>
  <c r="G8" i="10"/>
  <c r="G2" i="10"/>
  <c r="G5" i="9"/>
  <c r="G6" i="9"/>
  <c r="G7" i="9"/>
  <c r="G8" i="9"/>
  <c r="G9" i="9"/>
  <c r="G3" i="8"/>
  <c r="G4" i="8"/>
  <c r="G5" i="8"/>
  <c r="G6" i="8"/>
  <c r="G7" i="8"/>
  <c r="G8" i="8"/>
  <c r="G9" i="8"/>
  <c r="G10" i="8"/>
  <c r="G2" i="8"/>
  <c r="G3" i="7"/>
  <c r="G4" i="7"/>
  <c r="G5" i="7"/>
  <c r="G6" i="7"/>
  <c r="G7" i="7"/>
  <c r="G8" i="7"/>
  <c r="G9" i="7"/>
  <c r="G10" i="7"/>
  <c r="G11" i="7"/>
  <c r="G2" i="7"/>
  <c r="G3" i="6"/>
  <c r="G4" i="6"/>
  <c r="G5" i="6"/>
  <c r="G6" i="6"/>
  <c r="G7" i="6"/>
  <c r="G8" i="6"/>
  <c r="G9" i="6"/>
  <c r="G10" i="6"/>
  <c r="G11" i="6"/>
  <c r="G12" i="6"/>
  <c r="G2" i="6"/>
  <c r="H3" i="13" l="1"/>
  <c r="H4" i="13"/>
  <c r="H5" i="13"/>
  <c r="H2" i="13"/>
  <c r="O3" i="12" l="1"/>
  <c r="O4" i="12"/>
  <c r="O5" i="12"/>
  <c r="O6" i="12"/>
  <c r="O3" i="11"/>
  <c r="O4" i="11"/>
  <c r="O5" i="11"/>
  <c r="O6" i="11"/>
  <c r="O7" i="11"/>
  <c r="O4" i="9"/>
  <c r="O5" i="9"/>
  <c r="O6" i="9"/>
  <c r="O7" i="9"/>
  <c r="O8" i="9"/>
  <c r="O9" i="9"/>
  <c r="O3" i="9"/>
  <c r="O3" i="8"/>
  <c r="O4" i="8"/>
  <c r="O5" i="8"/>
  <c r="O6" i="8"/>
  <c r="O7" i="8"/>
  <c r="O8" i="8"/>
  <c r="O9" i="8"/>
  <c r="O10" i="8"/>
  <c r="O2" i="12"/>
  <c r="O2" i="11"/>
  <c r="O2" i="9"/>
  <c r="O2" i="8"/>
  <c r="O3" i="7"/>
  <c r="O4" i="7"/>
  <c r="O5" i="7"/>
  <c r="O6" i="7"/>
  <c r="O7" i="7"/>
  <c r="O8" i="7"/>
  <c r="O9" i="7"/>
  <c r="O10" i="7"/>
  <c r="O11" i="7"/>
  <c r="O2" i="7"/>
  <c r="O3" i="6"/>
  <c r="O4" i="6"/>
  <c r="O5" i="6"/>
  <c r="O6" i="6"/>
  <c r="O7" i="6"/>
  <c r="O8" i="6"/>
  <c r="O9" i="6"/>
  <c r="O10" i="6"/>
  <c r="O11" i="6"/>
  <c r="O12" i="6"/>
  <c r="O2" i="6"/>
  <c r="H8" i="10" l="1"/>
  <c r="H3" i="15"/>
  <c r="H3" i="14"/>
  <c r="H4" i="14"/>
  <c r="H3" i="12"/>
  <c r="H4" i="12"/>
  <c r="H5" i="12"/>
  <c r="H6" i="12"/>
  <c r="H3" i="11"/>
  <c r="H4" i="11"/>
  <c r="H5" i="11"/>
  <c r="H6" i="11"/>
  <c r="H7" i="11"/>
  <c r="H3" i="10"/>
  <c r="H4" i="10"/>
  <c r="H5" i="10"/>
  <c r="H6" i="10"/>
  <c r="H7" i="10"/>
  <c r="H5" i="9"/>
  <c r="H6" i="9"/>
  <c r="H7" i="9"/>
  <c r="H8" i="9"/>
  <c r="H9" i="9"/>
  <c r="H3" i="8"/>
  <c r="H4" i="8"/>
  <c r="H5" i="8"/>
  <c r="H6" i="8"/>
  <c r="H7" i="8"/>
  <c r="H8" i="8"/>
  <c r="H9" i="8"/>
  <c r="H10" i="8"/>
  <c r="H2" i="16"/>
  <c r="H2" i="15"/>
  <c r="H2" i="14"/>
  <c r="H2" i="12"/>
  <c r="H2" i="11"/>
  <c r="H2" i="10"/>
  <c r="H2" i="8"/>
  <c r="H3" i="7"/>
  <c r="H4" i="7"/>
  <c r="H5" i="7"/>
  <c r="H6" i="7"/>
  <c r="H7" i="7"/>
  <c r="H8" i="7"/>
  <c r="H9" i="7"/>
  <c r="H10" i="7"/>
  <c r="H11" i="7"/>
  <c r="H2" i="7"/>
  <c r="H3" i="6"/>
  <c r="H4" i="6"/>
  <c r="H5" i="6"/>
  <c r="H6" i="6"/>
  <c r="H7" i="6"/>
  <c r="H8" i="6"/>
  <c r="H9" i="6"/>
  <c r="H10" i="6"/>
  <c r="H11" i="6"/>
  <c r="H12" i="6"/>
  <c r="H2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00000000-0005-0000-0000-00002F000000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'综合(3)'!$A$1:$K$1</c:f>
              <c:numCache>
                <c:formatCode>General</c:formatCode>
                <c:ptCount val="11"/>
                <c:pt idx="2">
                  <c:v>0.54168762466394937</c:v>
                </c:pt>
                <c:pt idx="3">
                  <c:v>0.1596836350600466</c:v>
                </c:pt>
                <c:pt idx="4">
                  <c:v>-0.19261196031107536</c:v>
                </c:pt>
                <c:pt idx="5">
                  <c:v>-6.3618627534141998E-4</c:v>
                </c:pt>
                <c:pt idx="6">
                  <c:v>0.35280477576594804</c:v>
                </c:pt>
                <c:pt idx="7">
                  <c:v>0.72942603924878668</c:v>
                </c:pt>
                <c:pt idx="8">
                  <c:v>2.6669473684210527</c:v>
                </c:pt>
                <c:pt idx="9">
                  <c:v>-0.62059899994845091</c:v>
                </c:pt>
                <c:pt idx="10">
                  <c:v>-9.5762060349798186E-2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3-484B-B7E0-4AC85E6EE8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'综合(3)'!$A$2:$K$2</c:f>
              <c:numCache>
                <c:formatCode>General</c:formatCode>
                <c:ptCount val="11"/>
                <c:pt idx="2">
                  <c:v>5.7306391466481664E-2</c:v>
                </c:pt>
                <c:pt idx="3">
                  <c:v>0.2084154866463524</c:v>
                </c:pt>
                <c:pt idx="4">
                  <c:v>-0.20783051756503085</c:v>
                </c:pt>
                <c:pt idx="5">
                  <c:v>0.49524980914411737</c:v>
                </c:pt>
                <c:pt idx="6">
                  <c:v>0.31165819724702748</c:v>
                </c:pt>
                <c:pt idx="7">
                  <c:v>2.3389955686853767</c:v>
                </c:pt>
                <c:pt idx="8">
                  <c:v>-1.290887218045113</c:v>
                </c:pt>
                <c:pt idx="9">
                  <c:v>0.37971029434506931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3-484B-B7E0-4AC85E6EE8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'综合(3)'!$A$3:$K$3</c:f>
              <c:numCache>
                <c:formatCode>General</c:formatCode>
                <c:ptCount val="11"/>
                <c:pt idx="2">
                  <c:v>-8.9324429797936009E-3</c:v>
                </c:pt>
                <c:pt idx="3">
                  <c:v>-0.17066230507259367</c:v>
                </c:pt>
                <c:pt idx="4">
                  <c:v>0.2309265218557254</c:v>
                </c:pt>
                <c:pt idx="5">
                  <c:v>0.54911358045635761</c:v>
                </c:pt>
                <c:pt idx="6">
                  <c:v>0.6759583600572302</c:v>
                </c:pt>
                <c:pt idx="7">
                  <c:v>-1.1321481325174088</c:v>
                </c:pt>
                <c:pt idx="8">
                  <c:v>-0.10676691729323308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D3-484B-B7E0-4AC85E6EE89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'综合(3)'!$A$4:$K$4</c:f>
              <c:numCache>
                <c:formatCode>General</c:formatCode>
                <c:ptCount val="11"/>
                <c:pt idx="2">
                  <c:v>-5.3247766889255053E-2</c:v>
                </c:pt>
                <c:pt idx="3">
                  <c:v>5.9464061659795661E-2</c:v>
                </c:pt>
                <c:pt idx="4">
                  <c:v>-0.15862161437382677</c:v>
                </c:pt>
                <c:pt idx="5">
                  <c:v>1.7451437780982273</c:v>
                </c:pt>
                <c:pt idx="6">
                  <c:v>0.46751196408308254</c:v>
                </c:pt>
                <c:pt idx="7">
                  <c:v>-9.3637898290778648E-2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D3-484B-B7E0-4AC85E6EE89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'综合(3)'!$A$5:$K$5</c:f>
              <c:numCache>
                <c:formatCode>General</c:formatCode>
                <c:ptCount val="11"/>
                <c:pt idx="2">
                  <c:v>8.4225132252189763E-2</c:v>
                </c:pt>
                <c:pt idx="3">
                  <c:v>-0.3019134253450439</c:v>
                </c:pt>
                <c:pt idx="4">
                  <c:v>0.77574416733708762</c:v>
                </c:pt>
                <c:pt idx="5">
                  <c:v>-0.39617439986428027</c:v>
                </c:pt>
                <c:pt idx="6">
                  <c:v>-0.29147959938822832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D3-484B-B7E0-4AC85E6EE89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'综合(3)'!$A$6:$K$6</c:f>
              <c:numCache>
                <c:formatCode>General</c:formatCode>
                <c:ptCount val="11"/>
                <c:pt idx="2">
                  <c:v>0.13825340386783452</c:v>
                </c:pt>
                <c:pt idx="3">
                  <c:v>0.66355977773794594</c:v>
                </c:pt>
                <c:pt idx="4">
                  <c:v>-1.3280034861893271</c:v>
                </c:pt>
                <c:pt idx="5">
                  <c:v>0.24552548986343201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D3-484B-B7E0-4AC85E6EE89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'综合(3)'!$A$7:$K$7</c:f>
              <c:numCache>
                <c:formatCode>General</c:formatCode>
                <c:ptCount val="11"/>
                <c:pt idx="2">
                  <c:v>0.39432833232156794</c:v>
                </c:pt>
                <c:pt idx="3">
                  <c:v>-0.53589352930632728</c:v>
                </c:pt>
                <c:pt idx="4">
                  <c:v>1.2771520514883348E-2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D3-484B-B7E0-4AC85E6EE89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'综合(3)'!$A$8:$K$8</c:f>
              <c:numCache>
                <c:formatCode>General</c:formatCode>
                <c:ptCount val="11"/>
                <c:pt idx="2">
                  <c:v>-0.85250195126181605</c:v>
                </c:pt>
                <c:pt idx="3">
                  <c:v>-0.16779440759992831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D3-484B-B7E0-4AC85E6EE89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'综合(3)'!$A$9:$K$9</c:f>
              <c:numCache>
                <c:formatCode>General</c:formatCode>
                <c:ptCount val="11"/>
                <c:pt idx="2">
                  <c:v>8.8717370566299539E-2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D3-484B-B7E0-4AC85E6EE89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'综合(3)'!$A$10:$K$10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D3-484B-B7E0-4AC85E6EE89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'综合(3)'!$A$11:$K$11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D3-484B-B7E0-4AC85E6EE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512560"/>
        <c:axId val="371512888"/>
      </c:lineChart>
      <c:catAx>
        <c:axId val="37151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512888"/>
        <c:crosses val="autoZero"/>
        <c:auto val="1"/>
        <c:lblAlgn val="ctr"/>
        <c:lblOffset val="100"/>
        <c:noMultiLvlLbl val="0"/>
      </c:catAx>
      <c:valAx>
        <c:axId val="37151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51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'综合(3)'!$M$1:$V$1</c:f>
              <c:numCache>
                <c:formatCode>General</c:formatCode>
                <c:ptCount val="10"/>
                <c:pt idx="0">
                  <c:v>0.26241846979932637</c:v>
                </c:pt>
                <c:pt idx="1">
                  <c:v>1.4420655835435099</c:v>
                </c:pt>
                <c:pt idx="2">
                  <c:v>1.2493365797579892</c:v>
                </c:pt>
                <c:pt idx="3">
                  <c:v>1.124620769230732</c:v>
                </c:pt>
                <c:pt idx="4">
                  <c:v>1.0512771739777149</c:v>
                </c:pt>
                <c:pt idx="5">
                  <c:v>1.0034708503251069</c:v>
                </c:pt>
                <c:pt idx="6">
                  <c:v>0.94217928364023806</c:v>
                </c:pt>
                <c:pt idx="7">
                  <c:v>0.88984016546351463</c:v>
                </c:pt>
                <c:pt idx="8">
                  <c:v>0.88984016546351463</c:v>
                </c:pt>
                <c:pt idx="9">
                  <c:v>0.88984016546351463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0-44C0-9AAE-BEE9F29F5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169352"/>
        <c:axId val="662171648"/>
      </c:lineChart>
      <c:catAx>
        <c:axId val="662169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71648"/>
        <c:crosses val="autoZero"/>
        <c:auto val="1"/>
        <c:lblAlgn val="ctr"/>
        <c:lblOffset val="100"/>
        <c:noMultiLvlLbl val="0"/>
      </c:catAx>
      <c:valAx>
        <c:axId val="6621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6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'综合(3)'!$M$11:$V$11</c:f>
              <c:numCache>
                <c:formatCode>General</c:formatCode>
                <c:ptCount val="10"/>
                <c:pt idx="0">
                  <c:v>0.26241846979932637</c:v>
                </c:pt>
                <c:pt idx="1">
                  <c:v>1.6437731841847518</c:v>
                </c:pt>
                <c:pt idx="2">
                  <c:v>0.96876066458613308</c:v>
                </c:pt>
                <c:pt idx="3">
                  <c:v>0.18831063174141915</c:v>
                </c:pt>
                <c:pt idx="4">
                  <c:v>0.17672048102064472</c:v>
                </c:pt>
                <c:pt idx="5">
                  <c:v>9.5987887017866952E-2</c:v>
                </c:pt>
                <c:pt idx="6">
                  <c:v>0.17614779768556099</c:v>
                </c:pt>
                <c:pt idx="7">
                  <c:v>0.19100199480195146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D-4D9D-B92E-DC4DEC395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920360"/>
        <c:axId val="662903960"/>
      </c:lineChart>
      <c:catAx>
        <c:axId val="662920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903960"/>
        <c:crosses val="autoZero"/>
        <c:auto val="1"/>
        <c:lblAlgn val="ctr"/>
        <c:lblOffset val="100"/>
        <c:noMultiLvlLbl val="0"/>
      </c:catAx>
      <c:valAx>
        <c:axId val="66290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92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'综合(3)'!$A$13:$J$13</c:f>
              <c:numCache>
                <c:formatCode>General</c:formatCode>
                <c:ptCount val="10"/>
                <c:pt idx="2">
                  <c:v>0.38714853086947038</c:v>
                </c:pt>
                <c:pt idx="3">
                  <c:v>0.36790749825567748</c:v>
                </c:pt>
                <c:pt idx="4">
                  <c:v>0.63466225126160869</c:v>
                </c:pt>
                <c:pt idx="5">
                  <c:v>0.72794591560873101</c:v>
                </c:pt>
                <c:pt idx="6">
                  <c:v>0.36129045661803294</c:v>
                </c:pt>
                <c:pt idx="7">
                  <c:v>1.4656811385268826</c:v>
                </c:pt>
                <c:pt idx="8">
                  <c:v>2.0314234106186086</c:v>
                </c:pt>
                <c:pt idx="9">
                  <c:v>0.70732548527887795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5-4979-9AFF-61530AA19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872024"/>
        <c:axId val="322872352"/>
      </c:lineChart>
      <c:catAx>
        <c:axId val="322872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872352"/>
        <c:crosses val="autoZero"/>
        <c:auto val="1"/>
        <c:lblAlgn val="ctr"/>
        <c:lblOffset val="100"/>
        <c:noMultiLvlLbl val="0"/>
      </c:catAx>
      <c:valAx>
        <c:axId val="3228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872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'综合(4)'!$A$1:$K$1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E-4A4C-BAA5-5FABA7C1E8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'综合(4)'!$A$2:$K$2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E-4A4C-BAA5-5FABA7C1E8C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'综合(4)'!$A$3:$K$3</c:f>
              <c:numCache>
                <c:formatCode>General</c:formatCode>
                <c:ptCount val="11"/>
                <c:pt idx="2">
                  <c:v>0.54168762466394937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E-4A4C-BAA5-5FABA7C1E8C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'综合(4)'!$A$4:$K$4</c:f>
              <c:numCache>
                <c:formatCode>General</c:formatCode>
                <c:ptCount val="11"/>
                <c:pt idx="2">
                  <c:v>5.7306391466481664E-2</c:v>
                </c:pt>
                <c:pt idx="3">
                  <c:v>0.1596836350600466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5E-4A4C-BAA5-5FABA7C1E8C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'综合(4)'!$A$5:$K$5</c:f>
              <c:numCache>
                <c:formatCode>General</c:formatCode>
                <c:ptCount val="11"/>
                <c:pt idx="2">
                  <c:v>-8.9324429797936009E-3</c:v>
                </c:pt>
                <c:pt idx="3">
                  <c:v>0.2084154866463524</c:v>
                </c:pt>
                <c:pt idx="4">
                  <c:v>-0.19261196031107536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5E-4A4C-BAA5-5FABA7C1E8C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'综合(4)'!$A$6:$K$6</c:f>
              <c:numCache>
                <c:formatCode>General</c:formatCode>
                <c:ptCount val="11"/>
                <c:pt idx="2">
                  <c:v>-5.3247766889255053E-2</c:v>
                </c:pt>
                <c:pt idx="3">
                  <c:v>-0.17066230507259367</c:v>
                </c:pt>
                <c:pt idx="4">
                  <c:v>-0.20783051756503085</c:v>
                </c:pt>
                <c:pt idx="5">
                  <c:v>-6.3618627534141998E-4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5E-4A4C-BAA5-5FABA7C1E8C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'综合(4)'!$A$7:$K$7</c:f>
              <c:numCache>
                <c:formatCode>General</c:formatCode>
                <c:ptCount val="11"/>
                <c:pt idx="2">
                  <c:v>8.4225132252189763E-2</c:v>
                </c:pt>
                <c:pt idx="3">
                  <c:v>5.9464061659795661E-2</c:v>
                </c:pt>
                <c:pt idx="4">
                  <c:v>0.2309265218557254</c:v>
                </c:pt>
                <c:pt idx="5">
                  <c:v>0.49524980914411737</c:v>
                </c:pt>
                <c:pt idx="6">
                  <c:v>0.35280477576594804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5E-4A4C-BAA5-5FABA7C1E8C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'综合(4)'!$A$8:$K$8</c:f>
              <c:numCache>
                <c:formatCode>General</c:formatCode>
                <c:ptCount val="11"/>
                <c:pt idx="2">
                  <c:v>0.13825340386783452</c:v>
                </c:pt>
                <c:pt idx="3">
                  <c:v>-0.3019134253450439</c:v>
                </c:pt>
                <c:pt idx="4">
                  <c:v>-0.15862161437382677</c:v>
                </c:pt>
                <c:pt idx="5">
                  <c:v>0.54911358045635761</c:v>
                </c:pt>
                <c:pt idx="6">
                  <c:v>0.31165819724702748</c:v>
                </c:pt>
                <c:pt idx="7">
                  <c:v>0.72942603924878668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5E-4A4C-BAA5-5FABA7C1E8C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'综合(4)'!$A$9:$K$9</c:f>
              <c:numCache>
                <c:formatCode>General</c:formatCode>
                <c:ptCount val="11"/>
                <c:pt idx="2">
                  <c:v>0.39432833232156794</c:v>
                </c:pt>
                <c:pt idx="3">
                  <c:v>0.66355977773794594</c:v>
                </c:pt>
                <c:pt idx="4">
                  <c:v>0.77574416733708762</c:v>
                </c:pt>
                <c:pt idx="5">
                  <c:v>1.7451437780982273</c:v>
                </c:pt>
                <c:pt idx="6">
                  <c:v>0.6759583600572302</c:v>
                </c:pt>
                <c:pt idx="7">
                  <c:v>2.3389955686853767</c:v>
                </c:pt>
                <c:pt idx="8">
                  <c:v>2.6669473684210527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5E-4A4C-BAA5-5FABA7C1E8C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'综合(4)'!$A$10:$K$10</c:f>
              <c:numCache>
                <c:formatCode>General</c:formatCode>
                <c:ptCount val="11"/>
                <c:pt idx="2">
                  <c:v>-0.85250195126181605</c:v>
                </c:pt>
                <c:pt idx="3">
                  <c:v>-0.53589352930632728</c:v>
                </c:pt>
                <c:pt idx="4">
                  <c:v>-1.3280034861893271</c:v>
                </c:pt>
                <c:pt idx="5">
                  <c:v>-0.39617439986428027</c:v>
                </c:pt>
                <c:pt idx="6">
                  <c:v>0.46751196408308254</c:v>
                </c:pt>
                <c:pt idx="7">
                  <c:v>-1.1321481325174088</c:v>
                </c:pt>
                <c:pt idx="8">
                  <c:v>-1.290887218045113</c:v>
                </c:pt>
                <c:pt idx="9">
                  <c:v>-0.62059899994845091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5E-4A4C-BAA5-5FABA7C1E8C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'综合(4)'!$A$11:$K$11</c:f>
              <c:numCache>
                <c:formatCode>General</c:formatCode>
                <c:ptCount val="11"/>
                <c:pt idx="2">
                  <c:v>8.8717370566299539E-2</c:v>
                </c:pt>
                <c:pt idx="3">
                  <c:v>-0.16779440759992831</c:v>
                </c:pt>
                <c:pt idx="4">
                  <c:v>1.2771520514883348E-2</c:v>
                </c:pt>
                <c:pt idx="5">
                  <c:v>0.24552548986343201</c:v>
                </c:pt>
                <c:pt idx="6">
                  <c:v>-0.29147959938822832</c:v>
                </c:pt>
                <c:pt idx="7">
                  <c:v>-9.3637898290778648E-2</c:v>
                </c:pt>
                <c:pt idx="8">
                  <c:v>-0.10676691729323308</c:v>
                </c:pt>
                <c:pt idx="9">
                  <c:v>0.37971029434506931</c:v>
                </c:pt>
                <c:pt idx="10">
                  <c:v>-9.5762060349798186E-2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5E-4A4C-BAA5-5FABA7C1E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664264"/>
        <c:axId val="610664592"/>
      </c:lineChart>
      <c:catAx>
        <c:axId val="610664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64592"/>
        <c:crosses val="autoZero"/>
        <c:auto val="1"/>
        <c:lblAlgn val="ctr"/>
        <c:lblOffset val="100"/>
        <c:noMultiLvlLbl val="0"/>
      </c:catAx>
      <c:valAx>
        <c:axId val="6106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'综合(4)'!$A$12:$K$12</c:f>
              <c:numCache>
                <c:formatCode>General</c:formatCode>
                <c:ptCount val="11"/>
                <c:pt idx="2">
                  <c:v>4.3315121556384215E-2</c:v>
                </c:pt>
                <c:pt idx="3">
                  <c:v>-1.0642588277469063E-2</c:v>
                </c:pt>
                <c:pt idx="4">
                  <c:v>-0.12394648124736622</c:v>
                </c:pt>
                <c:pt idx="5">
                  <c:v>0.43970367857041875</c:v>
                </c:pt>
                <c:pt idx="6">
                  <c:v>0.30329073955301195</c:v>
                </c:pt>
                <c:pt idx="7">
                  <c:v>0.46065889428149398</c:v>
                </c:pt>
                <c:pt idx="8">
                  <c:v>0.42309774436090225</c:v>
                </c:pt>
                <c:pt idx="9">
                  <c:v>-0.1204443528016908</c:v>
                </c:pt>
                <c:pt idx="10">
                  <c:v>-9.5762060349798186E-2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6-4F77-98AD-7F5C0502A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322920"/>
        <c:axId val="561323248"/>
      </c:lineChart>
      <c:catAx>
        <c:axId val="561322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23248"/>
        <c:crosses val="autoZero"/>
        <c:auto val="1"/>
        <c:lblAlgn val="ctr"/>
        <c:lblOffset val="100"/>
        <c:noMultiLvlLbl val="0"/>
      </c:catAx>
      <c:valAx>
        <c:axId val="5613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2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'综合(4)'!$L$1:$L$11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0.54168762466394937</c:v>
                </c:pt>
                <c:pt idx="3">
                  <c:v>0.10849501326326413</c:v>
                </c:pt>
                <c:pt idx="4">
                  <c:v>2.2903611184944828E-3</c:v>
                </c:pt>
                <c:pt idx="5">
                  <c:v>-0.10809419395055524</c:v>
                </c:pt>
                <c:pt idx="6">
                  <c:v>0.24453406013555523</c:v>
                </c:pt>
                <c:pt idx="7">
                  <c:v>0.2113193635168559</c:v>
                </c:pt>
                <c:pt idx="8">
                  <c:v>1.3229539075226413</c:v>
                </c:pt>
                <c:pt idx="9">
                  <c:v>-0.71108696913120517</c:v>
                </c:pt>
                <c:pt idx="10">
                  <c:v>-3.1906897369202605E-3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25-492F-B91F-287D5BD9B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337352"/>
        <c:axId val="561337024"/>
      </c:lineChart>
      <c:catAx>
        <c:axId val="56133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37024"/>
        <c:crosses val="autoZero"/>
        <c:auto val="1"/>
        <c:lblAlgn val="ctr"/>
        <c:lblOffset val="100"/>
        <c:noMultiLvlLbl val="0"/>
      </c:catAx>
      <c:valAx>
        <c:axId val="5613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3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13</xdr:row>
      <xdr:rowOff>22860</xdr:rowOff>
    </xdr:from>
    <xdr:to>
      <xdr:col>7</xdr:col>
      <xdr:colOff>358140</xdr:colOff>
      <xdr:row>28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41ED43-485F-4953-ABFC-5868ED8C4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30480</xdr:rowOff>
    </xdr:from>
    <xdr:to>
      <xdr:col>7</xdr:col>
      <xdr:colOff>365760</xdr:colOff>
      <xdr:row>28</xdr:row>
      <xdr:rowOff>144780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9F6C3C8-82B2-4BFD-AF81-FD10D3F4F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411480</xdr:colOff>
      <xdr:row>13</xdr:row>
      <xdr:rowOff>60960</xdr:rowOff>
    </xdr:from>
    <xdr:to>
      <xdr:col>23</xdr:col>
      <xdr:colOff>106680</xdr:colOff>
      <xdr:row>29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AE6DA91-9C17-411A-8BA9-7860E55D2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13</xdr:row>
      <xdr:rowOff>45720</xdr:rowOff>
    </xdr:from>
    <xdr:to>
      <xdr:col>15</xdr:col>
      <xdr:colOff>228600</xdr:colOff>
      <xdr:row>28</xdr:row>
      <xdr:rowOff>160020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EE03922-2F08-4E03-8714-1BE9B41D9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167640</xdr:rowOff>
    </xdr:from>
    <xdr:to>
      <xdr:col>7</xdr:col>
      <xdr:colOff>304800</xdr:colOff>
      <xdr:row>28</xdr:row>
      <xdr:rowOff>106680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5046789-CC2D-4CFA-A832-54F5350B1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548640</xdr:colOff>
      <xdr:row>13</xdr:row>
      <xdr:rowOff>0</xdr:rowOff>
    </xdr:from>
    <xdr:to>
      <xdr:col>15</xdr:col>
      <xdr:colOff>243840</xdr:colOff>
      <xdr:row>28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45D574-5AA2-4E3F-8321-E46A6052A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411480</xdr:colOff>
      <xdr:row>13</xdr:row>
      <xdr:rowOff>7620</xdr:rowOff>
    </xdr:from>
    <xdr:to>
      <xdr:col>23</xdr:col>
      <xdr:colOff>106680</xdr:colOff>
      <xdr:row>28</xdr:row>
      <xdr:rowOff>121920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DAFFD72-974D-456E-9972-FC39631C9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1CDEC-DC98-4697-8425-95B83A2FDA56}">
  <dimension ref="B1:W13"/>
  <sheetViews>
    <sheetView workbookViewId="0">
      <selection activeCell="K1" sqref="K1"/>
    </sheetView>
  </sheetViews>
  <sheetFormatPr defaultRowHeight="13.8" x14ac:dyDescent="0.25"/>
  <sheetData>
    <row r="1" spans="2:23" x14ac:dyDescent="0.25">
      <c r="C1">
        <v>0.54168762466394937</v>
      </c>
      <c r="D1">
        <v>0.1596836350600466</v>
      </c>
      <c r="E1">
        <v>-0.19261196031107536</v>
      </c>
      <c r="F1">
        <v>-6.3618627534141998E-4</v>
      </c>
      <c r="G1">
        <v>0.35280477576594804</v>
      </c>
      <c r="H1">
        <v>0.72942603924878668</v>
      </c>
      <c r="I1">
        <v>2.6669473684210527</v>
      </c>
      <c r="J1">
        <v>-0.62059899994845091</v>
      </c>
      <c r="K1">
        <v>-9.5762060349798186E-2</v>
      </c>
      <c r="M1" s="2">
        <f>_xlfn.STDEV.P(J1:K1)</f>
        <v>0.26241846979932637</v>
      </c>
      <c r="N1" s="2">
        <f>_xlfn.STDEV.P(I1:K1)</f>
        <v>1.4420655835435099</v>
      </c>
      <c r="O1" s="2">
        <f>_xlfn.STDEV.P(H1:K1)</f>
        <v>1.2493365797579892</v>
      </c>
      <c r="P1" s="2">
        <f>_xlfn.STDEV.P(G1:K1)</f>
        <v>1.124620769230732</v>
      </c>
      <c r="Q1" s="2">
        <f>_xlfn.STDEV.P(F1:K1)</f>
        <v>1.0512771739777149</v>
      </c>
      <c r="R1" s="2">
        <f>_xlfn.STDEV.P(E1:K1)</f>
        <v>1.0034708503251069</v>
      </c>
      <c r="S1" s="2">
        <f>_xlfn.STDEV.P(D1:K1)</f>
        <v>0.94217928364023806</v>
      </c>
      <c r="T1" s="2">
        <f>_xlfn.STDEV.P(C1:K1)</f>
        <v>0.88984016546351463</v>
      </c>
      <c r="U1" s="2">
        <f>_xlfn.STDEV.P(B1:K1)</f>
        <v>0.88984016546351463</v>
      </c>
      <c r="V1" s="2">
        <f>_xlfn.STDEV.P(A1:K1)</f>
        <v>0.88984016546351463</v>
      </c>
      <c r="W1" s="2"/>
    </row>
    <row r="2" spans="2:23" x14ac:dyDescent="0.25">
      <c r="C2">
        <v>5.7306391466481664E-2</v>
      </c>
      <c r="D2">
        <v>0.2084154866463524</v>
      </c>
      <c r="E2">
        <v>-0.20783051756503085</v>
      </c>
      <c r="F2">
        <v>0.49524980914411737</v>
      </c>
      <c r="G2">
        <v>0.31165819724702748</v>
      </c>
      <c r="H2">
        <v>2.3389955686853767</v>
      </c>
      <c r="I2">
        <v>-1.290887218045113</v>
      </c>
      <c r="J2">
        <v>0.37971029434506931</v>
      </c>
      <c r="M2" s="2">
        <f>_xlfn.STDEV.P(I2:J2)</f>
        <v>0.8352987561950912</v>
      </c>
      <c r="N2" s="2">
        <f>_xlfn.STDEV.P(H2:J2)</f>
        <v>1.4834548219931796</v>
      </c>
      <c r="O2" s="2">
        <f>_xlfn.STDEV.P(G2:J2)</f>
        <v>1.2866774944036383</v>
      </c>
      <c r="P2" s="2">
        <f>_xlfn.STDEV.P(F2:J2)</f>
        <v>1.1510927461996958</v>
      </c>
      <c r="Q2" s="2">
        <f>_xlfn.STDEV.P(E2:J2)</f>
        <v>1.0787607649157975</v>
      </c>
      <c r="R2" s="2">
        <f>_xlfn.STDEV.P(D2:J2)</f>
        <v>0.9997643404412635</v>
      </c>
      <c r="S2" s="2">
        <f>_xlfn.STDEV.P(C2:J2)</f>
        <v>0.93920016410744345</v>
      </c>
      <c r="T2" s="2">
        <f>_xlfn.STDEV.P(B2:J2)</f>
        <v>0.93920016410744345</v>
      </c>
      <c r="U2" s="2">
        <f>_xlfn.STDEV.P(A2:J2)</f>
        <v>0.93920016410744345</v>
      </c>
      <c r="V2" s="2"/>
      <c r="W2" s="2"/>
    </row>
    <row r="3" spans="2:23" x14ac:dyDescent="0.25">
      <c r="C3">
        <v>-8.9324429797936009E-3</v>
      </c>
      <c r="D3">
        <v>-0.17066230507259367</v>
      </c>
      <c r="E3">
        <v>0.2309265218557254</v>
      </c>
      <c r="F3">
        <v>0.54911358045635761</v>
      </c>
      <c r="G3">
        <v>0.6759583600572302</v>
      </c>
      <c r="H3">
        <v>-1.1321481325174088</v>
      </c>
      <c r="I3">
        <v>-0.10676691729323308</v>
      </c>
      <c r="M3" s="2">
        <f>_xlfn.STDEV.P(H3:I3)</f>
        <v>0.51269060761208785</v>
      </c>
      <c r="N3" s="2">
        <f>_xlfn.STDEV.P(G3:I3)</f>
        <v>0.74036887088865888</v>
      </c>
      <c r="O3" s="2">
        <f>_xlfn.STDEV.P(F3:I3)</f>
        <v>0.7161627066255728</v>
      </c>
      <c r="P3" s="2">
        <f>_xlfn.STDEV.P(E3:I3)</f>
        <v>0.64738026140106797</v>
      </c>
      <c r="Q3" s="2">
        <f>_xlfn.STDEV.P(D3:I3)</f>
        <v>0.59633568916474089</v>
      </c>
      <c r="R3" s="2">
        <f>_xlfn.STDEV.P(C3:I3)</f>
        <v>0.55213037996301162</v>
      </c>
      <c r="S3" s="2">
        <f>_xlfn.STDEV.P(B3:I3)</f>
        <v>0.55213037996301162</v>
      </c>
      <c r="T3" s="2">
        <f>_xlfn.STDEV.P(A3:I3)</f>
        <v>0.55213037996301162</v>
      </c>
      <c r="U3" s="2"/>
      <c r="V3" s="2"/>
      <c r="W3" s="2"/>
    </row>
    <row r="4" spans="2:23" x14ac:dyDescent="0.25">
      <c r="C4">
        <v>-5.3247766889255053E-2</v>
      </c>
      <c r="D4">
        <v>5.9464061659795661E-2</v>
      </c>
      <c r="E4">
        <v>-0.15862161437382677</v>
      </c>
      <c r="F4">
        <v>1.7451437780982273</v>
      </c>
      <c r="G4">
        <v>0.46751196408308254</v>
      </c>
      <c r="H4">
        <v>-9.3637898290778648E-2</v>
      </c>
      <c r="M4" s="2">
        <f>_xlfn.STDEV.P(G4:H4)</f>
        <v>0.28057493118693061</v>
      </c>
      <c r="N4" s="2">
        <f>_xlfn.STDEV.P(F4:H4)</f>
        <v>0.76944065352333824</v>
      </c>
      <c r="O4" s="2">
        <f>_xlfn.STDEV.P(E4:H4)</f>
        <v>0.76440087178829497</v>
      </c>
      <c r="P4" s="2">
        <f>_xlfn.STDEV.P(D4:H4)</f>
        <v>0.7050662338806768</v>
      </c>
      <c r="Q4" s="2">
        <f>_xlfn.STDEV.P(C4:H4)</f>
        <v>0.66580781484672769</v>
      </c>
      <c r="R4" s="2">
        <f>_xlfn.STDEV.P(B4:H4)</f>
        <v>0.66580781484672769</v>
      </c>
      <c r="S4" s="2">
        <f>_xlfn.STDEV.P(A4:H4)</f>
        <v>0.66580781484672769</v>
      </c>
      <c r="T4" s="2"/>
      <c r="U4" s="2"/>
      <c r="V4" s="2"/>
      <c r="W4" s="2"/>
    </row>
    <row r="5" spans="2:23" x14ac:dyDescent="0.25">
      <c r="C5">
        <v>8.4225132252189763E-2</v>
      </c>
      <c r="D5">
        <v>-0.3019134253450439</v>
      </c>
      <c r="E5">
        <v>0.77574416733708762</v>
      </c>
      <c r="F5">
        <v>-0.39617439986428027</v>
      </c>
      <c r="G5">
        <v>-0.29147959938822832</v>
      </c>
      <c r="M5" s="2">
        <f>_xlfn.STDEV.P(F5:G5)</f>
        <v>5.2347400238025997E-2</v>
      </c>
      <c r="N5" s="2">
        <f>_xlfn.STDEV.P(E5:G5)</f>
        <v>0.52949878791818028</v>
      </c>
      <c r="O5" s="2">
        <f>_xlfn.STDEV.P(D5:G5)</f>
        <v>0.48047246153969758</v>
      </c>
      <c r="P5" s="2">
        <f>_xlfn.STDEV.P(C5:G5)</f>
        <v>0.4332620407167469</v>
      </c>
      <c r="Q5" s="2">
        <f>_xlfn.STDEV.P(B5:G5)</f>
        <v>0.4332620407167469</v>
      </c>
      <c r="R5" s="2">
        <f>_xlfn.STDEV.P(A5:G5)</f>
        <v>0.4332620407167469</v>
      </c>
      <c r="S5" s="2"/>
      <c r="T5" s="2"/>
      <c r="U5" s="2"/>
      <c r="V5" s="2"/>
      <c r="W5" s="2"/>
    </row>
    <row r="6" spans="2:23" x14ac:dyDescent="0.25">
      <c r="C6">
        <v>0.13825340386783452</v>
      </c>
      <c r="D6">
        <v>0.66355977773794594</v>
      </c>
      <c r="E6">
        <v>-1.3280034861893271</v>
      </c>
      <c r="F6">
        <v>0.24552548986343201</v>
      </c>
      <c r="M6" s="2">
        <f>_xlfn.STDEV.P(E6:F6)</f>
        <v>0.78676448802637955</v>
      </c>
      <c r="N6" s="2">
        <f>_xlfn.STDEV.P(D6:F6)</f>
        <v>0.85745556014039126</v>
      </c>
      <c r="O6" s="2">
        <f>_xlfn.STDEV.P(C6:F6)</f>
        <v>0.75226465144603372</v>
      </c>
      <c r="P6" s="2">
        <f>_xlfn.STDEV.P(B6:F6)</f>
        <v>0.75226465144603372</v>
      </c>
      <c r="Q6" s="2">
        <f>_xlfn.STDEV.P(A6:F6)</f>
        <v>0.75226465144603372</v>
      </c>
      <c r="R6" s="2"/>
      <c r="S6" s="2"/>
      <c r="T6" s="2"/>
      <c r="U6" s="2"/>
      <c r="V6" s="2"/>
      <c r="W6" s="2"/>
    </row>
    <row r="7" spans="2:23" x14ac:dyDescent="0.25">
      <c r="C7">
        <v>0.39432833232156794</v>
      </c>
      <c r="D7">
        <v>-0.53589352930632728</v>
      </c>
      <c r="E7">
        <v>1.2771520514883348E-2</v>
      </c>
      <c r="M7" s="2">
        <f>_xlfn.STDEV.P(D7:E7)</f>
        <v>0.27433252491060534</v>
      </c>
      <c r="N7" s="2">
        <f>_xlfn.STDEV.P(C7:E7)</f>
        <v>0.38179861611149296</v>
      </c>
      <c r="O7" s="2">
        <f>_xlfn.STDEV.P(B7:E7)</f>
        <v>0.38179861611149296</v>
      </c>
      <c r="P7" s="2">
        <f>_xlfn.STDEV.P(A7:E7)</f>
        <v>0.38179861611149296</v>
      </c>
      <c r="Q7" s="2"/>
      <c r="R7" s="2"/>
      <c r="S7" s="2"/>
      <c r="T7" s="2"/>
      <c r="U7" s="2"/>
      <c r="V7" s="2"/>
      <c r="W7" s="2"/>
    </row>
    <row r="8" spans="2:23" x14ac:dyDescent="0.25">
      <c r="C8">
        <v>-0.85250195126181605</v>
      </c>
      <c r="D8">
        <v>-0.16779440759992831</v>
      </c>
      <c r="M8" s="2">
        <f>_xlfn.STDEV.P(C8:D8)</f>
        <v>0.34235377183094384</v>
      </c>
      <c r="N8" s="2">
        <f>_xlfn.STDEV.P(B8:D8)</f>
        <v>0.34235377183094384</v>
      </c>
      <c r="O8" s="2">
        <f>_xlfn.STDEV.P(A8:D8)</f>
        <v>0.34235377183094384</v>
      </c>
      <c r="P8" s="2"/>
      <c r="Q8" s="2"/>
      <c r="R8" s="2"/>
      <c r="S8" s="2"/>
      <c r="T8" s="2"/>
      <c r="U8" s="2"/>
      <c r="V8" s="2"/>
      <c r="W8" s="2"/>
    </row>
    <row r="9" spans="2:23" x14ac:dyDescent="0.25">
      <c r="C9">
        <v>8.8717370566299539E-2</v>
      </c>
      <c r="M9" s="2">
        <f>_xlfn.STDEV.P(B9:C9)</f>
        <v>0</v>
      </c>
      <c r="N9" s="2">
        <f>_xlfn.STDEV.P(A9:C9)</f>
        <v>0</v>
      </c>
      <c r="O9" s="2"/>
      <c r="P9" s="2"/>
      <c r="Q9" s="2"/>
      <c r="R9" s="2"/>
      <c r="S9" s="2"/>
      <c r="T9" s="2"/>
      <c r="U9" s="2"/>
      <c r="V9" s="2"/>
      <c r="W9" s="2"/>
    </row>
    <row r="10" spans="2:23" x14ac:dyDescent="0.25">
      <c r="M10" s="2" t="e">
        <f>_xlfn.STDEV.P(A10:B10)</f>
        <v>#DIV/0!</v>
      </c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2:23" x14ac:dyDescent="0.25">
      <c r="M11" s="2">
        <f>_xlfn.STDEV.P(J1:K1)</f>
        <v>0.26241846979932637</v>
      </c>
      <c r="N11" s="2">
        <f>_xlfn.STDEV.P(I1:J1)</f>
        <v>1.6437731841847518</v>
      </c>
      <c r="O11" s="2">
        <f>_xlfn.STDEV.P(H1:I1)</f>
        <v>0.96876066458613308</v>
      </c>
      <c r="P11" s="2">
        <f>_xlfn.STDEV.P(G1:H1)</f>
        <v>0.18831063174141915</v>
      </c>
      <c r="Q11" s="2">
        <f>_xlfn.STDEV.P(F1:G1)</f>
        <v>0.17672048102064472</v>
      </c>
      <c r="R11" s="2">
        <f>_xlfn.STDEV.P(E1:F1)</f>
        <v>9.5987887017866952E-2</v>
      </c>
      <c r="S11" s="2">
        <f>_xlfn.STDEV.P(D1:E1)</f>
        <v>0.17614779768556099</v>
      </c>
      <c r="T11" s="2">
        <f>_xlfn.STDEV.P(C1:D1)</f>
        <v>0.19100199480195146</v>
      </c>
      <c r="U11" s="2">
        <f>_xlfn.STDEV.P(B1:C1)</f>
        <v>0</v>
      </c>
      <c r="V11" s="2" t="e">
        <f>_xlfn.STDEV.P(A1:B1)</f>
        <v>#DIV/0!</v>
      </c>
    </row>
    <row r="12" spans="2:23" x14ac:dyDescent="0.25">
      <c r="M12">
        <v>0.13</v>
      </c>
    </row>
    <row r="13" spans="2:23" x14ac:dyDescent="0.25">
      <c r="B13" s="2"/>
      <c r="C13" s="2">
        <f t="shared" ref="C13:J13" si="0">_xlfn.STDEV.S(C1:C11)</f>
        <v>0.38714853086947038</v>
      </c>
      <c r="D13" s="2">
        <f t="shared" si="0"/>
        <v>0.36790749825567748</v>
      </c>
      <c r="E13" s="2">
        <f t="shared" si="0"/>
        <v>0.63466225126160869</v>
      </c>
      <c r="F13" s="2">
        <f t="shared" si="0"/>
        <v>0.72794591560873101</v>
      </c>
      <c r="G13" s="2">
        <f t="shared" si="0"/>
        <v>0.36129045661803294</v>
      </c>
      <c r="H13" s="2">
        <f t="shared" si="0"/>
        <v>1.4656811385268826</v>
      </c>
      <c r="I13" s="2">
        <f t="shared" si="0"/>
        <v>2.0314234106186086</v>
      </c>
      <c r="J13" s="2">
        <f t="shared" si="0"/>
        <v>0.70732548527887795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BD38-7F37-4BAD-B0D4-FFBEC17DE654}">
  <dimension ref="A1:W8"/>
  <sheetViews>
    <sheetView workbookViewId="0">
      <selection activeCell="N2" sqref="N2:N6"/>
    </sheetView>
  </sheetViews>
  <sheetFormatPr defaultRowHeight="13.8" x14ac:dyDescent="0.25"/>
  <cols>
    <col min="4" max="4" width="12.77734375" bestFit="1" customWidth="1"/>
    <col min="13" max="13" width="12.77734375" bestFit="1" customWidth="1"/>
  </cols>
  <sheetData>
    <row r="1" spans="1:23" x14ac:dyDescent="0.25">
      <c r="A1">
        <v>613</v>
      </c>
      <c r="B1" s="3">
        <v>5</v>
      </c>
      <c r="C1" s="3">
        <v>19</v>
      </c>
      <c r="D1" s="3">
        <v>10777410.710000001</v>
      </c>
      <c r="E1" s="3">
        <v>202.69</v>
      </c>
      <c r="F1" s="1">
        <v>1</v>
      </c>
    </row>
    <row r="2" spans="1:23" x14ac:dyDescent="0.25">
      <c r="A2">
        <v>1314</v>
      </c>
      <c r="B2" s="1">
        <v>4</v>
      </c>
      <c r="C2" s="1">
        <v>19</v>
      </c>
      <c r="D2" s="1">
        <v>12871524.189999999</v>
      </c>
      <c r="E2" s="1">
        <v>32.299999999999997</v>
      </c>
      <c r="F2" s="1">
        <v>1210</v>
      </c>
      <c r="G2">
        <f>(D2-D1)/$D$1</f>
        <v>0.19430580650108661</v>
      </c>
      <c r="H2">
        <f>E2/E$1</f>
        <v>0.15935665301692239</v>
      </c>
      <c r="J2">
        <v>1314</v>
      </c>
      <c r="K2" s="3">
        <v>5</v>
      </c>
      <c r="L2" s="3">
        <v>19</v>
      </c>
      <c r="M2" s="3">
        <v>736413.16</v>
      </c>
      <c r="N2" s="3">
        <v>71.510000000000005</v>
      </c>
      <c r="O2">
        <f>N2/E$1</f>
        <v>0.35280477576594804</v>
      </c>
      <c r="Q2" s="3">
        <v>607</v>
      </c>
      <c r="R2" s="3">
        <v>14</v>
      </c>
      <c r="S2" s="3">
        <v>9</v>
      </c>
      <c r="T2" s="3">
        <v>-569700.80000000005</v>
      </c>
      <c r="U2" s="3">
        <v>-58.23</v>
      </c>
      <c r="V2" s="3">
        <v>214.14</v>
      </c>
      <c r="W2" s="2">
        <f t="shared" ref="W2:W8" si="0">U2/V2</f>
        <v>-0.27192490893807791</v>
      </c>
    </row>
    <row r="3" spans="1:23" x14ac:dyDescent="0.25">
      <c r="A3">
        <v>1315</v>
      </c>
      <c r="B3" s="1">
        <v>4</v>
      </c>
      <c r="C3" s="1">
        <v>19</v>
      </c>
      <c r="D3" s="1">
        <v>26645286.629999999</v>
      </c>
      <c r="E3" s="1">
        <v>27.32</v>
      </c>
      <c r="F3" s="1">
        <v>3617</v>
      </c>
      <c r="G3">
        <f t="shared" ref="G3:G6" si="1">(D3-D2)/$D$1</f>
        <v>1.2780214849954437</v>
      </c>
      <c r="H3">
        <f>E3/E$1</f>
        <v>0.13478711332576843</v>
      </c>
      <c r="J3">
        <v>1415</v>
      </c>
      <c r="K3" s="3">
        <v>5</v>
      </c>
      <c r="L3" s="3">
        <v>19</v>
      </c>
      <c r="M3" s="3">
        <v>652575.64</v>
      </c>
      <c r="N3" s="3">
        <v>63.17</v>
      </c>
      <c r="O3">
        <f t="shared" ref="O3:O6" si="2">N3/E$1</f>
        <v>0.31165819724702748</v>
      </c>
      <c r="Q3" s="3">
        <v>708</v>
      </c>
      <c r="R3" s="3">
        <v>9</v>
      </c>
      <c r="S3" s="3">
        <v>4</v>
      </c>
      <c r="T3" s="3">
        <v>0</v>
      </c>
      <c r="U3" s="3">
        <v>0</v>
      </c>
      <c r="V3" s="3">
        <v>454.98</v>
      </c>
      <c r="W3" s="2">
        <f t="shared" si="0"/>
        <v>0</v>
      </c>
    </row>
    <row r="4" spans="1:23" x14ac:dyDescent="0.25">
      <c r="A4">
        <v>1316</v>
      </c>
      <c r="B4" s="1">
        <v>4</v>
      </c>
      <c r="C4" s="1">
        <v>19</v>
      </c>
      <c r="D4" s="1">
        <v>64841228.200000003</v>
      </c>
      <c r="E4" s="1">
        <v>39.67</v>
      </c>
      <c r="F4" s="1">
        <v>1725</v>
      </c>
      <c r="G4">
        <f t="shared" si="1"/>
        <v>3.5440740450356283</v>
      </c>
      <c r="H4">
        <f>E4/E$1</f>
        <v>0.19571759830282698</v>
      </c>
      <c r="J4">
        <v>1516</v>
      </c>
      <c r="K4" s="3">
        <v>5</v>
      </c>
      <c r="L4" s="3">
        <v>19</v>
      </c>
      <c r="M4" s="3">
        <v>1697419.42</v>
      </c>
      <c r="N4" s="3">
        <v>137.01</v>
      </c>
      <c r="O4">
        <f t="shared" si="2"/>
        <v>0.6759583600572302</v>
      </c>
      <c r="Q4" s="3">
        <v>809</v>
      </c>
      <c r="R4" s="3">
        <v>6</v>
      </c>
      <c r="S4" s="3">
        <v>2</v>
      </c>
      <c r="T4" s="3">
        <v>-1060968.68</v>
      </c>
      <c r="U4" s="3">
        <v>-106.9</v>
      </c>
      <c r="V4" s="3">
        <v>415.9</v>
      </c>
      <c r="W4" s="2">
        <f t="shared" si="0"/>
        <v>-0.25703294061072374</v>
      </c>
    </row>
    <row r="5" spans="1:23" x14ac:dyDescent="0.25">
      <c r="A5">
        <v>1317</v>
      </c>
      <c r="B5" s="1">
        <v>4</v>
      </c>
      <c r="C5" s="1">
        <v>19</v>
      </c>
      <c r="D5" s="1">
        <v>110214322.23</v>
      </c>
      <c r="E5" s="1">
        <v>49.01</v>
      </c>
      <c r="F5" s="1">
        <v>1419</v>
      </c>
      <c r="G5">
        <f t="shared" si="1"/>
        <v>4.2100180879160352</v>
      </c>
      <c r="H5">
        <f>E5/E$1</f>
        <v>0.24179781933001135</v>
      </c>
      <c r="J5">
        <v>1617</v>
      </c>
      <c r="K5" s="3">
        <v>5</v>
      </c>
      <c r="L5" s="3">
        <v>19</v>
      </c>
      <c r="M5" s="3">
        <v>1243737.1399999999</v>
      </c>
      <c r="N5" s="3">
        <v>94.76</v>
      </c>
      <c r="O5">
        <f t="shared" si="2"/>
        <v>0.46751196408308254</v>
      </c>
      <c r="Q5" s="3">
        <v>910</v>
      </c>
      <c r="R5" s="3">
        <v>10</v>
      </c>
      <c r="S5" s="3">
        <v>6</v>
      </c>
      <c r="T5" s="3">
        <v>-148463.70000000001</v>
      </c>
      <c r="U5" s="3">
        <v>-14.72</v>
      </c>
      <c r="V5" s="3">
        <v>192.34</v>
      </c>
      <c r="W5" s="2">
        <f t="shared" si="0"/>
        <v>-7.6531142768014981E-2</v>
      </c>
    </row>
    <row r="6" spans="1:23" x14ac:dyDescent="0.25">
      <c r="A6">
        <v>1318</v>
      </c>
      <c r="B6" s="1">
        <v>4</v>
      </c>
      <c r="C6" s="1">
        <v>19</v>
      </c>
      <c r="D6" s="1">
        <v>97042256.489999995</v>
      </c>
      <c r="E6" s="1">
        <v>34.54</v>
      </c>
      <c r="F6" s="1">
        <v>1222</v>
      </c>
      <c r="G6">
        <f t="shared" si="1"/>
        <v>-1.2221920546999372</v>
      </c>
      <c r="H6">
        <f>E6/E$1</f>
        <v>0.17040801223543342</v>
      </c>
      <c r="J6">
        <v>1718</v>
      </c>
      <c r="K6" s="3">
        <v>5</v>
      </c>
      <c r="L6" s="3">
        <v>19</v>
      </c>
      <c r="M6" s="3">
        <v>-684464.61</v>
      </c>
      <c r="N6" s="3">
        <v>-59.08</v>
      </c>
      <c r="O6">
        <f t="shared" si="2"/>
        <v>-0.29147959938822832</v>
      </c>
      <c r="Q6" s="3">
        <v>1011</v>
      </c>
      <c r="R6" s="3">
        <v>4</v>
      </c>
      <c r="S6" s="3">
        <v>3</v>
      </c>
      <c r="T6" s="3">
        <v>-237275.28</v>
      </c>
      <c r="U6" s="3">
        <v>-23.67</v>
      </c>
      <c r="V6" s="3">
        <v>282.64</v>
      </c>
      <c r="W6" s="2">
        <f t="shared" si="0"/>
        <v>-8.3746108123407881E-2</v>
      </c>
    </row>
    <row r="7" spans="1:23" x14ac:dyDescent="0.25">
      <c r="Q7" s="3">
        <v>1112</v>
      </c>
      <c r="R7" s="3">
        <v>9</v>
      </c>
      <c r="S7" s="3">
        <v>3</v>
      </c>
      <c r="T7" s="3">
        <v>0</v>
      </c>
      <c r="U7" s="3">
        <v>0</v>
      </c>
      <c r="V7" s="3">
        <v>166.63</v>
      </c>
      <c r="W7" s="2">
        <f t="shared" si="0"/>
        <v>0</v>
      </c>
    </row>
    <row r="8" spans="1:23" x14ac:dyDescent="0.25">
      <c r="Q8" s="3">
        <v>1213</v>
      </c>
      <c r="R8" s="3">
        <v>11</v>
      </c>
      <c r="S8" s="3">
        <v>4</v>
      </c>
      <c r="T8" s="3">
        <v>0</v>
      </c>
      <c r="U8" s="3">
        <v>0</v>
      </c>
      <c r="V8" s="3">
        <v>298.58</v>
      </c>
      <c r="W8" s="2">
        <f t="shared" si="0"/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35097-59A6-4BFF-A1EA-F4FA65F5EC9E}">
  <dimension ref="A1:W9"/>
  <sheetViews>
    <sheetView workbookViewId="0">
      <selection activeCell="N2" sqref="N2:N5"/>
    </sheetView>
  </sheetViews>
  <sheetFormatPr defaultRowHeight="13.8" x14ac:dyDescent="0.25"/>
  <cols>
    <col min="4" max="4" width="12.77734375" bestFit="1" customWidth="1"/>
  </cols>
  <sheetData>
    <row r="1" spans="1:23" x14ac:dyDescent="0.25">
      <c r="A1">
        <v>614</v>
      </c>
      <c r="B1" s="3">
        <v>7</v>
      </c>
      <c r="C1" s="3">
        <v>12</v>
      </c>
      <c r="D1" s="3">
        <v>13108699.57</v>
      </c>
      <c r="E1" s="3">
        <v>189.56</v>
      </c>
      <c r="F1" s="1">
        <v>1</v>
      </c>
    </row>
    <row r="2" spans="1:23" x14ac:dyDescent="0.25">
      <c r="A2">
        <v>1415</v>
      </c>
      <c r="B2" s="1">
        <v>8</v>
      </c>
      <c r="C2" s="1">
        <v>19</v>
      </c>
      <c r="D2" s="1">
        <v>4790044.53</v>
      </c>
      <c r="E2" s="1">
        <v>10.25</v>
      </c>
      <c r="F2" s="1">
        <v>4917</v>
      </c>
      <c r="G2">
        <f>(D2-D1)/$D$1</f>
        <v>-0.63459041040483621</v>
      </c>
      <c r="H2">
        <f>E2/E$1</f>
        <v>5.4072589153829918E-2</v>
      </c>
      <c r="J2" s="2">
        <v>1415</v>
      </c>
      <c r="K2" s="3">
        <v>7</v>
      </c>
      <c r="L2" s="3">
        <v>12</v>
      </c>
      <c r="M2" s="3">
        <v>1446597.04</v>
      </c>
      <c r="N2" s="3">
        <v>138.27000000000001</v>
      </c>
      <c r="O2" s="2">
        <f t="shared" ref="O2:O5" si="0">N2/E$1</f>
        <v>0.72942603924878668</v>
      </c>
      <c r="Q2" s="3">
        <v>607</v>
      </c>
      <c r="R2" s="3">
        <v>14</v>
      </c>
      <c r="S2" s="3">
        <v>9</v>
      </c>
      <c r="T2" s="3">
        <v>381833.35</v>
      </c>
      <c r="U2" s="3">
        <v>36.54</v>
      </c>
      <c r="V2" s="3">
        <v>214.14</v>
      </c>
      <c r="W2" s="2">
        <f t="shared" ref="W2:W9" si="1">U2/V2</f>
        <v>0.17063603250210144</v>
      </c>
    </row>
    <row r="3" spans="1:23" x14ac:dyDescent="0.25">
      <c r="A3">
        <v>1416</v>
      </c>
      <c r="B3" s="1">
        <v>8</v>
      </c>
      <c r="C3" s="1">
        <v>19</v>
      </c>
      <c r="D3" s="1">
        <v>48786877.200000003</v>
      </c>
      <c r="E3" s="1">
        <v>46.37</v>
      </c>
      <c r="F3" s="1">
        <v>1597</v>
      </c>
      <c r="G3">
        <f t="shared" ref="G3:G5" si="2">(D3-D2)/$D$1</f>
        <v>3.3563079567930019</v>
      </c>
      <c r="H3">
        <f t="shared" ref="H3:H5" si="3">E3/E$1</f>
        <v>0.24461911795737495</v>
      </c>
      <c r="J3" s="2">
        <v>1516</v>
      </c>
      <c r="K3" s="3">
        <v>7</v>
      </c>
      <c r="L3" s="3">
        <v>12</v>
      </c>
      <c r="M3" s="3">
        <v>6540428.2800000003</v>
      </c>
      <c r="N3" s="3">
        <v>443.38</v>
      </c>
      <c r="O3" s="2">
        <f t="shared" si="0"/>
        <v>2.3389955686853767</v>
      </c>
      <c r="Q3" s="3">
        <v>708</v>
      </c>
      <c r="R3" s="3">
        <v>9</v>
      </c>
      <c r="S3" s="3">
        <v>4</v>
      </c>
      <c r="T3" s="3">
        <v>878279.15</v>
      </c>
      <c r="U3" s="3">
        <v>82.86</v>
      </c>
      <c r="V3" s="3">
        <v>454.98</v>
      </c>
      <c r="W3" s="2">
        <f t="shared" si="1"/>
        <v>0.18211789529210073</v>
      </c>
    </row>
    <row r="4" spans="1:23" x14ac:dyDescent="0.25">
      <c r="A4">
        <v>1417</v>
      </c>
      <c r="B4" s="1">
        <v>8</v>
      </c>
      <c r="C4" s="1">
        <v>19</v>
      </c>
      <c r="D4" s="1">
        <v>109330037.52</v>
      </c>
      <c r="E4" s="1">
        <v>66.47</v>
      </c>
      <c r="F4" s="1">
        <v>744</v>
      </c>
      <c r="G4">
        <f t="shared" si="2"/>
        <v>4.6185481631264507</v>
      </c>
      <c r="H4">
        <f t="shared" si="3"/>
        <v>0.35065414644439752</v>
      </c>
      <c r="J4" s="2">
        <v>1617</v>
      </c>
      <c r="K4" s="3">
        <v>7</v>
      </c>
      <c r="L4" s="3">
        <v>12</v>
      </c>
      <c r="M4" s="3">
        <v>-2808119.62</v>
      </c>
      <c r="N4" s="3">
        <v>-214.61</v>
      </c>
      <c r="O4" s="2">
        <f t="shared" si="0"/>
        <v>-1.1321481325174088</v>
      </c>
      <c r="Q4" s="3">
        <v>809</v>
      </c>
      <c r="R4" s="3">
        <v>6</v>
      </c>
      <c r="S4" s="3">
        <v>2</v>
      </c>
      <c r="T4" s="3">
        <v>-81591.53</v>
      </c>
      <c r="U4" s="3">
        <v>-7.71</v>
      </c>
      <c r="V4" s="3">
        <v>415.9</v>
      </c>
      <c r="W4" s="2">
        <f t="shared" si="1"/>
        <v>-1.8538110122625632E-2</v>
      </c>
    </row>
    <row r="5" spans="1:23" x14ac:dyDescent="0.25">
      <c r="A5">
        <v>1418</v>
      </c>
      <c r="B5" s="1">
        <v>8</v>
      </c>
      <c r="C5" s="1">
        <v>19</v>
      </c>
      <c r="D5" s="1">
        <v>105074470.15000001</v>
      </c>
      <c r="E5" s="1">
        <v>47.96</v>
      </c>
      <c r="F5" s="1">
        <v>379</v>
      </c>
      <c r="G5">
        <f t="shared" si="2"/>
        <v>-0.32463688310769562</v>
      </c>
      <c r="H5">
        <f t="shared" si="3"/>
        <v>0.2530069634944081</v>
      </c>
      <c r="J5" s="2">
        <v>1718</v>
      </c>
      <c r="K5" s="3">
        <v>7</v>
      </c>
      <c r="L5" s="3">
        <v>12</v>
      </c>
      <c r="M5" s="3">
        <v>-206481.85</v>
      </c>
      <c r="N5" s="3">
        <v>-17.75</v>
      </c>
      <c r="O5" s="2">
        <f t="shared" si="0"/>
        <v>-9.3637898290778648E-2</v>
      </c>
      <c r="Q5" s="3">
        <v>910</v>
      </c>
      <c r="R5" s="3">
        <v>10</v>
      </c>
      <c r="S5" s="3">
        <v>6</v>
      </c>
      <c r="T5" s="3">
        <v>827573</v>
      </c>
      <c r="U5" s="3">
        <v>78.08</v>
      </c>
      <c r="V5" s="3">
        <v>192.34</v>
      </c>
      <c r="W5" s="2">
        <f t="shared" si="1"/>
        <v>0.40594780076947073</v>
      </c>
    </row>
    <row r="6" spans="1:23" x14ac:dyDescent="0.25">
      <c r="Q6" s="3">
        <v>1011</v>
      </c>
      <c r="R6" s="3">
        <v>4</v>
      </c>
      <c r="S6" s="3">
        <v>3</v>
      </c>
      <c r="T6" s="3">
        <v>-404312</v>
      </c>
      <c r="U6" s="3">
        <v>-38.21</v>
      </c>
      <c r="V6" s="3">
        <v>282.64</v>
      </c>
      <c r="W6" s="2">
        <f t="shared" si="1"/>
        <v>-0.13518964053212568</v>
      </c>
    </row>
    <row r="7" spans="1:23" x14ac:dyDescent="0.25">
      <c r="Q7" s="3">
        <v>1112</v>
      </c>
      <c r="R7" s="3">
        <v>9</v>
      </c>
      <c r="S7" s="3">
        <v>3</v>
      </c>
      <c r="T7" s="3">
        <v>-494926.45</v>
      </c>
      <c r="U7" s="3">
        <v>-46.7</v>
      </c>
      <c r="V7" s="3">
        <v>166.63</v>
      </c>
      <c r="W7" s="2">
        <f t="shared" si="1"/>
        <v>-0.28026165756466426</v>
      </c>
    </row>
    <row r="8" spans="1:23" x14ac:dyDescent="0.25">
      <c r="Q8" s="3">
        <v>1213</v>
      </c>
      <c r="R8" s="3">
        <v>11</v>
      </c>
      <c r="S8" s="3">
        <v>4</v>
      </c>
      <c r="T8" s="3">
        <v>865184.47</v>
      </c>
      <c r="U8" s="3">
        <v>81.63</v>
      </c>
      <c r="V8" s="3">
        <v>298.58</v>
      </c>
      <c r="W8" s="2">
        <f t="shared" si="1"/>
        <v>0.27339406524214616</v>
      </c>
    </row>
    <row r="9" spans="1:23" x14ac:dyDescent="0.25">
      <c r="Q9" s="3">
        <v>1314</v>
      </c>
      <c r="R9" s="3">
        <v>37</v>
      </c>
      <c r="S9" s="3">
        <v>38</v>
      </c>
      <c r="T9" s="3">
        <v>-336840.5</v>
      </c>
      <c r="U9" s="3">
        <v>-34.26</v>
      </c>
      <c r="V9" s="3">
        <v>208.02</v>
      </c>
      <c r="W9" s="2">
        <f t="shared" si="1"/>
        <v>-0.16469570233631381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F7C5-529A-4B4C-95B0-8B74562BA402}">
  <dimension ref="A1:W10"/>
  <sheetViews>
    <sheetView workbookViewId="0">
      <selection activeCell="N2" sqref="N2:N4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615</v>
      </c>
      <c r="B1" s="3">
        <v>7</v>
      </c>
      <c r="C1" s="3">
        <v>12</v>
      </c>
      <c r="D1" s="3">
        <v>13563812.359999999</v>
      </c>
      <c r="E1" s="3">
        <v>166.25</v>
      </c>
      <c r="F1" s="1">
        <v>1</v>
      </c>
      <c r="K1" s="3"/>
      <c r="L1" s="3"/>
      <c r="M1" s="3"/>
      <c r="N1" s="3"/>
      <c r="O1" s="2"/>
    </row>
    <row r="2" spans="1:23" x14ac:dyDescent="0.25">
      <c r="A2">
        <v>1516</v>
      </c>
      <c r="B2" s="1">
        <v>2</v>
      </c>
      <c r="C2" s="1">
        <v>33</v>
      </c>
      <c r="D2" s="1">
        <v>35570356.259999998</v>
      </c>
      <c r="E2" s="1">
        <v>74.75</v>
      </c>
      <c r="F2" s="1">
        <v>644</v>
      </c>
      <c r="G2">
        <f>(D2-D1)/$D$1</f>
        <v>1.6224453211176684</v>
      </c>
      <c r="H2">
        <f>E2/E$1</f>
        <v>0.44962406015037593</v>
      </c>
      <c r="J2" s="2">
        <v>1516</v>
      </c>
      <c r="K2" s="3">
        <v>7</v>
      </c>
      <c r="L2" s="3">
        <v>12</v>
      </c>
      <c r="M2" s="3">
        <v>6540428.2800000003</v>
      </c>
      <c r="N2" s="3">
        <v>443.38</v>
      </c>
      <c r="O2" s="2">
        <f t="shared" ref="O2:O4" si="0">N2/E$1</f>
        <v>2.6669473684210527</v>
      </c>
      <c r="Q2" s="3">
        <v>607</v>
      </c>
      <c r="R2" s="3">
        <v>14</v>
      </c>
      <c r="S2" s="3">
        <v>9</v>
      </c>
      <c r="T2" s="3">
        <v>-2064340.8</v>
      </c>
      <c r="U2" s="3">
        <v>-201.4</v>
      </c>
      <c r="V2" s="3">
        <v>214.14</v>
      </c>
      <c r="W2" s="2">
        <f t="shared" ref="W2:W10" si="1">U2/V2</f>
        <v>-0.94050621089007203</v>
      </c>
    </row>
    <row r="3" spans="1:23" x14ac:dyDescent="0.25">
      <c r="A3">
        <v>1517</v>
      </c>
      <c r="B3" s="1">
        <v>2</v>
      </c>
      <c r="C3" s="1">
        <v>33</v>
      </c>
      <c r="D3" s="1">
        <v>105525656.23</v>
      </c>
      <c r="E3" s="1">
        <v>101.79</v>
      </c>
      <c r="F3" s="1">
        <v>37</v>
      </c>
      <c r="G3">
        <f t="shared" ref="G3:G4" si="2">(D3-D2)/$D$1</f>
        <v>5.1574954086138654</v>
      </c>
      <c r="H3">
        <f>E3/E$1</f>
        <v>0.61227067669172941</v>
      </c>
      <c r="J3" s="2">
        <v>1617</v>
      </c>
      <c r="K3" s="3">
        <v>7</v>
      </c>
      <c r="L3" s="3">
        <v>12</v>
      </c>
      <c r="M3" s="3">
        <v>-2808119.62</v>
      </c>
      <c r="N3" s="3">
        <v>-214.61</v>
      </c>
      <c r="O3" s="2">
        <f t="shared" si="0"/>
        <v>-1.290887218045113</v>
      </c>
      <c r="Q3" s="3">
        <v>708</v>
      </c>
      <c r="R3" s="3">
        <v>9</v>
      </c>
      <c r="S3" s="3">
        <v>4</v>
      </c>
      <c r="T3" s="3">
        <v>-1177925.7</v>
      </c>
      <c r="U3" s="3">
        <v>-121.1</v>
      </c>
      <c r="V3" s="3">
        <v>454.98</v>
      </c>
      <c r="W3" s="2">
        <f t="shared" si="1"/>
        <v>-0.26616554573827417</v>
      </c>
    </row>
    <row r="4" spans="1:23" x14ac:dyDescent="0.25">
      <c r="A4">
        <v>1518</v>
      </c>
      <c r="B4" s="1">
        <v>2</v>
      </c>
      <c r="C4" s="1">
        <v>33</v>
      </c>
      <c r="D4" s="1">
        <v>100029830.36</v>
      </c>
      <c r="E4" s="1">
        <v>63.88</v>
      </c>
      <c r="F4" s="1">
        <v>43</v>
      </c>
      <c r="G4">
        <f t="shared" si="2"/>
        <v>-0.4051829768898399</v>
      </c>
      <c r="H4">
        <f>E4/E$1</f>
        <v>0.38424060150375944</v>
      </c>
      <c r="J4" s="2">
        <v>1718</v>
      </c>
      <c r="K4" s="3">
        <v>7</v>
      </c>
      <c r="L4" s="3">
        <v>12</v>
      </c>
      <c r="M4" s="3">
        <v>-206481.85</v>
      </c>
      <c r="N4" s="3">
        <v>-17.75</v>
      </c>
      <c r="O4" s="2">
        <f t="shared" si="0"/>
        <v>-0.10676691729323308</v>
      </c>
      <c r="Q4" s="3">
        <v>809</v>
      </c>
      <c r="R4" s="3">
        <v>6</v>
      </c>
      <c r="S4" s="3">
        <v>2</v>
      </c>
      <c r="T4" s="3">
        <v>21963.9</v>
      </c>
      <c r="U4" s="3">
        <v>2.21</v>
      </c>
      <c r="V4" s="3">
        <v>415.9</v>
      </c>
      <c r="W4" s="2">
        <f t="shared" si="1"/>
        <v>5.3137773503245979E-3</v>
      </c>
    </row>
    <row r="5" spans="1:23" x14ac:dyDescent="0.25">
      <c r="Q5" s="3">
        <v>910</v>
      </c>
      <c r="R5" s="3">
        <v>10</v>
      </c>
      <c r="S5" s="3">
        <v>6</v>
      </c>
      <c r="T5" s="3">
        <v>68999.100000000006</v>
      </c>
      <c r="U5" s="3">
        <v>6.1</v>
      </c>
      <c r="V5" s="3">
        <v>192.34</v>
      </c>
      <c r="W5" s="2">
        <f t="shared" si="1"/>
        <v>3.1714671935114895E-2</v>
      </c>
    </row>
    <row r="6" spans="1:23" x14ac:dyDescent="0.25">
      <c r="Q6" s="3">
        <v>1011</v>
      </c>
      <c r="R6" s="3">
        <v>4</v>
      </c>
      <c r="S6" s="3">
        <v>3</v>
      </c>
      <c r="T6" s="3">
        <v>782799.35</v>
      </c>
      <c r="U6" s="3">
        <v>77.849999999999994</v>
      </c>
      <c r="V6" s="3">
        <v>282.64</v>
      </c>
      <c r="W6" s="2">
        <f t="shared" si="1"/>
        <v>0.27543872063402208</v>
      </c>
    </row>
    <row r="7" spans="1:23" x14ac:dyDescent="0.25">
      <c r="Q7" s="3">
        <v>1112</v>
      </c>
      <c r="R7" s="3">
        <v>9</v>
      </c>
      <c r="S7" s="3">
        <v>3</v>
      </c>
      <c r="T7" s="3">
        <v>-1177925.7</v>
      </c>
      <c r="U7" s="3">
        <v>-121.1</v>
      </c>
      <c r="V7" s="3">
        <v>166.63</v>
      </c>
      <c r="W7" s="2">
        <f t="shared" si="1"/>
        <v>-0.72675988717517848</v>
      </c>
    </row>
    <row r="8" spans="1:23" x14ac:dyDescent="0.25">
      <c r="Q8" s="3">
        <v>1213</v>
      </c>
      <c r="R8" s="3">
        <v>11</v>
      </c>
      <c r="S8" s="3">
        <v>4</v>
      </c>
      <c r="T8" s="3">
        <v>-1871224.9</v>
      </c>
      <c r="U8" s="3">
        <v>-186.48</v>
      </c>
      <c r="V8" s="3">
        <v>298.58</v>
      </c>
      <c r="W8" s="2">
        <f t="shared" si="1"/>
        <v>-0.62455623283542094</v>
      </c>
    </row>
    <row r="9" spans="1:23" x14ac:dyDescent="0.25">
      <c r="Q9" s="3">
        <v>1314</v>
      </c>
      <c r="R9" s="3">
        <v>37</v>
      </c>
      <c r="S9" s="3">
        <v>38</v>
      </c>
      <c r="T9" s="3">
        <v>919142</v>
      </c>
      <c r="U9" s="3">
        <v>85.62</v>
      </c>
      <c r="V9" s="3">
        <v>208.02</v>
      </c>
      <c r="W9" s="2">
        <f t="shared" si="1"/>
        <v>0.41159503893856358</v>
      </c>
    </row>
    <row r="10" spans="1:23" x14ac:dyDescent="0.25">
      <c r="Q10" s="3">
        <v>1415</v>
      </c>
      <c r="R10" s="3">
        <v>7</v>
      </c>
      <c r="S10" s="3">
        <v>4</v>
      </c>
      <c r="T10" s="3">
        <v>-652631.25</v>
      </c>
      <c r="U10" s="3">
        <v>-62.42</v>
      </c>
      <c r="V10" s="3">
        <v>119.55</v>
      </c>
      <c r="W10" s="2">
        <f t="shared" si="1"/>
        <v>-0.52212463404433296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7CA7-C8FC-45A8-BB9B-8860A67E39D1}">
  <dimension ref="A1:W11"/>
  <sheetViews>
    <sheetView workbookViewId="0">
      <selection activeCell="N2" sqref="N2:N3"/>
    </sheetView>
  </sheetViews>
  <sheetFormatPr defaultRowHeight="13.8" x14ac:dyDescent="0.25"/>
  <cols>
    <col min="4" max="4" width="12.77734375" bestFit="1" customWidth="1"/>
    <col min="5" max="5" width="6.5546875" bestFit="1" customWidth="1"/>
  </cols>
  <sheetData>
    <row r="1" spans="1:23" x14ac:dyDescent="0.25">
      <c r="A1">
        <v>616</v>
      </c>
      <c r="B1" s="3">
        <v>7</v>
      </c>
      <c r="C1" s="3">
        <v>11</v>
      </c>
      <c r="D1" s="3">
        <v>21872641.539999999</v>
      </c>
      <c r="E1" s="3">
        <v>193.99</v>
      </c>
      <c r="F1" s="1">
        <v>1</v>
      </c>
    </row>
    <row r="2" spans="1:23" x14ac:dyDescent="0.25">
      <c r="A2">
        <v>1617</v>
      </c>
      <c r="B2" s="1">
        <v>2</v>
      </c>
      <c r="C2" s="1">
        <v>33</v>
      </c>
      <c r="D2" s="1">
        <v>18656188.260000002</v>
      </c>
      <c r="E2" s="1">
        <v>37.4</v>
      </c>
      <c r="F2" s="1">
        <v>962</v>
      </c>
      <c r="G2">
        <f>(D2-D1)/$D$1</f>
        <v>-0.14705371887148833</v>
      </c>
      <c r="H2">
        <f>E2/E$1</f>
        <v>0.19279344296097736</v>
      </c>
      <c r="J2" s="2">
        <v>1617</v>
      </c>
      <c r="K2" s="3">
        <v>7</v>
      </c>
      <c r="L2" s="3">
        <v>11</v>
      </c>
      <c r="M2" s="3">
        <v>-1422694.57</v>
      </c>
      <c r="N2" s="3">
        <v>-120.39</v>
      </c>
      <c r="O2" s="2">
        <f t="shared" ref="O2:O3" si="0">N2/E$1</f>
        <v>-0.62059899994845091</v>
      </c>
      <c r="Q2" s="3">
        <v>607</v>
      </c>
      <c r="R2" s="3">
        <v>14</v>
      </c>
      <c r="S2" s="3">
        <v>9</v>
      </c>
      <c r="T2" s="3">
        <v>1025329</v>
      </c>
      <c r="U2" s="3">
        <v>103.08</v>
      </c>
      <c r="V2" s="3">
        <v>214.14</v>
      </c>
      <c r="W2" s="2">
        <f t="shared" ref="W2:W11" si="1">U2/V2</f>
        <v>0.48136732978425334</v>
      </c>
    </row>
    <row r="3" spans="1:23" x14ac:dyDescent="0.25">
      <c r="A3">
        <v>1618</v>
      </c>
      <c r="B3" s="1">
        <v>2</v>
      </c>
      <c r="C3" s="1">
        <v>33</v>
      </c>
      <c r="D3" s="1">
        <v>10694026.689999999</v>
      </c>
      <c r="E3" s="1">
        <v>10.27</v>
      </c>
      <c r="F3" s="1">
        <v>1025</v>
      </c>
      <c r="G3">
        <f>(D3-D2)/$D$1</f>
        <v>-0.36402377625212995</v>
      </c>
      <c r="H3">
        <f>E3/E$1</f>
        <v>5.2940873240888704E-2</v>
      </c>
      <c r="J3" s="2">
        <v>1718</v>
      </c>
      <c r="K3" s="3">
        <v>7</v>
      </c>
      <c r="L3" s="3">
        <v>11</v>
      </c>
      <c r="M3" s="3">
        <v>869827.03</v>
      </c>
      <c r="N3" s="3">
        <v>73.66</v>
      </c>
      <c r="O3" s="2">
        <f t="shared" si="0"/>
        <v>0.37971029434506931</v>
      </c>
      <c r="Q3" s="3">
        <v>708</v>
      </c>
      <c r="R3" s="3">
        <v>9</v>
      </c>
      <c r="S3" s="3">
        <v>4</v>
      </c>
      <c r="T3" s="3">
        <v>95989.52</v>
      </c>
      <c r="U3" s="3">
        <v>0</v>
      </c>
      <c r="V3" s="3">
        <v>454.98</v>
      </c>
      <c r="W3" s="2">
        <f t="shared" si="1"/>
        <v>0</v>
      </c>
    </row>
    <row r="4" spans="1:23" x14ac:dyDescent="0.25">
      <c r="Q4" s="3">
        <v>809</v>
      </c>
      <c r="R4" s="3">
        <v>6</v>
      </c>
      <c r="S4" s="3">
        <v>2</v>
      </c>
      <c r="T4" s="3">
        <v>2735345.42</v>
      </c>
      <c r="U4" s="3">
        <v>270.06</v>
      </c>
      <c r="V4" s="3">
        <v>415.9</v>
      </c>
      <c r="W4" s="2">
        <f t="shared" si="1"/>
        <v>0.64933878336138495</v>
      </c>
    </row>
    <row r="5" spans="1:23" x14ac:dyDescent="0.25">
      <c r="Q5" s="3">
        <v>910</v>
      </c>
      <c r="R5" s="3">
        <v>10</v>
      </c>
      <c r="S5" s="3">
        <v>6</v>
      </c>
      <c r="T5" s="3">
        <v>3036020.63</v>
      </c>
      <c r="U5" s="3">
        <v>281.3</v>
      </c>
      <c r="V5" s="3">
        <v>192.34</v>
      </c>
      <c r="W5" s="2">
        <f t="shared" si="1"/>
        <v>1.4625142975980037</v>
      </c>
    </row>
    <row r="6" spans="1:23" x14ac:dyDescent="0.25">
      <c r="Q6" s="3">
        <v>1011</v>
      </c>
      <c r="R6" s="3">
        <v>4</v>
      </c>
      <c r="S6" s="3">
        <v>3</v>
      </c>
      <c r="T6" s="3">
        <v>2335714.7999999998</v>
      </c>
      <c r="U6" s="3">
        <v>198.64</v>
      </c>
      <c r="V6" s="3">
        <v>282.64</v>
      </c>
      <c r="W6" s="2">
        <f t="shared" si="1"/>
        <v>0.7028021511463346</v>
      </c>
    </row>
    <row r="7" spans="1:23" x14ac:dyDescent="0.25">
      <c r="Q7" s="3">
        <v>1112</v>
      </c>
      <c r="R7" s="3">
        <v>9</v>
      </c>
      <c r="S7" s="3">
        <v>3</v>
      </c>
      <c r="T7" s="3">
        <v>95989.52</v>
      </c>
      <c r="U7" s="3">
        <v>0</v>
      </c>
      <c r="V7" s="3">
        <v>166.63</v>
      </c>
      <c r="W7" s="2">
        <f t="shared" si="1"/>
        <v>0</v>
      </c>
    </row>
    <row r="8" spans="1:23" x14ac:dyDescent="0.25">
      <c r="Q8" s="3">
        <v>1213</v>
      </c>
      <c r="R8" s="3">
        <v>11</v>
      </c>
      <c r="S8" s="3">
        <v>4</v>
      </c>
      <c r="T8" s="3">
        <v>2323367.88</v>
      </c>
      <c r="U8" s="3">
        <v>229.49</v>
      </c>
      <c r="V8" s="3">
        <v>298.58</v>
      </c>
      <c r="W8" s="2">
        <f t="shared" si="1"/>
        <v>0.76860472905084076</v>
      </c>
    </row>
    <row r="9" spans="1:23" x14ac:dyDescent="0.25">
      <c r="Q9" s="3">
        <v>1314</v>
      </c>
      <c r="R9" s="3">
        <v>37</v>
      </c>
      <c r="S9" s="3">
        <v>38</v>
      </c>
      <c r="T9" s="3">
        <v>604522.80000000005</v>
      </c>
      <c r="U9" s="3">
        <v>63.09</v>
      </c>
      <c r="V9" s="3">
        <v>208.02</v>
      </c>
      <c r="W9" s="2">
        <f t="shared" si="1"/>
        <v>0.30328814537063742</v>
      </c>
    </row>
    <row r="10" spans="1:23" x14ac:dyDescent="0.25">
      <c r="Q10" s="3">
        <v>1415</v>
      </c>
      <c r="R10" s="3">
        <v>7</v>
      </c>
      <c r="S10" s="3">
        <v>4</v>
      </c>
      <c r="T10" s="3">
        <v>-34144.07</v>
      </c>
      <c r="U10" s="3">
        <v>-3.56</v>
      </c>
      <c r="V10" s="3">
        <v>119.55</v>
      </c>
      <c r="W10" s="2">
        <f t="shared" si="1"/>
        <v>-2.9778335424508574E-2</v>
      </c>
    </row>
    <row r="11" spans="1:23" x14ac:dyDescent="0.25">
      <c r="Q11" s="3">
        <v>1516</v>
      </c>
      <c r="R11" s="3">
        <v>35</v>
      </c>
      <c r="S11" s="3">
        <v>4</v>
      </c>
      <c r="T11" s="3">
        <v>-505278.95</v>
      </c>
      <c r="U11" s="3">
        <v>-53.96</v>
      </c>
      <c r="V11" s="3">
        <v>109.6</v>
      </c>
      <c r="W11" s="2">
        <f t="shared" si="1"/>
        <v>-0.49233576642335769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C372-AB7F-484D-974C-9DCA9111CE5B}">
  <dimension ref="A1:P12"/>
  <sheetViews>
    <sheetView workbookViewId="0">
      <selection activeCell="E2" sqref="E2"/>
    </sheetView>
  </sheetViews>
  <sheetFormatPr defaultRowHeight="13.8" x14ac:dyDescent="0.25"/>
  <cols>
    <col min="4" max="4" width="12.77734375" bestFit="1" customWidth="1"/>
  </cols>
  <sheetData>
    <row r="1" spans="1:16" x14ac:dyDescent="0.25">
      <c r="A1">
        <v>617</v>
      </c>
      <c r="B1" s="3">
        <v>22</v>
      </c>
      <c r="C1" s="3">
        <v>2</v>
      </c>
      <c r="D1" s="3">
        <v>23363974.82</v>
      </c>
      <c r="E1" s="3">
        <v>208.12</v>
      </c>
      <c r="F1" s="1">
        <v>1</v>
      </c>
    </row>
    <row r="2" spans="1:16" x14ac:dyDescent="0.25">
      <c r="A2">
        <v>1718</v>
      </c>
      <c r="B2" s="3">
        <v>22</v>
      </c>
      <c r="C2" s="3">
        <v>2</v>
      </c>
      <c r="D2" s="3">
        <v>-226470.35</v>
      </c>
      <c r="E2" s="3">
        <v>-19.93</v>
      </c>
      <c r="F2" s="1">
        <v>2819</v>
      </c>
      <c r="G2">
        <f>(D2-D1)/$D$1</f>
        <v>-1.0096931430437144</v>
      </c>
      <c r="H2">
        <f>E2/E$1</f>
        <v>-9.5762060349798186E-2</v>
      </c>
      <c r="J2" s="3">
        <v>607</v>
      </c>
      <c r="K2" s="3">
        <v>14</v>
      </c>
      <c r="L2" s="3">
        <v>9</v>
      </c>
      <c r="M2" s="3">
        <v>513271.55</v>
      </c>
      <c r="N2" s="3">
        <v>50.93</v>
      </c>
      <c r="O2" s="3">
        <v>214.14</v>
      </c>
      <c r="P2" s="2">
        <f t="shared" ref="P2:P12" si="0">N2/O2</f>
        <v>0.23783506117493231</v>
      </c>
    </row>
    <row r="3" spans="1:16" x14ac:dyDescent="0.25">
      <c r="J3" s="3">
        <v>708</v>
      </c>
      <c r="K3" s="3">
        <v>9</v>
      </c>
      <c r="L3" s="3">
        <v>4</v>
      </c>
      <c r="M3" s="3">
        <v>1178046.08</v>
      </c>
      <c r="N3" s="3">
        <v>107.87</v>
      </c>
      <c r="O3" s="3">
        <v>454.98</v>
      </c>
      <c r="P3" s="2">
        <f t="shared" si="0"/>
        <v>0.23708734449865929</v>
      </c>
    </row>
    <row r="4" spans="1:16" x14ac:dyDescent="0.25">
      <c r="J4" s="3">
        <v>809</v>
      </c>
      <c r="K4" s="3">
        <v>6</v>
      </c>
      <c r="L4" s="3">
        <v>2</v>
      </c>
      <c r="M4" s="3">
        <v>0</v>
      </c>
      <c r="N4" s="3">
        <v>0</v>
      </c>
      <c r="O4" s="3">
        <v>415.9</v>
      </c>
      <c r="P4" s="2">
        <f t="shared" si="0"/>
        <v>0</v>
      </c>
    </row>
    <row r="5" spans="1:16" x14ac:dyDescent="0.25">
      <c r="J5" s="3">
        <v>910</v>
      </c>
      <c r="K5" s="3">
        <v>10</v>
      </c>
      <c r="L5" s="3">
        <v>6</v>
      </c>
      <c r="M5" s="3">
        <v>-410564.3</v>
      </c>
      <c r="N5" s="3">
        <v>-41.35</v>
      </c>
      <c r="O5" s="3">
        <v>192.34</v>
      </c>
      <c r="P5" s="2">
        <f t="shared" si="0"/>
        <v>-0.2149838827077051</v>
      </c>
    </row>
    <row r="6" spans="1:16" x14ac:dyDescent="0.25">
      <c r="J6" s="3">
        <v>1011</v>
      </c>
      <c r="K6" s="3">
        <v>4</v>
      </c>
      <c r="L6" s="3">
        <v>3</v>
      </c>
      <c r="M6" s="3">
        <v>90972.78</v>
      </c>
      <c r="N6" s="3">
        <v>9.14</v>
      </c>
      <c r="O6" s="3">
        <v>282.64</v>
      </c>
      <c r="P6" s="2">
        <f t="shared" si="0"/>
        <v>3.2337956410982173E-2</v>
      </c>
    </row>
    <row r="7" spans="1:16" x14ac:dyDescent="0.25">
      <c r="J7" s="3">
        <v>1112</v>
      </c>
      <c r="K7" s="3">
        <v>9</v>
      </c>
      <c r="L7" s="3">
        <v>3</v>
      </c>
      <c r="M7" s="3">
        <v>1178046.08</v>
      </c>
      <c r="N7" s="3">
        <v>107.87</v>
      </c>
      <c r="O7" s="3">
        <v>166.63</v>
      </c>
      <c r="P7" s="2">
        <f t="shared" si="0"/>
        <v>0.64736241973234121</v>
      </c>
    </row>
    <row r="8" spans="1:16" x14ac:dyDescent="0.25">
      <c r="J8" s="3">
        <v>1213</v>
      </c>
      <c r="K8" s="3">
        <v>11</v>
      </c>
      <c r="L8" s="3">
        <v>4</v>
      </c>
      <c r="M8" s="3">
        <v>351659.82</v>
      </c>
      <c r="N8" s="3">
        <v>35.42</v>
      </c>
      <c r="O8" s="3">
        <v>298.58</v>
      </c>
      <c r="P8" s="2">
        <f t="shared" si="0"/>
        <v>0.11862817335387502</v>
      </c>
    </row>
    <row r="9" spans="1:16" x14ac:dyDescent="0.25">
      <c r="J9" s="3">
        <v>1314</v>
      </c>
      <c r="K9" s="3">
        <v>37</v>
      </c>
      <c r="L9" s="3">
        <v>38</v>
      </c>
      <c r="M9" s="3">
        <v>-1207171.8799999999</v>
      </c>
      <c r="N9" s="3">
        <v>-113.43</v>
      </c>
      <c r="O9" s="3">
        <v>208.02</v>
      </c>
      <c r="P9" s="2">
        <f t="shared" si="0"/>
        <v>-0.54528410729737531</v>
      </c>
    </row>
    <row r="10" spans="1:16" x14ac:dyDescent="0.25">
      <c r="J10" s="3">
        <v>1415</v>
      </c>
      <c r="K10" s="3">
        <v>7</v>
      </c>
      <c r="L10" s="3">
        <v>4</v>
      </c>
      <c r="M10" s="3">
        <v>228659.5</v>
      </c>
      <c r="N10" s="3">
        <v>22.22</v>
      </c>
      <c r="O10" s="3">
        <v>119.55</v>
      </c>
      <c r="P10" s="2">
        <f t="shared" si="0"/>
        <v>0.18586365537432037</v>
      </c>
    </row>
    <row r="11" spans="1:16" x14ac:dyDescent="0.25">
      <c r="J11" s="3">
        <v>1516</v>
      </c>
      <c r="K11" s="3">
        <v>35</v>
      </c>
      <c r="L11" s="3">
        <v>4</v>
      </c>
      <c r="M11" s="3">
        <v>0</v>
      </c>
      <c r="N11" s="3">
        <v>0</v>
      </c>
      <c r="O11" s="3">
        <v>109.6</v>
      </c>
      <c r="P11" s="2">
        <f t="shared" si="0"/>
        <v>0</v>
      </c>
    </row>
    <row r="12" spans="1:16" x14ac:dyDescent="0.25">
      <c r="J12" s="3">
        <v>1617</v>
      </c>
      <c r="K12" s="3">
        <v>10</v>
      </c>
      <c r="L12" s="3">
        <v>6</v>
      </c>
      <c r="M12" s="3">
        <v>-410564.3</v>
      </c>
      <c r="N12" s="3">
        <v>-41.35</v>
      </c>
      <c r="O12" s="3">
        <v>281.3</v>
      </c>
      <c r="P12" s="2">
        <f t="shared" si="0"/>
        <v>-0.14699608958407395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638A4-A3FC-401B-9D54-80114E194362}">
  <dimension ref="C1:V13"/>
  <sheetViews>
    <sheetView workbookViewId="0">
      <selection activeCell="V11" sqref="V11"/>
    </sheetView>
  </sheetViews>
  <sheetFormatPr defaultRowHeight="13.8" x14ac:dyDescent="0.25"/>
  <cols>
    <col min="1" max="16384" width="8.88671875" style="2"/>
  </cols>
  <sheetData>
    <row r="1" spans="3:22" x14ac:dyDescent="0.25">
      <c r="L1" s="2" t="e">
        <f>AVERAGE(A1:K1)</f>
        <v>#DIV/0!</v>
      </c>
    </row>
    <row r="2" spans="3:22" x14ac:dyDescent="0.25">
      <c r="L2" s="2" t="e">
        <f t="shared" ref="L2:L11" si="0">AVERAGE(A2:K2)</f>
        <v>#DIV/0!</v>
      </c>
    </row>
    <row r="3" spans="3:22" x14ac:dyDescent="0.25">
      <c r="C3" s="2">
        <v>0.54168762466394937</v>
      </c>
      <c r="L3" s="2">
        <f t="shared" si="0"/>
        <v>0.54168762466394937</v>
      </c>
      <c r="M3" s="2">
        <f>AVERAGE(N3:V3)</f>
        <v>312.31</v>
      </c>
      <c r="N3" s="2">
        <v>312.31</v>
      </c>
    </row>
    <row r="4" spans="3:22" x14ac:dyDescent="0.25">
      <c r="C4" s="2">
        <v>5.7306391466481664E-2</v>
      </c>
      <c r="D4" s="2">
        <v>0.1596836350600466</v>
      </c>
      <c r="L4" s="2">
        <f t="shared" si="0"/>
        <v>0.10849501326326413</v>
      </c>
      <c r="M4" s="2">
        <f t="shared" ref="M4:M11" si="1">AVERAGE(N4:V4)</f>
        <v>52.155000000000001</v>
      </c>
      <c r="N4" s="2">
        <v>33.04</v>
      </c>
      <c r="O4" s="3">
        <v>71.27</v>
      </c>
    </row>
    <row r="5" spans="3:22" x14ac:dyDescent="0.25">
      <c r="C5" s="2">
        <v>-8.9324429797936009E-3</v>
      </c>
      <c r="D5" s="2">
        <v>0.2084154866463524</v>
      </c>
      <c r="E5" s="2">
        <v>-0.19261196031107536</v>
      </c>
      <c r="L5" s="2">
        <f t="shared" si="0"/>
        <v>2.2903611184944828E-3</v>
      </c>
      <c r="M5" s="2">
        <f t="shared" si="1"/>
        <v>10.136666666666663</v>
      </c>
      <c r="N5" s="2">
        <v>-5.15</v>
      </c>
      <c r="O5" s="3">
        <v>93.02</v>
      </c>
      <c r="P5" s="3">
        <v>-57.46</v>
      </c>
    </row>
    <row r="6" spans="3:22" x14ac:dyDescent="0.25">
      <c r="C6" s="2">
        <v>-5.3247766889255053E-2</v>
      </c>
      <c r="D6" s="2">
        <v>-0.17066230507259367</v>
      </c>
      <c r="E6" s="2">
        <v>-0.20783051756503085</v>
      </c>
      <c r="F6" s="2">
        <v>-6.3618627534141998E-4</v>
      </c>
      <c r="L6" s="2">
        <f t="shared" si="0"/>
        <v>-0.10809419395055524</v>
      </c>
      <c r="M6" s="2">
        <f t="shared" si="1"/>
        <v>-42.255000000000003</v>
      </c>
      <c r="N6" s="2">
        <v>-30.7</v>
      </c>
      <c r="O6" s="3">
        <v>-76.17</v>
      </c>
      <c r="P6" s="3">
        <v>-62</v>
      </c>
      <c r="Q6" s="3">
        <v>-0.15</v>
      </c>
    </row>
    <row r="7" spans="3:22" x14ac:dyDescent="0.25">
      <c r="C7" s="2">
        <v>8.4225132252189763E-2</v>
      </c>
      <c r="D7" s="2">
        <v>5.9464061659795661E-2</v>
      </c>
      <c r="E7" s="2">
        <v>0.2309265218557254</v>
      </c>
      <c r="F7" s="2">
        <v>0.49524980914411737</v>
      </c>
      <c r="G7" s="2">
        <v>0.35280477576594804</v>
      </c>
      <c r="L7" s="2">
        <f t="shared" si="0"/>
        <v>0.24453406013555523</v>
      </c>
      <c r="M7" s="2">
        <f t="shared" si="1"/>
        <v>66.453999999999994</v>
      </c>
      <c r="N7" s="2">
        <v>48.56</v>
      </c>
      <c r="O7" s="3">
        <v>26.54</v>
      </c>
      <c r="P7" s="3">
        <v>68.89</v>
      </c>
      <c r="Q7" s="3">
        <v>116.77</v>
      </c>
      <c r="R7" s="3">
        <v>71.510000000000005</v>
      </c>
    </row>
    <row r="8" spans="3:22" x14ac:dyDescent="0.25">
      <c r="C8" s="2">
        <v>0.13825340386783452</v>
      </c>
      <c r="D8" s="2">
        <v>-0.3019134253450439</v>
      </c>
      <c r="E8" s="2">
        <v>-0.15862161437382677</v>
      </c>
      <c r="F8" s="2">
        <v>0.54911358045635761</v>
      </c>
      <c r="G8" s="2">
        <v>0.31165819724702748</v>
      </c>
      <c r="H8" s="2">
        <v>0.72942603924878668</v>
      </c>
      <c r="L8" s="2">
        <f t="shared" si="0"/>
        <v>0.2113193635168559</v>
      </c>
      <c r="M8" s="2">
        <f t="shared" si="1"/>
        <v>38.091666666666669</v>
      </c>
      <c r="N8" s="2">
        <v>79.709999999999994</v>
      </c>
      <c r="O8" s="3">
        <v>-134.75</v>
      </c>
      <c r="P8" s="3">
        <v>-47.32</v>
      </c>
      <c r="Q8" s="3">
        <v>129.47</v>
      </c>
      <c r="R8" s="3">
        <v>63.17</v>
      </c>
      <c r="S8" s="3">
        <v>138.27000000000001</v>
      </c>
    </row>
    <row r="9" spans="3:22" x14ac:dyDescent="0.25">
      <c r="C9" s="2">
        <v>0.39432833232156794</v>
      </c>
      <c r="D9" s="2">
        <v>0.66355977773794594</v>
      </c>
      <c r="E9" s="2">
        <v>0.77574416733708762</v>
      </c>
      <c r="F9" s="2">
        <v>1.7451437780982273</v>
      </c>
      <c r="G9" s="2">
        <v>0.6759583600572302</v>
      </c>
      <c r="H9" s="2">
        <v>2.3389955686853767</v>
      </c>
      <c r="I9" s="2">
        <v>2.6669473684210527</v>
      </c>
      <c r="L9" s="2">
        <f t="shared" si="0"/>
        <v>1.3229539075226413</v>
      </c>
      <c r="M9" s="2">
        <f t="shared" si="1"/>
        <v>312.88142857142856</v>
      </c>
      <c r="N9" s="2">
        <v>227.35</v>
      </c>
      <c r="O9" s="3">
        <v>296.16000000000003</v>
      </c>
      <c r="P9" s="3">
        <v>231.42</v>
      </c>
      <c r="Q9" s="3">
        <v>411.47</v>
      </c>
      <c r="R9" s="3">
        <v>137.01</v>
      </c>
      <c r="S9" s="3">
        <v>443.38</v>
      </c>
      <c r="T9" s="3">
        <v>443.38</v>
      </c>
    </row>
    <row r="10" spans="3:22" x14ac:dyDescent="0.25">
      <c r="C10" s="2">
        <v>-0.85250195126181605</v>
      </c>
      <c r="D10" s="2">
        <v>-0.53589352930632728</v>
      </c>
      <c r="E10" s="2">
        <v>-1.3280034861893271</v>
      </c>
      <c r="F10" s="2">
        <v>-0.39617439986428027</v>
      </c>
      <c r="G10" s="2">
        <v>0.46751196408308254</v>
      </c>
      <c r="H10" s="2">
        <v>-1.1321481325174088</v>
      </c>
      <c r="I10" s="2">
        <v>-1.290887218045113</v>
      </c>
      <c r="J10" s="2">
        <v>-0.62059899994845091</v>
      </c>
      <c r="L10" s="2">
        <f t="shared" si="0"/>
        <v>-0.71108696913120517</v>
      </c>
      <c r="M10" s="2">
        <f t="shared" si="1"/>
        <v>-209.39000000000007</v>
      </c>
      <c r="N10" s="2">
        <v>-491.51</v>
      </c>
      <c r="O10" s="3">
        <v>-239.18</v>
      </c>
      <c r="P10" s="3">
        <v>-396.17</v>
      </c>
      <c r="Q10" s="3">
        <v>-93.41</v>
      </c>
      <c r="R10" s="3">
        <v>94.76</v>
      </c>
      <c r="S10" s="3">
        <v>-214.61</v>
      </c>
      <c r="T10" s="3">
        <v>-214.61</v>
      </c>
      <c r="U10" s="3">
        <v>-120.39</v>
      </c>
    </row>
    <row r="11" spans="3:22" x14ac:dyDescent="0.25">
      <c r="C11" s="2">
        <v>8.8717370566299539E-2</v>
      </c>
      <c r="D11" s="2">
        <v>-0.16779440759992831</v>
      </c>
      <c r="E11" s="2">
        <v>1.2771520514883348E-2</v>
      </c>
      <c r="F11" s="2">
        <v>0.24552548986343201</v>
      </c>
      <c r="G11" s="2">
        <v>-0.29147959938822832</v>
      </c>
      <c r="H11" s="2">
        <v>-9.3637898290778648E-2</v>
      </c>
      <c r="I11" s="2">
        <v>-0.10676691729323308</v>
      </c>
      <c r="J11" s="2">
        <v>0.37971029434506931</v>
      </c>
      <c r="K11" s="2">
        <v>-9.5762060349798186E-2</v>
      </c>
      <c r="L11" s="2">
        <f t="shared" si="0"/>
        <v>-3.1906897369202605E-3</v>
      </c>
      <c r="M11" s="2">
        <f t="shared" si="1"/>
        <v>-0.32111111111111196</v>
      </c>
      <c r="N11" s="2">
        <v>51.15</v>
      </c>
      <c r="O11" s="3">
        <v>-74.89</v>
      </c>
      <c r="P11" s="3">
        <v>3.81</v>
      </c>
      <c r="Q11" s="3">
        <v>57.89</v>
      </c>
      <c r="R11" s="3">
        <v>-59.08</v>
      </c>
      <c r="S11" s="3">
        <v>-17.75</v>
      </c>
      <c r="T11" s="3">
        <v>-17.75</v>
      </c>
      <c r="U11" s="3">
        <v>73.66</v>
      </c>
      <c r="V11" s="3">
        <v>-19.93</v>
      </c>
    </row>
    <row r="12" spans="3:22" x14ac:dyDescent="0.25">
      <c r="C12" s="2">
        <f t="shared" ref="C12:K12" si="2">AVERAGE(C1:C11)</f>
        <v>4.3315121556384215E-2</v>
      </c>
      <c r="D12" s="2">
        <f t="shared" si="2"/>
        <v>-1.0642588277469063E-2</v>
      </c>
      <c r="E12" s="2">
        <f t="shared" si="2"/>
        <v>-0.12394648124736622</v>
      </c>
      <c r="F12" s="2">
        <f t="shared" si="2"/>
        <v>0.43970367857041875</v>
      </c>
      <c r="G12" s="2">
        <f t="shared" si="2"/>
        <v>0.30329073955301195</v>
      </c>
      <c r="H12" s="2">
        <f t="shared" si="2"/>
        <v>0.46065889428149398</v>
      </c>
      <c r="I12" s="2">
        <f t="shared" si="2"/>
        <v>0.42309774436090225</v>
      </c>
      <c r="J12" s="2">
        <f t="shared" si="2"/>
        <v>-0.1204443528016908</v>
      </c>
      <c r="K12" s="2">
        <f t="shared" si="2"/>
        <v>-9.5762060349798186E-2</v>
      </c>
      <c r="N12" s="2">
        <f t="shared" ref="N12:V12" si="3">AVERAGE(N1:N11)</f>
        <v>24.973333333333336</v>
      </c>
      <c r="O12" s="2">
        <f t="shared" si="3"/>
        <v>-4.7499999999999947</v>
      </c>
      <c r="P12" s="2">
        <f t="shared" si="3"/>
        <v>-36.97571428571429</v>
      </c>
      <c r="Q12" s="2">
        <f t="shared" si="3"/>
        <v>103.67333333333333</v>
      </c>
      <c r="R12" s="2">
        <f t="shared" si="3"/>
        <v>61.474000000000004</v>
      </c>
      <c r="S12" s="2">
        <f t="shared" si="3"/>
        <v>87.322499999999991</v>
      </c>
      <c r="T12" s="2">
        <f t="shared" si="3"/>
        <v>70.339999999999989</v>
      </c>
      <c r="U12" s="2">
        <f t="shared" si="3"/>
        <v>-23.365000000000002</v>
      </c>
      <c r="V12" s="2">
        <f t="shared" si="3"/>
        <v>-19.93</v>
      </c>
    </row>
    <row r="13" spans="3:22" x14ac:dyDescent="0.25">
      <c r="H13" s="2">
        <v>1</v>
      </c>
      <c r="I13" s="2">
        <v>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CC04E-CDF8-46DD-95A2-3CDC4DA2642E}">
  <dimension ref="A1:E66"/>
  <sheetViews>
    <sheetView tabSelected="1" workbookViewId="0">
      <selection activeCell="E7" sqref="E7:E8"/>
    </sheetView>
  </sheetViews>
  <sheetFormatPr defaultRowHeight="13.8" x14ac:dyDescent="0.25"/>
  <cols>
    <col min="1" max="1" width="9.109375" style="2" bestFit="1" customWidth="1"/>
    <col min="2" max="16384" width="8.88671875" style="2"/>
  </cols>
  <sheetData>
    <row r="1" spans="1:5" x14ac:dyDescent="0.25">
      <c r="A1" s="2">
        <v>312.31</v>
      </c>
      <c r="C1" s="2">
        <f>COUNT(A1:A66)</f>
        <v>45</v>
      </c>
      <c r="E1" s="2">
        <f>COUNT(A1:A66)</f>
        <v>45</v>
      </c>
    </row>
    <row r="2" spans="1:5" x14ac:dyDescent="0.25">
      <c r="A2" s="2">
        <v>33.04</v>
      </c>
      <c r="C2" s="2">
        <f>AVERAGE(A1:A66)</f>
        <v>30.021999999999991</v>
      </c>
      <c r="E2" s="2">
        <v>0.55000000000000004</v>
      </c>
    </row>
    <row r="3" spans="1:5" x14ac:dyDescent="0.25">
      <c r="A3" s="2">
        <v>-5.15</v>
      </c>
      <c r="C3" s="2">
        <f>_xlfn.STDEV.S(A1:A66)</f>
        <v>187.97304322694788</v>
      </c>
      <c r="E3" s="2">
        <v>0.49</v>
      </c>
    </row>
    <row r="4" spans="1:5" x14ac:dyDescent="0.25">
      <c r="A4" s="2">
        <v>-30.7</v>
      </c>
      <c r="C4" s="2">
        <f>C3/SQRT(C1)</f>
        <v>28.021366839530792</v>
      </c>
      <c r="E4" s="2">
        <f>1-E3</f>
        <v>0.51</v>
      </c>
    </row>
    <row r="5" spans="1:5" x14ac:dyDescent="0.25">
      <c r="A5" s="2">
        <v>48.56</v>
      </c>
      <c r="C5" s="2">
        <v>0.71</v>
      </c>
      <c r="E5" s="2">
        <f>_xlfn.NORM.S.INV(E4/2)</f>
        <v>-0.65883769273618775</v>
      </c>
    </row>
    <row r="6" spans="1:5" x14ac:dyDescent="0.25">
      <c r="A6" s="2">
        <v>79.709999999999994</v>
      </c>
      <c r="C6" s="2">
        <f>C1-1</f>
        <v>44</v>
      </c>
      <c r="E6" s="2">
        <f>E5*SQRT(E2*(1-E2)/E1)</f>
        <v>-4.8860711001117128E-2</v>
      </c>
    </row>
    <row r="7" spans="1:5" x14ac:dyDescent="0.25">
      <c r="A7" s="2">
        <v>227.35</v>
      </c>
      <c r="C7" s="2">
        <f>TINV(1-C5,C6)</f>
        <v>1.0710206862445302</v>
      </c>
      <c r="E7" s="2">
        <f>E2+E6</f>
        <v>0.50113928899888294</v>
      </c>
    </row>
    <row r="8" spans="1:5" x14ac:dyDescent="0.25">
      <c r="A8" s="2">
        <v>-491.51</v>
      </c>
      <c r="C8" s="2">
        <f>C7*C4</f>
        <v>30.011463541983989</v>
      </c>
      <c r="E8" s="2">
        <f>E2-E6</f>
        <v>0.59886071100111715</v>
      </c>
    </row>
    <row r="9" spans="1:5" x14ac:dyDescent="0.25">
      <c r="A9" s="2">
        <v>51.15</v>
      </c>
      <c r="C9" s="2">
        <f>C2-C8</f>
        <v>1.0536458016002115E-2</v>
      </c>
    </row>
    <row r="10" spans="1:5" x14ac:dyDescent="0.25">
      <c r="A10" s="3">
        <v>71.27</v>
      </c>
      <c r="C10" s="2">
        <f>C2+C8</f>
        <v>60.033463541983977</v>
      </c>
    </row>
    <row r="11" spans="1:5" x14ac:dyDescent="0.25">
      <c r="A11" s="3">
        <v>93.02</v>
      </c>
    </row>
    <row r="12" spans="1:5" x14ac:dyDescent="0.25">
      <c r="A12" s="3">
        <v>-76.17</v>
      </c>
    </row>
    <row r="13" spans="1:5" x14ac:dyDescent="0.25">
      <c r="A13" s="3">
        <v>26.54</v>
      </c>
    </row>
    <row r="14" spans="1:5" x14ac:dyDescent="0.25">
      <c r="A14" s="3">
        <v>-134.75</v>
      </c>
    </row>
    <row r="15" spans="1:5" x14ac:dyDescent="0.25">
      <c r="A15" s="3">
        <v>296.16000000000003</v>
      </c>
    </row>
    <row r="16" spans="1:5" x14ac:dyDescent="0.25">
      <c r="A16" s="3">
        <v>-239.18</v>
      </c>
    </row>
    <row r="17" spans="1:1" x14ac:dyDescent="0.25">
      <c r="A17" s="3">
        <v>-74.89</v>
      </c>
    </row>
    <row r="18" spans="1:1" x14ac:dyDescent="0.25">
      <c r="A18" s="3">
        <v>-57.46</v>
      </c>
    </row>
    <row r="19" spans="1:1" x14ac:dyDescent="0.25">
      <c r="A19" s="3">
        <v>-62</v>
      </c>
    </row>
    <row r="20" spans="1:1" x14ac:dyDescent="0.25">
      <c r="A20" s="3">
        <v>68.89</v>
      </c>
    </row>
    <row r="21" spans="1:1" x14ac:dyDescent="0.25">
      <c r="A21" s="3">
        <v>-47.32</v>
      </c>
    </row>
    <row r="22" spans="1:1" x14ac:dyDescent="0.25">
      <c r="A22" s="3">
        <v>231.42</v>
      </c>
    </row>
    <row r="23" spans="1:1" x14ac:dyDescent="0.25">
      <c r="A23" s="3">
        <v>-396.17</v>
      </c>
    </row>
    <row r="24" spans="1:1" x14ac:dyDescent="0.25">
      <c r="A24" s="3">
        <v>3.81</v>
      </c>
    </row>
    <row r="25" spans="1:1" x14ac:dyDescent="0.25">
      <c r="A25" s="3">
        <v>-0.15</v>
      </c>
    </row>
    <row r="26" spans="1:1" x14ac:dyDescent="0.25">
      <c r="A26" s="3">
        <v>116.77</v>
      </c>
    </row>
    <row r="27" spans="1:1" x14ac:dyDescent="0.25">
      <c r="A27" s="3">
        <v>129.47</v>
      </c>
    </row>
    <row r="28" spans="1:1" x14ac:dyDescent="0.25">
      <c r="A28" s="3">
        <v>411.47</v>
      </c>
    </row>
    <row r="29" spans="1:1" x14ac:dyDescent="0.25">
      <c r="A29" s="3">
        <v>-93.41</v>
      </c>
    </row>
    <row r="30" spans="1:1" x14ac:dyDescent="0.25">
      <c r="A30" s="3">
        <v>57.89</v>
      </c>
    </row>
    <row r="31" spans="1:1" x14ac:dyDescent="0.25">
      <c r="A31" s="3">
        <v>71.510000000000005</v>
      </c>
    </row>
    <row r="32" spans="1:1" x14ac:dyDescent="0.25">
      <c r="A32" s="3">
        <v>63.17</v>
      </c>
    </row>
    <row r="33" spans="1:1" x14ac:dyDescent="0.25">
      <c r="A33" s="3">
        <v>137.01</v>
      </c>
    </row>
    <row r="34" spans="1:1" x14ac:dyDescent="0.25">
      <c r="A34" s="3">
        <v>94.76</v>
      </c>
    </row>
    <row r="35" spans="1:1" x14ac:dyDescent="0.25">
      <c r="A35" s="3">
        <v>-59.08</v>
      </c>
    </row>
    <row r="36" spans="1:1" x14ac:dyDescent="0.25">
      <c r="A36" s="3">
        <v>138.27000000000001</v>
      </c>
    </row>
    <row r="37" spans="1:1" x14ac:dyDescent="0.25">
      <c r="A37" s="3">
        <v>443.38</v>
      </c>
    </row>
    <row r="38" spans="1:1" x14ac:dyDescent="0.25">
      <c r="A38" s="3">
        <v>-214.61</v>
      </c>
    </row>
    <row r="39" spans="1:1" x14ac:dyDescent="0.25">
      <c r="A39" s="3">
        <v>-17.75</v>
      </c>
    </row>
    <row r="40" spans="1:1" x14ac:dyDescent="0.25">
      <c r="A40" s="3">
        <v>443.38</v>
      </c>
    </row>
    <row r="41" spans="1:1" x14ac:dyDescent="0.25">
      <c r="A41" s="3">
        <v>-214.61</v>
      </c>
    </row>
    <row r="42" spans="1:1" x14ac:dyDescent="0.25">
      <c r="A42" s="3">
        <v>-17.75</v>
      </c>
    </row>
    <row r="43" spans="1:1" x14ac:dyDescent="0.25">
      <c r="A43" s="3">
        <v>-120.39</v>
      </c>
    </row>
    <row r="44" spans="1:1" x14ac:dyDescent="0.25">
      <c r="A44" s="3">
        <v>73.66</v>
      </c>
    </row>
    <row r="45" spans="1:1" x14ac:dyDescent="0.25">
      <c r="A45" s="3">
        <v>-19.93</v>
      </c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CE18C-268C-4C62-B76B-6CE877C96FB6}">
  <dimension ref="A1:W12"/>
  <sheetViews>
    <sheetView workbookViewId="0">
      <selection activeCell="O2" sqref="O2:O12"/>
    </sheetView>
  </sheetViews>
  <sheetFormatPr defaultRowHeight="13.8" x14ac:dyDescent="0.25"/>
  <cols>
    <col min="4" max="4" width="12.77734375" bestFit="1" customWidth="1"/>
    <col min="10" max="10" width="10.5546875" bestFit="1" customWidth="1"/>
    <col min="13" max="13" width="13.88671875" bestFit="1" customWidth="1"/>
  </cols>
  <sheetData>
    <row r="1" spans="1:23" x14ac:dyDescent="0.25">
      <c r="A1">
        <v>607</v>
      </c>
      <c r="B1" s="3">
        <v>31</v>
      </c>
      <c r="C1" s="3">
        <v>2</v>
      </c>
      <c r="D1" s="3">
        <v>5308148.6500000004</v>
      </c>
      <c r="E1" s="3">
        <v>431.57</v>
      </c>
      <c r="F1" s="1">
        <v>1</v>
      </c>
      <c r="K1" s="1"/>
      <c r="L1" s="1"/>
      <c r="M1" s="1"/>
      <c r="N1" s="1"/>
      <c r="P1" s="1"/>
    </row>
    <row r="2" spans="1:23" x14ac:dyDescent="0.25">
      <c r="A2">
        <v>708</v>
      </c>
      <c r="B2" s="3">
        <v>5</v>
      </c>
      <c r="C2" s="3">
        <v>6</v>
      </c>
      <c r="D2" s="3">
        <v>2224758.14</v>
      </c>
      <c r="E2" s="3">
        <v>16.309999999999999</v>
      </c>
      <c r="F2" s="1">
        <v>198</v>
      </c>
      <c r="G2">
        <f>(D2-D1)/$D$1</f>
        <v>-0.58087870429174959</v>
      </c>
      <c r="H2">
        <f t="shared" ref="H2:H12" si="0">E2/E$1</f>
        <v>3.7792246912435989E-2</v>
      </c>
      <c r="J2">
        <v>708</v>
      </c>
      <c r="K2" s="3">
        <v>31</v>
      </c>
      <c r="L2" s="3">
        <v>2</v>
      </c>
      <c r="M2" s="3">
        <v>4339001.0999999996</v>
      </c>
      <c r="N2" s="3">
        <v>341.17</v>
      </c>
      <c r="O2">
        <f>N2/E$1</f>
        <v>0.79053224274161782</v>
      </c>
      <c r="P2" s="1"/>
      <c r="Q2" s="3"/>
      <c r="R2" s="3"/>
      <c r="S2" s="3"/>
      <c r="T2" s="3"/>
      <c r="U2" s="3"/>
      <c r="V2" s="3"/>
      <c r="W2" s="2"/>
    </row>
    <row r="3" spans="1:23" x14ac:dyDescent="0.25">
      <c r="A3">
        <v>709</v>
      </c>
      <c r="B3" s="1">
        <v>8</v>
      </c>
      <c r="C3" s="1">
        <v>18</v>
      </c>
      <c r="D3" s="1">
        <v>73065700.060000002</v>
      </c>
      <c r="E3" s="1">
        <v>150.07</v>
      </c>
      <c r="F3" s="1">
        <v>379</v>
      </c>
      <c r="G3">
        <f t="shared" ref="G3:G12" si="1">(D3-D2)/$D$1</f>
        <v>13.34569669973353</v>
      </c>
      <c r="H3">
        <f t="shared" si="0"/>
        <v>0.34773037977616605</v>
      </c>
      <c r="J3">
        <v>809</v>
      </c>
      <c r="K3" s="3">
        <v>31</v>
      </c>
      <c r="L3" s="3">
        <v>2</v>
      </c>
      <c r="M3" s="3">
        <v>1471199.52</v>
      </c>
      <c r="N3" s="3">
        <v>119.14</v>
      </c>
      <c r="O3">
        <f t="shared" ref="O3:O12" si="2">N3/E$1</f>
        <v>0.27606182079384572</v>
      </c>
    </row>
    <row r="4" spans="1:23" x14ac:dyDescent="0.25">
      <c r="A4">
        <v>710</v>
      </c>
      <c r="B4" s="1">
        <v>8</v>
      </c>
      <c r="C4" s="1">
        <v>18</v>
      </c>
      <c r="D4" s="1">
        <v>102692398.40000001</v>
      </c>
      <c r="E4" s="1">
        <v>133.31</v>
      </c>
      <c r="F4" s="1">
        <v>52</v>
      </c>
      <c r="G4">
        <f t="shared" si="1"/>
        <v>5.5813618444916759</v>
      </c>
      <c r="H4">
        <f t="shared" si="0"/>
        <v>0.30889542831985545</v>
      </c>
      <c r="J4">
        <v>910</v>
      </c>
      <c r="K4" s="3">
        <v>31</v>
      </c>
      <c r="L4" s="3">
        <v>2</v>
      </c>
      <c r="M4" s="3">
        <v>-3136386.37</v>
      </c>
      <c r="N4" s="3">
        <v>-255.5</v>
      </c>
      <c r="O4">
        <f t="shared" si="2"/>
        <v>-0.59202446879996296</v>
      </c>
    </row>
    <row r="5" spans="1:23" x14ac:dyDescent="0.25">
      <c r="A5">
        <v>711</v>
      </c>
      <c r="B5" s="1">
        <v>8</v>
      </c>
      <c r="C5" s="1">
        <v>18</v>
      </c>
      <c r="D5" s="1">
        <v>121008457.18000001</v>
      </c>
      <c r="E5" s="1">
        <v>102.63</v>
      </c>
      <c r="F5" s="1">
        <v>45</v>
      </c>
      <c r="G5">
        <f t="shared" si="1"/>
        <v>3.4505549839867427</v>
      </c>
      <c r="H5">
        <f t="shared" si="0"/>
        <v>0.23780614963968766</v>
      </c>
      <c r="J5">
        <v>1011</v>
      </c>
      <c r="K5" s="3">
        <v>31</v>
      </c>
      <c r="L5" s="3">
        <v>2</v>
      </c>
      <c r="M5" s="3">
        <v>2151753.5499999998</v>
      </c>
      <c r="N5" s="3">
        <v>178.5</v>
      </c>
      <c r="O5">
        <f t="shared" si="2"/>
        <v>0.41360613573696042</v>
      </c>
    </row>
    <row r="6" spans="1:23" x14ac:dyDescent="0.25">
      <c r="A6">
        <v>712</v>
      </c>
      <c r="B6" s="1">
        <v>8</v>
      </c>
      <c r="C6" s="1">
        <v>18</v>
      </c>
      <c r="D6" s="1">
        <v>148317036.12</v>
      </c>
      <c r="E6" s="1">
        <v>100.71</v>
      </c>
      <c r="F6" s="1">
        <v>19</v>
      </c>
      <c r="G6">
        <f t="shared" si="1"/>
        <v>5.1446522583726049</v>
      </c>
      <c r="H6">
        <f t="shared" si="0"/>
        <v>0.23335727691915564</v>
      </c>
      <c r="J6">
        <v>1112</v>
      </c>
      <c r="K6" s="3">
        <v>31</v>
      </c>
      <c r="L6" s="3">
        <v>2</v>
      </c>
      <c r="M6" s="3">
        <v>3929553</v>
      </c>
      <c r="N6" s="3">
        <v>345.68</v>
      </c>
      <c r="O6">
        <f t="shared" si="2"/>
        <v>0.80098245939245083</v>
      </c>
    </row>
    <row r="7" spans="1:23" x14ac:dyDescent="0.25">
      <c r="A7">
        <v>713</v>
      </c>
      <c r="B7" s="1">
        <v>8</v>
      </c>
      <c r="C7" s="1">
        <v>18</v>
      </c>
      <c r="D7" s="1">
        <v>170478013.88999999</v>
      </c>
      <c r="E7" s="1">
        <v>85.26</v>
      </c>
      <c r="F7" s="1">
        <v>10</v>
      </c>
      <c r="G7">
        <f t="shared" si="1"/>
        <v>4.1748977338831645</v>
      </c>
      <c r="H7">
        <f t="shared" si="0"/>
        <v>0.19755775424612462</v>
      </c>
      <c r="J7">
        <v>1213</v>
      </c>
      <c r="K7" s="3">
        <v>31</v>
      </c>
      <c r="L7" s="3">
        <v>2</v>
      </c>
      <c r="M7" s="3">
        <v>5168169.33</v>
      </c>
      <c r="N7" s="3">
        <v>444.54</v>
      </c>
      <c r="O7">
        <f t="shared" si="2"/>
        <v>1.0300530620756772</v>
      </c>
    </row>
    <row r="8" spans="1:23" x14ac:dyDescent="0.25">
      <c r="A8">
        <v>714</v>
      </c>
      <c r="B8" s="1">
        <v>8</v>
      </c>
      <c r="C8" s="1">
        <v>18</v>
      </c>
      <c r="D8" s="1">
        <v>184801595.66999999</v>
      </c>
      <c r="E8" s="1">
        <v>63.41</v>
      </c>
      <c r="F8" s="1">
        <v>14</v>
      </c>
      <c r="G8">
        <f t="shared" si="1"/>
        <v>2.6984138396350299</v>
      </c>
      <c r="H8">
        <f t="shared" si="0"/>
        <v>0.14692865583798687</v>
      </c>
      <c r="J8">
        <v>1314</v>
      </c>
      <c r="K8" s="3">
        <v>31</v>
      </c>
      <c r="L8" s="3">
        <v>2</v>
      </c>
      <c r="M8" s="3">
        <v>-1231138.1299999999</v>
      </c>
      <c r="N8" s="3">
        <v>-114.02</v>
      </c>
      <c r="O8">
        <f t="shared" si="2"/>
        <v>-0.26419816020576037</v>
      </c>
    </row>
    <row r="9" spans="1:23" x14ac:dyDescent="0.25">
      <c r="A9">
        <v>715</v>
      </c>
      <c r="B9" s="1">
        <v>8</v>
      </c>
      <c r="C9" s="1">
        <v>18</v>
      </c>
      <c r="D9" s="1">
        <v>192208699.94</v>
      </c>
      <c r="E9" s="1">
        <v>47.69</v>
      </c>
      <c r="F9" s="1">
        <v>187</v>
      </c>
      <c r="G9">
        <f t="shared" si="1"/>
        <v>1.395421409308123</v>
      </c>
      <c r="H9">
        <f t="shared" si="0"/>
        <v>0.11050351043863105</v>
      </c>
      <c r="J9">
        <v>1415</v>
      </c>
      <c r="K9" s="3">
        <v>31</v>
      </c>
      <c r="L9" s="3">
        <v>2</v>
      </c>
      <c r="M9" s="3">
        <v>675862.93</v>
      </c>
      <c r="N9" s="3">
        <v>56.78</v>
      </c>
      <c r="O9">
        <f t="shared" si="2"/>
        <v>0.13156614222489979</v>
      </c>
    </row>
    <row r="10" spans="1:23" x14ac:dyDescent="0.25">
      <c r="A10">
        <v>716</v>
      </c>
      <c r="B10" s="1">
        <v>8</v>
      </c>
      <c r="C10" s="1">
        <v>18</v>
      </c>
      <c r="D10" s="1">
        <v>227210205.58000001</v>
      </c>
      <c r="E10" s="1">
        <v>45.84</v>
      </c>
      <c r="F10" s="1">
        <v>273</v>
      </c>
      <c r="G10">
        <f t="shared" si="1"/>
        <v>6.5939196408902401</v>
      </c>
      <c r="H10">
        <f t="shared" si="0"/>
        <v>0.10621683620270177</v>
      </c>
      <c r="J10">
        <v>1516</v>
      </c>
      <c r="K10" s="3">
        <v>31</v>
      </c>
      <c r="L10" s="3">
        <v>2</v>
      </c>
      <c r="M10" s="3">
        <v>-834900.6</v>
      </c>
      <c r="N10" s="3">
        <v>-68.83</v>
      </c>
      <c r="O10">
        <f t="shared" si="2"/>
        <v>-0.15948745278865537</v>
      </c>
    </row>
    <row r="11" spans="1:23" x14ac:dyDescent="0.25">
      <c r="A11">
        <v>717</v>
      </c>
      <c r="B11" s="1">
        <v>8</v>
      </c>
      <c r="C11" s="1">
        <v>18</v>
      </c>
      <c r="D11" s="1">
        <v>293463501.17000002</v>
      </c>
      <c r="E11" s="1">
        <v>51.95</v>
      </c>
      <c r="F11" s="1">
        <v>120</v>
      </c>
      <c r="G11">
        <f t="shared" si="1"/>
        <v>12.481431843473336</v>
      </c>
      <c r="H11">
        <f t="shared" si="0"/>
        <v>0.12037444678731145</v>
      </c>
      <c r="J11">
        <v>1617</v>
      </c>
      <c r="K11" s="3">
        <v>31</v>
      </c>
      <c r="L11" s="3">
        <v>2</v>
      </c>
      <c r="M11" s="3">
        <v>-4748088</v>
      </c>
      <c r="N11" s="3">
        <v>-391.94</v>
      </c>
      <c r="O11">
        <f t="shared" si="2"/>
        <v>-0.90817248650276894</v>
      </c>
    </row>
    <row r="12" spans="1:23" x14ac:dyDescent="0.25">
      <c r="A12">
        <v>718</v>
      </c>
      <c r="B12" s="1">
        <v>8</v>
      </c>
      <c r="C12" s="1">
        <v>18</v>
      </c>
      <c r="D12" s="1">
        <v>291488480.41000003</v>
      </c>
      <c r="E12" s="1">
        <v>46.92</v>
      </c>
      <c r="F12" s="1">
        <v>89</v>
      </c>
      <c r="G12">
        <f t="shared" si="1"/>
        <v>-0.37207337062800422</v>
      </c>
      <c r="H12">
        <f t="shared" si="0"/>
        <v>0.10871932710800103</v>
      </c>
      <c r="J12">
        <v>1718</v>
      </c>
      <c r="K12" s="3">
        <v>31</v>
      </c>
      <c r="L12" s="3">
        <v>2</v>
      </c>
      <c r="M12" s="3">
        <v>986983.72</v>
      </c>
      <c r="N12" s="3">
        <v>90.95</v>
      </c>
      <c r="O12">
        <f t="shared" si="2"/>
        <v>0.21074217392311792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756F-273A-4644-8EF8-9269FC39F56F}">
  <dimension ref="A1:W11"/>
  <sheetViews>
    <sheetView workbookViewId="0">
      <selection activeCell="O2" sqref="O2:O11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608</v>
      </c>
      <c r="B1" s="3">
        <v>11</v>
      </c>
      <c r="C1" s="3">
        <v>12</v>
      </c>
      <c r="D1" s="3">
        <v>7572886.2800000003</v>
      </c>
      <c r="E1" s="3">
        <v>335.97</v>
      </c>
      <c r="F1" s="1">
        <v>1</v>
      </c>
    </row>
    <row r="2" spans="1:23" x14ac:dyDescent="0.25">
      <c r="A2">
        <v>809</v>
      </c>
      <c r="B2" s="1">
        <v>4</v>
      </c>
      <c r="C2" s="1">
        <v>19</v>
      </c>
      <c r="D2" s="1">
        <v>10531928.279999999</v>
      </c>
      <c r="E2" s="1">
        <v>43.24</v>
      </c>
      <c r="F2" s="1">
        <v>2495</v>
      </c>
      <c r="G2">
        <f>(D2-D1)/$D$1</f>
        <v>0.3907416393951183</v>
      </c>
      <c r="H2">
        <f t="shared" ref="H2:H11" si="0">E2/E$1</f>
        <v>0.12870196743756881</v>
      </c>
      <c r="J2">
        <v>809</v>
      </c>
      <c r="K2" s="3">
        <v>11</v>
      </c>
      <c r="L2" s="3">
        <v>12</v>
      </c>
      <c r="M2" s="3">
        <v>3319122.09</v>
      </c>
      <c r="N2" s="3">
        <v>262.52</v>
      </c>
      <c r="O2">
        <f>N2/E$1</f>
        <v>0.78137928981754312</v>
      </c>
      <c r="Q2" s="3">
        <v>607</v>
      </c>
      <c r="R2" s="3">
        <v>14</v>
      </c>
      <c r="S2" s="3">
        <v>9</v>
      </c>
      <c r="T2" s="3">
        <v>1650565.8</v>
      </c>
      <c r="U2" s="3">
        <v>136.80000000000001</v>
      </c>
      <c r="V2" s="3">
        <v>214.14</v>
      </c>
      <c r="W2" s="2">
        <f>U2/V2</f>
        <v>0.63883440739703012</v>
      </c>
    </row>
    <row r="3" spans="1:23" x14ac:dyDescent="0.25">
      <c r="A3">
        <v>810</v>
      </c>
      <c r="B3" s="1">
        <v>4</v>
      </c>
      <c r="C3" s="1">
        <v>19</v>
      </c>
      <c r="D3" s="1">
        <v>37533378.509999998</v>
      </c>
      <c r="E3" s="1">
        <v>72.63</v>
      </c>
      <c r="F3" s="1">
        <v>255</v>
      </c>
      <c r="G3">
        <f t="shared" ref="G3:G11" si="1">(D3-D2)/$D$1</f>
        <v>3.5655428104487523</v>
      </c>
      <c r="H3">
        <f t="shared" si="0"/>
        <v>0.21618001607286361</v>
      </c>
      <c r="J3">
        <v>910</v>
      </c>
      <c r="K3" s="3">
        <v>11</v>
      </c>
      <c r="L3" s="3">
        <v>12</v>
      </c>
      <c r="M3" s="3">
        <v>111119.38</v>
      </c>
      <c r="N3" s="3">
        <v>9.98</v>
      </c>
      <c r="O3">
        <f t="shared" ref="O3:O11" si="2">N3/E$1</f>
        <v>2.9705033187486976E-2</v>
      </c>
      <c r="Q3" s="3">
        <v>708</v>
      </c>
      <c r="R3" s="3">
        <v>9</v>
      </c>
      <c r="S3" s="3">
        <v>4</v>
      </c>
      <c r="T3" s="3">
        <v>-967959.13</v>
      </c>
      <c r="U3" s="3">
        <v>-84.31</v>
      </c>
      <c r="V3" s="3">
        <v>454.98</v>
      </c>
      <c r="W3" s="2">
        <f t="shared" ref="W3" si="3">U3/V3</f>
        <v>-0.18530484856477208</v>
      </c>
    </row>
    <row r="4" spans="1:23" x14ac:dyDescent="0.25">
      <c r="A4">
        <v>811</v>
      </c>
      <c r="B4" s="1">
        <v>4</v>
      </c>
      <c r="C4" s="1">
        <v>19</v>
      </c>
      <c r="D4" s="1">
        <v>57765424.630000003</v>
      </c>
      <c r="E4" s="1">
        <v>65.63</v>
      </c>
      <c r="F4" s="1">
        <v>148</v>
      </c>
      <c r="G4">
        <f t="shared" si="1"/>
        <v>2.6716426699068303</v>
      </c>
      <c r="H4">
        <f t="shared" si="0"/>
        <v>0.19534482245438578</v>
      </c>
      <c r="J4">
        <v>1011</v>
      </c>
      <c r="K4" s="3">
        <v>11</v>
      </c>
      <c r="L4" s="3">
        <v>12</v>
      </c>
      <c r="M4" s="3">
        <v>-558386.4</v>
      </c>
      <c r="N4" s="3">
        <v>-50.51</v>
      </c>
      <c r="O4">
        <f t="shared" si="2"/>
        <v>-0.15034080423847365</v>
      </c>
    </row>
    <row r="5" spans="1:23" x14ac:dyDescent="0.25">
      <c r="A5">
        <v>812</v>
      </c>
      <c r="B5" s="1">
        <v>4</v>
      </c>
      <c r="C5" s="1">
        <v>19</v>
      </c>
      <c r="D5" s="1">
        <v>79967110.469999999</v>
      </c>
      <c r="E5" s="1">
        <v>67.95</v>
      </c>
      <c r="F5" s="1">
        <v>94</v>
      </c>
      <c r="G5">
        <f t="shared" si="1"/>
        <v>2.9317336903149687</v>
      </c>
      <c r="H5">
        <f t="shared" si="0"/>
        <v>0.2022502009107956</v>
      </c>
      <c r="J5">
        <v>1112</v>
      </c>
      <c r="K5" s="3">
        <v>11</v>
      </c>
      <c r="L5" s="3">
        <v>12</v>
      </c>
      <c r="M5" s="3">
        <v>503936.68</v>
      </c>
      <c r="N5" s="3">
        <v>46.34</v>
      </c>
      <c r="O5">
        <f t="shared" si="2"/>
        <v>0.1379289817543233</v>
      </c>
    </row>
    <row r="6" spans="1:23" x14ac:dyDescent="0.25">
      <c r="A6">
        <v>813</v>
      </c>
      <c r="B6" s="1">
        <v>4</v>
      </c>
      <c r="C6" s="1">
        <v>19</v>
      </c>
      <c r="D6" s="1">
        <v>101971034.88</v>
      </c>
      <c r="E6" s="1">
        <v>61.37</v>
      </c>
      <c r="F6" s="1">
        <v>54</v>
      </c>
      <c r="G6">
        <f t="shared" si="1"/>
        <v>2.905619283906637</v>
      </c>
      <c r="H6">
        <f t="shared" si="0"/>
        <v>0.18266511890942641</v>
      </c>
      <c r="J6">
        <v>1213</v>
      </c>
      <c r="K6" s="3">
        <v>11</v>
      </c>
      <c r="L6" s="3">
        <v>12</v>
      </c>
      <c r="M6" s="3">
        <v>-624668.53</v>
      </c>
      <c r="N6" s="3">
        <v>-59.89</v>
      </c>
      <c r="O6">
        <f t="shared" si="2"/>
        <v>-0.17825996368723396</v>
      </c>
    </row>
    <row r="7" spans="1:23" x14ac:dyDescent="0.25">
      <c r="A7">
        <v>814</v>
      </c>
      <c r="B7" s="1">
        <v>4</v>
      </c>
      <c r="C7" s="1">
        <v>19</v>
      </c>
      <c r="D7" s="1">
        <v>115266483.45999999</v>
      </c>
      <c r="E7" s="1">
        <v>45.82</v>
      </c>
      <c r="F7" s="1">
        <v>110</v>
      </c>
      <c r="G7">
        <f t="shared" si="1"/>
        <v>1.7556646288368665</v>
      </c>
      <c r="H7">
        <f t="shared" si="0"/>
        <v>0.13638122451409351</v>
      </c>
      <c r="J7">
        <v>1314</v>
      </c>
      <c r="K7" s="3">
        <v>11</v>
      </c>
      <c r="L7" s="3">
        <v>12</v>
      </c>
      <c r="M7" s="3">
        <v>2584047.12</v>
      </c>
      <c r="N7" s="3">
        <v>222.75</v>
      </c>
      <c r="O7">
        <f t="shared" si="2"/>
        <v>0.66300562550227693</v>
      </c>
    </row>
    <row r="8" spans="1:23" x14ac:dyDescent="0.25">
      <c r="A8">
        <v>815</v>
      </c>
      <c r="B8" s="1">
        <v>4</v>
      </c>
      <c r="C8" s="1">
        <v>19</v>
      </c>
      <c r="D8" s="1">
        <v>130048870.25</v>
      </c>
      <c r="E8" s="1">
        <v>36.83</v>
      </c>
      <c r="F8" s="1">
        <v>251</v>
      </c>
      <c r="G8">
        <f t="shared" si="1"/>
        <v>1.952014891474114</v>
      </c>
      <c r="H8">
        <f t="shared" si="0"/>
        <v>0.10962288299550554</v>
      </c>
      <c r="J8">
        <v>1415</v>
      </c>
      <c r="K8" s="3">
        <v>11</v>
      </c>
      <c r="L8" s="3">
        <v>12</v>
      </c>
      <c r="M8" s="3">
        <v>-1812682.81</v>
      </c>
      <c r="N8" s="3">
        <v>-165.31</v>
      </c>
      <c r="O8">
        <f t="shared" si="2"/>
        <v>-0.49203797958151024</v>
      </c>
    </row>
    <row r="9" spans="1:23" x14ac:dyDescent="0.25">
      <c r="A9">
        <v>816</v>
      </c>
      <c r="B9" s="1">
        <v>4</v>
      </c>
      <c r="C9" s="1">
        <v>19</v>
      </c>
      <c r="D9" s="1">
        <v>167850054.53999999</v>
      </c>
      <c r="E9" s="1">
        <v>38.090000000000003</v>
      </c>
      <c r="F9" s="1">
        <v>371</v>
      </c>
      <c r="G9">
        <f t="shared" si="1"/>
        <v>4.9916482160616829</v>
      </c>
      <c r="H9">
        <f t="shared" si="0"/>
        <v>0.11337321784683156</v>
      </c>
      <c r="J9">
        <v>1516</v>
      </c>
      <c r="K9" s="3">
        <v>11</v>
      </c>
      <c r="L9" s="3">
        <v>12</v>
      </c>
      <c r="M9" s="3">
        <v>-818780.42</v>
      </c>
      <c r="N9" s="3">
        <v>-74.83</v>
      </c>
      <c r="O9">
        <f t="shared" si="2"/>
        <v>-0.2227282197815281</v>
      </c>
    </row>
    <row r="10" spans="1:23" x14ac:dyDescent="0.25">
      <c r="A10">
        <v>817</v>
      </c>
      <c r="B10" s="1">
        <v>4</v>
      </c>
      <c r="C10" s="1">
        <v>19</v>
      </c>
      <c r="D10" s="1">
        <v>214010246.52000001</v>
      </c>
      <c r="E10" s="1">
        <v>41.81</v>
      </c>
      <c r="F10" s="1">
        <v>401</v>
      </c>
      <c r="G10">
        <f t="shared" si="1"/>
        <v>6.095455586321048</v>
      </c>
      <c r="H10">
        <f t="shared" si="0"/>
        <v>0.12444563502693692</v>
      </c>
      <c r="J10">
        <v>1617</v>
      </c>
      <c r="K10" s="3">
        <v>11</v>
      </c>
      <c r="L10" s="3">
        <v>12</v>
      </c>
      <c r="M10" s="3">
        <v>-1423400.74</v>
      </c>
      <c r="N10" s="3">
        <v>-132.29</v>
      </c>
      <c r="O10">
        <f t="shared" si="2"/>
        <v>-0.39375539482691901</v>
      </c>
    </row>
    <row r="11" spans="1:23" x14ac:dyDescent="0.25">
      <c r="A11">
        <v>818</v>
      </c>
      <c r="B11" s="1">
        <v>4</v>
      </c>
      <c r="C11" s="1">
        <v>19</v>
      </c>
      <c r="D11" s="1">
        <v>201311284.11000001</v>
      </c>
      <c r="E11" s="1">
        <v>35.4</v>
      </c>
      <c r="F11" s="1">
        <v>341</v>
      </c>
      <c r="G11">
        <f t="shared" si="1"/>
        <v>-1.676898601202816</v>
      </c>
      <c r="H11">
        <f t="shared" si="0"/>
        <v>0.10536655058487364</v>
      </c>
      <c r="J11">
        <v>1718</v>
      </c>
      <c r="K11" s="3">
        <v>11</v>
      </c>
      <c r="L11" s="3">
        <v>12</v>
      </c>
      <c r="M11" s="3">
        <v>1528061.2</v>
      </c>
      <c r="N11" s="3">
        <v>112.27</v>
      </c>
      <c r="O11">
        <f t="shared" si="2"/>
        <v>0.33416674107807243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5E91-A67F-4B80-9EE3-8F1F0C799D2E}">
  <dimension ref="A1:W10"/>
  <sheetViews>
    <sheetView workbookViewId="0">
      <selection activeCell="N2" sqref="N2:N10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609</v>
      </c>
      <c r="B1" s="3">
        <v>4</v>
      </c>
      <c r="C1" s="3">
        <v>7</v>
      </c>
      <c r="D1" s="3">
        <v>4038065.03</v>
      </c>
      <c r="E1" s="3">
        <v>576.54999999999995</v>
      </c>
      <c r="F1" s="1">
        <v>1</v>
      </c>
    </row>
    <row r="2" spans="1:23" x14ac:dyDescent="0.25">
      <c r="A2">
        <v>910</v>
      </c>
      <c r="B2" s="1">
        <v>15</v>
      </c>
      <c r="C2" s="1">
        <v>18</v>
      </c>
      <c r="D2" s="1">
        <v>28180948.43</v>
      </c>
      <c r="E2" s="1">
        <v>109.33</v>
      </c>
      <c r="F2" s="1">
        <v>4</v>
      </c>
      <c r="G2">
        <f>(D2-D1)/$D$1</f>
        <v>5.9788248135270869</v>
      </c>
      <c r="H2">
        <f t="shared" ref="H2:H10" si="0">E2/E$1</f>
        <v>0.18962795941375424</v>
      </c>
      <c r="J2">
        <v>910</v>
      </c>
      <c r="K2" s="3">
        <v>4</v>
      </c>
      <c r="L2" s="3">
        <v>7</v>
      </c>
      <c r="M2" s="3">
        <v>3494276.31</v>
      </c>
      <c r="N2" s="3">
        <v>312.31</v>
      </c>
      <c r="O2">
        <f>N2/E$1</f>
        <v>0.54168762466394937</v>
      </c>
      <c r="Q2" s="3">
        <v>607</v>
      </c>
      <c r="R2" s="3">
        <v>14</v>
      </c>
      <c r="S2" s="3">
        <v>9</v>
      </c>
      <c r="T2" s="3">
        <v>1419642.55</v>
      </c>
      <c r="U2" s="3">
        <v>128.44999999999999</v>
      </c>
      <c r="V2" s="3">
        <v>214.14</v>
      </c>
      <c r="W2" s="2">
        <f t="shared" ref="W2:W4" si="1">U2/V2</f>
        <v>0.59984122536658258</v>
      </c>
    </row>
    <row r="3" spans="1:23" x14ac:dyDescent="0.25">
      <c r="A3">
        <v>911</v>
      </c>
      <c r="B3" s="1">
        <v>15</v>
      </c>
      <c r="C3" s="1">
        <v>18</v>
      </c>
      <c r="D3" s="1">
        <v>32164537.48</v>
      </c>
      <c r="E3" s="1">
        <v>52.49</v>
      </c>
      <c r="F3" s="1">
        <v>272</v>
      </c>
      <c r="G3">
        <f t="shared" ref="G3:G10" si="2">(D3-D2)/$D$1</f>
        <v>0.98650938516460718</v>
      </c>
      <c r="H3">
        <f t="shared" si="0"/>
        <v>9.104154019599342E-2</v>
      </c>
      <c r="J3">
        <v>1011</v>
      </c>
      <c r="K3" s="3">
        <v>4</v>
      </c>
      <c r="L3" s="3">
        <v>7</v>
      </c>
      <c r="M3" s="3">
        <v>347076.84</v>
      </c>
      <c r="N3" s="3">
        <v>33.04</v>
      </c>
      <c r="O3">
        <f t="shared" ref="O3:O10" si="3">N3/E$1</f>
        <v>5.7306391466481664E-2</v>
      </c>
      <c r="Q3" s="3">
        <v>708</v>
      </c>
      <c r="R3" s="3">
        <v>9</v>
      </c>
      <c r="S3" s="3">
        <v>4</v>
      </c>
      <c r="T3" s="3">
        <v>574272.30000000005</v>
      </c>
      <c r="U3" s="3">
        <v>59.18</v>
      </c>
      <c r="V3" s="3">
        <v>454.98</v>
      </c>
      <c r="W3" s="2">
        <f t="shared" si="1"/>
        <v>0.13007165150116487</v>
      </c>
    </row>
    <row r="4" spans="1:23" x14ac:dyDescent="0.25">
      <c r="A4">
        <v>912</v>
      </c>
      <c r="B4" s="1">
        <v>15</v>
      </c>
      <c r="C4" s="1">
        <v>18</v>
      </c>
      <c r="D4" s="1">
        <v>57808345.549999997</v>
      </c>
      <c r="E4" s="1">
        <v>62.98</v>
      </c>
      <c r="F4" s="1">
        <v>133</v>
      </c>
      <c r="G4">
        <f t="shared" si="2"/>
        <v>6.3505188449132026</v>
      </c>
      <c r="H4">
        <f t="shared" si="0"/>
        <v>0.10923597259561184</v>
      </c>
      <c r="J4">
        <v>1112</v>
      </c>
      <c r="K4" s="3">
        <v>4</v>
      </c>
      <c r="L4" s="3">
        <v>7</v>
      </c>
      <c r="M4" s="3">
        <v>-54262.559999999998</v>
      </c>
      <c r="N4" s="3">
        <v>-5.15</v>
      </c>
      <c r="O4">
        <f t="shared" si="3"/>
        <v>-8.9324429797936009E-3</v>
      </c>
      <c r="Q4" s="3">
        <v>809</v>
      </c>
      <c r="R4" s="3">
        <v>6</v>
      </c>
      <c r="S4" s="3">
        <v>2</v>
      </c>
      <c r="T4" s="3">
        <v>67853.399999999994</v>
      </c>
      <c r="U4" s="3">
        <v>6.99</v>
      </c>
      <c r="V4" s="3">
        <v>415.9</v>
      </c>
      <c r="W4" s="2">
        <f t="shared" si="1"/>
        <v>1.6806924741524405E-2</v>
      </c>
    </row>
    <row r="5" spans="1:23" x14ac:dyDescent="0.25">
      <c r="A5">
        <v>913</v>
      </c>
      <c r="B5" s="1">
        <v>15</v>
      </c>
      <c r="C5" s="1">
        <v>18</v>
      </c>
      <c r="D5" s="1">
        <v>70455081.969999999</v>
      </c>
      <c r="E5" s="1">
        <v>52.9</v>
      </c>
      <c r="F5" s="1">
        <v>172</v>
      </c>
      <c r="G5">
        <f t="shared" si="2"/>
        <v>3.131880325364647</v>
      </c>
      <c r="H5">
        <f t="shared" si="0"/>
        <v>9.1752666724481832E-2</v>
      </c>
      <c r="J5">
        <v>1213</v>
      </c>
      <c r="K5" s="3">
        <v>4</v>
      </c>
      <c r="L5" s="3">
        <v>7</v>
      </c>
      <c r="M5" s="3">
        <v>-325269.90000000002</v>
      </c>
      <c r="N5" s="3">
        <v>-30.7</v>
      </c>
      <c r="O5">
        <f t="shared" si="3"/>
        <v>-5.3247766889255053E-2</v>
      </c>
    </row>
    <row r="6" spans="1:23" x14ac:dyDescent="0.25">
      <c r="A6">
        <v>914</v>
      </c>
      <c r="B6" s="1">
        <v>15</v>
      </c>
      <c r="C6" s="1">
        <v>18</v>
      </c>
      <c r="D6" s="1">
        <v>83003458.180000007</v>
      </c>
      <c r="E6" s="1">
        <v>39.869999999999997</v>
      </c>
      <c r="F6" s="1">
        <v>223</v>
      </c>
      <c r="G6">
        <f t="shared" si="2"/>
        <v>3.1075220722733157</v>
      </c>
      <c r="H6">
        <f t="shared" si="0"/>
        <v>6.9152718758130255E-2</v>
      </c>
      <c r="J6">
        <v>1314</v>
      </c>
      <c r="K6" s="3">
        <v>4</v>
      </c>
      <c r="L6" s="3">
        <v>7</v>
      </c>
      <c r="M6" s="3">
        <v>505056.79</v>
      </c>
      <c r="N6" s="3">
        <v>48.56</v>
      </c>
      <c r="O6">
        <f t="shared" si="3"/>
        <v>8.4225132252189763E-2</v>
      </c>
    </row>
    <row r="7" spans="1:23" x14ac:dyDescent="0.25">
      <c r="A7">
        <v>915</v>
      </c>
      <c r="B7" s="1">
        <v>15</v>
      </c>
      <c r="C7" s="1">
        <v>18</v>
      </c>
      <c r="D7" s="1">
        <v>96662963.019999996</v>
      </c>
      <c r="E7" s="1">
        <v>31.62</v>
      </c>
      <c r="F7" s="1">
        <v>847</v>
      </c>
      <c r="G7">
        <f t="shared" si="2"/>
        <v>3.382685701819911</v>
      </c>
      <c r="H7">
        <f t="shared" si="0"/>
        <v>5.484346544098518E-2</v>
      </c>
      <c r="J7">
        <v>1415</v>
      </c>
      <c r="K7" s="3">
        <v>4</v>
      </c>
      <c r="L7" s="3">
        <v>7</v>
      </c>
      <c r="M7" s="3">
        <v>832174.44</v>
      </c>
      <c r="N7" s="3">
        <v>79.709999999999994</v>
      </c>
      <c r="O7">
        <f t="shared" si="3"/>
        <v>0.13825340386783452</v>
      </c>
    </row>
    <row r="8" spans="1:23" x14ac:dyDescent="0.25">
      <c r="A8">
        <v>916</v>
      </c>
      <c r="B8" s="1">
        <v>15</v>
      </c>
      <c r="C8" s="1">
        <v>18</v>
      </c>
      <c r="D8" s="1">
        <v>133670702.95</v>
      </c>
      <c r="E8" s="1">
        <v>34.53</v>
      </c>
      <c r="F8" s="1">
        <v>768</v>
      </c>
      <c r="G8">
        <f t="shared" si="2"/>
        <v>9.1647211362517389</v>
      </c>
      <c r="H8">
        <f t="shared" si="0"/>
        <v>5.9890729338305443E-2</v>
      </c>
      <c r="J8">
        <v>1516</v>
      </c>
      <c r="K8" s="3">
        <v>4</v>
      </c>
      <c r="L8" s="3">
        <v>7</v>
      </c>
      <c r="M8" s="3">
        <v>2841557.24</v>
      </c>
      <c r="N8" s="3">
        <v>227.35</v>
      </c>
      <c r="O8">
        <f t="shared" si="3"/>
        <v>0.39432833232156794</v>
      </c>
    </row>
    <row r="9" spans="1:23" x14ac:dyDescent="0.25">
      <c r="A9">
        <v>917</v>
      </c>
      <c r="B9" s="1">
        <v>15</v>
      </c>
      <c r="C9" s="1">
        <v>18</v>
      </c>
      <c r="D9" s="1">
        <v>204589291.30000001</v>
      </c>
      <c r="E9" s="1">
        <v>45.8</v>
      </c>
      <c r="F9" s="1">
        <v>193</v>
      </c>
      <c r="G9">
        <f t="shared" si="2"/>
        <v>17.562517647220755</v>
      </c>
      <c r="H9">
        <f t="shared" si="0"/>
        <v>7.9438036596999398E-2</v>
      </c>
      <c r="J9">
        <v>1617</v>
      </c>
      <c r="K9" s="3">
        <v>4</v>
      </c>
      <c r="L9" s="3">
        <v>7</v>
      </c>
      <c r="M9" s="3">
        <v>-5593773.8200000003</v>
      </c>
      <c r="N9" s="3">
        <v>-491.51</v>
      </c>
      <c r="O9">
        <f t="shared" si="3"/>
        <v>-0.85250195126181605</v>
      </c>
    </row>
    <row r="10" spans="1:23" x14ac:dyDescent="0.25">
      <c r="A10">
        <v>918</v>
      </c>
      <c r="B10" s="1">
        <v>15</v>
      </c>
      <c r="C10" s="1">
        <v>18</v>
      </c>
      <c r="D10" s="1">
        <v>207754201.77000001</v>
      </c>
      <c r="E10" s="1">
        <v>41.35</v>
      </c>
      <c r="F10" s="1">
        <v>89</v>
      </c>
      <c r="G10">
        <f t="shared" si="2"/>
        <v>0.78376906921679734</v>
      </c>
      <c r="H10">
        <f t="shared" si="0"/>
        <v>7.1719712080478712E-2</v>
      </c>
      <c r="J10">
        <v>1718</v>
      </c>
      <c r="K10" s="3">
        <v>4</v>
      </c>
      <c r="L10" s="3">
        <v>7</v>
      </c>
      <c r="M10" s="3">
        <v>610813.29</v>
      </c>
      <c r="N10" s="3">
        <v>51.15</v>
      </c>
      <c r="O10">
        <f t="shared" si="3"/>
        <v>8.8717370566299539E-2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9ED8-2D87-4DB7-9EC6-C08D274B087A}">
  <dimension ref="A1:W10"/>
  <sheetViews>
    <sheetView workbookViewId="0">
      <selection activeCell="N2" sqref="N2:N9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610</v>
      </c>
      <c r="B1" s="3">
        <v>13</v>
      </c>
      <c r="C1" s="3">
        <v>10</v>
      </c>
      <c r="D1" s="3">
        <v>8703578.8900000006</v>
      </c>
      <c r="E1" s="3">
        <v>446.32</v>
      </c>
      <c r="F1" s="1">
        <v>1</v>
      </c>
    </row>
    <row r="2" spans="1:23" x14ac:dyDescent="0.25">
      <c r="A2">
        <v>1011</v>
      </c>
      <c r="B2" s="1">
        <v>15</v>
      </c>
      <c r="C2" s="1">
        <v>18</v>
      </c>
      <c r="D2" s="1">
        <v>-44934390.009999998</v>
      </c>
      <c r="E2" s="1">
        <v>-169.83</v>
      </c>
      <c r="F2" s="1">
        <v>9998</v>
      </c>
      <c r="G2">
        <f>(D2-D1)/$D$1</f>
        <v>-6.162748632246843</v>
      </c>
      <c r="H2">
        <f t="shared" ref="H2:H9" si="0">E2/E$1</f>
        <v>-0.38051174045527875</v>
      </c>
      <c r="J2">
        <v>1011</v>
      </c>
      <c r="K2" s="3">
        <v>13</v>
      </c>
      <c r="L2" s="3">
        <v>10</v>
      </c>
      <c r="M2" s="3">
        <v>730737.06</v>
      </c>
      <c r="N2" s="3">
        <v>71.27</v>
      </c>
      <c r="O2">
        <f>N2/E$1</f>
        <v>0.1596836350600466</v>
      </c>
      <c r="Q2" s="3">
        <v>607</v>
      </c>
      <c r="R2" s="3">
        <v>14</v>
      </c>
      <c r="S2" s="3">
        <v>9</v>
      </c>
      <c r="T2" s="3">
        <v>1753497.08</v>
      </c>
      <c r="U2" s="3">
        <v>177.18</v>
      </c>
      <c r="V2" s="3">
        <v>214.14</v>
      </c>
      <c r="W2" s="2">
        <f t="shared" ref="W2:W5" si="1">U2/V2</f>
        <v>0.827402633790978</v>
      </c>
    </row>
    <row r="3" spans="1:23" x14ac:dyDescent="0.25">
      <c r="A3">
        <v>1012</v>
      </c>
      <c r="B3" s="1">
        <v>15</v>
      </c>
      <c r="C3" s="1">
        <v>18</v>
      </c>
      <c r="D3" s="1">
        <v>-19290581.949999999</v>
      </c>
      <c r="E3" s="1">
        <v>-32.97</v>
      </c>
      <c r="F3" s="1">
        <v>9804</v>
      </c>
      <c r="G3">
        <f t="shared" ref="G3:G9" si="2">(D3-D2)/$D$1</f>
        <v>2.9463521137797142</v>
      </c>
      <c r="H3">
        <f t="shared" si="0"/>
        <v>-7.3870765370138022E-2</v>
      </c>
      <c r="J3">
        <v>1112</v>
      </c>
      <c r="K3" s="3">
        <v>13</v>
      </c>
      <c r="L3" s="3">
        <v>10</v>
      </c>
      <c r="M3" s="3">
        <v>958372.72</v>
      </c>
      <c r="N3" s="3">
        <v>93.02</v>
      </c>
      <c r="O3">
        <f>N3/E$1</f>
        <v>0.2084154866463524</v>
      </c>
      <c r="Q3" s="3">
        <v>708</v>
      </c>
      <c r="R3" s="3">
        <v>9</v>
      </c>
      <c r="S3" s="3">
        <v>4</v>
      </c>
      <c r="T3" s="3">
        <v>118573.52</v>
      </c>
      <c r="U3" s="3">
        <v>10.75</v>
      </c>
      <c r="V3" s="3">
        <v>454.98</v>
      </c>
      <c r="W3" s="2">
        <f t="shared" si="1"/>
        <v>2.3627412193942592E-2</v>
      </c>
    </row>
    <row r="4" spans="1:23" x14ac:dyDescent="0.25">
      <c r="A4">
        <v>1013</v>
      </c>
      <c r="B4" s="1">
        <v>15</v>
      </c>
      <c r="C4" s="1">
        <v>18</v>
      </c>
      <c r="D4" s="1">
        <v>-6643845.5300000003</v>
      </c>
      <c r="E4" s="1">
        <v>-6.65</v>
      </c>
      <c r="F4" s="1">
        <v>7555</v>
      </c>
      <c r="G4">
        <f t="shared" si="2"/>
        <v>1.4530501279801691</v>
      </c>
      <c r="H4">
        <f t="shared" si="0"/>
        <v>-1.4899623588456713E-2</v>
      </c>
      <c r="J4">
        <v>1213</v>
      </c>
      <c r="K4" s="3">
        <v>13</v>
      </c>
      <c r="L4" s="3">
        <v>10</v>
      </c>
      <c r="M4" s="3">
        <v>-807158.67</v>
      </c>
      <c r="N4" s="3">
        <v>-76.17</v>
      </c>
      <c r="O4">
        <f t="shared" ref="O4:O9" si="3">N4/E$1</f>
        <v>-0.17066230507259367</v>
      </c>
      <c r="Q4" s="3">
        <v>809</v>
      </c>
      <c r="R4" s="3">
        <v>6</v>
      </c>
      <c r="S4" s="3">
        <v>2</v>
      </c>
      <c r="T4" s="3">
        <v>1089443.8500000001</v>
      </c>
      <c r="U4" s="3">
        <v>110.13</v>
      </c>
      <c r="V4" s="3">
        <v>415.9</v>
      </c>
      <c r="W4" s="2">
        <f t="shared" si="1"/>
        <v>0.26479923058427507</v>
      </c>
    </row>
    <row r="5" spans="1:23" x14ac:dyDescent="0.25">
      <c r="A5">
        <v>1014</v>
      </c>
      <c r="B5" s="1">
        <v>15</v>
      </c>
      <c r="C5" s="1">
        <v>18</v>
      </c>
      <c r="D5" s="1">
        <v>5904530.6799999997</v>
      </c>
      <c r="E5" s="1">
        <v>3.54</v>
      </c>
      <c r="F5" s="1">
        <v>6088</v>
      </c>
      <c r="G5">
        <f t="shared" si="2"/>
        <v>1.441749005620836</v>
      </c>
      <c r="H5">
        <f t="shared" si="0"/>
        <v>7.9315289478401156E-3</v>
      </c>
      <c r="J5">
        <v>1314</v>
      </c>
      <c r="K5" s="3">
        <v>13</v>
      </c>
      <c r="L5" s="3">
        <v>10</v>
      </c>
      <c r="M5" s="3">
        <v>271631.3</v>
      </c>
      <c r="N5" s="3">
        <v>26.54</v>
      </c>
      <c r="O5">
        <f t="shared" si="3"/>
        <v>5.9464061659795661E-2</v>
      </c>
      <c r="Q5" s="3">
        <v>910</v>
      </c>
      <c r="R5" s="3">
        <v>10</v>
      </c>
      <c r="S5" s="3">
        <v>6</v>
      </c>
      <c r="T5" s="3">
        <v>-1291642.45</v>
      </c>
      <c r="U5" s="3">
        <v>-126.36</v>
      </c>
      <c r="V5" s="3">
        <v>192.34</v>
      </c>
      <c r="W5" s="2">
        <f t="shared" si="1"/>
        <v>-0.65696163044608502</v>
      </c>
    </row>
    <row r="6" spans="1:23" x14ac:dyDescent="0.25">
      <c r="A6">
        <v>1015</v>
      </c>
      <c r="B6" s="1">
        <v>15</v>
      </c>
      <c r="C6" s="1">
        <v>18</v>
      </c>
      <c r="D6" s="1">
        <v>19564035.52</v>
      </c>
      <c r="E6" s="1">
        <v>7.68</v>
      </c>
      <c r="F6" s="1">
        <v>5647</v>
      </c>
      <c r="G6">
        <f t="shared" si="2"/>
        <v>1.5694124236288733</v>
      </c>
      <c r="H6">
        <f t="shared" si="0"/>
        <v>1.7207384835992112E-2</v>
      </c>
      <c r="J6">
        <v>1415</v>
      </c>
      <c r="K6" s="3">
        <v>13</v>
      </c>
      <c r="L6" s="3">
        <v>10</v>
      </c>
      <c r="M6" s="3">
        <v>-1409740.1</v>
      </c>
      <c r="N6" s="3">
        <v>-134.75</v>
      </c>
      <c r="O6">
        <f t="shared" si="3"/>
        <v>-0.3019134253450439</v>
      </c>
      <c r="Q6" s="3"/>
      <c r="R6" s="3"/>
      <c r="S6" s="3"/>
      <c r="T6" s="3"/>
      <c r="U6" s="3"/>
      <c r="V6" s="3"/>
      <c r="W6" s="2"/>
    </row>
    <row r="7" spans="1:23" x14ac:dyDescent="0.25">
      <c r="A7">
        <v>1016</v>
      </c>
      <c r="B7" s="1">
        <v>15</v>
      </c>
      <c r="C7" s="1">
        <v>18</v>
      </c>
      <c r="D7" s="1">
        <v>56571775.450000003</v>
      </c>
      <c r="E7" s="1">
        <v>17.05</v>
      </c>
      <c r="F7" s="1">
        <v>3251</v>
      </c>
      <c r="G7">
        <f t="shared" si="2"/>
        <v>4.2520140734887972</v>
      </c>
      <c r="H7">
        <f t="shared" si="0"/>
        <v>3.8201290553862705E-2</v>
      </c>
      <c r="J7">
        <v>1516</v>
      </c>
      <c r="K7" s="3">
        <v>13</v>
      </c>
      <c r="L7" s="3">
        <v>10</v>
      </c>
      <c r="M7" s="3">
        <v>3750449.98</v>
      </c>
      <c r="N7" s="3">
        <v>296.16000000000003</v>
      </c>
      <c r="O7">
        <f t="shared" si="3"/>
        <v>0.66355977773794594</v>
      </c>
    </row>
    <row r="8" spans="1:23" x14ac:dyDescent="0.25">
      <c r="A8">
        <v>1017</v>
      </c>
      <c r="B8" s="1">
        <v>15</v>
      </c>
      <c r="C8" s="1">
        <v>18</v>
      </c>
      <c r="D8" s="1">
        <v>127490363.8</v>
      </c>
      <c r="E8" s="1">
        <v>32.61</v>
      </c>
      <c r="F8" s="1">
        <v>1109</v>
      </c>
      <c r="G8">
        <f t="shared" si="2"/>
        <v>8.1482099773326677</v>
      </c>
      <c r="H8">
        <f t="shared" si="0"/>
        <v>7.3064169205950893E-2</v>
      </c>
      <c r="J8">
        <v>1617</v>
      </c>
      <c r="K8" s="3">
        <v>13</v>
      </c>
      <c r="L8" s="3">
        <v>10</v>
      </c>
      <c r="M8" s="3">
        <v>-2916627.28</v>
      </c>
      <c r="N8" s="3">
        <v>-239.18</v>
      </c>
      <c r="O8">
        <f t="shared" si="3"/>
        <v>-0.53589352930632728</v>
      </c>
    </row>
    <row r="9" spans="1:23" x14ac:dyDescent="0.25">
      <c r="A9">
        <v>1018</v>
      </c>
      <c r="B9" s="1">
        <v>15</v>
      </c>
      <c r="C9" s="1">
        <v>18</v>
      </c>
      <c r="D9" s="1">
        <v>130655274.27</v>
      </c>
      <c r="E9" s="1">
        <v>29.26</v>
      </c>
      <c r="F9" s="1">
        <v>535</v>
      </c>
      <c r="G9">
        <f t="shared" si="2"/>
        <v>0.36363322605558629</v>
      </c>
      <c r="H9">
        <f t="shared" si="0"/>
        <v>6.5558343789209536E-2</v>
      </c>
      <c r="J9">
        <v>1718</v>
      </c>
      <c r="K9" s="3">
        <v>13</v>
      </c>
      <c r="L9" s="3">
        <v>10</v>
      </c>
      <c r="M9" s="3">
        <v>-877619.76</v>
      </c>
      <c r="N9" s="3">
        <v>-74.89</v>
      </c>
      <c r="O9">
        <f t="shared" si="3"/>
        <v>-0.16779440759992831</v>
      </c>
    </row>
    <row r="10" spans="1:23" x14ac:dyDescent="0.25">
      <c r="N1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C495-95DA-43DF-A8F2-126B20A5B100}">
  <dimension ref="A1:W8"/>
  <sheetViews>
    <sheetView workbookViewId="0">
      <selection activeCell="N2" sqref="N2:N8"/>
    </sheetView>
  </sheetViews>
  <sheetFormatPr defaultRowHeight="13.8" x14ac:dyDescent="0.25"/>
  <cols>
    <col min="4" max="4" width="12.77734375" bestFit="1" customWidth="1"/>
  </cols>
  <sheetData>
    <row r="1" spans="1:23" x14ac:dyDescent="0.25">
      <c r="A1">
        <v>611</v>
      </c>
      <c r="B1" s="3">
        <v>10</v>
      </c>
      <c r="C1" s="3">
        <v>9</v>
      </c>
      <c r="D1" s="3">
        <v>9545424.0199999996</v>
      </c>
      <c r="E1" s="3">
        <v>298.32</v>
      </c>
      <c r="F1" s="1">
        <v>1</v>
      </c>
    </row>
    <row r="2" spans="1:23" x14ac:dyDescent="0.25">
      <c r="A2">
        <v>1112</v>
      </c>
      <c r="B2" s="1">
        <v>2</v>
      </c>
      <c r="C2" s="1">
        <v>14</v>
      </c>
      <c r="D2" s="1">
        <v>1417087.24</v>
      </c>
      <c r="E2" s="1">
        <v>4.79</v>
      </c>
      <c r="F2" s="1">
        <v>7778</v>
      </c>
      <c r="G2">
        <f>(D2-D1)/$D$1</f>
        <v>-0.85154276677171636</v>
      </c>
      <c r="H2">
        <f t="shared" ref="H2:H8" si="0">E2/E$1</f>
        <v>1.6056583534459642E-2</v>
      </c>
      <c r="J2" s="2">
        <v>1112</v>
      </c>
      <c r="K2" s="3">
        <v>10</v>
      </c>
      <c r="L2" s="3">
        <v>9</v>
      </c>
      <c r="M2" s="3">
        <v>-608901.24</v>
      </c>
      <c r="N2" s="3">
        <v>-57.46</v>
      </c>
      <c r="O2" s="2">
        <f>N2/E$1</f>
        <v>-0.19261196031107536</v>
      </c>
      <c r="Q2" s="3">
        <v>607</v>
      </c>
      <c r="R2" s="3">
        <v>14</v>
      </c>
      <c r="S2" s="3">
        <v>9</v>
      </c>
      <c r="T2" s="3">
        <v>1333817.73</v>
      </c>
      <c r="U2" s="3">
        <v>122.93</v>
      </c>
      <c r="V2" s="3">
        <v>214.14</v>
      </c>
      <c r="W2" s="2">
        <f t="shared" ref="W2:W6" si="1">U2/V2</f>
        <v>0.57406369664705337</v>
      </c>
    </row>
    <row r="3" spans="1:23" x14ac:dyDescent="0.25">
      <c r="A3">
        <v>1113</v>
      </c>
      <c r="B3" s="1">
        <v>2</v>
      </c>
      <c r="C3" s="1">
        <v>14</v>
      </c>
      <c r="D3" s="1">
        <v>12847173.460000001</v>
      </c>
      <c r="E3" s="1">
        <v>18.62</v>
      </c>
      <c r="F3" s="1">
        <v>3671</v>
      </c>
      <c r="G3">
        <f t="shared" ref="G3:G8" si="2">(D3-D2)/$D$1</f>
        <v>1.1974414333036618</v>
      </c>
      <c r="H3">
        <f t="shared" si="0"/>
        <v>6.2416197371949589E-2</v>
      </c>
      <c r="J3" s="2">
        <v>1213</v>
      </c>
      <c r="K3" s="3">
        <v>10</v>
      </c>
      <c r="L3" s="3">
        <v>9</v>
      </c>
      <c r="M3" s="3">
        <v>-657027.86</v>
      </c>
      <c r="N3" s="3">
        <v>-62</v>
      </c>
      <c r="O3" s="2">
        <f t="shared" ref="O3:O8" si="3">N3/E$1</f>
        <v>-0.20783051756503085</v>
      </c>
      <c r="Q3" s="3">
        <v>708</v>
      </c>
      <c r="R3" s="3">
        <v>9</v>
      </c>
      <c r="S3" s="3">
        <v>4</v>
      </c>
      <c r="T3" s="3">
        <v>1807939.33</v>
      </c>
      <c r="U3" s="3">
        <v>166.63</v>
      </c>
      <c r="V3" s="3">
        <v>454.98</v>
      </c>
      <c r="W3" s="2">
        <f t="shared" si="1"/>
        <v>0.36623587850015382</v>
      </c>
    </row>
    <row r="4" spans="1:23" x14ac:dyDescent="0.25">
      <c r="A4">
        <v>1114</v>
      </c>
      <c r="B4" s="1">
        <v>2</v>
      </c>
      <c r="C4" s="1">
        <v>14</v>
      </c>
      <c r="D4" s="1">
        <v>27403204.190000001</v>
      </c>
      <c r="E4" s="1">
        <v>21.6</v>
      </c>
      <c r="F4" s="1">
        <v>1848</v>
      </c>
      <c r="G4">
        <f t="shared" si="2"/>
        <v>1.5249223816041648</v>
      </c>
      <c r="H4">
        <f t="shared" si="0"/>
        <v>7.2405470635559133E-2</v>
      </c>
      <c r="J4" s="2">
        <v>1314</v>
      </c>
      <c r="K4" s="3">
        <v>10</v>
      </c>
      <c r="L4" s="3">
        <v>9</v>
      </c>
      <c r="M4" s="3">
        <v>721238.1</v>
      </c>
      <c r="N4" s="3">
        <v>68.89</v>
      </c>
      <c r="O4" s="2">
        <f t="shared" si="3"/>
        <v>0.2309265218557254</v>
      </c>
      <c r="Q4" s="3">
        <v>809</v>
      </c>
      <c r="R4" s="3">
        <v>6</v>
      </c>
      <c r="S4" s="3">
        <v>2</v>
      </c>
      <c r="T4" s="3">
        <v>1755840.65</v>
      </c>
      <c r="U4" s="3">
        <v>161.82</v>
      </c>
      <c r="V4" s="3">
        <v>415.9</v>
      </c>
      <c r="W4" s="2">
        <f t="shared" si="1"/>
        <v>0.38908391440250062</v>
      </c>
    </row>
    <row r="5" spans="1:23" x14ac:dyDescent="0.25">
      <c r="A5">
        <v>1115</v>
      </c>
      <c r="B5" s="1">
        <v>2</v>
      </c>
      <c r="C5" s="1">
        <v>14</v>
      </c>
      <c r="D5" s="1">
        <v>36021396.409999996</v>
      </c>
      <c r="E5" s="1">
        <v>17.510000000000002</v>
      </c>
      <c r="F5" s="1">
        <v>4326</v>
      </c>
      <c r="G5">
        <f t="shared" si="2"/>
        <v>0.90286111983530259</v>
      </c>
      <c r="H5">
        <f t="shared" si="0"/>
        <v>5.8695360686511135E-2</v>
      </c>
      <c r="J5" s="2">
        <v>1415</v>
      </c>
      <c r="K5" s="3">
        <v>10</v>
      </c>
      <c r="L5" s="3">
        <v>9</v>
      </c>
      <c r="M5" s="3">
        <v>-497314.32</v>
      </c>
      <c r="N5" s="3">
        <v>-47.32</v>
      </c>
      <c r="O5" s="2">
        <f t="shared" si="3"/>
        <v>-0.15862161437382677</v>
      </c>
      <c r="Q5" s="3">
        <v>910</v>
      </c>
      <c r="R5" s="3">
        <v>10</v>
      </c>
      <c r="S5" s="3">
        <v>6</v>
      </c>
      <c r="T5" s="3">
        <v>586510.13</v>
      </c>
      <c r="U5" s="3">
        <v>57.23</v>
      </c>
      <c r="V5" s="3">
        <v>192.34</v>
      </c>
      <c r="W5" s="2">
        <f t="shared" si="1"/>
        <v>0.29754601226993865</v>
      </c>
    </row>
    <row r="6" spans="1:23" x14ac:dyDescent="0.25">
      <c r="A6">
        <v>1116</v>
      </c>
      <c r="B6" s="1">
        <v>2</v>
      </c>
      <c r="C6" s="1">
        <v>14</v>
      </c>
      <c r="D6" s="1">
        <v>63871837.020000003</v>
      </c>
      <c r="E6" s="1">
        <v>23.41</v>
      </c>
      <c r="F6" s="1">
        <v>2397</v>
      </c>
      <c r="G6">
        <f t="shared" si="2"/>
        <v>2.9176745372072017</v>
      </c>
      <c r="H6">
        <f t="shared" si="0"/>
        <v>7.8472780906409231E-2</v>
      </c>
      <c r="J6" s="2">
        <v>1516</v>
      </c>
      <c r="K6" s="3">
        <v>10</v>
      </c>
      <c r="L6" s="3">
        <v>9</v>
      </c>
      <c r="M6" s="3">
        <v>2892463.85</v>
      </c>
      <c r="N6" s="3">
        <v>231.42</v>
      </c>
      <c r="O6" s="2">
        <f t="shared" si="3"/>
        <v>0.77574416733708762</v>
      </c>
      <c r="Q6" s="3">
        <v>1011</v>
      </c>
      <c r="R6" s="3">
        <v>4</v>
      </c>
      <c r="S6" s="3">
        <v>3</v>
      </c>
      <c r="T6" s="3">
        <v>1196751.3500000001</v>
      </c>
      <c r="U6" s="3">
        <v>114.23</v>
      </c>
      <c r="V6" s="3">
        <v>282.64</v>
      </c>
      <c r="W6" s="2">
        <f t="shared" si="1"/>
        <v>0.40415369374469295</v>
      </c>
    </row>
    <row r="7" spans="1:23" x14ac:dyDescent="0.25">
      <c r="A7">
        <v>1117</v>
      </c>
      <c r="B7" s="1">
        <v>2</v>
      </c>
      <c r="C7" s="1">
        <v>14</v>
      </c>
      <c r="D7" s="1">
        <v>87955392.040000007</v>
      </c>
      <c r="E7" s="1">
        <v>25.71</v>
      </c>
      <c r="F7" s="1">
        <v>3033</v>
      </c>
      <c r="G7">
        <f t="shared" si="2"/>
        <v>2.5230471657978799</v>
      </c>
      <c r="H7">
        <f t="shared" si="0"/>
        <v>8.6182622687047475E-2</v>
      </c>
      <c r="J7" s="2">
        <v>1617</v>
      </c>
      <c r="K7" s="3">
        <v>10</v>
      </c>
      <c r="L7" s="3">
        <v>9</v>
      </c>
      <c r="M7" s="3">
        <v>-4830928.4000000004</v>
      </c>
      <c r="N7" s="3">
        <v>-396.17</v>
      </c>
      <c r="O7" s="2">
        <f t="shared" si="3"/>
        <v>-1.3280034861893271</v>
      </c>
    </row>
    <row r="8" spans="1:23" x14ac:dyDescent="0.25">
      <c r="A8">
        <v>1118</v>
      </c>
      <c r="B8" s="1">
        <v>2</v>
      </c>
      <c r="C8" s="1">
        <v>14</v>
      </c>
      <c r="D8" s="1">
        <v>65976122.759999998</v>
      </c>
      <c r="E8" s="1">
        <v>16.54</v>
      </c>
      <c r="F8" s="1">
        <v>3688</v>
      </c>
      <c r="G8">
        <f t="shared" si="2"/>
        <v>-2.3025974785350614</v>
      </c>
      <c r="H8">
        <f t="shared" si="0"/>
        <v>5.5443818718155E-2</v>
      </c>
      <c r="J8" s="2">
        <v>1718</v>
      </c>
      <c r="K8" s="3">
        <v>10</v>
      </c>
      <c r="L8" s="3">
        <v>9</v>
      </c>
      <c r="M8" s="3">
        <v>42089.02</v>
      </c>
      <c r="N8" s="3">
        <v>3.81</v>
      </c>
      <c r="O8" s="2">
        <f t="shared" si="3"/>
        <v>1.2771520514883348E-2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C6D9-8CA1-479E-86F0-6D9CB93FC6BE}">
  <dimension ref="A1:W7"/>
  <sheetViews>
    <sheetView workbookViewId="0">
      <selection activeCell="N2" sqref="N2:N7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612</v>
      </c>
      <c r="B1" s="3">
        <v>5</v>
      </c>
      <c r="C1" s="3">
        <v>13</v>
      </c>
      <c r="D1" s="3">
        <v>10113759.07</v>
      </c>
      <c r="E1" s="3">
        <v>235.78</v>
      </c>
      <c r="F1" s="1">
        <v>1</v>
      </c>
    </row>
    <row r="2" spans="1:23" x14ac:dyDescent="0.25">
      <c r="A2">
        <v>1213</v>
      </c>
      <c r="B2" s="1">
        <v>4</v>
      </c>
      <c r="C2" s="1">
        <v>19</v>
      </c>
      <c r="D2" s="1">
        <v>18076802.420000002</v>
      </c>
      <c r="E2" s="1">
        <v>54.53</v>
      </c>
      <c r="F2" s="1">
        <v>166</v>
      </c>
      <c r="G2">
        <f>(D2-D1)/$D$1</f>
        <v>0.78734754257894357</v>
      </c>
      <c r="H2">
        <f t="shared" ref="H2:H7" si="0">E2/E$1</f>
        <v>0.2312749172957842</v>
      </c>
      <c r="J2">
        <v>1213</v>
      </c>
      <c r="K2" s="3">
        <v>5</v>
      </c>
      <c r="L2" s="3">
        <v>13</v>
      </c>
      <c r="M2" s="3">
        <v>-1606.83</v>
      </c>
      <c r="N2" s="3">
        <v>-0.15</v>
      </c>
      <c r="O2">
        <f>N2/E$1</f>
        <v>-6.3618627534141998E-4</v>
      </c>
      <c r="Q2" s="3">
        <v>607</v>
      </c>
      <c r="R2" s="3">
        <v>14</v>
      </c>
      <c r="S2" s="3">
        <v>9</v>
      </c>
      <c r="T2" s="3">
        <v>2053744.05</v>
      </c>
      <c r="U2" s="3">
        <v>201.17</v>
      </c>
      <c r="V2" s="3">
        <v>214.14</v>
      </c>
      <c r="W2" s="2">
        <f t="shared" ref="W2:W7" si="1">U2/V2</f>
        <v>0.93943214719342483</v>
      </c>
    </row>
    <row r="3" spans="1:23" x14ac:dyDescent="0.25">
      <c r="A3">
        <v>1214</v>
      </c>
      <c r="B3" s="1">
        <v>4</v>
      </c>
      <c r="C3" s="1">
        <v>19</v>
      </c>
      <c r="D3" s="1">
        <v>31372250.989999998</v>
      </c>
      <c r="E3" s="1">
        <v>37.450000000000003</v>
      </c>
      <c r="F3" s="1">
        <v>258</v>
      </c>
      <c r="G3">
        <f t="shared" ref="G3:G7" si="2">(D3-D2)/$D$1</f>
        <v>1.3145902011288466</v>
      </c>
      <c r="H3">
        <f t="shared" si="0"/>
        <v>0.15883450674357452</v>
      </c>
      <c r="J3">
        <v>1314</v>
      </c>
      <c r="K3" s="3">
        <v>5</v>
      </c>
      <c r="L3" s="3">
        <v>13</v>
      </c>
      <c r="M3" s="3">
        <v>1214488.97</v>
      </c>
      <c r="N3" s="3">
        <v>116.77</v>
      </c>
      <c r="O3">
        <f t="shared" ref="O3:O7" si="3">N3/E$1</f>
        <v>0.49524980914411737</v>
      </c>
      <c r="Q3" s="3">
        <v>708</v>
      </c>
      <c r="R3" s="3">
        <v>9</v>
      </c>
      <c r="S3" s="3">
        <v>4</v>
      </c>
      <c r="T3" s="3">
        <v>2352649.33</v>
      </c>
      <c r="U3" s="3">
        <v>213.05</v>
      </c>
      <c r="V3" s="3">
        <v>454.98</v>
      </c>
      <c r="W3" s="2">
        <f t="shared" si="1"/>
        <v>0.46826234120181109</v>
      </c>
    </row>
    <row r="4" spans="1:23" x14ac:dyDescent="0.25">
      <c r="A4">
        <v>1215</v>
      </c>
      <c r="B4" s="1">
        <v>4</v>
      </c>
      <c r="C4" s="1">
        <v>19</v>
      </c>
      <c r="D4" s="1">
        <v>46154637.789999999</v>
      </c>
      <c r="E4" s="1">
        <v>30.52</v>
      </c>
      <c r="F4" s="1">
        <v>1806</v>
      </c>
      <c r="G4">
        <f t="shared" si="2"/>
        <v>1.4616115232414766</v>
      </c>
      <c r="H4">
        <f t="shared" si="0"/>
        <v>0.1294427008228009</v>
      </c>
      <c r="J4">
        <v>1415</v>
      </c>
      <c r="K4" s="3">
        <v>5</v>
      </c>
      <c r="L4" s="3">
        <v>13</v>
      </c>
      <c r="M4" s="3">
        <v>1326443.6499999999</v>
      </c>
      <c r="N4" s="3">
        <v>129.47</v>
      </c>
      <c r="O4">
        <f t="shared" si="3"/>
        <v>0.54911358045635761</v>
      </c>
      <c r="Q4" s="3">
        <v>809</v>
      </c>
      <c r="R4" s="3">
        <v>6</v>
      </c>
      <c r="S4" s="3">
        <v>2</v>
      </c>
      <c r="T4" s="3">
        <v>1728564.83</v>
      </c>
      <c r="U4" s="3">
        <v>177.86</v>
      </c>
      <c r="V4" s="3">
        <v>415.9</v>
      </c>
      <c r="W4" s="2">
        <f t="shared" si="1"/>
        <v>0.4276508776148113</v>
      </c>
    </row>
    <row r="5" spans="1:23" x14ac:dyDescent="0.25">
      <c r="A5">
        <v>1216</v>
      </c>
      <c r="B5" s="1">
        <v>4</v>
      </c>
      <c r="C5" s="1">
        <v>19</v>
      </c>
      <c r="D5" s="1">
        <v>83955822.079999998</v>
      </c>
      <c r="E5" s="1">
        <v>38.11</v>
      </c>
      <c r="F5" s="1">
        <v>1289</v>
      </c>
      <c r="G5">
        <f t="shared" si="2"/>
        <v>3.7375998408077558</v>
      </c>
      <c r="H5">
        <f t="shared" si="0"/>
        <v>0.16163372635507675</v>
      </c>
      <c r="J5">
        <v>1516</v>
      </c>
      <c r="K5" s="3">
        <v>5</v>
      </c>
      <c r="L5" s="3">
        <v>13</v>
      </c>
      <c r="M5" s="3">
        <v>6148904.71</v>
      </c>
      <c r="N5" s="3">
        <v>411.47</v>
      </c>
      <c r="O5">
        <f t="shared" si="3"/>
        <v>1.7451437780982273</v>
      </c>
      <c r="Q5" s="3">
        <v>910</v>
      </c>
      <c r="R5" s="3">
        <v>10</v>
      </c>
      <c r="S5" s="3">
        <v>6</v>
      </c>
      <c r="T5" s="3">
        <v>2451478.65</v>
      </c>
      <c r="U5" s="3">
        <v>222</v>
      </c>
      <c r="V5" s="3">
        <v>192.34</v>
      </c>
      <c r="W5" s="2">
        <f t="shared" si="1"/>
        <v>1.1542060933763127</v>
      </c>
    </row>
    <row r="6" spans="1:23" x14ac:dyDescent="0.25">
      <c r="A6">
        <v>1217</v>
      </c>
      <c r="B6" s="1">
        <v>4</v>
      </c>
      <c r="C6" s="1">
        <v>19</v>
      </c>
      <c r="D6" s="1">
        <v>130116014.06</v>
      </c>
      <c r="E6" s="1">
        <v>45.78</v>
      </c>
      <c r="F6" s="1">
        <v>1063</v>
      </c>
      <c r="G6">
        <f t="shared" si="2"/>
        <v>4.5640984386233754</v>
      </c>
      <c r="H6">
        <f t="shared" si="0"/>
        <v>0.19416405123420138</v>
      </c>
      <c r="J6">
        <v>1617</v>
      </c>
      <c r="K6" s="3">
        <v>5</v>
      </c>
      <c r="L6" s="3">
        <v>13</v>
      </c>
      <c r="M6" s="3">
        <v>-1222249.6200000001</v>
      </c>
      <c r="N6" s="3">
        <v>-93.41</v>
      </c>
      <c r="O6">
        <f t="shared" si="3"/>
        <v>-0.39617439986428027</v>
      </c>
      <c r="Q6" s="3">
        <v>1011</v>
      </c>
      <c r="R6" s="3">
        <v>4</v>
      </c>
      <c r="S6" s="3">
        <v>3</v>
      </c>
      <c r="T6" s="3">
        <v>-37537.269999999997</v>
      </c>
      <c r="U6" s="3">
        <v>-3.81</v>
      </c>
      <c r="V6" s="3">
        <v>282.64</v>
      </c>
      <c r="W6" s="2">
        <f t="shared" si="1"/>
        <v>-1.3480045287291255E-2</v>
      </c>
    </row>
    <row r="7" spans="1:23" x14ac:dyDescent="0.25">
      <c r="A7">
        <v>1218</v>
      </c>
      <c r="B7" s="1">
        <v>4</v>
      </c>
      <c r="C7" s="1">
        <v>19</v>
      </c>
      <c r="D7" s="1">
        <v>117417051.65000001</v>
      </c>
      <c r="E7" s="1">
        <v>34.44</v>
      </c>
      <c r="F7" s="1">
        <v>735</v>
      </c>
      <c r="G7">
        <f t="shared" si="2"/>
        <v>-1.2556125098597979</v>
      </c>
      <c r="H7">
        <f t="shared" si="0"/>
        <v>0.14606836881839003</v>
      </c>
      <c r="J7">
        <v>1718</v>
      </c>
      <c r="K7" s="3">
        <v>5</v>
      </c>
      <c r="L7" s="3">
        <v>13</v>
      </c>
      <c r="M7" s="3">
        <v>683567.8</v>
      </c>
      <c r="N7" s="3">
        <v>57.89</v>
      </c>
      <c r="O7">
        <f t="shared" si="3"/>
        <v>0.24552548986343201</v>
      </c>
      <c r="Q7" s="3">
        <v>1112</v>
      </c>
      <c r="R7" s="3">
        <v>9</v>
      </c>
      <c r="S7" s="3">
        <v>3</v>
      </c>
      <c r="T7" s="3">
        <v>1605060.48</v>
      </c>
      <c r="U7" s="3">
        <v>156.16</v>
      </c>
      <c r="V7" s="3">
        <v>166.63</v>
      </c>
      <c r="W7" s="2">
        <f t="shared" si="1"/>
        <v>0.93716617655884293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综合(3)</vt:lpstr>
      <vt:lpstr>综合(4)</vt:lpstr>
      <vt:lpstr>综合(5)</vt:lpstr>
      <vt:lpstr>0607</vt:lpstr>
      <vt:lpstr>0608</vt:lpstr>
      <vt:lpstr>0609</vt:lpstr>
      <vt:lpstr>0610</vt:lpstr>
      <vt:lpstr>0611</vt:lpstr>
      <vt:lpstr>0612</vt:lpstr>
      <vt:lpstr>0613</vt:lpstr>
      <vt:lpstr>0614</vt:lpstr>
      <vt:lpstr>0615</vt:lpstr>
      <vt:lpstr>0616</vt:lpstr>
      <vt:lpstr>0617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2018-12-04T06:09:40Z</dcterms:modified>
</cp:coreProperties>
</file>