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7C91B309-F935-49BB-ADAA-6663CE4C548B}" xr6:coauthVersionLast="40" xr6:coauthVersionMax="40" xr10:uidLastSave="{00000000-0000-0000-0000-000000000000}"/>
  <bookViews>
    <workbookView xWindow="0" yWindow="0" windowWidth="22260" windowHeight="12648" tabRatio="944" activeTab="2" xr2:uid="{00000000-000D-0000-FFFF-FFFF00000000}"/>
  </bookViews>
  <sheets>
    <sheet name="综合(3)" sheetId="19" r:id="rId1"/>
    <sheet name="综合(4)" sheetId="22" r:id="rId2"/>
    <sheet name="综合(5)" sheetId="23" r:id="rId3"/>
    <sheet name="0607" sheetId="6" r:id="rId4"/>
    <sheet name="0608" sheetId="7" r:id="rId5"/>
    <sheet name="0609" sheetId="8" r:id="rId6"/>
    <sheet name="0610" sheetId="9" r:id="rId7"/>
    <sheet name="0611" sheetId="10" r:id="rId8"/>
    <sheet name="0612" sheetId="11" r:id="rId9"/>
    <sheet name="0613" sheetId="12" r:id="rId10"/>
    <sheet name="0614" sheetId="13" r:id="rId11"/>
    <sheet name="0615" sheetId="14" r:id="rId12"/>
    <sheet name="0616" sheetId="15" r:id="rId13"/>
    <sheet name="0617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3" l="1"/>
  <c r="E5" i="23" s="1"/>
  <c r="E6" i="23" s="1"/>
  <c r="E7" i="23" l="1"/>
  <c r="E8" i="23"/>
  <c r="C1" i="23"/>
  <c r="C6" i="23" l="1"/>
  <c r="C7" i="23" s="1"/>
  <c r="C3" i="23"/>
  <c r="C4" i="23" s="1"/>
  <c r="C2" i="23"/>
  <c r="C8" i="23" l="1"/>
  <c r="C10" i="23"/>
  <c r="C9" i="23"/>
  <c r="X12" i="22"/>
  <c r="W12" i="22"/>
  <c r="V12" i="22"/>
  <c r="U12" i="22"/>
  <c r="T12" i="22"/>
  <c r="S12" i="22"/>
  <c r="R12" i="22"/>
  <c r="Q12" i="22"/>
  <c r="P12" i="22"/>
  <c r="O12" i="22"/>
  <c r="N12" i="22"/>
  <c r="M11" i="22"/>
  <c r="M10" i="22"/>
  <c r="M9" i="22"/>
  <c r="M8" i="22"/>
  <c r="M7" i="22"/>
  <c r="M6" i="22"/>
  <c r="M5" i="22"/>
  <c r="M4" i="22"/>
  <c r="M3" i="22"/>
  <c r="M2" i="22"/>
  <c r="M1" i="22"/>
  <c r="K12" i="22" l="1"/>
  <c r="J12" i="22"/>
  <c r="I12" i="22"/>
  <c r="H12" i="22"/>
  <c r="G12" i="22"/>
  <c r="F12" i="22"/>
  <c r="E12" i="22"/>
  <c r="D12" i="22"/>
  <c r="C12" i="22"/>
  <c r="B12" i="22"/>
  <c r="A12" i="22"/>
  <c r="L2" i="22" l="1"/>
  <c r="L3" i="22"/>
  <c r="L4" i="22"/>
  <c r="L5" i="22"/>
  <c r="L6" i="22"/>
  <c r="L7" i="22"/>
  <c r="L8" i="22"/>
  <c r="L9" i="22"/>
  <c r="L10" i="22"/>
  <c r="L11" i="22"/>
  <c r="L1" i="22"/>
  <c r="B13" i="19" l="1"/>
  <c r="C13" i="19"/>
  <c r="D13" i="19"/>
  <c r="E13" i="19"/>
  <c r="F13" i="19"/>
  <c r="G13" i="19"/>
  <c r="H13" i="19"/>
  <c r="I13" i="19"/>
  <c r="J13" i="19"/>
  <c r="A13" i="19"/>
  <c r="O3" i="15"/>
  <c r="O2" i="15"/>
  <c r="O5" i="13"/>
  <c r="O4" i="13"/>
  <c r="O3" i="13"/>
  <c r="O2" i="13"/>
  <c r="O7" i="11"/>
  <c r="O6" i="11"/>
  <c r="O5" i="11"/>
  <c r="O4" i="11"/>
  <c r="O3" i="11"/>
  <c r="O2" i="11"/>
  <c r="G2" i="16" l="1"/>
  <c r="O4" i="14"/>
  <c r="O3" i="14"/>
  <c r="O2" i="14"/>
  <c r="O8" i="10"/>
  <c r="O7" i="10"/>
  <c r="O6" i="10"/>
  <c r="O5" i="10"/>
  <c r="O4" i="10"/>
  <c r="O3" i="10"/>
  <c r="O2" i="10"/>
  <c r="V11" i="19" l="1"/>
  <c r="U11" i="19"/>
  <c r="T11" i="19"/>
  <c r="S11" i="19"/>
  <c r="R11" i="19"/>
  <c r="Q11" i="19"/>
  <c r="P11" i="19"/>
  <c r="O11" i="19"/>
  <c r="N11" i="19"/>
  <c r="M11" i="19"/>
  <c r="M1" i="19"/>
  <c r="M10" i="19"/>
  <c r="N9" i="19"/>
  <c r="M9" i="19"/>
  <c r="O8" i="19"/>
  <c r="N8" i="19"/>
  <c r="M8" i="19"/>
  <c r="P7" i="19"/>
  <c r="O7" i="19"/>
  <c r="N7" i="19"/>
  <c r="M7" i="19"/>
  <c r="Q6" i="19"/>
  <c r="P6" i="19"/>
  <c r="O6" i="19"/>
  <c r="N6" i="19"/>
  <c r="M6" i="19"/>
  <c r="R5" i="19"/>
  <c r="Q5" i="19"/>
  <c r="P5" i="19"/>
  <c r="O5" i="19"/>
  <c r="N5" i="19"/>
  <c r="M5" i="19"/>
  <c r="S4" i="19"/>
  <c r="R4" i="19"/>
  <c r="Q4" i="19"/>
  <c r="P4" i="19"/>
  <c r="O4" i="19"/>
  <c r="N4" i="19"/>
  <c r="M4" i="19"/>
  <c r="T3" i="19"/>
  <c r="S3" i="19"/>
  <c r="R3" i="19"/>
  <c r="Q3" i="19"/>
  <c r="P3" i="19"/>
  <c r="O3" i="19"/>
  <c r="N3" i="19"/>
  <c r="M3" i="19"/>
  <c r="U2" i="19"/>
  <c r="T2" i="19"/>
  <c r="S2" i="19"/>
  <c r="R2" i="19"/>
  <c r="Q2" i="19"/>
  <c r="P2" i="19"/>
  <c r="O2" i="19"/>
  <c r="N2" i="19"/>
  <c r="M2" i="19"/>
  <c r="V1" i="19"/>
  <c r="U1" i="19"/>
  <c r="T1" i="19"/>
  <c r="S1" i="19"/>
  <c r="R1" i="19"/>
  <c r="Q1" i="19"/>
  <c r="P1" i="19"/>
  <c r="O1" i="19"/>
  <c r="N1" i="19"/>
  <c r="W2" i="7" l="1"/>
  <c r="W3" i="7"/>
  <c r="W4" i="8"/>
  <c r="W3" i="8"/>
  <c r="W2" i="8"/>
  <c r="W5" i="9"/>
  <c r="W4" i="9"/>
  <c r="W3" i="9"/>
  <c r="W2" i="9"/>
  <c r="W6" i="10"/>
  <c r="W5" i="10"/>
  <c r="W4" i="10"/>
  <c r="W3" i="10"/>
  <c r="W2" i="10"/>
  <c r="W7" i="11"/>
  <c r="W6" i="11"/>
  <c r="W5" i="11"/>
  <c r="W4" i="11"/>
  <c r="W3" i="11"/>
  <c r="W2" i="11"/>
  <c r="W8" i="12"/>
  <c r="W7" i="12"/>
  <c r="W6" i="12"/>
  <c r="W5" i="12"/>
  <c r="W4" i="12"/>
  <c r="W3" i="12"/>
  <c r="W2" i="12"/>
  <c r="W9" i="13"/>
  <c r="W8" i="13"/>
  <c r="W7" i="13"/>
  <c r="W6" i="13"/>
  <c r="W5" i="13"/>
  <c r="W4" i="13"/>
  <c r="W3" i="13"/>
  <c r="W2" i="13"/>
  <c r="W10" i="14"/>
  <c r="W9" i="14"/>
  <c r="W8" i="14"/>
  <c r="W7" i="14"/>
  <c r="W6" i="14"/>
  <c r="W5" i="14"/>
  <c r="W4" i="14"/>
  <c r="W3" i="14"/>
  <c r="W2" i="14"/>
  <c r="W11" i="15"/>
  <c r="W10" i="15"/>
  <c r="W9" i="15"/>
  <c r="W8" i="15"/>
  <c r="W7" i="15"/>
  <c r="W6" i="15"/>
  <c r="W5" i="15"/>
  <c r="W4" i="15"/>
  <c r="W3" i="15"/>
  <c r="W2" i="15"/>
  <c r="P12" i="16" l="1"/>
  <c r="P11" i="16"/>
  <c r="P10" i="16"/>
  <c r="P9" i="16"/>
  <c r="P8" i="16"/>
  <c r="P7" i="16"/>
  <c r="P6" i="16"/>
  <c r="P5" i="16"/>
  <c r="P4" i="16"/>
  <c r="P3" i="16"/>
  <c r="P2" i="16"/>
  <c r="G2" i="9"/>
  <c r="H2" i="9"/>
  <c r="G3" i="9"/>
  <c r="H3" i="9"/>
  <c r="G4" i="9"/>
  <c r="H4" i="9"/>
  <c r="G3" i="15" l="1"/>
  <c r="G2" i="15"/>
  <c r="G3" i="14"/>
  <c r="G4" i="14"/>
  <c r="G2" i="14"/>
  <c r="G3" i="13"/>
  <c r="G4" i="13"/>
  <c r="G5" i="13"/>
  <c r="G2" i="13"/>
  <c r="G3" i="12"/>
  <c r="G4" i="12"/>
  <c r="G5" i="12"/>
  <c r="G6" i="12"/>
  <c r="G2" i="12"/>
  <c r="G3" i="11"/>
  <c r="G4" i="11"/>
  <c r="G5" i="11"/>
  <c r="G6" i="11"/>
  <c r="G7" i="11"/>
  <c r="G2" i="11"/>
  <c r="G3" i="10"/>
  <c r="G4" i="10"/>
  <c r="G5" i="10"/>
  <c r="G6" i="10"/>
  <c r="G7" i="10"/>
  <c r="G8" i="10"/>
  <c r="G2" i="10"/>
  <c r="G5" i="9"/>
  <c r="G6" i="9"/>
  <c r="G7" i="9"/>
  <c r="G8" i="9"/>
  <c r="G9" i="9"/>
  <c r="G3" i="8"/>
  <c r="G4" i="8"/>
  <c r="G5" i="8"/>
  <c r="G6" i="8"/>
  <c r="G7" i="8"/>
  <c r="G8" i="8"/>
  <c r="G9" i="8"/>
  <c r="G10" i="8"/>
  <c r="G2" i="8"/>
  <c r="G3" i="7"/>
  <c r="G4" i="7"/>
  <c r="G5" i="7"/>
  <c r="G6" i="7"/>
  <c r="G7" i="7"/>
  <c r="G8" i="7"/>
  <c r="G9" i="7"/>
  <c r="G10" i="7"/>
  <c r="G11" i="7"/>
  <c r="G2" i="7"/>
  <c r="G3" i="6"/>
  <c r="G4" i="6"/>
  <c r="G5" i="6"/>
  <c r="G6" i="6"/>
  <c r="G7" i="6"/>
  <c r="G8" i="6"/>
  <c r="G9" i="6"/>
  <c r="G10" i="6"/>
  <c r="G11" i="6"/>
  <c r="G12" i="6"/>
  <c r="G2" i="6"/>
  <c r="H3" i="13" l="1"/>
  <c r="H4" i="13"/>
  <c r="H5" i="13"/>
  <c r="H2" i="13"/>
  <c r="O3" i="12" l="1"/>
  <c r="O4" i="12"/>
  <c r="O5" i="12"/>
  <c r="O6" i="12"/>
  <c r="O4" i="9"/>
  <c r="O5" i="9"/>
  <c r="O6" i="9"/>
  <c r="O7" i="9"/>
  <c r="O8" i="9"/>
  <c r="O9" i="9"/>
  <c r="O3" i="9"/>
  <c r="O3" i="8"/>
  <c r="O4" i="8"/>
  <c r="O5" i="8"/>
  <c r="O6" i="8"/>
  <c r="O7" i="8"/>
  <c r="O8" i="8"/>
  <c r="O9" i="8"/>
  <c r="O10" i="8"/>
  <c r="O2" i="12"/>
  <c r="O2" i="9"/>
  <c r="O2" i="8"/>
  <c r="O3" i="7"/>
  <c r="O4" i="7"/>
  <c r="O5" i="7"/>
  <c r="O6" i="7"/>
  <c r="O7" i="7"/>
  <c r="O8" i="7"/>
  <c r="O9" i="7"/>
  <c r="O10" i="7"/>
  <c r="O11" i="7"/>
  <c r="O2" i="7"/>
  <c r="O3" i="6"/>
  <c r="O4" i="6"/>
  <c r="O5" i="6"/>
  <c r="O6" i="6"/>
  <c r="O7" i="6"/>
  <c r="O8" i="6"/>
  <c r="O9" i="6"/>
  <c r="O10" i="6"/>
  <c r="O11" i="6"/>
  <c r="O12" i="6"/>
  <c r="O2" i="6"/>
  <c r="H8" i="10" l="1"/>
  <c r="H3" i="15"/>
  <c r="H3" i="14"/>
  <c r="H4" i="14"/>
  <c r="H3" i="12"/>
  <c r="H4" i="12"/>
  <c r="H5" i="12"/>
  <c r="H6" i="12"/>
  <c r="H3" i="11"/>
  <c r="H4" i="11"/>
  <c r="H5" i="11"/>
  <c r="H6" i="11"/>
  <c r="H7" i="11"/>
  <c r="H3" i="10"/>
  <c r="H4" i="10"/>
  <c r="H5" i="10"/>
  <c r="H6" i="10"/>
  <c r="H7" i="10"/>
  <c r="H5" i="9"/>
  <c r="H6" i="9"/>
  <c r="H7" i="9"/>
  <c r="H8" i="9"/>
  <c r="H9" i="9"/>
  <c r="H3" i="8"/>
  <c r="H4" i="8"/>
  <c r="H5" i="8"/>
  <c r="H6" i="8"/>
  <c r="H7" i="8"/>
  <c r="H8" i="8"/>
  <c r="H9" i="8"/>
  <c r="H10" i="8"/>
  <c r="H2" i="16"/>
  <c r="H2" i="15"/>
  <c r="H2" i="14"/>
  <c r="H2" i="12"/>
  <c r="H2" i="11"/>
  <c r="H2" i="10"/>
  <c r="H2" i="8"/>
  <c r="H3" i="7"/>
  <c r="H4" i="7"/>
  <c r="H5" i="7"/>
  <c r="H6" i="7"/>
  <c r="H7" i="7"/>
  <c r="H8" i="7"/>
  <c r="H9" i="7"/>
  <c r="H10" i="7"/>
  <c r="H11" i="7"/>
  <c r="H2" i="7"/>
  <c r="H3" i="6"/>
  <c r="H4" i="6"/>
  <c r="H5" i="6"/>
  <c r="H6" i="6"/>
  <c r="H7" i="6"/>
  <c r="H8" i="6"/>
  <c r="H9" i="6"/>
  <c r="H10" i="6"/>
  <c r="H11" i="6"/>
  <c r="H12" i="6"/>
  <c r="H2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'综合(3)'!$A$1:$K$1</c:f>
              <c:numCache>
                <c:formatCode>General</c:formatCode>
                <c:ptCount val="11"/>
                <c:pt idx="0">
                  <c:v>1.3167681421754154</c:v>
                </c:pt>
                <c:pt idx="1">
                  <c:v>-0.5921845196265435</c:v>
                </c:pt>
                <c:pt idx="2">
                  <c:v>-5.9377349977440215E-2</c:v>
                </c:pt>
                <c:pt idx="3">
                  <c:v>-0.43597389840022449</c:v>
                </c:pt>
                <c:pt idx="4">
                  <c:v>0.8687164917747332</c:v>
                </c:pt>
                <c:pt idx="5">
                  <c:v>-0.5575502984744638</c:v>
                </c:pt>
                <c:pt idx="6">
                  <c:v>0.6722334946152646</c:v>
                </c:pt>
                <c:pt idx="7">
                  <c:v>-1.324502606660283</c:v>
                </c:pt>
                <c:pt idx="8">
                  <c:v>0.52060937404017449</c:v>
                </c:pt>
                <c:pt idx="9">
                  <c:v>0</c:v>
                </c:pt>
                <c:pt idx="10">
                  <c:v>5.6380445440537892E-2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3-484B-B7E0-4AC85E6EE8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'综合(3)'!$A$2:$K$2</c:f>
              <c:numCache>
                <c:formatCode>General</c:formatCode>
                <c:ptCount val="11"/>
                <c:pt idx="0">
                  <c:v>-0.6565739674181339</c:v>
                </c:pt>
                <c:pt idx="1">
                  <c:v>0.81113843991567114</c:v>
                </c:pt>
                <c:pt idx="2">
                  <c:v>-1.0388930666265603</c:v>
                </c:pt>
                <c:pt idx="3">
                  <c:v>-2.3540555711479089E-2</c:v>
                </c:pt>
                <c:pt idx="4">
                  <c:v>-0.57778490583329523</c:v>
                </c:pt>
                <c:pt idx="5">
                  <c:v>-0.40247623258898957</c:v>
                </c:pt>
                <c:pt idx="6">
                  <c:v>-1.2953540398522447</c:v>
                </c:pt>
                <c:pt idx="7">
                  <c:v>1.4249388232790723</c:v>
                </c:pt>
                <c:pt idx="8">
                  <c:v>0</c:v>
                </c:pt>
                <c:pt idx="9">
                  <c:v>2.7958186429145791E-2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3-484B-B7E0-4AC85E6EE89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'综合(3)'!$A$3:$K$3</c:f>
              <c:numCache>
                <c:formatCode>General</c:formatCode>
                <c:ptCount val="11"/>
                <c:pt idx="0">
                  <c:v>-5.9141023531347696E-2</c:v>
                </c:pt>
                <c:pt idx="1">
                  <c:v>0.11364320851320149</c:v>
                </c:pt>
                <c:pt idx="2">
                  <c:v>0.63985561738607311</c:v>
                </c:pt>
                <c:pt idx="3">
                  <c:v>0.16050378894190287</c:v>
                </c:pt>
                <c:pt idx="4">
                  <c:v>-0.41708289419419881</c:v>
                </c:pt>
                <c:pt idx="5">
                  <c:v>-0.99960203404819803</c:v>
                </c:pt>
                <c:pt idx="6">
                  <c:v>1.3935799386088132</c:v>
                </c:pt>
                <c:pt idx="7">
                  <c:v>0.98350888392382174</c:v>
                </c:pt>
                <c:pt idx="8">
                  <c:v>2.7765833282142636E-2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D3-484B-B7E0-4AC85E6EE89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'综合(3)'!$A$4:$K$4</c:f>
              <c:numCache>
                <c:formatCode>General</c:formatCode>
                <c:ptCount val="11"/>
                <c:pt idx="0">
                  <c:v>-0.11716307388514069</c:v>
                </c:pt>
                <c:pt idx="1">
                  <c:v>-0.32300973797811461</c:v>
                </c:pt>
                <c:pt idx="2">
                  <c:v>-0.15596330275229359</c:v>
                </c:pt>
                <c:pt idx="3">
                  <c:v>0.61191411731686773</c:v>
                </c:pt>
                <c:pt idx="4">
                  <c:v>-1.0358795765935023</c:v>
                </c:pt>
                <c:pt idx="5">
                  <c:v>0.43603802785761664</c:v>
                </c:pt>
                <c:pt idx="6">
                  <c:v>0.96186462723063315</c:v>
                </c:pt>
                <c:pt idx="7">
                  <c:v>-0.85514416427279505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D3-484B-B7E0-4AC85E6EE89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'综合(3)'!$A$5:$K$5</c:f>
              <c:numCache>
                <c:formatCode>General</c:formatCode>
                <c:ptCount val="11"/>
                <c:pt idx="0">
                  <c:v>0.36432450222149088</c:v>
                </c:pt>
                <c:pt idx="1">
                  <c:v>0.5393785764481478</c:v>
                </c:pt>
                <c:pt idx="2">
                  <c:v>0.50939990976086624</c:v>
                </c:pt>
                <c:pt idx="3">
                  <c:v>0.27076901487510524</c:v>
                </c:pt>
                <c:pt idx="4">
                  <c:v>0.45186271365073549</c:v>
                </c:pt>
                <c:pt idx="5">
                  <c:v>0.34636303338492147</c:v>
                </c:pt>
                <c:pt idx="6">
                  <c:v>-0.83632485302533688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D3-484B-B7E0-4AC85E6EE89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'综合(3)'!$A$6:$K$6</c:f>
              <c:numCache>
                <c:formatCode>General</c:formatCode>
                <c:ptCount val="11"/>
                <c:pt idx="0">
                  <c:v>0.77808129011025162</c:v>
                </c:pt>
                <c:pt idx="1">
                  <c:v>0.74184318843489605</c:v>
                </c:pt>
                <c:pt idx="2">
                  <c:v>-0.20758008723116261</c:v>
                </c:pt>
                <c:pt idx="3">
                  <c:v>0.32679623912433342</c:v>
                </c:pt>
                <c:pt idx="4">
                  <c:v>0.35893323557714341</c:v>
                </c:pt>
                <c:pt idx="5">
                  <c:v>0.35954012823347337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D3-484B-B7E0-4AC85E6EE89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'综合(3)'!$A$7:$K$7</c:f>
              <c:numCache>
                <c:formatCode>General</c:formatCode>
                <c:ptCount val="11"/>
                <c:pt idx="0">
                  <c:v>0.42813888431792002</c:v>
                </c:pt>
                <c:pt idx="1">
                  <c:v>0</c:v>
                </c:pt>
                <c:pt idx="2">
                  <c:v>-0.59497668822379313</c:v>
                </c:pt>
                <c:pt idx="3">
                  <c:v>1.4951585742351949</c:v>
                </c:pt>
                <c:pt idx="4">
                  <c:v>0.37258855336113278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D3-484B-B7E0-4AC85E6EE89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'综合(3)'!$A$8:$K$8</c:f>
              <c:numCache>
                <c:formatCode>General</c:formatCode>
                <c:ptCount val="11"/>
                <c:pt idx="0">
                  <c:v>0.4039493170972519</c:v>
                </c:pt>
                <c:pt idx="1">
                  <c:v>4.6983234614998488E-2</c:v>
                </c:pt>
                <c:pt idx="2">
                  <c:v>-0.59323206497217629</c:v>
                </c:pt>
                <c:pt idx="3">
                  <c:v>0.1445060342408083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D3-484B-B7E0-4AC85E6EE89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'综合(3)'!$A$9:$K$9</c:f>
              <c:numCache>
                <c:formatCode>General</c:formatCode>
                <c:ptCount val="11"/>
                <c:pt idx="0">
                  <c:v>0.21411880862267565</c:v>
                </c:pt>
                <c:pt idx="1">
                  <c:v>-0.39888063447445038</c:v>
                </c:pt>
                <c:pt idx="2">
                  <c:v>0.49953376447586101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D3-484B-B7E0-4AC85E6EE89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'综合(3)'!$A$10:$K$10</c:f>
              <c:numCache>
                <c:formatCode>General</c:formatCode>
                <c:ptCount val="11"/>
                <c:pt idx="0">
                  <c:v>0.88056606878393939</c:v>
                </c:pt>
                <c:pt idx="1">
                  <c:v>-0.47133821905431184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D3-484B-B7E0-4AC85E6EE89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'综合(3)'!$A$11:$K$11</c:f>
              <c:numCache>
                <c:formatCode>General</c:formatCode>
                <c:ptCount val="11"/>
                <c:pt idx="0">
                  <c:v>0.58041796939279244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D3-484B-B7E0-4AC85E6E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12560"/>
        <c:axId val="371512888"/>
      </c:lineChart>
      <c:catAx>
        <c:axId val="371512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888"/>
        <c:crosses val="autoZero"/>
        <c:auto val="1"/>
        <c:lblAlgn val="ctr"/>
        <c:lblOffset val="100"/>
        <c:noMultiLvlLbl val="0"/>
      </c:catAx>
      <c:valAx>
        <c:axId val="3715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'综合(3)'!$M$1:$V$1</c:f>
              <c:numCache>
                <c:formatCode>General</c:formatCode>
                <c:ptCount val="10"/>
                <c:pt idx="0">
                  <c:v>2.8190222720268946E-2</c:v>
                </c:pt>
                <c:pt idx="1">
                  <c:v>0.23326698416557951</c:v>
                </c:pt>
                <c:pt idx="2">
                  <c:v>0.68717286549077627</c:v>
                </c:pt>
                <c:pt idx="3">
                  <c:v>0.70417107394742007</c:v>
                </c:pt>
                <c:pt idx="4">
                  <c:v>0.67386134677679621</c:v>
                </c:pt>
                <c:pt idx="5">
                  <c:v>0.71093496111763765</c:v>
                </c:pt>
                <c:pt idx="6">
                  <c:v>0.68291813830122394</c:v>
                </c:pt>
                <c:pt idx="7">
                  <c:v>0.64395197330387033</c:v>
                </c:pt>
                <c:pt idx="8">
                  <c:v>0.6338532492193677</c:v>
                </c:pt>
                <c:pt idx="9">
                  <c:v>0.72641344547235154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0-44C0-9AAE-BEE9F29F5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69352"/>
        <c:axId val="662171648"/>
      </c:lineChart>
      <c:catAx>
        <c:axId val="66216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71648"/>
        <c:crosses val="autoZero"/>
        <c:auto val="1"/>
        <c:lblAlgn val="ctr"/>
        <c:lblOffset val="100"/>
        <c:noMultiLvlLbl val="0"/>
      </c:catAx>
      <c:valAx>
        <c:axId val="6621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6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'综合(3)'!$M$11:$V$11</c:f>
              <c:numCache>
                <c:formatCode>General</c:formatCode>
                <c:ptCount val="10"/>
                <c:pt idx="0">
                  <c:v>2.8190222720268946E-2</c:v>
                </c:pt>
                <c:pt idx="1">
                  <c:v>0.26030468702008724</c:v>
                </c:pt>
                <c:pt idx="2">
                  <c:v>0.92255599035022884</c:v>
                </c:pt>
                <c:pt idx="3">
                  <c:v>0.9983680506377739</c:v>
                </c:pt>
                <c:pt idx="4">
                  <c:v>0.6148918965448642</c:v>
                </c:pt>
                <c:pt idx="5">
                  <c:v>0.7131333951245985</c:v>
                </c:pt>
                <c:pt idx="6">
                  <c:v>0.65234519508747879</c:v>
                </c:pt>
                <c:pt idx="7">
                  <c:v>0.18829827421139214</c:v>
                </c:pt>
                <c:pt idx="8">
                  <c:v>0.26640358482455156</c:v>
                </c:pt>
                <c:pt idx="9">
                  <c:v>0.95447633090097939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D-4D9D-B92E-DC4DEC39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920360"/>
        <c:axId val="662903960"/>
      </c:lineChart>
      <c:catAx>
        <c:axId val="662920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03960"/>
        <c:crosses val="autoZero"/>
        <c:auto val="1"/>
        <c:lblAlgn val="ctr"/>
        <c:lblOffset val="100"/>
        <c:noMultiLvlLbl val="0"/>
      </c:catAx>
      <c:valAx>
        <c:axId val="66290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2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'综合(3)'!$A$13:$J$13</c:f>
              <c:numCache>
                <c:formatCode>General</c:formatCode>
                <c:ptCount val="10"/>
                <c:pt idx="0">
                  <c:v>0.53588199279052839</c:v>
                </c:pt>
                <c:pt idx="1">
                  <c:v>0.50867465142558443</c:v>
                </c:pt>
                <c:pt idx="2">
                  <c:v>0.57697618904030168</c:v>
                </c:pt>
                <c:pt idx="3">
                  <c:v>0.56244657627645023</c:v>
                </c:pt>
                <c:pt idx="4">
                  <c:v>0.68401735460908419</c:v>
                </c:pt>
                <c:pt idx="5">
                  <c:v>0.59999730921607886</c:v>
                </c:pt>
                <c:pt idx="6">
                  <c:v>1.1764315666861715</c:v>
                </c:pt>
                <c:pt idx="7">
                  <c:v>1.3503371930096131</c:v>
                </c:pt>
                <c:pt idx="8">
                  <c:v>0.29288786748039142</c:v>
                </c:pt>
                <c:pt idx="9">
                  <c:v>1.9769423213726697E-2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C-4FB1-8C7D-2E41BAA0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75480"/>
        <c:axId val="587375808"/>
      </c:lineChart>
      <c:catAx>
        <c:axId val="587375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75808"/>
        <c:crosses val="autoZero"/>
        <c:auto val="1"/>
        <c:lblAlgn val="ctr"/>
        <c:lblOffset val="100"/>
        <c:noMultiLvlLbl val="0"/>
      </c:catAx>
      <c:valAx>
        <c:axId val="5873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7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'综合(4)'!$A$1:$K$1</c:f>
              <c:numCache>
                <c:formatCode>General</c:formatCode>
                <c:ptCount val="11"/>
                <c:pt idx="0">
                  <c:v>1.3167681421754154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E-4A4C-BAA5-5FABA7C1E8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'综合(4)'!$A$2:$K$2</c:f>
              <c:numCache>
                <c:formatCode>General</c:formatCode>
                <c:ptCount val="11"/>
                <c:pt idx="0">
                  <c:v>-0.6565739674181339</c:v>
                </c:pt>
                <c:pt idx="1">
                  <c:v>-0.5921845196265435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E-4A4C-BAA5-5FABA7C1E8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'综合(4)'!$A$3:$K$3</c:f>
              <c:numCache>
                <c:formatCode>General</c:formatCode>
                <c:ptCount val="11"/>
                <c:pt idx="0">
                  <c:v>-5.9141023531347696E-2</c:v>
                </c:pt>
                <c:pt idx="1">
                  <c:v>0.81113843991567114</c:v>
                </c:pt>
                <c:pt idx="2">
                  <c:v>-5.9377349977440215E-2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E-4A4C-BAA5-5FABA7C1E8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'综合(4)'!$A$4:$K$4</c:f>
              <c:numCache>
                <c:formatCode>General</c:formatCode>
                <c:ptCount val="11"/>
                <c:pt idx="0">
                  <c:v>-0.11716307388514069</c:v>
                </c:pt>
                <c:pt idx="1">
                  <c:v>0.11364320851320149</c:v>
                </c:pt>
                <c:pt idx="2">
                  <c:v>-1.0388930666265603</c:v>
                </c:pt>
                <c:pt idx="3">
                  <c:v>-0.43597389840022449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E-4A4C-BAA5-5FABA7C1E8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'综合(4)'!$A$5:$K$5</c:f>
              <c:numCache>
                <c:formatCode>General</c:formatCode>
                <c:ptCount val="11"/>
                <c:pt idx="0">
                  <c:v>0.36432450222149088</c:v>
                </c:pt>
                <c:pt idx="1">
                  <c:v>-0.32300973797811461</c:v>
                </c:pt>
                <c:pt idx="2">
                  <c:v>0.63985561738607311</c:v>
                </c:pt>
                <c:pt idx="3">
                  <c:v>-2.3540555711479089E-2</c:v>
                </c:pt>
                <c:pt idx="4">
                  <c:v>0.8687164917747332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5E-4A4C-BAA5-5FABA7C1E8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'综合(4)'!$A$6:$K$6</c:f>
              <c:numCache>
                <c:formatCode>General</c:formatCode>
                <c:ptCount val="11"/>
                <c:pt idx="0">
                  <c:v>0.77808129011025162</c:v>
                </c:pt>
                <c:pt idx="1">
                  <c:v>0.5393785764481478</c:v>
                </c:pt>
                <c:pt idx="2">
                  <c:v>-0.15596330275229359</c:v>
                </c:pt>
                <c:pt idx="3">
                  <c:v>0.16050378894190287</c:v>
                </c:pt>
                <c:pt idx="4">
                  <c:v>-0.57778490583329523</c:v>
                </c:pt>
                <c:pt idx="5">
                  <c:v>-0.5575502984744638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5E-4A4C-BAA5-5FABA7C1E8C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'综合(4)'!$A$7:$K$7</c:f>
              <c:numCache>
                <c:formatCode>General</c:formatCode>
                <c:ptCount val="11"/>
                <c:pt idx="0">
                  <c:v>0.42813888431792002</c:v>
                </c:pt>
                <c:pt idx="1">
                  <c:v>0.74184318843489605</c:v>
                </c:pt>
                <c:pt idx="2">
                  <c:v>0.50939990976086624</c:v>
                </c:pt>
                <c:pt idx="3">
                  <c:v>0.61191411731686773</c:v>
                </c:pt>
                <c:pt idx="4">
                  <c:v>-0.41708289419419881</c:v>
                </c:pt>
                <c:pt idx="5">
                  <c:v>-0.40247623258898957</c:v>
                </c:pt>
                <c:pt idx="6">
                  <c:v>0.6722334946152646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5E-4A4C-BAA5-5FABA7C1E8C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'综合(4)'!$A$8:$K$8</c:f>
              <c:numCache>
                <c:formatCode>General</c:formatCode>
                <c:ptCount val="11"/>
                <c:pt idx="0">
                  <c:v>0.4039493170972519</c:v>
                </c:pt>
                <c:pt idx="1">
                  <c:v>0</c:v>
                </c:pt>
                <c:pt idx="2">
                  <c:v>-0.20758008723116261</c:v>
                </c:pt>
                <c:pt idx="3">
                  <c:v>0.27076901487510524</c:v>
                </c:pt>
                <c:pt idx="4">
                  <c:v>-1.0358795765935023</c:v>
                </c:pt>
                <c:pt idx="5">
                  <c:v>-0.99960203404819803</c:v>
                </c:pt>
                <c:pt idx="6">
                  <c:v>-1.2953540398522447</c:v>
                </c:pt>
                <c:pt idx="7">
                  <c:v>-1.324502606660283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5E-4A4C-BAA5-5FABA7C1E8C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'综合(4)'!$A$9:$K$9</c:f>
              <c:numCache>
                <c:formatCode>General</c:formatCode>
                <c:ptCount val="11"/>
                <c:pt idx="0">
                  <c:v>0.21411880862267565</c:v>
                </c:pt>
                <c:pt idx="1">
                  <c:v>4.6983234614998488E-2</c:v>
                </c:pt>
                <c:pt idx="2">
                  <c:v>-0.59497668822379313</c:v>
                </c:pt>
                <c:pt idx="3">
                  <c:v>0.32679623912433342</c:v>
                </c:pt>
                <c:pt idx="4">
                  <c:v>0.45186271365073549</c:v>
                </c:pt>
                <c:pt idx="5">
                  <c:v>0.43603802785761664</c:v>
                </c:pt>
                <c:pt idx="6">
                  <c:v>1.3935799386088132</c:v>
                </c:pt>
                <c:pt idx="7">
                  <c:v>1.4249388232790723</c:v>
                </c:pt>
                <c:pt idx="8">
                  <c:v>0.52060937404017449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5E-4A4C-BAA5-5FABA7C1E8C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'综合(4)'!$A$10:$K$10</c:f>
              <c:numCache>
                <c:formatCode>General</c:formatCode>
                <c:ptCount val="11"/>
                <c:pt idx="0">
                  <c:v>0.88056606878393939</c:v>
                </c:pt>
                <c:pt idx="1">
                  <c:v>-0.39888063447445038</c:v>
                </c:pt>
                <c:pt idx="2">
                  <c:v>-0.59323206497217629</c:v>
                </c:pt>
                <c:pt idx="3">
                  <c:v>1.4951585742351949</c:v>
                </c:pt>
                <c:pt idx="4">
                  <c:v>0.35893323557714341</c:v>
                </c:pt>
                <c:pt idx="5">
                  <c:v>0.34636303338492147</c:v>
                </c:pt>
                <c:pt idx="6">
                  <c:v>0.96186462723063315</c:v>
                </c:pt>
                <c:pt idx="7">
                  <c:v>0.98350888392382174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5E-4A4C-BAA5-5FABA7C1E8C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'综合(4)'!$A$11:$K$11</c:f>
              <c:numCache>
                <c:formatCode>General</c:formatCode>
                <c:ptCount val="11"/>
                <c:pt idx="0">
                  <c:v>0.58041796939279244</c:v>
                </c:pt>
                <c:pt idx="1">
                  <c:v>-0.47133821905431184</c:v>
                </c:pt>
                <c:pt idx="2">
                  <c:v>0.49953376447586101</c:v>
                </c:pt>
                <c:pt idx="3">
                  <c:v>0.1445060342408083</c:v>
                </c:pt>
                <c:pt idx="4">
                  <c:v>0.37258855336113278</c:v>
                </c:pt>
                <c:pt idx="5">
                  <c:v>0.35954012823347337</c:v>
                </c:pt>
                <c:pt idx="6">
                  <c:v>-0.83632485302533688</c:v>
                </c:pt>
                <c:pt idx="7">
                  <c:v>-0.85514416427279505</c:v>
                </c:pt>
                <c:pt idx="8">
                  <c:v>2.7765833282142636E-2</c:v>
                </c:pt>
                <c:pt idx="9">
                  <c:v>2.7958186429145791E-2</c:v>
                </c:pt>
                <c:pt idx="10">
                  <c:v>5.6380445440537892E-2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5E-4A4C-BAA5-5FABA7C1E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64264"/>
        <c:axId val="610664592"/>
      </c:lineChart>
      <c:catAx>
        <c:axId val="610664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592"/>
        <c:crosses val="autoZero"/>
        <c:auto val="1"/>
        <c:lblAlgn val="ctr"/>
        <c:lblOffset val="100"/>
        <c:noMultiLvlLbl val="0"/>
      </c:catAx>
      <c:valAx>
        <c:axId val="6106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'综合(4)'!$A$12:$K$12</c:f>
              <c:numCache>
                <c:formatCode>General</c:formatCode>
                <c:ptCount val="11"/>
                <c:pt idx="0">
                  <c:v>0.37577153798973773</c:v>
                </c:pt>
                <c:pt idx="1">
                  <c:v>4.6757353679349481E-2</c:v>
                </c:pt>
                <c:pt idx="2">
                  <c:v>-0.1112481409067362</c:v>
                </c:pt>
                <c:pt idx="3">
                  <c:v>0.31876666432781359</c:v>
                </c:pt>
                <c:pt idx="4">
                  <c:v>3.0505168203926619E-3</c:v>
                </c:pt>
                <c:pt idx="5">
                  <c:v>-0.13628122927260666</c:v>
                </c:pt>
                <c:pt idx="6">
                  <c:v>0.17919983351542584</c:v>
                </c:pt>
                <c:pt idx="7">
                  <c:v>5.7200234067454003E-2</c:v>
                </c:pt>
                <c:pt idx="8">
                  <c:v>0.18279173577410571</c:v>
                </c:pt>
                <c:pt idx="9">
                  <c:v>1.3979093214572896E-2</c:v>
                </c:pt>
                <c:pt idx="10">
                  <c:v>5.6380445440537892E-2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A-4D8A-BE79-DE81B326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756024"/>
        <c:axId val="552756352"/>
      </c:lineChart>
      <c:catAx>
        <c:axId val="552756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756352"/>
        <c:crosses val="autoZero"/>
        <c:auto val="1"/>
        <c:lblAlgn val="ctr"/>
        <c:lblOffset val="100"/>
        <c:noMultiLvlLbl val="0"/>
      </c:catAx>
      <c:valAx>
        <c:axId val="5527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75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'综合(4)'!$L$1:$L$11</c:f>
              <c:numCache>
                <c:formatCode>General</c:formatCode>
                <c:ptCount val="11"/>
                <c:pt idx="0">
                  <c:v>1.3167681421754154</c:v>
                </c:pt>
                <c:pt idx="1">
                  <c:v>-0.62437924352233876</c:v>
                </c:pt>
                <c:pt idx="2">
                  <c:v>0.23087335546896107</c:v>
                </c:pt>
                <c:pt idx="3">
                  <c:v>-0.369596707599681</c:v>
                </c:pt>
                <c:pt idx="4">
                  <c:v>0.30526926353854067</c:v>
                </c:pt>
                <c:pt idx="5">
                  <c:v>3.1110858073374936E-2</c:v>
                </c:pt>
                <c:pt idx="6">
                  <c:v>0.30628149538037519</c:v>
                </c:pt>
                <c:pt idx="7">
                  <c:v>-0.52352500155162918</c:v>
                </c:pt>
                <c:pt idx="8">
                  <c:v>0.46888338573051402</c:v>
                </c:pt>
                <c:pt idx="9">
                  <c:v>0.40342817236890272</c:v>
                </c:pt>
                <c:pt idx="10">
                  <c:v>-8.5560292269590485E-3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C-4097-B7C2-9E04980EA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55720"/>
        <c:axId val="561356048"/>
      </c:lineChart>
      <c:catAx>
        <c:axId val="56135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56048"/>
        <c:crosses val="autoZero"/>
        <c:auto val="1"/>
        <c:lblAlgn val="ctr"/>
        <c:lblOffset val="100"/>
        <c:noMultiLvlLbl val="0"/>
      </c:catAx>
      <c:valAx>
        <c:axId val="5613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5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13</xdr:row>
      <xdr:rowOff>22860</xdr:rowOff>
    </xdr:from>
    <xdr:to>
      <xdr:col>7</xdr:col>
      <xdr:colOff>358140</xdr:colOff>
      <xdr:row>28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1ED43-485F-4953-ABFC-5868ED8C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45720</xdr:rowOff>
    </xdr:from>
    <xdr:to>
      <xdr:col>7</xdr:col>
      <xdr:colOff>304800</xdr:colOff>
      <xdr:row>28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9F6C3C8-82B2-4BFD-AF81-FD10D3F4F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335280</xdr:colOff>
      <xdr:row>13</xdr:row>
      <xdr:rowOff>15240</xdr:rowOff>
    </xdr:from>
    <xdr:to>
      <xdr:col>23</xdr:col>
      <xdr:colOff>30480</xdr:colOff>
      <xdr:row>28</xdr:row>
      <xdr:rowOff>129540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AE6DA91-9C17-411A-8BA9-7860E55D2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449580</xdr:colOff>
      <xdr:row>13</xdr:row>
      <xdr:rowOff>22860</xdr:rowOff>
    </xdr:from>
    <xdr:to>
      <xdr:col>15</xdr:col>
      <xdr:colOff>144780</xdr:colOff>
      <xdr:row>28</xdr:row>
      <xdr:rowOff>137160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586DB81-3AE4-4686-BFA0-443AA2988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167640</xdr:rowOff>
    </xdr:from>
    <xdr:to>
      <xdr:col>7</xdr:col>
      <xdr:colOff>304800</xdr:colOff>
      <xdr:row>28</xdr:row>
      <xdr:rowOff>106680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5046789-CC2D-4CFA-A832-54F5350B1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13</xdr:row>
      <xdr:rowOff>22860</xdr:rowOff>
    </xdr:from>
    <xdr:to>
      <xdr:col>15</xdr:col>
      <xdr:colOff>281940</xdr:colOff>
      <xdr:row>28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B0806E-59BD-41B1-9BC9-501ADB6F0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434340</xdr:colOff>
      <xdr:row>13</xdr:row>
      <xdr:rowOff>7620</xdr:rowOff>
    </xdr:from>
    <xdr:to>
      <xdr:col>23</xdr:col>
      <xdr:colOff>129540</xdr:colOff>
      <xdr:row>28</xdr:row>
      <xdr:rowOff>121920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8040166-FBCA-40C2-9F40-54D6D0A27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CDEC-DC98-4697-8425-95B83A2FDA56}">
  <dimension ref="A1:W13"/>
  <sheetViews>
    <sheetView workbookViewId="0">
      <selection activeCell="L1" sqref="L1:L1048576"/>
    </sheetView>
  </sheetViews>
  <sheetFormatPr defaultRowHeight="13.8" x14ac:dyDescent="0.25"/>
  <cols>
    <col min="1" max="1" width="9.109375" bestFit="1" customWidth="1"/>
  </cols>
  <sheetData>
    <row r="1" spans="1:23" x14ac:dyDescent="0.25">
      <c r="A1">
        <v>1.3167681421754154</v>
      </c>
      <c r="B1">
        <v>-0.5921845196265435</v>
      </c>
      <c r="C1">
        <v>-5.9377349977440215E-2</v>
      </c>
      <c r="D1">
        <v>-0.43597389840022449</v>
      </c>
      <c r="E1">
        <v>0.8687164917747332</v>
      </c>
      <c r="F1">
        <v>-0.5575502984744638</v>
      </c>
      <c r="G1">
        <v>0.6722334946152646</v>
      </c>
      <c r="H1">
        <v>-1.324502606660283</v>
      </c>
      <c r="I1">
        <v>0.52060937404017449</v>
      </c>
      <c r="J1">
        <v>0</v>
      </c>
      <c r="K1">
        <v>5.6380445440537892E-2</v>
      </c>
      <c r="M1" s="2">
        <f>_xlfn.STDEV.P(J1:K1)</f>
        <v>2.8190222720268946E-2</v>
      </c>
      <c r="N1" s="2">
        <f>_xlfn.STDEV.P(I1:K1)</f>
        <v>0.23326698416557951</v>
      </c>
      <c r="O1" s="2">
        <f>_xlfn.STDEV.P(H1:K1)</f>
        <v>0.68717286549077627</v>
      </c>
      <c r="P1" s="2">
        <f>_xlfn.STDEV.P(G1:K1)</f>
        <v>0.70417107394742007</v>
      </c>
      <c r="Q1" s="2">
        <f>_xlfn.STDEV.P(F1:K1)</f>
        <v>0.67386134677679621</v>
      </c>
      <c r="R1" s="2">
        <f>_xlfn.STDEV.P(E1:K1)</f>
        <v>0.71093496111763765</v>
      </c>
      <c r="S1" s="2">
        <f>_xlfn.STDEV.P(D1:K1)</f>
        <v>0.68291813830122394</v>
      </c>
      <c r="T1" s="2">
        <f>_xlfn.STDEV.P(C1:K1)</f>
        <v>0.64395197330387033</v>
      </c>
      <c r="U1" s="2">
        <f>_xlfn.STDEV.P(B1:K1)</f>
        <v>0.6338532492193677</v>
      </c>
      <c r="V1" s="2">
        <f>_xlfn.STDEV.P(A1:K1)</f>
        <v>0.72641344547235154</v>
      </c>
      <c r="W1" s="2"/>
    </row>
    <row r="2" spans="1:23" x14ac:dyDescent="0.25">
      <c r="A2">
        <v>-0.6565739674181339</v>
      </c>
      <c r="B2">
        <v>0.81113843991567114</v>
      </c>
      <c r="C2">
        <v>-1.0388930666265603</v>
      </c>
      <c r="D2">
        <v>-2.3540555711479089E-2</v>
      </c>
      <c r="E2">
        <v>-0.57778490583329523</v>
      </c>
      <c r="F2">
        <v>-0.40247623258898957</v>
      </c>
      <c r="G2">
        <v>-1.2953540398522447</v>
      </c>
      <c r="H2">
        <v>1.4249388232790723</v>
      </c>
      <c r="I2">
        <v>0</v>
      </c>
      <c r="J2">
        <v>2.7958186429145791E-2</v>
      </c>
      <c r="L2" s="2"/>
      <c r="M2" s="2">
        <f>_xlfn.STDEV.P(I2:J2)</f>
        <v>1.3979093214572896E-2</v>
      </c>
      <c r="N2" s="2">
        <f>_xlfn.STDEV.P(H2:J2)</f>
        <v>0.66523072104596248</v>
      </c>
      <c r="O2" s="2">
        <f>_xlfn.STDEV.P(G2:J2)</f>
        <v>0.96215506182737054</v>
      </c>
      <c r="P2" s="2">
        <f>_xlfn.STDEV.P(F2:J2)</f>
        <v>0.87854004530223928</v>
      </c>
      <c r="Q2" s="2">
        <f>_xlfn.STDEV.P(E2:J2)</f>
        <v>0.82585168663401831</v>
      </c>
      <c r="R2" s="2">
        <f>_xlfn.STDEV.P(D2:J2)</f>
        <v>0.76562237820287216</v>
      </c>
      <c r="S2" s="2">
        <f>_xlfn.STDEV.P(C2:J2)</f>
        <v>0.77786769571935477</v>
      </c>
      <c r="T2" s="2">
        <f>_xlfn.STDEV.P(B2:J2)</f>
        <v>0.80378467666317377</v>
      </c>
      <c r="U2" s="2">
        <f>_xlfn.STDEV.P(A2:J2)</f>
        <v>0.77938383178191573</v>
      </c>
      <c r="V2" s="2"/>
      <c r="W2" s="2"/>
    </row>
    <row r="3" spans="1:23" x14ac:dyDescent="0.25">
      <c r="A3">
        <v>-5.9141023531347696E-2</v>
      </c>
      <c r="B3">
        <v>0.11364320851320149</v>
      </c>
      <c r="C3">
        <v>0.63985561738607311</v>
      </c>
      <c r="D3">
        <v>0.16050378894190287</v>
      </c>
      <c r="E3">
        <v>-0.41708289419419881</v>
      </c>
      <c r="F3">
        <v>-0.99960203404819803</v>
      </c>
      <c r="G3">
        <v>1.3935799386088132</v>
      </c>
      <c r="H3">
        <v>0.98350888392382174</v>
      </c>
      <c r="I3">
        <v>2.7765833282142636E-2</v>
      </c>
      <c r="L3" s="2"/>
      <c r="M3" s="2">
        <f>_xlfn.STDEV.P(H3:I3)</f>
        <v>0.47787152532083949</v>
      </c>
      <c r="N3" s="2">
        <f>_xlfn.STDEV.P(G3:I3)</f>
        <v>0.57223258859484538</v>
      </c>
      <c r="O3" s="2">
        <f>_xlfn.STDEV.P(F3:I3)</f>
        <v>0.92407334736963798</v>
      </c>
      <c r="P3" s="2">
        <f>_xlfn.STDEV.P(E3:I3)</f>
        <v>0.88181542247258149</v>
      </c>
      <c r="Q3" s="2">
        <f>_xlfn.STDEV.P(D3:I3)</f>
        <v>0.8051025887348221</v>
      </c>
      <c r="R3" s="2">
        <f>_xlfn.STDEV.P(C3:I3)</f>
        <v>0.76171686889097201</v>
      </c>
      <c r="S3" s="2">
        <f>_xlfn.STDEV.P(B3:I3)</f>
        <v>0.71406381737966784</v>
      </c>
      <c r="T3" s="2">
        <f>_xlfn.STDEV.P(A3:I3)</f>
        <v>0.67966159260372416</v>
      </c>
      <c r="U3" s="2"/>
      <c r="V3" s="2"/>
      <c r="W3" s="2"/>
    </row>
    <row r="4" spans="1:23" x14ac:dyDescent="0.25">
      <c r="A4">
        <v>-0.11716307388514069</v>
      </c>
      <c r="B4">
        <v>-0.32300973797811461</v>
      </c>
      <c r="C4">
        <v>-0.15596330275229359</v>
      </c>
      <c r="D4">
        <v>0.61191411731686773</v>
      </c>
      <c r="E4">
        <v>-1.0358795765935023</v>
      </c>
      <c r="F4">
        <v>0.43603802785761664</v>
      </c>
      <c r="G4">
        <v>0.96186462723063315</v>
      </c>
      <c r="H4">
        <v>-0.85514416427279505</v>
      </c>
      <c r="L4" s="2"/>
      <c r="M4" s="2">
        <f>_xlfn.STDEV.P(G4:H4)</f>
        <v>0.90850439575171416</v>
      </c>
      <c r="N4" s="2">
        <f>_xlfn.STDEV.P(F4:H4)</f>
        <v>0.76341091412770146</v>
      </c>
      <c r="O4" s="2">
        <f>_xlfn.STDEV.P(E4:H4)</f>
        <v>0.84540503021319691</v>
      </c>
      <c r="P4" s="2">
        <f>_xlfn.STDEV.P(D4:H4)</f>
        <v>0.81132574122260903</v>
      </c>
      <c r="Q4" s="2">
        <f>_xlfn.STDEV.P(C4:H4)</f>
        <v>0.74365806759733033</v>
      </c>
      <c r="R4" s="2">
        <f>_xlfn.STDEV.P(B4:H4)</f>
        <v>0.69736203815113607</v>
      </c>
      <c r="S4" s="2">
        <f>_xlfn.STDEV.P(A4:H4)</f>
        <v>0.65268432500584428</v>
      </c>
      <c r="T4" s="2"/>
      <c r="U4" s="2"/>
      <c r="V4" s="2"/>
      <c r="W4" s="2"/>
    </row>
    <row r="5" spans="1:23" x14ac:dyDescent="0.25">
      <c r="A5">
        <v>0.36432450222149088</v>
      </c>
      <c r="B5">
        <v>0.5393785764481478</v>
      </c>
      <c r="C5">
        <v>0.50939990976086624</v>
      </c>
      <c r="D5">
        <v>0.27076901487510524</v>
      </c>
      <c r="E5">
        <v>0.45186271365073549</v>
      </c>
      <c r="F5">
        <v>0.34636303338492147</v>
      </c>
      <c r="G5">
        <v>-0.83632485302533688</v>
      </c>
      <c r="L5" s="2"/>
      <c r="M5" s="2">
        <f>_xlfn.STDEV.P(F5:G5)</f>
        <v>0.59134394320512917</v>
      </c>
      <c r="N5" s="2">
        <f>_xlfn.STDEV.P(E5:G5)</f>
        <v>0.58398135683109431</v>
      </c>
      <c r="O5" s="2">
        <f>_xlfn.STDEV.P(D5:G5)</f>
        <v>0.52042496108048775</v>
      </c>
      <c r="P5" s="2">
        <f>_xlfn.STDEV.P(C5:G5)</f>
        <v>0.4992508641961329</v>
      </c>
      <c r="Q5" s="2">
        <f>_xlfn.STDEV.P(B5:G5)</f>
        <v>0.47847586157650757</v>
      </c>
      <c r="R5" s="2">
        <f>_xlfn.STDEV.P(A5:G5)</f>
        <v>0.44611239690802257</v>
      </c>
      <c r="S5" s="2"/>
      <c r="T5" s="2"/>
      <c r="U5" s="2"/>
      <c r="V5" s="2"/>
      <c r="W5" s="2"/>
    </row>
    <row r="6" spans="1:23" x14ac:dyDescent="0.25">
      <c r="A6">
        <v>0.77808129011025162</v>
      </c>
      <c r="B6">
        <v>0.74184318843489605</v>
      </c>
      <c r="C6">
        <v>-0.20758008723116261</v>
      </c>
      <c r="D6">
        <v>0.32679623912433342</v>
      </c>
      <c r="E6">
        <v>0.35893323557714341</v>
      </c>
      <c r="F6">
        <v>0.35954012823347337</v>
      </c>
      <c r="L6" s="2"/>
      <c r="M6" s="2">
        <f>_xlfn.STDEV.P(E6:F6)</f>
        <v>3.0344632816498018E-4</v>
      </c>
      <c r="N6" s="2">
        <f>_xlfn.STDEV.P(D6:F6)</f>
        <v>1.5294578319332938E-2</v>
      </c>
      <c r="O6" s="2">
        <f>_xlfn.STDEV.P(C6:F6)</f>
        <v>0.24112056877873031</v>
      </c>
      <c r="P6" s="2">
        <f>_xlfn.STDEV.P(B6:F6)</f>
        <v>0.30309538085270959</v>
      </c>
      <c r="Q6" s="2">
        <f>_xlfn.STDEV.P(A6:F6)</f>
        <v>0.32591886307958662</v>
      </c>
      <c r="R6" s="2"/>
      <c r="S6" s="2"/>
      <c r="T6" s="2"/>
      <c r="U6" s="2"/>
      <c r="V6" s="2"/>
      <c r="W6" s="2"/>
    </row>
    <row r="7" spans="1:23" x14ac:dyDescent="0.25">
      <c r="A7">
        <v>0.42813888431792002</v>
      </c>
      <c r="B7">
        <v>0</v>
      </c>
      <c r="C7">
        <v>-0.59497668822379313</v>
      </c>
      <c r="D7">
        <v>1.4951585742351949</v>
      </c>
      <c r="E7">
        <v>0.37258855336113278</v>
      </c>
      <c r="L7" s="2"/>
      <c r="M7" s="2">
        <f>_xlfn.STDEV.P(D7:E7)</f>
        <v>0.56128501043703094</v>
      </c>
      <c r="N7" s="2">
        <f>_xlfn.STDEV.P(C7:E7)</f>
        <v>0.85407593754647371</v>
      </c>
      <c r="O7" s="2">
        <f>_xlfn.STDEV.P(B7:E7)</f>
        <v>0.76212408830507661</v>
      </c>
      <c r="P7" s="2">
        <f>_xlfn.STDEV.P(A7:E7)</f>
        <v>0.68308170089910691</v>
      </c>
      <c r="Q7" s="2"/>
      <c r="R7" s="2"/>
      <c r="S7" s="2"/>
      <c r="T7" s="2"/>
      <c r="U7" s="2"/>
      <c r="V7" s="2"/>
      <c r="W7" s="2"/>
    </row>
    <row r="8" spans="1:23" x14ac:dyDescent="0.25">
      <c r="A8">
        <v>0.4039493170972519</v>
      </c>
      <c r="B8">
        <v>4.6983234614998488E-2</v>
      </c>
      <c r="C8">
        <v>-0.59323206497217629</v>
      </c>
      <c r="D8">
        <v>0.1445060342408083</v>
      </c>
      <c r="L8" s="2"/>
      <c r="M8" s="2">
        <f>_xlfn.STDEV.P(C8:D8)</f>
        <v>0.36886904960649231</v>
      </c>
      <c r="N8" s="2">
        <f>_xlfn.STDEV.P(B8:D8)</f>
        <v>0.32721787327282914</v>
      </c>
      <c r="O8" s="2">
        <f>_xlfn.STDEV.P(A8:D8)</f>
        <v>0.36680632995412998</v>
      </c>
      <c r="P8" s="2"/>
      <c r="Q8" s="2"/>
      <c r="R8" s="2"/>
      <c r="S8" s="2"/>
      <c r="T8" s="2"/>
      <c r="U8" s="2"/>
      <c r="V8" s="2"/>
      <c r="W8" s="2"/>
    </row>
    <row r="9" spans="1:23" x14ac:dyDescent="0.25">
      <c r="A9">
        <v>0.21411880862267565</v>
      </c>
      <c r="B9">
        <v>-0.39888063447445038</v>
      </c>
      <c r="C9">
        <v>0.49953376447586101</v>
      </c>
      <c r="L9" s="2"/>
      <c r="M9" s="2">
        <f>_xlfn.STDEV.P(B9:C9)</f>
        <v>0.44920719947515569</v>
      </c>
      <c r="N9" s="2">
        <f>_xlfn.STDEV.P(A9:C9)</f>
        <v>0.37481527991255037</v>
      </c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>
        <v>0.88056606878393939</v>
      </c>
      <c r="B10">
        <v>-0.47133821905431184</v>
      </c>
      <c r="L10" s="2"/>
      <c r="M10" s="2">
        <f>_xlfn.STDEV.P(A10:B10)</f>
        <v>0.67595214391912561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>
        <v>0.58041796939279244</v>
      </c>
      <c r="L11" s="2"/>
      <c r="M11" s="2">
        <f>_xlfn.STDEV.P(J1:K1)</f>
        <v>2.8190222720268946E-2</v>
      </c>
      <c r="N11" s="2">
        <f>_xlfn.STDEV.P(I1:J1)</f>
        <v>0.26030468702008724</v>
      </c>
      <c r="O11" s="2">
        <f>_xlfn.STDEV.P(H1:I1)</f>
        <v>0.92255599035022884</v>
      </c>
      <c r="P11" s="2">
        <f>_xlfn.STDEV.P(G1:H1)</f>
        <v>0.9983680506377739</v>
      </c>
      <c r="Q11" s="2">
        <f>_xlfn.STDEV.P(F1:G1)</f>
        <v>0.6148918965448642</v>
      </c>
      <c r="R11" s="2">
        <f>_xlfn.STDEV.P(E1:F1)</f>
        <v>0.7131333951245985</v>
      </c>
      <c r="S11" s="2">
        <f>_xlfn.STDEV.P(D1:E1)</f>
        <v>0.65234519508747879</v>
      </c>
      <c r="T11" s="2">
        <f>_xlfn.STDEV.P(C1:D1)</f>
        <v>0.18829827421139214</v>
      </c>
      <c r="U11" s="2">
        <f>_xlfn.STDEV.P(B1:C1)</f>
        <v>0.26640358482455156</v>
      </c>
      <c r="V11" s="2">
        <f>_xlfn.STDEV.P(A1:B1)</f>
        <v>0.95447633090097939</v>
      </c>
    </row>
    <row r="12" spans="1:23" x14ac:dyDescent="0.25">
      <c r="A12">
        <v>0.107</v>
      </c>
      <c r="B12">
        <v>0.62</v>
      </c>
      <c r="M12">
        <v>0.13</v>
      </c>
    </row>
    <row r="13" spans="1:23" x14ac:dyDescent="0.25">
      <c r="A13">
        <f>_xlfn.STDEV.S(A1:A11)</f>
        <v>0.53588199279052839</v>
      </c>
      <c r="B13" s="2">
        <f t="shared" ref="B13:J13" si="0">_xlfn.STDEV.S(B1:B11)</f>
        <v>0.50867465142558443</v>
      </c>
      <c r="C13" s="2">
        <f t="shared" si="0"/>
        <v>0.57697618904030168</v>
      </c>
      <c r="D13" s="2">
        <f t="shared" si="0"/>
        <v>0.56244657627645023</v>
      </c>
      <c r="E13" s="2">
        <f t="shared" si="0"/>
        <v>0.68401735460908419</v>
      </c>
      <c r="F13" s="2">
        <f t="shared" si="0"/>
        <v>0.59999730921607886</v>
      </c>
      <c r="G13" s="2">
        <f t="shared" si="0"/>
        <v>1.1764315666861715</v>
      </c>
      <c r="H13" s="2">
        <f t="shared" si="0"/>
        <v>1.3503371930096131</v>
      </c>
      <c r="I13" s="2">
        <f t="shared" si="0"/>
        <v>0.29288786748039142</v>
      </c>
      <c r="J13" s="2">
        <f t="shared" si="0"/>
        <v>1.9769423213726697E-2</v>
      </c>
      <c r="K1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38A4-A3FC-401B-9D54-80114E194362}">
  <dimension ref="A1:X13"/>
  <sheetViews>
    <sheetView topLeftCell="E1" workbookViewId="0">
      <selection activeCell="M1" sqref="M1:M11"/>
    </sheetView>
  </sheetViews>
  <sheetFormatPr defaultRowHeight="13.8" x14ac:dyDescent="0.25"/>
  <cols>
    <col min="1" max="13" width="8.88671875" style="2"/>
    <col min="14" max="14" width="9.109375" style="2" bestFit="1" customWidth="1"/>
    <col min="15" max="16384" width="8.88671875" style="2"/>
  </cols>
  <sheetData>
    <row r="1" spans="1:24" x14ac:dyDescent="0.25">
      <c r="A1" s="2">
        <v>1.3167681421754154</v>
      </c>
      <c r="L1" s="2">
        <f>AVERAGE(A1:K1)</f>
        <v>1.3167681421754154</v>
      </c>
      <c r="M1" s="2">
        <f>AVERAGE(N1:X1)</f>
        <v>400.1</v>
      </c>
      <c r="N1" s="3">
        <v>400.1</v>
      </c>
    </row>
    <row r="2" spans="1:24" x14ac:dyDescent="0.25">
      <c r="A2" s="2">
        <v>-0.6565739674181339</v>
      </c>
      <c r="B2" s="2">
        <v>-0.5921845196265435</v>
      </c>
      <c r="L2" s="2">
        <f t="shared" ref="L2:L11" si="0">AVERAGE(A2:K2)</f>
        <v>-0.62437924352233876</v>
      </c>
      <c r="M2" s="2">
        <f t="shared" ref="M2:M11" si="1">AVERAGE(N2:X2)</f>
        <v>-217.72499999999999</v>
      </c>
      <c r="N2" s="3">
        <v>-199.5</v>
      </c>
      <c r="O2" s="3">
        <v>-235.95</v>
      </c>
    </row>
    <row r="3" spans="1:24" x14ac:dyDescent="0.25">
      <c r="A3" s="2">
        <v>-5.9141023531347696E-2</v>
      </c>
      <c r="B3" s="2">
        <v>0.81113843991567114</v>
      </c>
      <c r="C3" s="2">
        <v>-5.9377349977440215E-2</v>
      </c>
      <c r="L3" s="2">
        <f t="shared" si="0"/>
        <v>0.23087335546896107</v>
      </c>
      <c r="M3" s="2">
        <f t="shared" si="1"/>
        <v>95.160000000000011</v>
      </c>
      <c r="N3" s="3">
        <v>-17.97</v>
      </c>
      <c r="O3" s="3">
        <v>323.19</v>
      </c>
      <c r="P3" s="3">
        <v>-19.739999999999998</v>
      </c>
    </row>
    <row r="4" spans="1:24" x14ac:dyDescent="0.25">
      <c r="A4" s="2">
        <v>-0.11716307388514069</v>
      </c>
      <c r="B4" s="2">
        <v>0.11364320851320149</v>
      </c>
      <c r="C4" s="2">
        <v>-1.0388930666265603</v>
      </c>
      <c r="D4" s="2">
        <v>-0.43597389840022449</v>
      </c>
      <c r="L4" s="2">
        <f t="shared" si="0"/>
        <v>-0.369596707599681</v>
      </c>
      <c r="M4" s="2">
        <f t="shared" si="1"/>
        <v>-114.99249999999999</v>
      </c>
      <c r="N4" s="3">
        <v>-35.6</v>
      </c>
      <c r="O4" s="3">
        <v>45.28</v>
      </c>
      <c r="P4" s="3">
        <v>-345.38</v>
      </c>
      <c r="Q4" s="3">
        <v>-124.27</v>
      </c>
    </row>
    <row r="5" spans="1:24" x14ac:dyDescent="0.25">
      <c r="A5" s="2">
        <v>0.36432450222149088</v>
      </c>
      <c r="B5" s="2">
        <v>-0.32300973797811461</v>
      </c>
      <c r="C5" s="2">
        <v>0.63985561738607311</v>
      </c>
      <c r="D5" s="2">
        <v>-2.3540555711479089E-2</v>
      </c>
      <c r="E5" s="2">
        <v>0.8687164917747332</v>
      </c>
      <c r="L5" s="2">
        <f t="shared" si="0"/>
        <v>0.30526926353854067</v>
      </c>
      <c r="M5" s="2">
        <f t="shared" si="1"/>
        <v>75.518000000000001</v>
      </c>
      <c r="N5" s="3">
        <v>110.7</v>
      </c>
      <c r="O5" s="3">
        <v>-128.69999999999999</v>
      </c>
      <c r="P5" s="3">
        <v>212.72</v>
      </c>
      <c r="Q5" s="3">
        <v>-6.71</v>
      </c>
      <c r="R5" s="3">
        <v>189.58</v>
      </c>
    </row>
    <row r="6" spans="1:24" x14ac:dyDescent="0.25">
      <c r="A6" s="2">
        <v>0.77808129011025162</v>
      </c>
      <c r="B6" s="2">
        <v>0.5393785764481478</v>
      </c>
      <c r="C6" s="2">
        <v>-0.15596330275229359</v>
      </c>
      <c r="D6" s="2">
        <v>0.16050378894190287</v>
      </c>
      <c r="E6" s="2">
        <v>-0.57778490583329523</v>
      </c>
      <c r="F6" s="2">
        <v>-0.5575502984744638</v>
      </c>
      <c r="L6" s="2">
        <f t="shared" si="0"/>
        <v>3.1110858073374936E-2</v>
      </c>
      <c r="M6" s="2">
        <f t="shared" si="1"/>
        <v>32.174999999999997</v>
      </c>
      <c r="N6" s="3">
        <v>236.42</v>
      </c>
      <c r="O6" s="3">
        <v>214.91</v>
      </c>
      <c r="P6" s="3">
        <v>-51.85</v>
      </c>
      <c r="Q6" s="3">
        <v>45.75</v>
      </c>
      <c r="R6" s="3">
        <v>-126.09</v>
      </c>
      <c r="S6" s="3">
        <v>-126.09</v>
      </c>
    </row>
    <row r="7" spans="1:24" x14ac:dyDescent="0.25">
      <c r="A7" s="2">
        <v>0.42813888431792002</v>
      </c>
      <c r="B7" s="2">
        <v>0.74184318843489605</v>
      </c>
      <c r="C7" s="2">
        <v>0.50939990976086624</v>
      </c>
      <c r="D7" s="2">
        <v>0.61191411731686773</v>
      </c>
      <c r="E7" s="2">
        <v>-0.41708289419419881</v>
      </c>
      <c r="F7" s="2">
        <v>-0.40247623258898957</v>
      </c>
      <c r="G7" s="2">
        <v>0.6722334946152646</v>
      </c>
      <c r="L7" s="2">
        <f t="shared" si="0"/>
        <v>0.30628149538037519</v>
      </c>
      <c r="M7" s="2">
        <f t="shared" si="1"/>
        <v>102.37285714285714</v>
      </c>
      <c r="N7" s="3">
        <v>130.09</v>
      </c>
      <c r="O7" s="3">
        <v>295.58</v>
      </c>
      <c r="P7" s="3">
        <v>169.35</v>
      </c>
      <c r="Q7" s="3">
        <v>174.42</v>
      </c>
      <c r="R7" s="3">
        <v>-91.02</v>
      </c>
      <c r="S7" s="3">
        <v>-91.02</v>
      </c>
      <c r="T7" s="3">
        <v>129.21</v>
      </c>
    </row>
    <row r="8" spans="1:24" x14ac:dyDescent="0.25">
      <c r="A8" s="2">
        <v>0.4039493170972519</v>
      </c>
      <c r="B8" s="2">
        <v>0</v>
      </c>
      <c r="C8" s="2">
        <v>-0.20758008723116261</v>
      </c>
      <c r="D8" s="2">
        <v>0.27076901487510524</v>
      </c>
      <c r="E8" s="2">
        <v>-1.0358795765935023</v>
      </c>
      <c r="F8" s="2">
        <v>-0.99960203404819803</v>
      </c>
      <c r="G8" s="2">
        <v>-1.2953540398522447</v>
      </c>
      <c r="H8" s="2">
        <v>-1.324502606660283</v>
      </c>
      <c r="L8" s="2">
        <f t="shared" si="0"/>
        <v>-0.52352500155162918</v>
      </c>
      <c r="M8" s="2">
        <f t="shared" si="1"/>
        <v>-102.39625000000001</v>
      </c>
      <c r="N8" s="3">
        <v>122.74</v>
      </c>
      <c r="O8" s="3">
        <v>0</v>
      </c>
      <c r="P8" s="3">
        <v>-69.010000000000005</v>
      </c>
      <c r="Q8" s="3">
        <v>77.180000000000007</v>
      </c>
      <c r="R8" s="3">
        <v>-226.06</v>
      </c>
      <c r="S8" s="3">
        <v>-226.06</v>
      </c>
      <c r="T8" s="3">
        <v>-248.98</v>
      </c>
      <c r="U8" s="3">
        <v>-248.98</v>
      </c>
    </row>
    <row r="9" spans="1:24" x14ac:dyDescent="0.25">
      <c r="A9" s="2">
        <v>0.21411880862267565</v>
      </c>
      <c r="B9" s="2">
        <v>4.6983234614998488E-2</v>
      </c>
      <c r="C9" s="2">
        <v>-0.59497668822379313</v>
      </c>
      <c r="D9" s="2">
        <v>0.32679623912433342</v>
      </c>
      <c r="E9" s="2">
        <v>0.45186271365073549</v>
      </c>
      <c r="F9" s="2">
        <v>0.43603802785761664</v>
      </c>
      <c r="G9" s="2">
        <v>1.3935799386088132</v>
      </c>
      <c r="H9" s="2">
        <v>1.4249388232790723</v>
      </c>
      <c r="I9" s="2">
        <v>0.52060937404017449</v>
      </c>
      <c r="L9" s="2">
        <f t="shared" si="0"/>
        <v>0.46888338573051402</v>
      </c>
      <c r="M9" s="2">
        <f t="shared" si="1"/>
        <v>88.535555555555561</v>
      </c>
      <c r="N9" s="3">
        <v>65.06</v>
      </c>
      <c r="O9" s="3">
        <v>18.72</v>
      </c>
      <c r="P9" s="3">
        <v>-197.8</v>
      </c>
      <c r="Q9" s="3">
        <v>93.15</v>
      </c>
      <c r="R9" s="3">
        <v>98.61</v>
      </c>
      <c r="S9" s="3">
        <v>98.61</v>
      </c>
      <c r="T9" s="3">
        <v>267.86</v>
      </c>
      <c r="U9" s="3">
        <v>267.86</v>
      </c>
      <c r="V9" s="3">
        <v>84.75</v>
      </c>
    </row>
    <row r="10" spans="1:24" x14ac:dyDescent="0.25">
      <c r="A10" s="2">
        <v>0.88056606878393939</v>
      </c>
      <c r="B10" s="2">
        <v>-0.39888063447445038</v>
      </c>
      <c r="C10" s="2">
        <v>-0.59323206497217629</v>
      </c>
      <c r="D10" s="2">
        <v>1.4951585742351949</v>
      </c>
      <c r="E10" s="2">
        <v>0.35893323557714341</v>
      </c>
      <c r="F10" s="2">
        <v>0.34636303338492147</v>
      </c>
      <c r="G10" s="2">
        <v>0.96186462723063315</v>
      </c>
      <c r="H10" s="2">
        <v>0.98350888392382174</v>
      </c>
      <c r="I10" s="2">
        <v>0</v>
      </c>
      <c r="J10" s="2">
        <v>0</v>
      </c>
      <c r="L10" s="2">
        <f t="shared" si="0"/>
        <v>0.40342817236890272</v>
      </c>
      <c r="M10" s="2">
        <f t="shared" si="1"/>
        <v>86.400999999999996</v>
      </c>
      <c r="N10" s="3">
        <v>267.56</v>
      </c>
      <c r="O10" s="3">
        <v>-158.93</v>
      </c>
      <c r="P10" s="3">
        <v>-197.22</v>
      </c>
      <c r="Q10" s="3">
        <v>426.18</v>
      </c>
      <c r="R10" s="3">
        <v>78.33</v>
      </c>
      <c r="S10" s="3">
        <v>78.33</v>
      </c>
      <c r="T10" s="3">
        <v>184.88</v>
      </c>
      <c r="U10" s="3">
        <v>184.88</v>
      </c>
      <c r="V10" s="3">
        <v>0</v>
      </c>
      <c r="W10" s="3">
        <v>0</v>
      </c>
    </row>
    <row r="11" spans="1:24" x14ac:dyDescent="0.25">
      <c r="A11" s="2">
        <v>0.58041796939279244</v>
      </c>
      <c r="B11" s="2">
        <v>-0.47133821905431184</v>
      </c>
      <c r="C11" s="2">
        <v>0.49953376447586101</v>
      </c>
      <c r="D11" s="2">
        <v>0.1445060342408083</v>
      </c>
      <c r="E11" s="2">
        <v>0.37258855336113278</v>
      </c>
      <c r="F11" s="2">
        <v>0.35954012823347337</v>
      </c>
      <c r="G11" s="2">
        <v>-0.83632485302533688</v>
      </c>
      <c r="H11" s="2">
        <v>-0.85514416427279505</v>
      </c>
      <c r="I11" s="2">
        <v>2.7765833282142636E-2</v>
      </c>
      <c r="J11" s="2">
        <v>2.7958186429145791E-2</v>
      </c>
      <c r="K11" s="2">
        <v>5.6380445440537892E-2</v>
      </c>
      <c r="L11" s="2">
        <f t="shared" si="0"/>
        <v>-8.5560292269590485E-3</v>
      </c>
      <c r="M11" s="2">
        <f t="shared" si="1"/>
        <v>4.9118181818181803</v>
      </c>
      <c r="N11" s="3">
        <v>176.36</v>
      </c>
      <c r="O11" s="3">
        <v>-187.8</v>
      </c>
      <c r="P11" s="3">
        <v>166.07</v>
      </c>
      <c r="Q11" s="3">
        <v>41.19</v>
      </c>
      <c r="R11" s="3">
        <v>81.31</v>
      </c>
      <c r="S11" s="3">
        <v>81.31</v>
      </c>
      <c r="T11" s="3">
        <v>-160.75</v>
      </c>
      <c r="U11" s="3">
        <v>-160.75</v>
      </c>
      <c r="V11" s="3">
        <v>4.5199999999999996</v>
      </c>
      <c r="W11" s="3">
        <v>4.5199999999999996</v>
      </c>
      <c r="X11" s="3">
        <v>8.0500000000000007</v>
      </c>
    </row>
    <row r="12" spans="1:24" x14ac:dyDescent="0.25">
      <c r="A12" s="2">
        <f>AVERAGE(A1:A11)</f>
        <v>0.37577153798973773</v>
      </c>
      <c r="B12" s="2">
        <f t="shared" ref="B12:K12" si="2">AVERAGE(B1:B11)</f>
        <v>4.6757353679349481E-2</v>
      </c>
      <c r="C12" s="2">
        <f t="shared" si="2"/>
        <v>-0.1112481409067362</v>
      </c>
      <c r="D12" s="2">
        <f t="shared" si="2"/>
        <v>0.31876666432781359</v>
      </c>
      <c r="E12" s="2">
        <f t="shared" si="2"/>
        <v>3.0505168203926619E-3</v>
      </c>
      <c r="F12" s="2">
        <f t="shared" si="2"/>
        <v>-0.13628122927260666</v>
      </c>
      <c r="G12" s="2">
        <f t="shared" si="2"/>
        <v>0.17919983351542584</v>
      </c>
      <c r="H12" s="2">
        <f t="shared" si="2"/>
        <v>5.7200234067454003E-2</v>
      </c>
      <c r="I12" s="2">
        <f t="shared" si="2"/>
        <v>0.18279173577410571</v>
      </c>
      <c r="J12" s="2">
        <f t="shared" si="2"/>
        <v>1.3979093214572896E-2</v>
      </c>
      <c r="K12" s="2">
        <f t="shared" si="2"/>
        <v>5.6380445440537892E-2</v>
      </c>
      <c r="N12" s="2">
        <f>AVERAGE(N1:N11)</f>
        <v>114.17818181818183</v>
      </c>
      <c r="O12" s="2">
        <f t="shared" ref="O12:X12" si="3">AVERAGE(O1:O11)</f>
        <v>18.629999999999995</v>
      </c>
      <c r="P12" s="2">
        <f t="shared" si="3"/>
        <v>-36.984444444444449</v>
      </c>
      <c r="Q12" s="2">
        <f t="shared" si="3"/>
        <v>90.861250000000013</v>
      </c>
      <c r="R12" s="2">
        <f t="shared" si="3"/>
        <v>0.66571428571429137</v>
      </c>
      <c r="S12" s="2">
        <f t="shared" si="3"/>
        <v>-30.820000000000004</v>
      </c>
      <c r="T12" s="2">
        <f t="shared" si="3"/>
        <v>34.444000000000003</v>
      </c>
      <c r="U12" s="2">
        <f t="shared" si="3"/>
        <v>10.752500000000005</v>
      </c>
      <c r="V12" s="2">
        <f t="shared" si="3"/>
        <v>29.756666666666664</v>
      </c>
      <c r="W12" s="2">
        <f t="shared" si="3"/>
        <v>2.2599999999999998</v>
      </c>
      <c r="X12" s="2">
        <f t="shared" si="3"/>
        <v>8.0500000000000007</v>
      </c>
    </row>
    <row r="13" spans="1:24" x14ac:dyDescent="0.25">
      <c r="A13" s="2">
        <v>1</v>
      </c>
      <c r="D13" s="2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D65-7B41-4F60-BA75-854C5715F787}">
  <dimension ref="A1:K66"/>
  <sheetViews>
    <sheetView tabSelected="1" workbookViewId="0">
      <selection activeCell="E3" sqref="E3"/>
    </sheetView>
  </sheetViews>
  <sheetFormatPr defaultRowHeight="13.8" x14ac:dyDescent="0.25"/>
  <cols>
    <col min="1" max="1" width="9.109375" bestFit="1" customWidth="1"/>
  </cols>
  <sheetData>
    <row r="1" spans="1:11" x14ac:dyDescent="0.25">
      <c r="A1" s="3"/>
      <c r="B1" s="2"/>
      <c r="C1" s="2">
        <f>COUNT(A1:A66)</f>
        <v>0</v>
      </c>
      <c r="D1" s="2"/>
      <c r="E1" s="2">
        <v>66</v>
      </c>
      <c r="F1" s="2"/>
      <c r="G1" s="2"/>
      <c r="H1" s="2"/>
      <c r="I1" s="2"/>
      <c r="J1" s="2"/>
      <c r="K1" s="2"/>
    </row>
    <row r="2" spans="1:11" x14ac:dyDescent="0.25">
      <c r="A2" s="3"/>
      <c r="C2" t="e">
        <f>AVERAGE(A1:A66)</f>
        <v>#DIV/0!</v>
      </c>
      <c r="D2" s="2"/>
      <c r="E2" s="2">
        <v>0.62</v>
      </c>
      <c r="F2" s="2"/>
      <c r="G2" s="2"/>
      <c r="H2" s="2"/>
      <c r="I2" s="2"/>
      <c r="J2" s="2"/>
      <c r="K2" s="2"/>
    </row>
    <row r="3" spans="1:11" x14ac:dyDescent="0.25">
      <c r="A3" s="3"/>
      <c r="C3" t="e">
        <f>_xlfn.STDEV.S(A1:A66)</f>
        <v>#DIV/0!</v>
      </c>
      <c r="D3" s="2"/>
      <c r="E3" s="2">
        <v>0.95</v>
      </c>
      <c r="F3" s="2"/>
      <c r="G3" s="2"/>
      <c r="H3" s="2"/>
      <c r="I3" s="2"/>
      <c r="J3" s="2"/>
      <c r="K3" s="2"/>
    </row>
    <row r="4" spans="1:11" x14ac:dyDescent="0.25">
      <c r="A4" s="3"/>
      <c r="C4" t="e">
        <f>C3/SQRT(C1)</f>
        <v>#DIV/0!</v>
      </c>
      <c r="E4" s="2">
        <f>1-E3</f>
        <v>5.0000000000000044E-2</v>
      </c>
      <c r="F4" s="2"/>
      <c r="G4" s="2"/>
      <c r="H4" s="2"/>
      <c r="I4" s="2"/>
      <c r="J4" s="2"/>
      <c r="K4" s="2"/>
    </row>
    <row r="5" spans="1:11" x14ac:dyDescent="0.25">
      <c r="A5" s="3"/>
      <c r="C5">
        <v>0.95</v>
      </c>
      <c r="E5" s="2">
        <f>_xlfn.NORM.S.INV(E4/2)</f>
        <v>-1.9599639845400536</v>
      </c>
      <c r="F5" s="2"/>
      <c r="G5" s="2"/>
      <c r="H5" s="2"/>
      <c r="I5" s="2"/>
      <c r="J5" s="2"/>
      <c r="K5" s="2"/>
    </row>
    <row r="6" spans="1:11" x14ac:dyDescent="0.25">
      <c r="A6" s="3"/>
      <c r="C6">
        <f>C1-1</f>
        <v>-1</v>
      </c>
      <c r="E6" s="2">
        <f>E5*SQRT(E2*(1-E2)/E1)</f>
        <v>-0.1171018527242311</v>
      </c>
      <c r="G6" s="2"/>
      <c r="H6" s="2"/>
      <c r="I6" s="2"/>
      <c r="J6" s="2"/>
      <c r="K6" s="2"/>
    </row>
    <row r="7" spans="1:11" x14ac:dyDescent="0.25">
      <c r="A7" s="3"/>
      <c r="C7" t="e">
        <f>TINV(1-C5,C6)</f>
        <v>#NUM!</v>
      </c>
      <c r="E7" s="2">
        <f>E2+E6</f>
        <v>0.50289814727576887</v>
      </c>
      <c r="H7" s="2"/>
      <c r="I7" s="2"/>
      <c r="J7" s="2"/>
      <c r="K7" s="2"/>
    </row>
    <row r="8" spans="1:11" x14ac:dyDescent="0.25">
      <c r="A8" s="3"/>
      <c r="C8" t="e">
        <f>C7*C4</f>
        <v>#NUM!</v>
      </c>
      <c r="E8" s="2">
        <f>E2-E6</f>
        <v>0.73710185272423112</v>
      </c>
      <c r="I8" s="2"/>
      <c r="J8" s="2"/>
      <c r="K8" s="2"/>
    </row>
    <row r="9" spans="1:11" x14ac:dyDescent="0.25">
      <c r="A9" s="3"/>
      <c r="C9" t="e">
        <f>C2-C8</f>
        <v>#DIV/0!</v>
      </c>
      <c r="J9" s="2"/>
      <c r="K9" s="2"/>
    </row>
    <row r="10" spans="1:11" x14ac:dyDescent="0.25">
      <c r="A10" s="3"/>
      <c r="C10" t="e">
        <f>C2+C8</f>
        <v>#DIV/0!</v>
      </c>
      <c r="K10" s="2"/>
    </row>
    <row r="11" spans="1:11" x14ac:dyDescent="0.25">
      <c r="A11" s="3"/>
    </row>
    <row r="12" spans="1:11" x14ac:dyDescent="0.25">
      <c r="A12" s="3"/>
    </row>
    <row r="13" spans="1:11" x14ac:dyDescent="0.25">
      <c r="A13" s="3"/>
    </row>
    <row r="14" spans="1:11" x14ac:dyDescent="0.25">
      <c r="A14" s="3"/>
    </row>
    <row r="15" spans="1:11" x14ac:dyDescent="0.25">
      <c r="A15" s="3"/>
    </row>
    <row r="16" spans="1:1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18C-268C-4C62-B76B-6CE877C96FB6}">
  <dimension ref="A1:W12"/>
  <sheetViews>
    <sheetView workbookViewId="0">
      <selection activeCell="K3" sqref="K3"/>
    </sheetView>
  </sheetViews>
  <sheetFormatPr defaultRowHeight="13.8" x14ac:dyDescent="0.25"/>
  <cols>
    <col min="4" max="4" width="12.77734375" bestFit="1" customWidth="1"/>
    <col min="10" max="10" width="10.5546875" bestFit="1" customWidth="1"/>
    <col min="13" max="13" width="13.88671875" bestFit="1" customWidth="1"/>
  </cols>
  <sheetData>
    <row r="1" spans="1:23" x14ac:dyDescent="0.25">
      <c r="A1">
        <v>607</v>
      </c>
      <c r="B1" s="3">
        <v>2</v>
      </c>
      <c r="C1" s="3">
        <v>10</v>
      </c>
      <c r="D1" s="3">
        <v>3623252.65</v>
      </c>
      <c r="E1" s="3">
        <v>303.85000000000002</v>
      </c>
      <c r="F1" s="1">
        <v>1</v>
      </c>
      <c r="K1" s="1"/>
      <c r="L1" s="1"/>
      <c r="M1" s="1"/>
      <c r="N1" s="1"/>
      <c r="P1" s="1"/>
    </row>
    <row r="2" spans="1:23" x14ac:dyDescent="0.25">
      <c r="A2">
        <v>708</v>
      </c>
      <c r="B2" s="3">
        <v>5</v>
      </c>
      <c r="C2" s="3">
        <v>6</v>
      </c>
      <c r="D2" s="3">
        <v>2224758.14</v>
      </c>
      <c r="E2" s="3">
        <v>16.309999999999999</v>
      </c>
      <c r="F2" s="1">
        <v>198</v>
      </c>
      <c r="G2">
        <f>(D2-D1)/$D$1</f>
        <v>-0.38597764083605923</v>
      </c>
      <c r="H2">
        <f t="shared" ref="H2:H12" si="0">E2/E$1</f>
        <v>5.3677801546815854E-2</v>
      </c>
      <c r="J2">
        <v>708</v>
      </c>
      <c r="K2" s="3">
        <v>2</v>
      </c>
      <c r="L2" s="3">
        <v>10</v>
      </c>
      <c r="M2" s="3">
        <v>4975348.17</v>
      </c>
      <c r="N2" s="3">
        <v>400.1</v>
      </c>
      <c r="O2">
        <f>N2/E$1</f>
        <v>1.3167681421754154</v>
      </c>
      <c r="P2" s="1"/>
      <c r="Q2" s="3"/>
      <c r="R2" s="3"/>
      <c r="S2" s="3"/>
      <c r="T2" s="3"/>
      <c r="U2" s="3"/>
      <c r="V2" s="3"/>
      <c r="W2" s="2"/>
    </row>
    <row r="3" spans="1:23" x14ac:dyDescent="0.25">
      <c r="A3">
        <v>709</v>
      </c>
      <c r="B3" s="1">
        <v>8</v>
      </c>
      <c r="C3" s="1">
        <v>18</v>
      </c>
      <c r="D3" s="1">
        <v>73065700.060000002</v>
      </c>
      <c r="E3" s="1">
        <v>150.07</v>
      </c>
      <c r="F3" s="1">
        <v>379</v>
      </c>
      <c r="G3">
        <f t="shared" ref="G3:G12" si="1">(D3-D2)/$D$1</f>
        <v>19.551753289961717</v>
      </c>
      <c r="H3">
        <f t="shared" si="0"/>
        <v>0.49389501398716468</v>
      </c>
      <c r="J3">
        <v>809</v>
      </c>
      <c r="K3" s="3">
        <v>2</v>
      </c>
      <c r="L3" s="3">
        <v>10</v>
      </c>
      <c r="M3" s="3">
        <v>-2480045.1</v>
      </c>
      <c r="N3" s="3">
        <v>-199.5</v>
      </c>
      <c r="O3">
        <f t="shared" ref="O3:O12" si="2">N3/E$1</f>
        <v>-0.6565739674181339</v>
      </c>
    </row>
    <row r="4" spans="1:23" x14ac:dyDescent="0.25">
      <c r="A4">
        <v>710</v>
      </c>
      <c r="B4" s="1">
        <v>8</v>
      </c>
      <c r="C4" s="1">
        <v>18</v>
      </c>
      <c r="D4" s="1">
        <v>102692398.40000001</v>
      </c>
      <c r="E4" s="1">
        <v>133.31</v>
      </c>
      <c r="F4" s="1">
        <v>52</v>
      </c>
      <c r="G4">
        <f t="shared" si="1"/>
        <v>8.1768237553072662</v>
      </c>
      <c r="H4">
        <f t="shared" si="0"/>
        <v>0.43873621852887934</v>
      </c>
      <c r="J4">
        <v>910</v>
      </c>
      <c r="K4" s="3">
        <v>2</v>
      </c>
      <c r="L4" s="3">
        <v>10</v>
      </c>
      <c r="M4" s="3">
        <v>-248896.77</v>
      </c>
      <c r="N4" s="3">
        <v>-17.97</v>
      </c>
      <c r="O4">
        <f t="shared" si="2"/>
        <v>-5.9141023531347696E-2</v>
      </c>
    </row>
    <row r="5" spans="1:23" x14ac:dyDescent="0.25">
      <c r="A5">
        <v>711</v>
      </c>
      <c r="B5" s="1">
        <v>8</v>
      </c>
      <c r="C5" s="1">
        <v>18</v>
      </c>
      <c r="D5" s="1">
        <v>121008457.18000001</v>
      </c>
      <c r="E5" s="1">
        <v>102.63</v>
      </c>
      <c r="F5" s="1">
        <v>45</v>
      </c>
      <c r="G5">
        <f t="shared" si="1"/>
        <v>5.0551425885247063</v>
      </c>
      <c r="H5">
        <f t="shared" si="0"/>
        <v>0.33776534474247155</v>
      </c>
      <c r="J5">
        <v>1011</v>
      </c>
      <c r="K5" s="3">
        <v>2</v>
      </c>
      <c r="L5" s="3">
        <v>10</v>
      </c>
      <c r="M5" s="3">
        <v>-391435.75</v>
      </c>
      <c r="N5" s="3">
        <v>-35.6</v>
      </c>
      <c r="O5">
        <f t="shared" si="2"/>
        <v>-0.11716307388514069</v>
      </c>
    </row>
    <row r="6" spans="1:23" x14ac:dyDescent="0.25">
      <c r="A6">
        <v>712</v>
      </c>
      <c r="B6" s="1">
        <v>8</v>
      </c>
      <c r="C6" s="1">
        <v>18</v>
      </c>
      <c r="D6" s="1">
        <v>148317036.12</v>
      </c>
      <c r="E6" s="1">
        <v>100.71</v>
      </c>
      <c r="F6" s="1">
        <v>19</v>
      </c>
      <c r="G6">
        <f t="shared" si="1"/>
        <v>7.5370341452727558</v>
      </c>
      <c r="H6">
        <f t="shared" si="0"/>
        <v>0.33144643738686846</v>
      </c>
      <c r="J6">
        <v>1112</v>
      </c>
      <c r="K6" s="3">
        <v>2</v>
      </c>
      <c r="L6" s="3">
        <v>10</v>
      </c>
      <c r="M6" s="3">
        <v>1240365.1299999999</v>
      </c>
      <c r="N6" s="3">
        <v>110.7</v>
      </c>
      <c r="O6">
        <f t="shared" si="2"/>
        <v>0.36432450222149088</v>
      </c>
    </row>
    <row r="7" spans="1:23" x14ac:dyDescent="0.25">
      <c r="A7">
        <v>713</v>
      </c>
      <c r="B7" s="1">
        <v>8</v>
      </c>
      <c r="C7" s="1">
        <v>18</v>
      </c>
      <c r="D7" s="1">
        <v>170478013.88999999</v>
      </c>
      <c r="E7" s="1">
        <v>85.26</v>
      </c>
      <c r="F7" s="1">
        <v>10</v>
      </c>
      <c r="G7">
        <f t="shared" si="1"/>
        <v>6.1163214135784818</v>
      </c>
      <c r="H7">
        <f t="shared" si="0"/>
        <v>0.28059897975974984</v>
      </c>
      <c r="J7">
        <v>1213</v>
      </c>
      <c r="K7" s="3">
        <v>2</v>
      </c>
      <c r="L7" s="3">
        <v>10</v>
      </c>
      <c r="M7" s="3">
        <v>2762235</v>
      </c>
      <c r="N7" s="3">
        <v>236.42</v>
      </c>
      <c r="O7">
        <f t="shared" si="2"/>
        <v>0.77808129011025162</v>
      </c>
    </row>
    <row r="8" spans="1:23" x14ac:dyDescent="0.25">
      <c r="A8">
        <v>714</v>
      </c>
      <c r="B8" s="1">
        <v>8</v>
      </c>
      <c r="C8" s="1">
        <v>18</v>
      </c>
      <c r="D8" s="1">
        <v>184801595.66999999</v>
      </c>
      <c r="E8" s="1">
        <v>63.41</v>
      </c>
      <c r="F8" s="1">
        <v>14</v>
      </c>
      <c r="G8">
        <f t="shared" si="1"/>
        <v>3.9532384748273079</v>
      </c>
      <c r="H8">
        <f t="shared" si="0"/>
        <v>0.20868849761395422</v>
      </c>
      <c r="J8">
        <v>1314</v>
      </c>
      <c r="K8" s="3">
        <v>2</v>
      </c>
      <c r="L8" s="3">
        <v>10</v>
      </c>
      <c r="M8" s="3">
        <v>1383944.25</v>
      </c>
      <c r="N8" s="3">
        <v>130.09</v>
      </c>
      <c r="O8">
        <f t="shared" si="2"/>
        <v>0.42813888431792002</v>
      </c>
    </row>
    <row r="9" spans="1:23" x14ac:dyDescent="0.25">
      <c r="A9">
        <v>715</v>
      </c>
      <c r="B9" s="1">
        <v>8</v>
      </c>
      <c r="C9" s="1">
        <v>18</v>
      </c>
      <c r="D9" s="1">
        <v>192208699.94</v>
      </c>
      <c r="E9" s="1">
        <v>47.69</v>
      </c>
      <c r="F9" s="1">
        <v>187</v>
      </c>
      <c r="G9">
        <f t="shared" si="1"/>
        <v>2.0443245297840358</v>
      </c>
      <c r="H9">
        <f t="shared" si="0"/>
        <v>0.15695244363995389</v>
      </c>
      <c r="J9">
        <v>1415</v>
      </c>
      <c r="K9" s="3">
        <v>2</v>
      </c>
      <c r="L9" s="3">
        <v>10</v>
      </c>
      <c r="M9" s="3">
        <v>1404881.5</v>
      </c>
      <c r="N9" s="3">
        <v>122.74</v>
      </c>
      <c r="O9">
        <f t="shared" si="2"/>
        <v>0.4039493170972519</v>
      </c>
    </row>
    <row r="10" spans="1:23" x14ac:dyDescent="0.25">
      <c r="A10">
        <v>716</v>
      </c>
      <c r="B10" s="1">
        <v>8</v>
      </c>
      <c r="C10" s="1">
        <v>18</v>
      </c>
      <c r="D10" s="1">
        <v>227210205.58000001</v>
      </c>
      <c r="E10" s="1">
        <v>45.84</v>
      </c>
      <c r="F10" s="1">
        <v>273</v>
      </c>
      <c r="G10">
        <f t="shared" si="1"/>
        <v>9.6602442669848081</v>
      </c>
      <c r="H10">
        <f t="shared" si="0"/>
        <v>0.15086391311502387</v>
      </c>
      <c r="J10">
        <v>1516</v>
      </c>
      <c r="K10" s="3">
        <v>2</v>
      </c>
      <c r="L10" s="3">
        <v>10</v>
      </c>
      <c r="M10" s="3">
        <v>830144.98</v>
      </c>
      <c r="N10" s="3">
        <v>65.06</v>
      </c>
      <c r="O10">
        <f t="shared" si="2"/>
        <v>0.21411880862267565</v>
      </c>
    </row>
    <row r="11" spans="1:23" x14ac:dyDescent="0.25">
      <c r="A11">
        <v>717</v>
      </c>
      <c r="B11" s="1">
        <v>8</v>
      </c>
      <c r="C11" s="1">
        <v>18</v>
      </c>
      <c r="D11" s="1">
        <v>293463501.17000002</v>
      </c>
      <c r="E11" s="1">
        <v>51.95</v>
      </c>
      <c r="F11" s="1">
        <v>120</v>
      </c>
      <c r="G11">
        <f t="shared" si="1"/>
        <v>18.285585353811857</v>
      </c>
      <c r="H11">
        <f t="shared" si="0"/>
        <v>0.17097251933519828</v>
      </c>
      <c r="J11">
        <v>1617</v>
      </c>
      <c r="K11" s="3">
        <v>2</v>
      </c>
      <c r="L11" s="3">
        <v>10</v>
      </c>
      <c r="M11" s="3">
        <v>3378085.27</v>
      </c>
      <c r="N11" s="3">
        <v>267.56</v>
      </c>
      <c r="O11">
        <f t="shared" si="2"/>
        <v>0.88056606878393939</v>
      </c>
    </row>
    <row r="12" spans="1:23" x14ac:dyDescent="0.25">
      <c r="A12">
        <v>718</v>
      </c>
      <c r="B12" s="1">
        <v>8</v>
      </c>
      <c r="C12" s="1">
        <v>18</v>
      </c>
      <c r="D12" s="1">
        <v>291488480.41000003</v>
      </c>
      <c r="E12" s="1">
        <v>46.92</v>
      </c>
      <c r="F12" s="1">
        <v>89</v>
      </c>
      <c r="G12">
        <f t="shared" si="1"/>
        <v>-0.54509606444364034</v>
      </c>
      <c r="H12">
        <f t="shared" si="0"/>
        <v>0.15441829850255059</v>
      </c>
      <c r="J12">
        <v>1718</v>
      </c>
      <c r="K12" s="3">
        <v>2</v>
      </c>
      <c r="L12" s="3">
        <v>10</v>
      </c>
      <c r="M12" s="3">
        <v>2004408.92</v>
      </c>
      <c r="N12" s="3">
        <v>176.36</v>
      </c>
      <c r="O12">
        <f t="shared" si="2"/>
        <v>0.58041796939279244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56F-273A-4644-8EF8-9269FC39F56F}">
  <dimension ref="A1:W11"/>
  <sheetViews>
    <sheetView workbookViewId="0">
      <selection activeCell="N2" sqref="N2:N11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608</v>
      </c>
      <c r="B1" s="3">
        <v>8</v>
      </c>
      <c r="C1" s="3">
        <v>5</v>
      </c>
      <c r="D1" s="3">
        <v>10106943.52</v>
      </c>
      <c r="E1" s="3">
        <v>398.44</v>
      </c>
      <c r="F1" s="1">
        <v>1</v>
      </c>
    </row>
    <row r="2" spans="1:23" x14ac:dyDescent="0.25">
      <c r="A2">
        <v>809</v>
      </c>
      <c r="B2" s="1">
        <v>4</v>
      </c>
      <c r="C2" s="1">
        <v>19</v>
      </c>
      <c r="D2" s="1">
        <v>10531928.279999999</v>
      </c>
      <c r="E2" s="1">
        <v>43.24</v>
      </c>
      <c r="F2" s="1">
        <v>2495</v>
      </c>
      <c r="G2">
        <f>(D2-D1)/$D$1</f>
        <v>4.2048791423344153E-2</v>
      </c>
      <c r="H2">
        <f t="shared" ref="H2:H11" si="0">E2/E$1</f>
        <v>0.10852324063849011</v>
      </c>
      <c r="J2">
        <v>809</v>
      </c>
      <c r="K2" s="3">
        <v>8</v>
      </c>
      <c r="L2" s="3">
        <v>5</v>
      </c>
      <c r="M2" s="3">
        <v>-2847771.7</v>
      </c>
      <c r="N2" s="3">
        <v>-235.95</v>
      </c>
      <c r="O2">
        <f>N2/E$1</f>
        <v>-0.5921845196265435</v>
      </c>
      <c r="Q2" s="3">
        <v>607</v>
      </c>
      <c r="R2" s="3">
        <v>14</v>
      </c>
      <c r="S2" s="3">
        <v>9</v>
      </c>
      <c r="T2" s="3">
        <v>1650565.8</v>
      </c>
      <c r="U2" s="3">
        <v>136.80000000000001</v>
      </c>
      <c r="V2" s="3">
        <v>214.14</v>
      </c>
      <c r="W2" s="2">
        <f>U2/V2</f>
        <v>0.63883440739703012</v>
      </c>
    </row>
    <row r="3" spans="1:23" x14ac:dyDescent="0.25">
      <c r="A3">
        <v>810</v>
      </c>
      <c r="B3" s="1">
        <v>4</v>
      </c>
      <c r="C3" s="1">
        <v>19</v>
      </c>
      <c r="D3" s="1">
        <v>37533378.509999998</v>
      </c>
      <c r="E3" s="1">
        <v>72.63</v>
      </c>
      <c r="F3" s="1">
        <v>255</v>
      </c>
      <c r="G3">
        <f t="shared" ref="G3:G11" si="1">(D3-D2)/$D$1</f>
        <v>2.6715742673903851</v>
      </c>
      <c r="H3">
        <f t="shared" si="0"/>
        <v>0.18228591506876818</v>
      </c>
      <c r="J3">
        <v>910</v>
      </c>
      <c r="K3" s="3">
        <v>8</v>
      </c>
      <c r="L3" s="3">
        <v>5</v>
      </c>
      <c r="M3" s="3">
        <v>4475823</v>
      </c>
      <c r="N3" s="3">
        <v>323.19</v>
      </c>
      <c r="O3">
        <f t="shared" ref="O3:O11" si="2">N3/E$1</f>
        <v>0.81113843991567114</v>
      </c>
      <c r="Q3" s="3">
        <v>708</v>
      </c>
      <c r="R3" s="3">
        <v>9</v>
      </c>
      <c r="S3" s="3">
        <v>4</v>
      </c>
      <c r="T3" s="3">
        <v>-967959.13</v>
      </c>
      <c r="U3" s="3">
        <v>-84.31</v>
      </c>
      <c r="V3" s="3">
        <v>454.98</v>
      </c>
      <c r="W3" s="2">
        <f t="shared" ref="W3" si="3">U3/V3</f>
        <v>-0.18530484856477208</v>
      </c>
    </row>
    <row r="4" spans="1:23" x14ac:dyDescent="0.25">
      <c r="A4">
        <v>811</v>
      </c>
      <c r="B4" s="1">
        <v>4</v>
      </c>
      <c r="C4" s="1">
        <v>19</v>
      </c>
      <c r="D4" s="1">
        <v>57765424.630000003</v>
      </c>
      <c r="E4" s="1">
        <v>65.63</v>
      </c>
      <c r="F4" s="1">
        <v>148</v>
      </c>
      <c r="G4">
        <f t="shared" si="1"/>
        <v>2.0017966935269866</v>
      </c>
      <c r="H4">
        <f t="shared" si="0"/>
        <v>0.16471739785162132</v>
      </c>
      <c r="J4">
        <v>1011</v>
      </c>
      <c r="K4" s="3">
        <v>8</v>
      </c>
      <c r="L4" s="3">
        <v>5</v>
      </c>
      <c r="M4" s="3">
        <v>518342.15</v>
      </c>
      <c r="N4" s="3">
        <v>45.28</v>
      </c>
      <c r="O4">
        <f t="shared" si="2"/>
        <v>0.11364320851320149</v>
      </c>
    </row>
    <row r="5" spans="1:23" x14ac:dyDescent="0.25">
      <c r="A5">
        <v>812</v>
      </c>
      <c r="B5" s="1">
        <v>4</v>
      </c>
      <c r="C5" s="1">
        <v>19</v>
      </c>
      <c r="D5" s="1">
        <v>79967110.469999999</v>
      </c>
      <c r="E5" s="1">
        <v>67.95</v>
      </c>
      <c r="F5" s="1">
        <v>94</v>
      </c>
      <c r="G5">
        <f t="shared" si="1"/>
        <v>2.196676551725699</v>
      </c>
      <c r="H5">
        <f t="shared" si="0"/>
        <v>0.17054010641501857</v>
      </c>
      <c r="J5">
        <v>1112</v>
      </c>
      <c r="K5" s="3">
        <v>8</v>
      </c>
      <c r="L5" s="3">
        <v>5</v>
      </c>
      <c r="M5" s="3">
        <v>-1517890.8</v>
      </c>
      <c r="N5" s="3">
        <v>-128.69999999999999</v>
      </c>
      <c r="O5">
        <f t="shared" si="2"/>
        <v>-0.32300973797811461</v>
      </c>
    </row>
    <row r="6" spans="1:23" x14ac:dyDescent="0.25">
      <c r="A6">
        <v>813</v>
      </c>
      <c r="B6" s="1">
        <v>4</v>
      </c>
      <c r="C6" s="1">
        <v>19</v>
      </c>
      <c r="D6" s="1">
        <v>101971034.88</v>
      </c>
      <c r="E6" s="1">
        <v>61.37</v>
      </c>
      <c r="F6" s="1">
        <v>54</v>
      </c>
      <c r="G6">
        <f t="shared" si="1"/>
        <v>2.1771096639115282</v>
      </c>
      <c r="H6">
        <f t="shared" si="0"/>
        <v>0.15402570023090051</v>
      </c>
      <c r="J6">
        <v>1213</v>
      </c>
      <c r="K6" s="3">
        <v>8</v>
      </c>
      <c r="L6" s="3">
        <v>5</v>
      </c>
      <c r="M6" s="3">
        <v>2264600.33</v>
      </c>
      <c r="N6" s="3">
        <v>214.91</v>
      </c>
      <c r="O6">
        <f t="shared" si="2"/>
        <v>0.5393785764481478</v>
      </c>
    </row>
    <row r="7" spans="1:23" x14ac:dyDescent="0.25">
      <c r="A7">
        <v>814</v>
      </c>
      <c r="B7" s="1">
        <v>4</v>
      </c>
      <c r="C7" s="1">
        <v>19</v>
      </c>
      <c r="D7" s="1">
        <v>115266483.45999999</v>
      </c>
      <c r="E7" s="1">
        <v>45.82</v>
      </c>
      <c r="F7" s="1">
        <v>110</v>
      </c>
      <c r="G7">
        <f t="shared" si="1"/>
        <v>1.3154766872586618</v>
      </c>
      <c r="H7">
        <f t="shared" si="0"/>
        <v>0.11499849412709567</v>
      </c>
      <c r="J7">
        <v>1314</v>
      </c>
      <c r="K7" s="3">
        <v>8</v>
      </c>
      <c r="L7" s="3">
        <v>5</v>
      </c>
      <c r="M7" s="3">
        <v>3035006.35</v>
      </c>
      <c r="N7" s="3">
        <v>295.58</v>
      </c>
      <c r="O7">
        <f t="shared" si="2"/>
        <v>0.74184318843489605</v>
      </c>
    </row>
    <row r="8" spans="1:23" x14ac:dyDescent="0.25">
      <c r="A8">
        <v>815</v>
      </c>
      <c r="B8" s="1">
        <v>4</v>
      </c>
      <c r="C8" s="1">
        <v>19</v>
      </c>
      <c r="D8" s="1">
        <v>130048870.25</v>
      </c>
      <c r="E8" s="1">
        <v>36.83</v>
      </c>
      <c r="F8" s="1">
        <v>251</v>
      </c>
      <c r="G8">
        <f t="shared" si="1"/>
        <v>1.4625971502411252</v>
      </c>
      <c r="H8">
        <f t="shared" si="0"/>
        <v>9.2435498443931327E-2</v>
      </c>
      <c r="J8">
        <v>1415</v>
      </c>
      <c r="K8" s="3">
        <v>8</v>
      </c>
      <c r="L8" s="3">
        <v>5</v>
      </c>
      <c r="M8" s="3">
        <v>0</v>
      </c>
      <c r="N8" s="3">
        <v>0</v>
      </c>
      <c r="O8">
        <f t="shared" si="2"/>
        <v>0</v>
      </c>
    </row>
    <row r="9" spans="1:23" x14ac:dyDescent="0.25">
      <c r="A9">
        <v>816</v>
      </c>
      <c r="B9" s="1">
        <v>4</v>
      </c>
      <c r="C9" s="1">
        <v>19</v>
      </c>
      <c r="D9" s="1">
        <v>167850054.53999999</v>
      </c>
      <c r="E9" s="1">
        <v>38.090000000000003</v>
      </c>
      <c r="F9" s="1">
        <v>371</v>
      </c>
      <c r="G9">
        <f t="shared" si="1"/>
        <v>3.7401202663493258</v>
      </c>
      <c r="H9">
        <f t="shared" si="0"/>
        <v>9.5597831543017778E-2</v>
      </c>
      <c r="J9">
        <v>1516</v>
      </c>
      <c r="K9" s="3">
        <v>8</v>
      </c>
      <c r="L9" s="3">
        <v>5</v>
      </c>
      <c r="M9" s="3">
        <v>243950.55</v>
      </c>
      <c r="N9" s="3">
        <v>18.72</v>
      </c>
      <c r="O9">
        <f t="shared" si="2"/>
        <v>4.6983234614998488E-2</v>
      </c>
    </row>
    <row r="10" spans="1:23" x14ac:dyDescent="0.25">
      <c r="A10">
        <v>817</v>
      </c>
      <c r="B10" s="1">
        <v>4</v>
      </c>
      <c r="C10" s="1">
        <v>19</v>
      </c>
      <c r="D10" s="1">
        <v>214010246.52000001</v>
      </c>
      <c r="E10" s="1">
        <v>41.81</v>
      </c>
      <c r="F10" s="1">
        <v>401</v>
      </c>
      <c r="G10">
        <f t="shared" si="1"/>
        <v>4.5671762079857769</v>
      </c>
      <c r="H10">
        <f t="shared" si="0"/>
        <v>0.1049342435498444</v>
      </c>
      <c r="J10">
        <v>1617</v>
      </c>
      <c r="K10" s="3">
        <v>8</v>
      </c>
      <c r="L10" s="3">
        <v>5</v>
      </c>
      <c r="M10" s="3">
        <v>-1883660.63</v>
      </c>
      <c r="N10" s="3">
        <v>-158.93</v>
      </c>
      <c r="O10">
        <f t="shared" si="2"/>
        <v>-0.39888063447445038</v>
      </c>
    </row>
    <row r="11" spans="1:23" x14ac:dyDescent="0.25">
      <c r="A11">
        <v>818</v>
      </c>
      <c r="B11" s="1">
        <v>4</v>
      </c>
      <c r="C11" s="1">
        <v>19</v>
      </c>
      <c r="D11" s="1">
        <v>201311284.11000001</v>
      </c>
      <c r="E11" s="1">
        <v>35.4</v>
      </c>
      <c r="F11" s="1">
        <v>341</v>
      </c>
      <c r="G11">
        <f t="shared" si="1"/>
        <v>-1.256459223787173</v>
      </c>
      <c r="H11">
        <f t="shared" si="0"/>
        <v>8.8846501355285615E-2</v>
      </c>
      <c r="J11">
        <v>1718</v>
      </c>
      <c r="K11" s="3">
        <v>8</v>
      </c>
      <c r="L11" s="3">
        <v>5</v>
      </c>
      <c r="M11" s="3">
        <v>-2037978.42</v>
      </c>
      <c r="N11" s="3">
        <v>-187.8</v>
      </c>
      <c r="O11">
        <f t="shared" si="2"/>
        <v>-0.47133821905431184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E91-A67F-4B80-9EE3-8F1F0C799D2E}">
  <dimension ref="A1:W10"/>
  <sheetViews>
    <sheetView workbookViewId="0">
      <selection activeCell="N2" sqref="N2:N10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609</v>
      </c>
      <c r="B1" s="3">
        <v>5</v>
      </c>
      <c r="C1" s="3">
        <v>4</v>
      </c>
      <c r="D1" s="3">
        <v>12774196.73</v>
      </c>
      <c r="E1" s="3">
        <v>332.45</v>
      </c>
      <c r="F1" s="1">
        <v>1</v>
      </c>
    </row>
    <row r="2" spans="1:23" x14ac:dyDescent="0.25">
      <c r="A2">
        <v>910</v>
      </c>
      <c r="B2" s="1">
        <v>15</v>
      </c>
      <c r="C2" s="1">
        <v>18</v>
      </c>
      <c r="D2" s="1">
        <v>28180948.43</v>
      </c>
      <c r="E2" s="1">
        <v>109.33</v>
      </c>
      <c r="F2" s="1">
        <v>4</v>
      </c>
      <c r="G2">
        <f>(D2-D1)/$D$1</f>
        <v>1.2060837973332197</v>
      </c>
      <c r="H2">
        <f t="shared" ref="H2:H10" si="0">E2/E$1</f>
        <v>0.32886148292976386</v>
      </c>
      <c r="J2">
        <v>910</v>
      </c>
      <c r="K2" s="3">
        <v>5</v>
      </c>
      <c r="L2" s="3">
        <v>4</v>
      </c>
      <c r="M2" s="3">
        <v>-234086.48</v>
      </c>
      <c r="N2" s="3">
        <v>-19.739999999999998</v>
      </c>
      <c r="O2">
        <f>N2/E$1</f>
        <v>-5.9377349977440215E-2</v>
      </c>
      <c r="Q2" s="3">
        <v>607</v>
      </c>
      <c r="R2" s="3">
        <v>14</v>
      </c>
      <c r="S2" s="3">
        <v>9</v>
      </c>
      <c r="T2" s="3">
        <v>1419642.55</v>
      </c>
      <c r="U2" s="3">
        <v>128.44999999999999</v>
      </c>
      <c r="V2" s="3">
        <v>214.14</v>
      </c>
      <c r="W2" s="2">
        <f t="shared" ref="W2:W4" si="1">U2/V2</f>
        <v>0.59984122536658258</v>
      </c>
    </row>
    <row r="3" spans="1:23" x14ac:dyDescent="0.25">
      <c r="A3">
        <v>911</v>
      </c>
      <c r="B3" s="1">
        <v>15</v>
      </c>
      <c r="C3" s="1">
        <v>18</v>
      </c>
      <c r="D3" s="1">
        <v>32164537.48</v>
      </c>
      <c r="E3" s="1">
        <v>52.49</v>
      </c>
      <c r="F3" s="1">
        <v>272</v>
      </c>
      <c r="G3">
        <f t="shared" ref="G3:G10" si="2">(D3-D2)/$D$1</f>
        <v>0.31184653988024191</v>
      </c>
      <c r="H3">
        <f t="shared" si="0"/>
        <v>0.15788840427131901</v>
      </c>
      <c r="J3">
        <v>1011</v>
      </c>
      <c r="K3" s="3">
        <v>5</v>
      </c>
      <c r="L3" s="3">
        <v>4</v>
      </c>
      <c r="M3" s="3">
        <v>-3993385.4</v>
      </c>
      <c r="N3" s="3">
        <v>-345.38</v>
      </c>
      <c r="O3">
        <f t="shared" ref="O3:O10" si="3">N3/E$1</f>
        <v>-1.0388930666265603</v>
      </c>
      <c r="Q3" s="3">
        <v>708</v>
      </c>
      <c r="R3" s="3">
        <v>9</v>
      </c>
      <c r="S3" s="3">
        <v>4</v>
      </c>
      <c r="T3" s="3">
        <v>574272.30000000005</v>
      </c>
      <c r="U3" s="3">
        <v>59.18</v>
      </c>
      <c r="V3" s="3">
        <v>454.98</v>
      </c>
      <c r="W3" s="2">
        <f t="shared" si="1"/>
        <v>0.13007165150116487</v>
      </c>
    </row>
    <row r="4" spans="1:23" x14ac:dyDescent="0.25">
      <c r="A4">
        <v>912</v>
      </c>
      <c r="B4" s="1">
        <v>15</v>
      </c>
      <c r="C4" s="1">
        <v>18</v>
      </c>
      <c r="D4" s="1">
        <v>57808345.549999997</v>
      </c>
      <c r="E4" s="1">
        <v>62.98</v>
      </c>
      <c r="F4" s="1">
        <v>133</v>
      </c>
      <c r="G4">
        <f t="shared" si="2"/>
        <v>2.0074693236699508</v>
      </c>
      <c r="H4">
        <f t="shared" si="0"/>
        <v>0.18944202135659496</v>
      </c>
      <c r="J4">
        <v>1112</v>
      </c>
      <c r="K4" s="3">
        <v>5</v>
      </c>
      <c r="L4" s="3">
        <v>4</v>
      </c>
      <c r="M4" s="3">
        <v>2446128.83</v>
      </c>
      <c r="N4" s="3">
        <v>212.72</v>
      </c>
      <c r="O4">
        <f t="shared" si="3"/>
        <v>0.63985561738607311</v>
      </c>
      <c r="Q4" s="3">
        <v>809</v>
      </c>
      <c r="R4" s="3">
        <v>6</v>
      </c>
      <c r="S4" s="3">
        <v>2</v>
      </c>
      <c r="T4" s="3">
        <v>67853.399999999994</v>
      </c>
      <c r="U4" s="3">
        <v>6.99</v>
      </c>
      <c r="V4" s="3">
        <v>415.9</v>
      </c>
      <c r="W4" s="2">
        <f t="shared" si="1"/>
        <v>1.6806924741524405E-2</v>
      </c>
    </row>
    <row r="5" spans="1:23" x14ac:dyDescent="0.25">
      <c r="A5">
        <v>913</v>
      </c>
      <c r="B5" s="1">
        <v>15</v>
      </c>
      <c r="C5" s="1">
        <v>18</v>
      </c>
      <c r="D5" s="1">
        <v>70455081.969999999</v>
      </c>
      <c r="E5" s="1">
        <v>52.9</v>
      </c>
      <c r="F5" s="1">
        <v>172</v>
      </c>
      <c r="G5">
        <f t="shared" si="2"/>
        <v>0.99002204892455903</v>
      </c>
      <c r="H5">
        <f t="shared" si="0"/>
        <v>0.15912167243194467</v>
      </c>
      <c r="J5">
        <v>1213</v>
      </c>
      <c r="K5" s="3">
        <v>5</v>
      </c>
      <c r="L5" s="3">
        <v>4</v>
      </c>
      <c r="M5" s="3">
        <v>-602838.81999999995</v>
      </c>
      <c r="N5" s="3">
        <v>-51.85</v>
      </c>
      <c r="O5">
        <f t="shared" si="3"/>
        <v>-0.15596330275229359</v>
      </c>
    </row>
    <row r="6" spans="1:23" x14ac:dyDescent="0.25">
      <c r="A6">
        <v>914</v>
      </c>
      <c r="B6" s="1">
        <v>15</v>
      </c>
      <c r="C6" s="1">
        <v>18</v>
      </c>
      <c r="D6" s="1">
        <v>83003458.180000007</v>
      </c>
      <c r="E6" s="1">
        <v>39.869999999999997</v>
      </c>
      <c r="F6" s="1">
        <v>223</v>
      </c>
      <c r="G6">
        <f t="shared" si="2"/>
        <v>0.98232213541305058</v>
      </c>
      <c r="H6">
        <f t="shared" si="0"/>
        <v>0.11992780869303654</v>
      </c>
      <c r="J6">
        <v>1314</v>
      </c>
      <c r="K6" s="3">
        <v>5</v>
      </c>
      <c r="L6" s="3">
        <v>4</v>
      </c>
      <c r="M6" s="3">
        <v>1801615.32</v>
      </c>
      <c r="N6" s="3">
        <v>169.35</v>
      </c>
      <c r="O6">
        <f t="shared" si="3"/>
        <v>0.50939990976086624</v>
      </c>
    </row>
    <row r="7" spans="1:23" x14ac:dyDescent="0.25">
      <c r="A7">
        <v>915</v>
      </c>
      <c r="B7" s="1">
        <v>15</v>
      </c>
      <c r="C7" s="1">
        <v>18</v>
      </c>
      <c r="D7" s="1">
        <v>96662963.019999996</v>
      </c>
      <c r="E7" s="1">
        <v>31.62</v>
      </c>
      <c r="F7" s="1">
        <v>847</v>
      </c>
      <c r="G7">
        <f t="shared" si="2"/>
        <v>1.0693044054911771</v>
      </c>
      <c r="H7">
        <f t="shared" si="0"/>
        <v>9.5112046924349533E-2</v>
      </c>
      <c r="J7">
        <v>1415</v>
      </c>
      <c r="K7" s="3">
        <v>5</v>
      </c>
      <c r="L7" s="3">
        <v>4</v>
      </c>
      <c r="M7" s="3">
        <v>-768863.13</v>
      </c>
      <c r="N7" s="3">
        <v>-69.010000000000005</v>
      </c>
      <c r="O7">
        <f t="shared" si="3"/>
        <v>-0.20758008723116261</v>
      </c>
    </row>
    <row r="8" spans="1:23" x14ac:dyDescent="0.25">
      <c r="A8">
        <v>916</v>
      </c>
      <c r="B8" s="1">
        <v>15</v>
      </c>
      <c r="C8" s="1">
        <v>18</v>
      </c>
      <c r="D8" s="1">
        <v>133670702.95</v>
      </c>
      <c r="E8" s="1">
        <v>34.53</v>
      </c>
      <c r="F8" s="1">
        <v>768</v>
      </c>
      <c r="G8">
        <f t="shared" si="2"/>
        <v>2.8970698285151593</v>
      </c>
      <c r="H8">
        <f t="shared" si="0"/>
        <v>0.10386524289366823</v>
      </c>
      <c r="J8">
        <v>1516</v>
      </c>
      <c r="K8" s="3">
        <v>5</v>
      </c>
      <c r="L8" s="3">
        <v>6</v>
      </c>
      <c r="M8" s="3">
        <v>-2309199.5499999998</v>
      </c>
      <c r="N8" s="3">
        <v>-197.8</v>
      </c>
      <c r="O8">
        <f t="shared" si="3"/>
        <v>-0.59497668822379313</v>
      </c>
    </row>
    <row r="9" spans="1:23" x14ac:dyDescent="0.25">
      <c r="A9">
        <v>917</v>
      </c>
      <c r="B9" s="1">
        <v>15</v>
      </c>
      <c r="C9" s="1">
        <v>18</v>
      </c>
      <c r="D9" s="1">
        <v>204589291.30000001</v>
      </c>
      <c r="E9" s="1">
        <v>45.8</v>
      </c>
      <c r="F9" s="1">
        <v>193</v>
      </c>
      <c r="G9">
        <f t="shared" si="2"/>
        <v>5.5517062911242645</v>
      </c>
      <c r="H9">
        <f t="shared" si="0"/>
        <v>0.13776507745525643</v>
      </c>
      <c r="J9">
        <v>1617</v>
      </c>
      <c r="K9" s="3">
        <v>5</v>
      </c>
      <c r="L9" s="3">
        <v>4</v>
      </c>
      <c r="M9" s="3">
        <v>-2354034.9500000002</v>
      </c>
      <c r="N9" s="3">
        <v>-197.22</v>
      </c>
      <c r="O9">
        <f t="shared" si="3"/>
        <v>-0.59323206497217629</v>
      </c>
    </row>
    <row r="10" spans="1:23" x14ac:dyDescent="0.25">
      <c r="A10">
        <v>918</v>
      </c>
      <c r="B10" s="1">
        <v>15</v>
      </c>
      <c r="C10" s="1">
        <v>18</v>
      </c>
      <c r="D10" s="1">
        <v>207754201.77000001</v>
      </c>
      <c r="E10" s="1">
        <v>41.35</v>
      </c>
      <c r="F10" s="1">
        <v>89</v>
      </c>
      <c r="G10">
        <f t="shared" si="2"/>
        <v>0.2477580811455061</v>
      </c>
      <c r="H10">
        <f t="shared" si="0"/>
        <v>0.12437960595578283</v>
      </c>
      <c r="J10">
        <v>1718</v>
      </c>
      <c r="K10" s="3">
        <v>5</v>
      </c>
      <c r="L10" s="3">
        <v>4</v>
      </c>
      <c r="M10" s="3">
        <v>1849559.78</v>
      </c>
      <c r="N10" s="3">
        <v>166.07</v>
      </c>
      <c r="O10">
        <f t="shared" si="3"/>
        <v>0.49953376447586101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9ED8-2D87-4DB7-9EC6-C08D274B087A}">
  <dimension ref="A1:W10"/>
  <sheetViews>
    <sheetView workbookViewId="0">
      <selection activeCell="N2" sqref="N2:N9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610</v>
      </c>
      <c r="B1" s="3">
        <v>4</v>
      </c>
      <c r="C1" s="3">
        <v>6</v>
      </c>
      <c r="D1" s="3">
        <v>15800722.1</v>
      </c>
      <c r="E1" s="3">
        <v>285.04000000000002</v>
      </c>
      <c r="F1" s="1">
        <v>1</v>
      </c>
    </row>
    <row r="2" spans="1:23" x14ac:dyDescent="0.25">
      <c r="A2">
        <v>1011</v>
      </c>
      <c r="B2" s="1">
        <v>15</v>
      </c>
      <c r="C2" s="1">
        <v>18</v>
      </c>
      <c r="D2" s="1">
        <v>-44934390.009999998</v>
      </c>
      <c r="E2" s="1">
        <v>-169.83</v>
      </c>
      <c r="F2" s="1">
        <v>9998</v>
      </c>
      <c r="G2">
        <f>(D2-D1)/$D$1</f>
        <v>-3.8438187650930207</v>
      </c>
      <c r="H2">
        <f t="shared" ref="H2:H9" si="0">E2/E$1</f>
        <v>-0.59581111422958177</v>
      </c>
      <c r="J2">
        <v>1011</v>
      </c>
      <c r="K2" s="3">
        <v>4</v>
      </c>
      <c r="L2" s="3">
        <v>6</v>
      </c>
      <c r="M2" s="3">
        <v>-1373967</v>
      </c>
      <c r="N2" s="3">
        <v>-124.27</v>
      </c>
      <c r="O2">
        <f>N2/E$1</f>
        <v>-0.43597389840022449</v>
      </c>
      <c r="Q2" s="3">
        <v>607</v>
      </c>
      <c r="R2" s="3">
        <v>14</v>
      </c>
      <c r="S2" s="3">
        <v>9</v>
      </c>
      <c r="T2" s="3">
        <v>1753497.08</v>
      </c>
      <c r="U2" s="3">
        <v>177.18</v>
      </c>
      <c r="V2" s="3">
        <v>214.14</v>
      </c>
      <c r="W2" s="2">
        <f t="shared" ref="W2:W5" si="1">U2/V2</f>
        <v>0.827402633790978</v>
      </c>
    </row>
    <row r="3" spans="1:23" x14ac:dyDescent="0.25">
      <c r="A3">
        <v>1012</v>
      </c>
      <c r="B3" s="1">
        <v>15</v>
      </c>
      <c r="C3" s="1">
        <v>18</v>
      </c>
      <c r="D3" s="1">
        <v>-19290581.949999999</v>
      </c>
      <c r="E3" s="1">
        <v>-32.97</v>
      </c>
      <c r="F3" s="1">
        <v>9804</v>
      </c>
      <c r="G3">
        <f t="shared" ref="G3:G9" si="2">(D3-D2)/$D$1</f>
        <v>1.6229516535829713</v>
      </c>
      <c r="H3">
        <f t="shared" si="0"/>
        <v>-0.11566797642436148</v>
      </c>
      <c r="J3">
        <v>1112</v>
      </c>
      <c r="K3" s="3">
        <v>4</v>
      </c>
      <c r="L3" s="3">
        <v>6</v>
      </c>
      <c r="M3" s="3">
        <v>-75186.850000000006</v>
      </c>
      <c r="N3" s="3">
        <v>-6.71</v>
      </c>
      <c r="O3">
        <f>N3/E$1</f>
        <v>-2.3540555711479089E-2</v>
      </c>
      <c r="Q3" s="3">
        <v>708</v>
      </c>
      <c r="R3" s="3">
        <v>9</v>
      </c>
      <c r="S3" s="3">
        <v>4</v>
      </c>
      <c r="T3" s="3">
        <v>118573.52</v>
      </c>
      <c r="U3" s="3">
        <v>10.75</v>
      </c>
      <c r="V3" s="3">
        <v>454.98</v>
      </c>
      <c r="W3" s="2">
        <f t="shared" si="1"/>
        <v>2.3627412193942592E-2</v>
      </c>
    </row>
    <row r="4" spans="1:23" x14ac:dyDescent="0.25">
      <c r="A4">
        <v>1013</v>
      </c>
      <c r="B4" s="1">
        <v>15</v>
      </c>
      <c r="C4" s="1">
        <v>18</v>
      </c>
      <c r="D4" s="1">
        <v>-6643845.5300000003</v>
      </c>
      <c r="E4" s="1">
        <v>-6.65</v>
      </c>
      <c r="F4" s="1">
        <v>7555</v>
      </c>
      <c r="G4">
        <f t="shared" si="2"/>
        <v>0.80038977585714255</v>
      </c>
      <c r="H4">
        <f t="shared" si="0"/>
        <v>-2.3330058939096267E-2</v>
      </c>
      <c r="J4">
        <v>1213</v>
      </c>
      <c r="K4" s="3">
        <v>4</v>
      </c>
      <c r="L4" s="3">
        <v>6</v>
      </c>
      <c r="M4" s="3">
        <v>522202.93</v>
      </c>
      <c r="N4" s="3">
        <v>45.75</v>
      </c>
      <c r="O4">
        <f t="shared" ref="O4:O9" si="3">N4/E$1</f>
        <v>0.16050378894190287</v>
      </c>
      <c r="Q4" s="3">
        <v>809</v>
      </c>
      <c r="R4" s="3">
        <v>6</v>
      </c>
      <c r="S4" s="3">
        <v>2</v>
      </c>
      <c r="T4" s="3">
        <v>1089443.8500000001</v>
      </c>
      <c r="U4" s="3">
        <v>110.13</v>
      </c>
      <c r="V4" s="3">
        <v>415.9</v>
      </c>
      <c r="W4" s="2">
        <f t="shared" si="1"/>
        <v>0.26479923058427507</v>
      </c>
    </row>
    <row r="5" spans="1:23" x14ac:dyDescent="0.25">
      <c r="A5">
        <v>1014</v>
      </c>
      <c r="B5" s="1">
        <v>15</v>
      </c>
      <c r="C5" s="1">
        <v>18</v>
      </c>
      <c r="D5" s="1">
        <v>5904530.6799999997</v>
      </c>
      <c r="E5" s="1">
        <v>3.54</v>
      </c>
      <c r="F5" s="1">
        <v>6088</v>
      </c>
      <c r="G5">
        <f t="shared" si="2"/>
        <v>0.79416473061063464</v>
      </c>
      <c r="H5">
        <f t="shared" si="0"/>
        <v>1.2419309570586583E-2</v>
      </c>
      <c r="J5">
        <v>1314</v>
      </c>
      <c r="K5" s="3">
        <v>4</v>
      </c>
      <c r="L5" s="3">
        <v>6</v>
      </c>
      <c r="M5" s="3">
        <v>1845244</v>
      </c>
      <c r="N5" s="3">
        <v>174.42</v>
      </c>
      <c r="O5">
        <f t="shared" si="3"/>
        <v>0.61191411731686773</v>
      </c>
      <c r="Q5" s="3">
        <v>910</v>
      </c>
      <c r="R5" s="3">
        <v>10</v>
      </c>
      <c r="S5" s="3">
        <v>6</v>
      </c>
      <c r="T5" s="3">
        <v>-1291642.45</v>
      </c>
      <c r="U5" s="3">
        <v>-126.36</v>
      </c>
      <c r="V5" s="3">
        <v>192.34</v>
      </c>
      <c r="W5" s="2">
        <f t="shared" si="1"/>
        <v>-0.65696163044608502</v>
      </c>
    </row>
    <row r="6" spans="1:23" x14ac:dyDescent="0.25">
      <c r="A6">
        <v>1015</v>
      </c>
      <c r="B6" s="1">
        <v>15</v>
      </c>
      <c r="C6" s="1">
        <v>18</v>
      </c>
      <c r="D6" s="1">
        <v>19564035.52</v>
      </c>
      <c r="E6" s="1">
        <v>7.68</v>
      </c>
      <c r="F6" s="1">
        <v>5647</v>
      </c>
      <c r="G6">
        <f t="shared" si="2"/>
        <v>0.86448611358084704</v>
      </c>
      <c r="H6">
        <f t="shared" si="0"/>
        <v>2.6943586865001399E-2</v>
      </c>
      <c r="J6">
        <v>1415</v>
      </c>
      <c r="K6" s="3">
        <v>4</v>
      </c>
      <c r="L6" s="3">
        <v>6</v>
      </c>
      <c r="M6" s="3">
        <v>883413.15</v>
      </c>
      <c r="N6" s="3">
        <v>77.180000000000007</v>
      </c>
      <c r="O6">
        <f t="shared" si="3"/>
        <v>0.27076901487510524</v>
      </c>
      <c r="Q6" s="3"/>
      <c r="R6" s="3"/>
      <c r="S6" s="3"/>
      <c r="T6" s="3"/>
      <c r="U6" s="3"/>
      <c r="V6" s="3"/>
      <c r="W6" s="2"/>
    </row>
    <row r="7" spans="1:23" x14ac:dyDescent="0.25">
      <c r="A7">
        <v>1016</v>
      </c>
      <c r="B7" s="1">
        <v>15</v>
      </c>
      <c r="C7" s="1">
        <v>18</v>
      </c>
      <c r="D7" s="1">
        <v>56571775.450000003</v>
      </c>
      <c r="E7" s="1">
        <v>17.05</v>
      </c>
      <c r="F7" s="1">
        <v>3251</v>
      </c>
      <c r="G7">
        <f t="shared" si="2"/>
        <v>2.3421549784740541</v>
      </c>
      <c r="H7">
        <f t="shared" si="0"/>
        <v>5.9816166152119002E-2</v>
      </c>
      <c r="J7">
        <v>1516</v>
      </c>
      <c r="K7" s="3">
        <v>4</v>
      </c>
      <c r="L7" s="3">
        <v>6</v>
      </c>
      <c r="M7" s="3">
        <v>1188631.58</v>
      </c>
      <c r="N7" s="3">
        <v>93.15</v>
      </c>
      <c r="O7">
        <f t="shared" si="3"/>
        <v>0.32679623912433342</v>
      </c>
    </row>
    <row r="8" spans="1:23" x14ac:dyDescent="0.25">
      <c r="A8">
        <v>1017</v>
      </c>
      <c r="B8" s="1">
        <v>15</v>
      </c>
      <c r="C8" s="1">
        <v>18</v>
      </c>
      <c r="D8" s="1">
        <v>127490363.8</v>
      </c>
      <c r="E8" s="1">
        <v>32.61</v>
      </c>
      <c r="F8" s="1">
        <v>1109</v>
      </c>
      <c r="G8">
        <f t="shared" si="2"/>
        <v>4.4883131227274733</v>
      </c>
      <c r="H8">
        <f t="shared" si="0"/>
        <v>0.11440499579006454</v>
      </c>
      <c r="J8">
        <v>1617</v>
      </c>
      <c r="K8" s="3">
        <v>4</v>
      </c>
      <c r="L8" s="3">
        <v>6</v>
      </c>
      <c r="M8" s="3">
        <v>5306923.72</v>
      </c>
      <c r="N8" s="3">
        <v>426.18</v>
      </c>
      <c r="O8">
        <f t="shared" si="3"/>
        <v>1.4951585742351949</v>
      </c>
    </row>
    <row r="9" spans="1:23" x14ac:dyDescent="0.25">
      <c r="A9">
        <v>1018</v>
      </c>
      <c r="B9" s="1">
        <v>15</v>
      </c>
      <c r="C9" s="1">
        <v>18</v>
      </c>
      <c r="D9" s="1">
        <v>130655274.27</v>
      </c>
      <c r="E9" s="1">
        <v>29.26</v>
      </c>
      <c r="F9" s="1">
        <v>535</v>
      </c>
      <c r="G9">
        <f t="shared" si="2"/>
        <v>0.20030163494869635</v>
      </c>
      <c r="H9">
        <f t="shared" si="0"/>
        <v>0.10265225933202357</v>
      </c>
      <c r="J9">
        <v>1718</v>
      </c>
      <c r="K9" s="3">
        <v>4</v>
      </c>
      <c r="L9" s="3">
        <v>6</v>
      </c>
      <c r="M9" s="3">
        <v>468103.35</v>
      </c>
      <c r="N9" s="3">
        <v>41.19</v>
      </c>
      <c r="O9">
        <f t="shared" si="3"/>
        <v>0.1445060342408083</v>
      </c>
    </row>
    <row r="10" spans="1:23" x14ac:dyDescent="0.25">
      <c r="N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C495-95DA-43DF-A8F2-126B20A5B100}">
  <dimension ref="A1:W8"/>
  <sheetViews>
    <sheetView workbookViewId="0">
      <selection activeCell="N2" sqref="N2:N8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611</v>
      </c>
      <c r="B1" s="3">
        <v>2</v>
      </c>
      <c r="C1" s="3">
        <v>4</v>
      </c>
      <c r="D1" s="3">
        <v>15195445.4</v>
      </c>
      <c r="E1" s="3">
        <v>218.23</v>
      </c>
      <c r="F1" s="1">
        <v>1</v>
      </c>
    </row>
    <row r="2" spans="1:23" x14ac:dyDescent="0.25">
      <c r="A2">
        <v>1112</v>
      </c>
      <c r="B2" s="1">
        <v>2</v>
      </c>
      <c r="C2" s="1">
        <v>14</v>
      </c>
      <c r="D2" s="1">
        <v>1417087.24</v>
      </c>
      <c r="E2" s="1">
        <v>4.79</v>
      </c>
      <c r="F2" s="1">
        <v>7778</v>
      </c>
      <c r="G2">
        <f>(D2-D1)/$D$1</f>
        <v>-0.90674263223636731</v>
      </c>
      <c r="H2">
        <f t="shared" ref="H2:H8" si="0">E2/E$1</f>
        <v>2.1949319525271505E-2</v>
      </c>
      <c r="J2" s="2">
        <v>1112</v>
      </c>
      <c r="K2" s="3">
        <v>2</v>
      </c>
      <c r="L2" s="3">
        <v>4</v>
      </c>
      <c r="M2" s="3">
        <v>2180001.13</v>
      </c>
      <c r="N2" s="3">
        <v>189.58</v>
      </c>
      <c r="O2" s="2">
        <f>N2/E$1</f>
        <v>0.8687164917747332</v>
      </c>
      <c r="Q2" s="3">
        <v>607</v>
      </c>
      <c r="R2" s="3">
        <v>14</v>
      </c>
      <c r="S2" s="3">
        <v>9</v>
      </c>
      <c r="T2" s="3">
        <v>1333817.73</v>
      </c>
      <c r="U2" s="3">
        <v>122.93</v>
      </c>
      <c r="V2" s="3">
        <v>214.14</v>
      </c>
      <c r="W2" s="2">
        <f t="shared" ref="W2:W6" si="1">U2/V2</f>
        <v>0.57406369664705337</v>
      </c>
    </row>
    <row r="3" spans="1:23" x14ac:dyDescent="0.25">
      <c r="A3">
        <v>1113</v>
      </c>
      <c r="B3" s="1">
        <v>2</v>
      </c>
      <c r="C3" s="1">
        <v>14</v>
      </c>
      <c r="D3" s="1">
        <v>12847173.460000001</v>
      </c>
      <c r="E3" s="1">
        <v>18.62</v>
      </c>
      <c r="F3" s="1">
        <v>3671</v>
      </c>
      <c r="G3">
        <f t="shared" ref="G3:G8" si="2">(D3-D2)/$D$1</f>
        <v>0.75220475077354432</v>
      </c>
      <c r="H3">
        <f t="shared" si="0"/>
        <v>8.5322824542913442E-2</v>
      </c>
      <c r="J3" s="2">
        <v>1213</v>
      </c>
      <c r="K3" s="3">
        <v>2</v>
      </c>
      <c r="L3" s="3">
        <v>4</v>
      </c>
      <c r="M3" s="3">
        <v>-1385910.88</v>
      </c>
      <c r="N3" s="3">
        <v>-126.09</v>
      </c>
      <c r="O3" s="2">
        <f t="shared" ref="O3:O8" si="3">N3/E$1</f>
        <v>-0.57778490583329523</v>
      </c>
      <c r="Q3" s="3">
        <v>708</v>
      </c>
      <c r="R3" s="3">
        <v>9</v>
      </c>
      <c r="S3" s="3">
        <v>4</v>
      </c>
      <c r="T3" s="3">
        <v>1807939.33</v>
      </c>
      <c r="U3" s="3">
        <v>166.63</v>
      </c>
      <c r="V3" s="3">
        <v>454.98</v>
      </c>
      <c r="W3" s="2">
        <f t="shared" si="1"/>
        <v>0.36623587850015382</v>
      </c>
    </row>
    <row r="4" spans="1:23" x14ac:dyDescent="0.25">
      <c r="A4">
        <v>1114</v>
      </c>
      <c r="B4" s="1">
        <v>2</v>
      </c>
      <c r="C4" s="1">
        <v>14</v>
      </c>
      <c r="D4" s="1">
        <v>27403204.190000001</v>
      </c>
      <c r="E4" s="1">
        <v>21.6</v>
      </c>
      <c r="F4" s="1">
        <v>1848</v>
      </c>
      <c r="G4">
        <f t="shared" si="2"/>
        <v>0.95792063653494486</v>
      </c>
      <c r="H4">
        <f t="shared" si="0"/>
        <v>9.8978142326902815E-2</v>
      </c>
      <c r="J4" s="2">
        <v>1314</v>
      </c>
      <c r="K4" s="3">
        <v>2</v>
      </c>
      <c r="L4" s="3">
        <v>4</v>
      </c>
      <c r="M4" s="3">
        <v>-953878.7</v>
      </c>
      <c r="N4" s="3">
        <v>-91.02</v>
      </c>
      <c r="O4" s="2">
        <f t="shared" si="3"/>
        <v>-0.41708289419419881</v>
      </c>
      <c r="Q4" s="3">
        <v>809</v>
      </c>
      <c r="R4" s="3">
        <v>6</v>
      </c>
      <c r="S4" s="3">
        <v>2</v>
      </c>
      <c r="T4" s="3">
        <v>1755840.65</v>
      </c>
      <c r="U4" s="3">
        <v>161.82</v>
      </c>
      <c r="V4" s="3">
        <v>415.9</v>
      </c>
      <c r="W4" s="2">
        <f t="shared" si="1"/>
        <v>0.38908391440250062</v>
      </c>
    </row>
    <row r="5" spans="1:23" x14ac:dyDescent="0.25">
      <c r="A5">
        <v>1115</v>
      </c>
      <c r="B5" s="1">
        <v>2</v>
      </c>
      <c r="C5" s="1">
        <v>14</v>
      </c>
      <c r="D5" s="1">
        <v>36021396.409999996</v>
      </c>
      <c r="E5" s="1">
        <v>17.510000000000002</v>
      </c>
      <c r="F5" s="1">
        <v>4326</v>
      </c>
      <c r="G5">
        <f t="shared" si="2"/>
        <v>0.56715627565612492</v>
      </c>
      <c r="H5">
        <f t="shared" si="0"/>
        <v>8.0236447784447607E-2</v>
      </c>
      <c r="J5" s="2">
        <v>1415</v>
      </c>
      <c r="K5" s="3">
        <v>2</v>
      </c>
      <c r="L5" s="3">
        <v>4</v>
      </c>
      <c r="M5" s="3">
        <v>-2569715.9500000002</v>
      </c>
      <c r="N5" s="3">
        <v>-226.06</v>
      </c>
      <c r="O5" s="2">
        <f t="shared" si="3"/>
        <v>-1.0358795765935023</v>
      </c>
      <c r="Q5" s="3">
        <v>910</v>
      </c>
      <c r="R5" s="3">
        <v>10</v>
      </c>
      <c r="S5" s="3">
        <v>6</v>
      </c>
      <c r="T5" s="3">
        <v>586510.13</v>
      </c>
      <c r="U5" s="3">
        <v>57.23</v>
      </c>
      <c r="V5" s="3">
        <v>192.34</v>
      </c>
      <c r="W5" s="2">
        <f t="shared" si="1"/>
        <v>0.29754601226993865</v>
      </c>
    </row>
    <row r="6" spans="1:23" x14ac:dyDescent="0.25">
      <c r="A6">
        <v>1116</v>
      </c>
      <c r="B6" s="1">
        <v>2</v>
      </c>
      <c r="C6" s="1">
        <v>14</v>
      </c>
      <c r="D6" s="1">
        <v>63871837.020000003</v>
      </c>
      <c r="E6" s="1">
        <v>23.41</v>
      </c>
      <c r="F6" s="1">
        <v>2397</v>
      </c>
      <c r="G6">
        <f t="shared" si="2"/>
        <v>1.8328150229805049</v>
      </c>
      <c r="H6">
        <f t="shared" si="0"/>
        <v>0.10727214406818494</v>
      </c>
      <c r="J6" s="2">
        <v>1516</v>
      </c>
      <c r="K6" s="3">
        <v>2</v>
      </c>
      <c r="L6" s="3">
        <v>4</v>
      </c>
      <c r="M6" s="3">
        <v>1115463.93</v>
      </c>
      <c r="N6" s="3">
        <v>98.61</v>
      </c>
      <c r="O6" s="2">
        <f t="shared" si="3"/>
        <v>0.45186271365073549</v>
      </c>
      <c r="Q6" s="3">
        <v>1011</v>
      </c>
      <c r="R6" s="3">
        <v>4</v>
      </c>
      <c r="S6" s="3">
        <v>3</v>
      </c>
      <c r="T6" s="3">
        <v>1196751.3500000001</v>
      </c>
      <c r="U6" s="3">
        <v>114.23</v>
      </c>
      <c r="V6" s="3">
        <v>282.64</v>
      </c>
      <c r="W6" s="2">
        <f t="shared" si="1"/>
        <v>0.40415369374469295</v>
      </c>
    </row>
    <row r="7" spans="1:23" x14ac:dyDescent="0.25">
      <c r="A7">
        <v>1117</v>
      </c>
      <c r="B7" s="1">
        <v>2</v>
      </c>
      <c r="C7" s="1">
        <v>14</v>
      </c>
      <c r="D7" s="1">
        <v>87955392.040000007</v>
      </c>
      <c r="E7" s="1">
        <v>25.71</v>
      </c>
      <c r="F7" s="1">
        <v>3033</v>
      </c>
      <c r="G7">
        <f t="shared" si="2"/>
        <v>1.5849193219436664</v>
      </c>
      <c r="H7">
        <f t="shared" si="0"/>
        <v>0.11781148329743849</v>
      </c>
      <c r="J7" s="2">
        <v>1617</v>
      </c>
      <c r="K7" s="3">
        <v>2</v>
      </c>
      <c r="L7" s="3">
        <v>4</v>
      </c>
      <c r="M7" s="3">
        <v>988963.92</v>
      </c>
      <c r="N7" s="3">
        <v>78.33</v>
      </c>
      <c r="O7" s="2">
        <f t="shared" si="3"/>
        <v>0.35893323557714341</v>
      </c>
    </row>
    <row r="8" spans="1:23" x14ac:dyDescent="0.25">
      <c r="A8">
        <v>1118</v>
      </c>
      <c r="B8" s="1">
        <v>2</v>
      </c>
      <c r="C8" s="1">
        <v>14</v>
      </c>
      <c r="D8" s="1">
        <v>65976122.759999998</v>
      </c>
      <c r="E8" s="1">
        <v>16.54</v>
      </c>
      <c r="F8" s="1">
        <v>3688</v>
      </c>
      <c r="G8">
        <f t="shared" si="2"/>
        <v>-1.4464379754212409</v>
      </c>
      <c r="H8">
        <f t="shared" si="0"/>
        <v>7.5791596022545024E-2</v>
      </c>
      <c r="J8" s="2">
        <v>1718</v>
      </c>
      <c r="K8" s="3">
        <v>2</v>
      </c>
      <c r="L8" s="3">
        <v>4</v>
      </c>
      <c r="M8" s="3">
        <v>955249.57</v>
      </c>
      <c r="N8" s="3">
        <v>81.31</v>
      </c>
      <c r="O8" s="2">
        <f t="shared" si="3"/>
        <v>0.37258855336113278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C6D9-8CA1-479E-86F0-6D9CB93FC6BE}">
  <dimension ref="A1:W7"/>
  <sheetViews>
    <sheetView workbookViewId="0">
      <selection activeCell="N2" sqref="N2:N7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612</v>
      </c>
      <c r="B1" s="3">
        <v>2</v>
      </c>
      <c r="C1" s="3">
        <v>4</v>
      </c>
      <c r="D1" s="3">
        <v>18922274.649999999</v>
      </c>
      <c r="E1" s="3">
        <v>226.15</v>
      </c>
      <c r="F1" s="1">
        <v>1</v>
      </c>
    </row>
    <row r="2" spans="1:23" x14ac:dyDescent="0.25">
      <c r="A2">
        <v>1213</v>
      </c>
      <c r="B2" s="1">
        <v>4</v>
      </c>
      <c r="C2" s="1">
        <v>19</v>
      </c>
      <c r="D2" s="1">
        <v>18076802.420000002</v>
      </c>
      <c r="E2" s="1">
        <v>54.53</v>
      </c>
      <c r="F2" s="1">
        <v>166</v>
      </c>
      <c r="G2">
        <f>(D2-D1)/$D$1</f>
        <v>-4.4681321122246619E-2</v>
      </c>
      <c r="H2">
        <f t="shared" ref="H2:H7" si="0">E2/E$1</f>
        <v>0.24112314835286314</v>
      </c>
      <c r="J2" s="2">
        <v>1213</v>
      </c>
      <c r="K2" s="3">
        <v>2</v>
      </c>
      <c r="L2" s="3">
        <v>4</v>
      </c>
      <c r="M2" s="3">
        <v>-1385910.88</v>
      </c>
      <c r="N2" s="3">
        <v>-126.09</v>
      </c>
      <c r="O2" s="2">
        <f t="shared" ref="O2:O7" si="1">N2/E$1</f>
        <v>-0.5575502984744638</v>
      </c>
      <c r="Q2" s="3">
        <v>607</v>
      </c>
      <c r="R2" s="3">
        <v>14</v>
      </c>
      <c r="S2" s="3">
        <v>9</v>
      </c>
      <c r="T2" s="3">
        <v>2053744.05</v>
      </c>
      <c r="U2" s="3">
        <v>201.17</v>
      </c>
      <c r="V2" s="3">
        <v>214.14</v>
      </c>
      <c r="W2" s="2">
        <f t="shared" ref="W2:W7" si="2">U2/V2</f>
        <v>0.93943214719342483</v>
      </c>
    </row>
    <row r="3" spans="1:23" x14ac:dyDescent="0.25">
      <c r="A3">
        <v>1214</v>
      </c>
      <c r="B3" s="1">
        <v>4</v>
      </c>
      <c r="C3" s="1">
        <v>19</v>
      </c>
      <c r="D3" s="1">
        <v>31372250.989999998</v>
      </c>
      <c r="E3" s="1">
        <v>37.450000000000003</v>
      </c>
      <c r="F3" s="1">
        <v>258</v>
      </c>
      <c r="G3">
        <f t="shared" ref="G3:G7" si="3">(D3-D2)/$D$1</f>
        <v>0.70263479501921289</v>
      </c>
      <c r="H3">
        <f t="shared" si="0"/>
        <v>0.16559805438868008</v>
      </c>
      <c r="J3" s="2">
        <v>1314</v>
      </c>
      <c r="K3" s="3">
        <v>2</v>
      </c>
      <c r="L3" s="3">
        <v>4</v>
      </c>
      <c r="M3" s="3">
        <v>-953878.7</v>
      </c>
      <c r="N3" s="3">
        <v>-91.02</v>
      </c>
      <c r="O3" s="2">
        <f t="shared" si="1"/>
        <v>-0.40247623258898957</v>
      </c>
      <c r="Q3" s="3">
        <v>708</v>
      </c>
      <c r="R3" s="3">
        <v>9</v>
      </c>
      <c r="S3" s="3">
        <v>4</v>
      </c>
      <c r="T3" s="3">
        <v>2352649.33</v>
      </c>
      <c r="U3" s="3">
        <v>213.05</v>
      </c>
      <c r="V3" s="3">
        <v>454.98</v>
      </c>
      <c r="W3" s="2">
        <f t="shared" si="2"/>
        <v>0.46826234120181109</v>
      </c>
    </row>
    <row r="4" spans="1:23" x14ac:dyDescent="0.25">
      <c r="A4">
        <v>1215</v>
      </c>
      <c r="B4" s="1">
        <v>4</v>
      </c>
      <c r="C4" s="1">
        <v>19</v>
      </c>
      <c r="D4" s="1">
        <v>46154637.789999999</v>
      </c>
      <c r="E4" s="1">
        <v>30.52</v>
      </c>
      <c r="F4" s="1">
        <v>1806</v>
      </c>
      <c r="G4">
        <f t="shared" si="3"/>
        <v>0.78121616314241593</v>
      </c>
      <c r="H4">
        <f t="shared" si="0"/>
        <v>0.13495467609993367</v>
      </c>
      <c r="J4" s="2">
        <v>1415</v>
      </c>
      <c r="K4" s="3">
        <v>2</v>
      </c>
      <c r="L4" s="3">
        <v>4</v>
      </c>
      <c r="M4" s="3">
        <v>-2569715.9500000002</v>
      </c>
      <c r="N4" s="3">
        <v>-226.06</v>
      </c>
      <c r="O4" s="2">
        <f t="shared" si="1"/>
        <v>-0.99960203404819803</v>
      </c>
      <c r="Q4" s="3">
        <v>809</v>
      </c>
      <c r="R4" s="3">
        <v>6</v>
      </c>
      <c r="S4" s="3">
        <v>2</v>
      </c>
      <c r="T4" s="3">
        <v>1728564.83</v>
      </c>
      <c r="U4" s="3">
        <v>177.86</v>
      </c>
      <c r="V4" s="3">
        <v>415.9</v>
      </c>
      <c r="W4" s="2">
        <f t="shared" si="2"/>
        <v>0.4276508776148113</v>
      </c>
    </row>
    <row r="5" spans="1:23" x14ac:dyDescent="0.25">
      <c r="A5">
        <v>1216</v>
      </c>
      <c r="B5" s="1">
        <v>4</v>
      </c>
      <c r="C5" s="1">
        <v>19</v>
      </c>
      <c r="D5" s="1">
        <v>83955822.079999998</v>
      </c>
      <c r="E5" s="1">
        <v>38.11</v>
      </c>
      <c r="F5" s="1">
        <v>1289</v>
      </c>
      <c r="G5">
        <f t="shared" si="3"/>
        <v>1.997708255968053</v>
      </c>
      <c r="H5">
        <f t="shared" si="0"/>
        <v>0.16851647136856068</v>
      </c>
      <c r="J5" s="2">
        <v>1516</v>
      </c>
      <c r="K5" s="3">
        <v>2</v>
      </c>
      <c r="L5" s="3">
        <v>4</v>
      </c>
      <c r="M5" s="3">
        <v>1115463.93</v>
      </c>
      <c r="N5" s="3">
        <v>98.61</v>
      </c>
      <c r="O5" s="2">
        <f t="shared" si="1"/>
        <v>0.43603802785761664</v>
      </c>
      <c r="Q5" s="3">
        <v>910</v>
      </c>
      <c r="R5" s="3">
        <v>10</v>
      </c>
      <c r="S5" s="3">
        <v>6</v>
      </c>
      <c r="T5" s="3">
        <v>2451478.65</v>
      </c>
      <c r="U5" s="3">
        <v>222</v>
      </c>
      <c r="V5" s="3">
        <v>192.34</v>
      </c>
      <c r="W5" s="2">
        <f t="shared" si="2"/>
        <v>1.1542060933763127</v>
      </c>
    </row>
    <row r="6" spans="1:23" x14ac:dyDescent="0.25">
      <c r="A6">
        <v>1217</v>
      </c>
      <c r="B6" s="1">
        <v>4</v>
      </c>
      <c r="C6" s="1">
        <v>19</v>
      </c>
      <c r="D6" s="1">
        <v>130116014.06</v>
      </c>
      <c r="E6" s="1">
        <v>45.78</v>
      </c>
      <c r="F6" s="1">
        <v>1063</v>
      </c>
      <c r="G6">
        <f t="shared" si="3"/>
        <v>2.4394631635895849</v>
      </c>
      <c r="H6">
        <f t="shared" si="0"/>
        <v>0.2024320141499005</v>
      </c>
      <c r="J6" s="2">
        <v>1617</v>
      </c>
      <c r="K6" s="3">
        <v>2</v>
      </c>
      <c r="L6" s="3">
        <v>4</v>
      </c>
      <c r="M6" s="3">
        <v>988963.92</v>
      </c>
      <c r="N6" s="3">
        <v>78.33</v>
      </c>
      <c r="O6" s="2">
        <f t="shared" si="1"/>
        <v>0.34636303338492147</v>
      </c>
      <c r="Q6" s="3">
        <v>1011</v>
      </c>
      <c r="R6" s="3">
        <v>4</v>
      </c>
      <c r="S6" s="3">
        <v>3</v>
      </c>
      <c r="T6" s="3">
        <v>-37537.269999999997</v>
      </c>
      <c r="U6" s="3">
        <v>-3.81</v>
      </c>
      <c r="V6" s="3">
        <v>282.64</v>
      </c>
      <c r="W6" s="2">
        <f t="shared" si="2"/>
        <v>-1.3480045287291255E-2</v>
      </c>
    </row>
    <row r="7" spans="1:23" x14ac:dyDescent="0.25">
      <c r="A7">
        <v>1218</v>
      </c>
      <c r="B7" s="1">
        <v>4</v>
      </c>
      <c r="C7" s="1">
        <v>19</v>
      </c>
      <c r="D7" s="1">
        <v>117417051.65000001</v>
      </c>
      <c r="E7" s="1">
        <v>34.44</v>
      </c>
      <c r="F7" s="1">
        <v>735</v>
      </c>
      <c r="G7">
        <f t="shared" si="3"/>
        <v>-0.67111183221304727</v>
      </c>
      <c r="H7">
        <f t="shared" si="0"/>
        <v>0.15228830422286091</v>
      </c>
      <c r="J7" s="2">
        <v>1718</v>
      </c>
      <c r="K7" s="3">
        <v>2</v>
      </c>
      <c r="L7" s="3">
        <v>4</v>
      </c>
      <c r="M7" s="3">
        <v>955249.57</v>
      </c>
      <c r="N7" s="3">
        <v>81.31</v>
      </c>
      <c r="O7" s="2">
        <f t="shared" si="1"/>
        <v>0.35954012823347337</v>
      </c>
      <c r="Q7" s="3">
        <v>1112</v>
      </c>
      <c r="R7" s="3">
        <v>9</v>
      </c>
      <c r="S7" s="3">
        <v>3</v>
      </c>
      <c r="T7" s="3">
        <v>1605060.48</v>
      </c>
      <c r="U7" s="3">
        <v>156.16</v>
      </c>
      <c r="V7" s="3">
        <v>166.63</v>
      </c>
      <c r="W7" s="2">
        <f t="shared" si="2"/>
        <v>0.93716617655884293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BD38-7F37-4BAD-B0D4-FFBEC17DE654}">
  <dimension ref="A1:W8"/>
  <sheetViews>
    <sheetView workbookViewId="0">
      <selection activeCell="N2" sqref="N2:N6"/>
    </sheetView>
  </sheetViews>
  <sheetFormatPr defaultRowHeight="13.8" x14ac:dyDescent="0.25"/>
  <cols>
    <col min="4" max="4" width="12.77734375" bestFit="1" customWidth="1"/>
    <col min="13" max="13" width="12.77734375" bestFit="1" customWidth="1"/>
  </cols>
  <sheetData>
    <row r="1" spans="1:23" x14ac:dyDescent="0.25">
      <c r="A1">
        <v>613</v>
      </c>
      <c r="B1" s="3">
        <v>14</v>
      </c>
      <c r="C1" s="3">
        <v>13</v>
      </c>
      <c r="D1" s="3">
        <v>22977530</v>
      </c>
      <c r="E1" s="3">
        <v>192.21</v>
      </c>
      <c r="F1" s="1">
        <v>1</v>
      </c>
    </row>
    <row r="2" spans="1:23" x14ac:dyDescent="0.25">
      <c r="A2">
        <v>1314</v>
      </c>
      <c r="B2" s="1">
        <v>4</v>
      </c>
      <c r="C2" s="1">
        <v>19</v>
      </c>
      <c r="D2" s="1">
        <v>12871524.189999999</v>
      </c>
      <c r="E2" s="1">
        <v>32.299999999999997</v>
      </c>
      <c r="F2" s="1">
        <v>1210</v>
      </c>
      <c r="G2">
        <f>(D2-D1)/$D$1</f>
        <v>-0.43982124318845411</v>
      </c>
      <c r="H2">
        <f>E2/E$1</f>
        <v>0.16804536704645959</v>
      </c>
      <c r="J2">
        <v>1314</v>
      </c>
      <c r="K2" s="3">
        <v>14</v>
      </c>
      <c r="L2" s="3">
        <v>13</v>
      </c>
      <c r="M2" s="3">
        <v>1374620.58</v>
      </c>
      <c r="N2" s="3">
        <v>129.21</v>
      </c>
      <c r="O2">
        <f>N2/E$1</f>
        <v>0.6722334946152646</v>
      </c>
      <c r="Q2" s="3">
        <v>607</v>
      </c>
      <c r="R2" s="3">
        <v>14</v>
      </c>
      <c r="S2" s="3">
        <v>9</v>
      </c>
      <c r="T2" s="3">
        <v>-569700.80000000005</v>
      </c>
      <c r="U2" s="3">
        <v>-58.23</v>
      </c>
      <c r="V2" s="3">
        <v>214.14</v>
      </c>
      <c r="W2" s="2">
        <f t="shared" ref="W2:W8" si="0">U2/V2</f>
        <v>-0.27192490893807791</v>
      </c>
    </row>
    <row r="3" spans="1:23" x14ac:dyDescent="0.25">
      <c r="A3">
        <v>1315</v>
      </c>
      <c r="B3" s="1">
        <v>4</v>
      </c>
      <c r="C3" s="1">
        <v>19</v>
      </c>
      <c r="D3" s="1">
        <v>26645286.629999999</v>
      </c>
      <c r="E3" s="1">
        <v>27.32</v>
      </c>
      <c r="F3" s="1">
        <v>3617</v>
      </c>
      <c r="G3">
        <f t="shared" ref="G3:G6" si="1">(D3-D2)/$D$1</f>
        <v>0.5994448680950476</v>
      </c>
      <c r="H3">
        <f>E3/E$1</f>
        <v>0.14213620519223766</v>
      </c>
      <c r="J3">
        <v>1415</v>
      </c>
      <c r="K3" s="3">
        <v>14</v>
      </c>
      <c r="L3" s="3">
        <v>13</v>
      </c>
      <c r="M3" s="3">
        <v>-2905704.58</v>
      </c>
      <c r="N3" s="3">
        <v>-248.98</v>
      </c>
      <c r="O3">
        <f t="shared" ref="O3:O6" si="2">N3/E$1</f>
        <v>-1.2953540398522447</v>
      </c>
      <c r="Q3" s="3">
        <v>708</v>
      </c>
      <c r="R3" s="3">
        <v>9</v>
      </c>
      <c r="S3" s="3">
        <v>4</v>
      </c>
      <c r="T3" s="3">
        <v>0</v>
      </c>
      <c r="U3" s="3">
        <v>0</v>
      </c>
      <c r="V3" s="3">
        <v>454.98</v>
      </c>
      <c r="W3" s="2">
        <f t="shared" si="0"/>
        <v>0</v>
      </c>
    </row>
    <row r="4" spans="1:23" x14ac:dyDescent="0.25">
      <c r="A4">
        <v>1316</v>
      </c>
      <c r="B4" s="1">
        <v>4</v>
      </c>
      <c r="C4" s="1">
        <v>19</v>
      </c>
      <c r="D4" s="1">
        <v>64841228.200000003</v>
      </c>
      <c r="E4" s="1">
        <v>39.67</v>
      </c>
      <c r="F4" s="1">
        <v>1725</v>
      </c>
      <c r="G4">
        <f t="shared" si="1"/>
        <v>1.6623171232939313</v>
      </c>
      <c r="H4">
        <f>E4/E$1</f>
        <v>0.20638884553353104</v>
      </c>
      <c r="J4">
        <v>1516</v>
      </c>
      <c r="K4" s="3">
        <v>14</v>
      </c>
      <c r="L4" s="3">
        <v>13</v>
      </c>
      <c r="M4" s="3">
        <v>3598201</v>
      </c>
      <c r="N4" s="3">
        <v>267.86</v>
      </c>
      <c r="O4">
        <f t="shared" si="2"/>
        <v>1.3935799386088132</v>
      </c>
      <c r="Q4" s="3">
        <v>809</v>
      </c>
      <c r="R4" s="3">
        <v>6</v>
      </c>
      <c r="S4" s="3">
        <v>2</v>
      </c>
      <c r="T4" s="3">
        <v>-1060968.68</v>
      </c>
      <c r="U4" s="3">
        <v>-106.9</v>
      </c>
      <c r="V4" s="3">
        <v>415.9</v>
      </c>
      <c r="W4" s="2">
        <f t="shared" si="0"/>
        <v>-0.25703294061072374</v>
      </c>
    </row>
    <row r="5" spans="1:23" x14ac:dyDescent="0.25">
      <c r="A5">
        <v>1317</v>
      </c>
      <c r="B5" s="1">
        <v>4</v>
      </c>
      <c r="C5" s="1">
        <v>19</v>
      </c>
      <c r="D5" s="1">
        <v>110214322.23</v>
      </c>
      <c r="E5" s="1">
        <v>49.01</v>
      </c>
      <c r="F5" s="1">
        <v>1419</v>
      </c>
      <c r="G5">
        <f t="shared" si="1"/>
        <v>1.9746723877631756</v>
      </c>
      <c r="H5">
        <f>E5/E$1</f>
        <v>0.25498153061755369</v>
      </c>
      <c r="J5">
        <v>1617</v>
      </c>
      <c r="K5" s="3">
        <v>14</v>
      </c>
      <c r="L5" s="3">
        <v>13</v>
      </c>
      <c r="M5" s="3">
        <v>2270174.7000000002</v>
      </c>
      <c r="N5" s="3">
        <v>184.88</v>
      </c>
      <c r="O5">
        <f t="shared" si="2"/>
        <v>0.96186462723063315</v>
      </c>
      <c r="Q5" s="3">
        <v>910</v>
      </c>
      <c r="R5" s="3">
        <v>10</v>
      </c>
      <c r="S5" s="3">
        <v>6</v>
      </c>
      <c r="T5" s="3">
        <v>-148463.70000000001</v>
      </c>
      <c r="U5" s="3">
        <v>-14.72</v>
      </c>
      <c r="V5" s="3">
        <v>192.34</v>
      </c>
      <c r="W5" s="2">
        <f t="shared" si="0"/>
        <v>-7.6531142768014981E-2</v>
      </c>
    </row>
    <row r="6" spans="1:23" x14ac:dyDescent="0.25">
      <c r="A6">
        <v>1318</v>
      </c>
      <c r="B6" s="1">
        <v>4</v>
      </c>
      <c r="C6" s="1">
        <v>19</v>
      </c>
      <c r="D6" s="1">
        <v>97042256.489999995</v>
      </c>
      <c r="E6" s="1">
        <v>34.54</v>
      </c>
      <c r="F6" s="1">
        <v>1222</v>
      </c>
      <c r="G6">
        <f t="shared" si="1"/>
        <v>-0.5732585591227608</v>
      </c>
      <c r="H6">
        <f>E6/E$1</f>
        <v>0.17969928723791684</v>
      </c>
      <c r="J6">
        <v>1718</v>
      </c>
      <c r="K6" s="3">
        <v>14</v>
      </c>
      <c r="L6" s="3">
        <v>13</v>
      </c>
      <c r="M6" s="3">
        <v>-1829653.7</v>
      </c>
      <c r="N6" s="3">
        <v>-160.75</v>
      </c>
      <c r="O6">
        <f t="shared" si="2"/>
        <v>-0.83632485302533688</v>
      </c>
      <c r="Q6" s="3">
        <v>1011</v>
      </c>
      <c r="R6" s="3">
        <v>4</v>
      </c>
      <c r="S6" s="3">
        <v>3</v>
      </c>
      <c r="T6" s="3">
        <v>-237275.28</v>
      </c>
      <c r="U6" s="3">
        <v>-23.67</v>
      </c>
      <c r="V6" s="3">
        <v>282.64</v>
      </c>
      <c r="W6" s="2">
        <f t="shared" si="0"/>
        <v>-8.3746108123407881E-2</v>
      </c>
    </row>
    <row r="7" spans="1:23" x14ac:dyDescent="0.25">
      <c r="Q7" s="3">
        <v>1112</v>
      </c>
      <c r="R7" s="3">
        <v>9</v>
      </c>
      <c r="S7" s="3">
        <v>3</v>
      </c>
      <c r="T7" s="3">
        <v>0</v>
      </c>
      <c r="U7" s="3">
        <v>0</v>
      </c>
      <c r="V7" s="3">
        <v>166.63</v>
      </c>
      <c r="W7" s="2">
        <f t="shared" si="0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0</v>
      </c>
      <c r="U8" s="3">
        <v>0</v>
      </c>
      <c r="V8" s="3">
        <v>298.58</v>
      </c>
      <c r="W8" s="2">
        <f t="shared" si="0"/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5097-59A6-4BFF-A1EA-F4FA65F5EC9E}">
  <dimension ref="A1:W9"/>
  <sheetViews>
    <sheetView workbookViewId="0">
      <selection activeCell="N2" sqref="N2:N5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614</v>
      </c>
      <c r="B1" s="3">
        <v>14</v>
      </c>
      <c r="C1" s="3">
        <v>13</v>
      </c>
      <c r="D1" s="3">
        <v>25678248.23</v>
      </c>
      <c r="E1" s="3">
        <v>187.98</v>
      </c>
      <c r="F1" s="1">
        <v>1</v>
      </c>
    </row>
    <row r="2" spans="1:23" x14ac:dyDescent="0.25">
      <c r="A2">
        <v>1415</v>
      </c>
      <c r="B2" s="1">
        <v>8</v>
      </c>
      <c r="C2" s="1">
        <v>19</v>
      </c>
      <c r="D2" s="1">
        <v>4790044.53</v>
      </c>
      <c r="E2" s="1">
        <v>10.25</v>
      </c>
      <c r="F2" s="1">
        <v>4917</v>
      </c>
      <c r="G2">
        <f>(D2-D1)/$D$1</f>
        <v>-0.8134590612608934</v>
      </c>
      <c r="H2">
        <f>E2/E$1</f>
        <v>5.4527077348654113E-2</v>
      </c>
      <c r="J2" s="2">
        <v>1415</v>
      </c>
      <c r="K2" s="3">
        <v>14</v>
      </c>
      <c r="L2" s="3">
        <v>13</v>
      </c>
      <c r="M2" s="3">
        <v>-2905704.58</v>
      </c>
      <c r="N2" s="3">
        <v>-248.98</v>
      </c>
      <c r="O2" s="2">
        <f t="shared" ref="O2:O5" si="0">N2/E$1</f>
        <v>-1.324502606660283</v>
      </c>
      <c r="Q2" s="3">
        <v>607</v>
      </c>
      <c r="R2" s="3">
        <v>14</v>
      </c>
      <c r="S2" s="3">
        <v>9</v>
      </c>
      <c r="T2" s="3">
        <v>381833.35</v>
      </c>
      <c r="U2" s="3">
        <v>36.54</v>
      </c>
      <c r="V2" s="3">
        <v>214.14</v>
      </c>
      <c r="W2" s="2">
        <f t="shared" ref="W2:W9" si="1">U2/V2</f>
        <v>0.17063603250210144</v>
      </c>
    </row>
    <row r="3" spans="1:23" x14ac:dyDescent="0.25">
      <c r="A3">
        <v>1416</v>
      </c>
      <c r="B3" s="1">
        <v>8</v>
      </c>
      <c r="C3" s="1">
        <v>19</v>
      </c>
      <c r="D3" s="1">
        <v>48786877.200000003</v>
      </c>
      <c r="E3" s="1">
        <v>46.37</v>
      </c>
      <c r="F3" s="1">
        <v>1597</v>
      </c>
      <c r="G3">
        <f t="shared" ref="G3:G5" si="2">(D3-D2)/$D$1</f>
        <v>1.7133891796636784</v>
      </c>
      <c r="H3">
        <f t="shared" ref="H3:H5" si="3">E3/E$1</f>
        <v>0.24667517821044793</v>
      </c>
      <c r="J3" s="2">
        <v>1516</v>
      </c>
      <c r="K3" s="3">
        <v>14</v>
      </c>
      <c r="L3" s="3">
        <v>13</v>
      </c>
      <c r="M3" s="3">
        <v>3598201</v>
      </c>
      <c r="N3" s="3">
        <v>267.86</v>
      </c>
      <c r="O3" s="2">
        <f t="shared" si="0"/>
        <v>1.4249388232790723</v>
      </c>
      <c r="Q3" s="3">
        <v>708</v>
      </c>
      <c r="R3" s="3">
        <v>9</v>
      </c>
      <c r="S3" s="3">
        <v>4</v>
      </c>
      <c r="T3" s="3">
        <v>878279.15</v>
      </c>
      <c r="U3" s="3">
        <v>82.86</v>
      </c>
      <c r="V3" s="3">
        <v>454.98</v>
      </c>
      <c r="W3" s="2">
        <f t="shared" si="1"/>
        <v>0.18211789529210073</v>
      </c>
    </row>
    <row r="4" spans="1:23" x14ac:dyDescent="0.25">
      <c r="A4">
        <v>1417</v>
      </c>
      <c r="B4" s="1">
        <v>8</v>
      </c>
      <c r="C4" s="1">
        <v>19</v>
      </c>
      <c r="D4" s="1">
        <v>109330037.52</v>
      </c>
      <c r="E4" s="1">
        <v>66.47</v>
      </c>
      <c r="F4" s="1">
        <v>744</v>
      </c>
      <c r="G4">
        <f t="shared" si="2"/>
        <v>2.3577605363775236</v>
      </c>
      <c r="H4">
        <f t="shared" si="3"/>
        <v>0.35360144696244283</v>
      </c>
      <c r="J4" s="2">
        <v>1617</v>
      </c>
      <c r="K4" s="3">
        <v>14</v>
      </c>
      <c r="L4" s="3">
        <v>13</v>
      </c>
      <c r="M4" s="3">
        <v>2270174.7000000002</v>
      </c>
      <c r="N4" s="3">
        <v>184.88</v>
      </c>
      <c r="O4" s="2">
        <f t="shared" si="0"/>
        <v>0.98350888392382174</v>
      </c>
      <c r="Q4" s="3">
        <v>809</v>
      </c>
      <c r="R4" s="3">
        <v>6</v>
      </c>
      <c r="S4" s="3">
        <v>2</v>
      </c>
      <c r="T4" s="3">
        <v>-81591.53</v>
      </c>
      <c r="U4" s="3">
        <v>-7.71</v>
      </c>
      <c r="V4" s="3">
        <v>415.9</v>
      </c>
      <c r="W4" s="2">
        <f t="shared" si="1"/>
        <v>-1.8538110122625632E-2</v>
      </c>
    </row>
    <row r="5" spans="1:23" x14ac:dyDescent="0.25">
      <c r="A5">
        <v>1418</v>
      </c>
      <c r="B5" s="1">
        <v>8</v>
      </c>
      <c r="C5" s="1">
        <v>19</v>
      </c>
      <c r="D5" s="1">
        <v>105074470.15000001</v>
      </c>
      <c r="E5" s="1">
        <v>47.96</v>
      </c>
      <c r="F5" s="1">
        <v>379</v>
      </c>
      <c r="G5">
        <f t="shared" si="2"/>
        <v>-0.16572654535787973</v>
      </c>
      <c r="H5">
        <f t="shared" si="3"/>
        <v>0.25513352484306845</v>
      </c>
      <c r="J5" s="2">
        <v>1718</v>
      </c>
      <c r="K5" s="3">
        <v>14</v>
      </c>
      <c r="L5" s="3">
        <v>13</v>
      </c>
      <c r="M5" s="3">
        <v>-1829653.7</v>
      </c>
      <c r="N5" s="3">
        <v>-160.75</v>
      </c>
      <c r="O5" s="2">
        <f t="shared" si="0"/>
        <v>-0.85514416427279505</v>
      </c>
      <c r="Q5" s="3">
        <v>910</v>
      </c>
      <c r="R5" s="3">
        <v>10</v>
      </c>
      <c r="S5" s="3">
        <v>6</v>
      </c>
      <c r="T5" s="3">
        <v>827573</v>
      </c>
      <c r="U5" s="3">
        <v>78.08</v>
      </c>
      <c r="V5" s="3">
        <v>192.34</v>
      </c>
      <c r="W5" s="2">
        <f t="shared" si="1"/>
        <v>0.40594780076947073</v>
      </c>
    </row>
    <row r="6" spans="1:23" x14ac:dyDescent="0.25">
      <c r="Q6" s="3">
        <v>1011</v>
      </c>
      <c r="R6" s="3">
        <v>4</v>
      </c>
      <c r="S6" s="3">
        <v>3</v>
      </c>
      <c r="T6" s="3">
        <v>-404312</v>
      </c>
      <c r="U6" s="3">
        <v>-38.21</v>
      </c>
      <c r="V6" s="3">
        <v>282.64</v>
      </c>
      <c r="W6" s="2">
        <f t="shared" si="1"/>
        <v>-0.13518964053212568</v>
      </c>
    </row>
    <row r="7" spans="1:23" x14ac:dyDescent="0.25">
      <c r="Q7" s="3">
        <v>1112</v>
      </c>
      <c r="R7" s="3">
        <v>9</v>
      </c>
      <c r="S7" s="3">
        <v>3</v>
      </c>
      <c r="T7" s="3">
        <v>-494926.45</v>
      </c>
      <c r="U7" s="3">
        <v>-46.7</v>
      </c>
      <c r="V7" s="3">
        <v>166.63</v>
      </c>
      <c r="W7" s="2">
        <f t="shared" si="1"/>
        <v>-0.28026165756466426</v>
      </c>
    </row>
    <row r="8" spans="1:23" x14ac:dyDescent="0.25">
      <c r="Q8" s="3">
        <v>1213</v>
      </c>
      <c r="R8" s="3">
        <v>11</v>
      </c>
      <c r="S8" s="3">
        <v>4</v>
      </c>
      <c r="T8" s="3">
        <v>865184.47</v>
      </c>
      <c r="U8" s="3">
        <v>81.63</v>
      </c>
      <c r="V8" s="3">
        <v>298.58</v>
      </c>
      <c r="W8" s="2">
        <f t="shared" si="1"/>
        <v>0.27339406524214616</v>
      </c>
    </row>
    <row r="9" spans="1:23" x14ac:dyDescent="0.25">
      <c r="Q9" s="3">
        <v>1314</v>
      </c>
      <c r="R9" s="3">
        <v>37</v>
      </c>
      <c r="S9" s="3">
        <v>38</v>
      </c>
      <c r="T9" s="3">
        <v>-336840.5</v>
      </c>
      <c r="U9" s="3">
        <v>-34.26</v>
      </c>
      <c r="V9" s="3">
        <v>208.02</v>
      </c>
      <c r="W9" s="2">
        <f t="shared" si="1"/>
        <v>-0.16469570233631381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7C5-529A-4B4C-95B0-8B74562BA402}">
  <dimension ref="A1:W10"/>
  <sheetViews>
    <sheetView workbookViewId="0">
      <selection activeCell="N2" sqref="N2:N4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615</v>
      </c>
      <c r="B1" s="3">
        <v>20</v>
      </c>
      <c r="C1" s="3">
        <v>14</v>
      </c>
      <c r="D1" s="3">
        <v>18606287.719999999</v>
      </c>
      <c r="E1" s="3">
        <v>162.79</v>
      </c>
      <c r="F1" s="1">
        <v>1</v>
      </c>
      <c r="K1" s="3"/>
      <c r="L1" s="3"/>
      <c r="M1" s="3"/>
      <c r="N1" s="3"/>
      <c r="O1" s="2"/>
    </row>
    <row r="2" spans="1:23" x14ac:dyDescent="0.25">
      <c r="A2">
        <v>1516</v>
      </c>
      <c r="B2" s="1">
        <v>2</v>
      </c>
      <c r="C2" s="1">
        <v>33</v>
      </c>
      <c r="D2" s="1">
        <v>35570356.259999998</v>
      </c>
      <c r="E2" s="1">
        <v>74.75</v>
      </c>
      <c r="F2" s="1">
        <v>644</v>
      </c>
      <c r="G2">
        <f>(D2-D1)/$D$1</f>
        <v>0.91173848299493032</v>
      </c>
      <c r="H2">
        <f>E2/E$1</f>
        <v>0.45918053934516867</v>
      </c>
      <c r="J2" s="2">
        <v>1516</v>
      </c>
      <c r="K2" s="3">
        <v>20</v>
      </c>
      <c r="L2" s="3">
        <v>14</v>
      </c>
      <c r="M2" s="3">
        <v>982677.1</v>
      </c>
      <c r="N2" s="3">
        <v>84.75</v>
      </c>
      <c r="O2" s="2">
        <f t="shared" ref="O2:O4" si="0">N2/E$1</f>
        <v>0.52060937404017449</v>
      </c>
      <c r="Q2" s="3">
        <v>607</v>
      </c>
      <c r="R2" s="3">
        <v>14</v>
      </c>
      <c r="S2" s="3">
        <v>9</v>
      </c>
      <c r="T2" s="3">
        <v>-2064340.8</v>
      </c>
      <c r="U2" s="3">
        <v>-201.4</v>
      </c>
      <c r="V2" s="3">
        <v>214.14</v>
      </c>
      <c r="W2" s="2">
        <f t="shared" ref="W2:W10" si="1">U2/V2</f>
        <v>-0.94050621089007203</v>
      </c>
    </row>
    <row r="3" spans="1:23" x14ac:dyDescent="0.25">
      <c r="A3">
        <v>1517</v>
      </c>
      <c r="B3" s="1">
        <v>2</v>
      </c>
      <c r="C3" s="1">
        <v>33</v>
      </c>
      <c r="D3" s="1">
        <v>105525656.23</v>
      </c>
      <c r="E3" s="1">
        <v>101.79</v>
      </c>
      <c r="F3" s="1">
        <v>37</v>
      </c>
      <c r="G3">
        <f t="shared" ref="G3:G4" si="2">(D3-D2)/$D$1</f>
        <v>3.7597666457024994</v>
      </c>
      <c r="H3">
        <f>E3/E$1</f>
        <v>0.62528410836046444</v>
      </c>
      <c r="J3" s="2">
        <v>1617</v>
      </c>
      <c r="K3" s="3">
        <v>20</v>
      </c>
      <c r="L3" s="3">
        <v>14</v>
      </c>
      <c r="M3" s="3">
        <v>0</v>
      </c>
      <c r="N3" s="3">
        <v>0</v>
      </c>
      <c r="O3" s="2">
        <f t="shared" si="0"/>
        <v>0</v>
      </c>
      <c r="Q3" s="3">
        <v>708</v>
      </c>
      <c r="R3" s="3">
        <v>9</v>
      </c>
      <c r="S3" s="3">
        <v>4</v>
      </c>
      <c r="T3" s="3">
        <v>-1177925.7</v>
      </c>
      <c r="U3" s="3">
        <v>-121.1</v>
      </c>
      <c r="V3" s="3">
        <v>454.98</v>
      </c>
      <c r="W3" s="2">
        <f t="shared" si="1"/>
        <v>-0.26616554573827417</v>
      </c>
    </row>
    <row r="4" spans="1:23" x14ac:dyDescent="0.25">
      <c r="A4">
        <v>1518</v>
      </c>
      <c r="B4" s="1">
        <v>2</v>
      </c>
      <c r="C4" s="1">
        <v>33</v>
      </c>
      <c r="D4" s="1">
        <v>100029830.36</v>
      </c>
      <c r="E4" s="1">
        <v>63.88</v>
      </c>
      <c r="F4" s="1">
        <v>43</v>
      </c>
      <c r="G4">
        <f t="shared" si="2"/>
        <v>-0.29537465789548722</v>
      </c>
      <c r="H4">
        <f>E4/E$1</f>
        <v>0.39240739603169733</v>
      </c>
      <c r="J4" s="2">
        <v>1718</v>
      </c>
      <c r="K4" s="3">
        <v>20</v>
      </c>
      <c r="L4" s="3">
        <v>14</v>
      </c>
      <c r="M4" s="3">
        <v>47371.4</v>
      </c>
      <c r="N4" s="3">
        <v>4.5199999999999996</v>
      </c>
      <c r="O4" s="2">
        <f t="shared" si="0"/>
        <v>2.7765833282142636E-2</v>
      </c>
      <c r="Q4" s="3">
        <v>809</v>
      </c>
      <c r="R4" s="3">
        <v>6</v>
      </c>
      <c r="S4" s="3">
        <v>2</v>
      </c>
      <c r="T4" s="3">
        <v>21963.9</v>
      </c>
      <c r="U4" s="3">
        <v>2.21</v>
      </c>
      <c r="V4" s="3">
        <v>415.9</v>
      </c>
      <c r="W4" s="2">
        <f t="shared" si="1"/>
        <v>5.3137773503245979E-3</v>
      </c>
    </row>
    <row r="5" spans="1:23" x14ac:dyDescent="0.25">
      <c r="Q5" s="3">
        <v>910</v>
      </c>
      <c r="R5" s="3">
        <v>10</v>
      </c>
      <c r="S5" s="3">
        <v>6</v>
      </c>
      <c r="T5" s="3">
        <v>68999.100000000006</v>
      </c>
      <c r="U5" s="3">
        <v>6.1</v>
      </c>
      <c r="V5" s="3">
        <v>192.34</v>
      </c>
      <c r="W5" s="2">
        <f t="shared" si="1"/>
        <v>3.1714671935114895E-2</v>
      </c>
    </row>
    <row r="6" spans="1:23" x14ac:dyDescent="0.25">
      <c r="Q6" s="3">
        <v>1011</v>
      </c>
      <c r="R6" s="3">
        <v>4</v>
      </c>
      <c r="S6" s="3">
        <v>3</v>
      </c>
      <c r="T6" s="3">
        <v>782799.35</v>
      </c>
      <c r="U6" s="3">
        <v>77.849999999999994</v>
      </c>
      <c r="V6" s="3">
        <v>282.64</v>
      </c>
      <c r="W6" s="2">
        <f t="shared" si="1"/>
        <v>0.27543872063402208</v>
      </c>
    </row>
    <row r="7" spans="1:23" x14ac:dyDescent="0.25">
      <c r="Q7" s="3">
        <v>1112</v>
      </c>
      <c r="R7" s="3">
        <v>9</v>
      </c>
      <c r="S7" s="3">
        <v>3</v>
      </c>
      <c r="T7" s="3">
        <v>-1177925.7</v>
      </c>
      <c r="U7" s="3">
        <v>-121.1</v>
      </c>
      <c r="V7" s="3">
        <v>166.63</v>
      </c>
      <c r="W7" s="2">
        <f t="shared" si="1"/>
        <v>-0.72675988717517848</v>
      </c>
    </row>
    <row r="8" spans="1:23" x14ac:dyDescent="0.25">
      <c r="Q8" s="3">
        <v>1213</v>
      </c>
      <c r="R8" s="3">
        <v>11</v>
      </c>
      <c r="S8" s="3">
        <v>4</v>
      </c>
      <c r="T8" s="3">
        <v>-1871224.9</v>
      </c>
      <c r="U8" s="3">
        <v>-186.48</v>
      </c>
      <c r="V8" s="3">
        <v>298.58</v>
      </c>
      <c r="W8" s="2">
        <f t="shared" si="1"/>
        <v>-0.62455623283542094</v>
      </c>
    </row>
    <row r="9" spans="1:23" x14ac:dyDescent="0.25">
      <c r="Q9" s="3">
        <v>1314</v>
      </c>
      <c r="R9" s="3">
        <v>37</v>
      </c>
      <c r="S9" s="3">
        <v>38</v>
      </c>
      <c r="T9" s="3">
        <v>919142</v>
      </c>
      <c r="U9" s="3">
        <v>85.62</v>
      </c>
      <c r="V9" s="3">
        <v>208.02</v>
      </c>
      <c r="W9" s="2">
        <f t="shared" si="1"/>
        <v>0.41159503893856358</v>
      </c>
    </row>
    <row r="10" spans="1:23" x14ac:dyDescent="0.25">
      <c r="Q10" s="3">
        <v>1415</v>
      </c>
      <c r="R10" s="3">
        <v>7</v>
      </c>
      <c r="S10" s="3">
        <v>4</v>
      </c>
      <c r="T10" s="3">
        <v>-652631.25</v>
      </c>
      <c r="U10" s="3">
        <v>-62.42</v>
      </c>
      <c r="V10" s="3">
        <v>119.55</v>
      </c>
      <c r="W10" s="2">
        <f t="shared" si="1"/>
        <v>-0.52212463404433296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7CA7-C8FC-45A8-BB9B-8860A67E39D1}">
  <dimension ref="A1:W11"/>
  <sheetViews>
    <sheetView workbookViewId="0">
      <selection activeCell="N2" sqref="N2:N3"/>
    </sheetView>
  </sheetViews>
  <sheetFormatPr defaultRowHeight="13.8" x14ac:dyDescent="0.25"/>
  <cols>
    <col min="4" max="4" width="12.77734375" bestFit="1" customWidth="1"/>
    <col min="5" max="5" width="6.5546875" bestFit="1" customWidth="1"/>
  </cols>
  <sheetData>
    <row r="1" spans="1:23" x14ac:dyDescent="0.25">
      <c r="A1">
        <v>616</v>
      </c>
      <c r="B1" s="3">
        <v>20</v>
      </c>
      <c r="C1" s="3">
        <v>14</v>
      </c>
      <c r="D1" s="3">
        <v>20524982.600000001</v>
      </c>
      <c r="E1" s="3">
        <v>161.66999999999999</v>
      </c>
      <c r="F1" s="1">
        <v>1</v>
      </c>
    </row>
    <row r="2" spans="1:23" x14ac:dyDescent="0.25">
      <c r="A2">
        <v>1617</v>
      </c>
      <c r="B2" s="1">
        <v>2</v>
      </c>
      <c r="C2" s="1">
        <v>33</v>
      </c>
      <c r="D2" s="1">
        <v>18656188.260000002</v>
      </c>
      <c r="E2" s="1">
        <v>37.4</v>
      </c>
      <c r="F2" s="1">
        <v>962</v>
      </c>
      <c r="G2">
        <f>(D2-D1)/$D$1</f>
        <v>-9.1049740524505957E-2</v>
      </c>
      <c r="H2">
        <f>E2/E$1</f>
        <v>0.231335436382755</v>
      </c>
      <c r="J2" s="2">
        <v>1617</v>
      </c>
      <c r="K2" s="3">
        <v>20</v>
      </c>
      <c r="L2" s="3">
        <v>14</v>
      </c>
      <c r="M2" s="3">
        <v>0</v>
      </c>
      <c r="N2" s="3">
        <v>0</v>
      </c>
      <c r="O2" s="2">
        <f t="shared" ref="O2:O3" si="0">N2/E$1</f>
        <v>0</v>
      </c>
      <c r="Q2" s="3">
        <v>607</v>
      </c>
      <c r="R2" s="3">
        <v>14</v>
      </c>
      <c r="S2" s="3">
        <v>9</v>
      </c>
      <c r="T2" s="3">
        <v>1025329</v>
      </c>
      <c r="U2" s="3">
        <v>103.08</v>
      </c>
      <c r="V2" s="3">
        <v>214.14</v>
      </c>
      <c r="W2" s="2">
        <f t="shared" ref="W2:W11" si="1">U2/V2</f>
        <v>0.48136732978425334</v>
      </c>
    </row>
    <row r="3" spans="1:23" x14ac:dyDescent="0.25">
      <c r="A3">
        <v>1618</v>
      </c>
      <c r="B3" s="1">
        <v>2</v>
      </c>
      <c r="C3" s="1">
        <v>33</v>
      </c>
      <c r="D3" s="1">
        <v>10694026.689999999</v>
      </c>
      <c r="E3" s="1">
        <v>10.27</v>
      </c>
      <c r="F3" s="1">
        <v>1025</v>
      </c>
      <c r="G3">
        <f>(D3-D2)/$D$1</f>
        <v>-0.38792537490385015</v>
      </c>
      <c r="H3">
        <f>E3/E$1</f>
        <v>6.3524463413125509E-2</v>
      </c>
      <c r="J3" s="2">
        <v>1718</v>
      </c>
      <c r="K3" s="3">
        <v>20</v>
      </c>
      <c r="L3" s="3">
        <v>14</v>
      </c>
      <c r="M3" s="3">
        <v>47371.4</v>
      </c>
      <c r="N3" s="3">
        <v>4.5199999999999996</v>
      </c>
      <c r="O3" s="2">
        <f t="shared" si="0"/>
        <v>2.7958186429145791E-2</v>
      </c>
      <c r="Q3" s="3">
        <v>708</v>
      </c>
      <c r="R3" s="3">
        <v>9</v>
      </c>
      <c r="S3" s="3">
        <v>4</v>
      </c>
      <c r="T3" s="3">
        <v>95989.52</v>
      </c>
      <c r="U3" s="3">
        <v>0</v>
      </c>
      <c r="V3" s="3">
        <v>454.98</v>
      </c>
      <c r="W3" s="2">
        <f t="shared" si="1"/>
        <v>0</v>
      </c>
    </row>
    <row r="4" spans="1:23" x14ac:dyDescent="0.25">
      <c r="Q4" s="3">
        <v>809</v>
      </c>
      <c r="R4" s="3">
        <v>6</v>
      </c>
      <c r="S4" s="3">
        <v>2</v>
      </c>
      <c r="T4" s="3">
        <v>2735345.42</v>
      </c>
      <c r="U4" s="3">
        <v>270.06</v>
      </c>
      <c r="V4" s="3">
        <v>415.9</v>
      </c>
      <c r="W4" s="2">
        <f t="shared" si="1"/>
        <v>0.64933878336138495</v>
      </c>
    </row>
    <row r="5" spans="1:23" x14ac:dyDescent="0.25">
      <c r="Q5" s="3">
        <v>910</v>
      </c>
      <c r="R5" s="3">
        <v>10</v>
      </c>
      <c r="S5" s="3">
        <v>6</v>
      </c>
      <c r="T5" s="3">
        <v>3036020.63</v>
      </c>
      <c r="U5" s="3">
        <v>281.3</v>
      </c>
      <c r="V5" s="3">
        <v>192.34</v>
      </c>
      <c r="W5" s="2">
        <f t="shared" si="1"/>
        <v>1.4625142975980037</v>
      </c>
    </row>
    <row r="6" spans="1:23" x14ac:dyDescent="0.25">
      <c r="Q6" s="3">
        <v>1011</v>
      </c>
      <c r="R6" s="3">
        <v>4</v>
      </c>
      <c r="S6" s="3">
        <v>3</v>
      </c>
      <c r="T6" s="3">
        <v>2335714.7999999998</v>
      </c>
      <c r="U6" s="3">
        <v>198.64</v>
      </c>
      <c r="V6" s="3">
        <v>282.64</v>
      </c>
      <c r="W6" s="2">
        <f t="shared" si="1"/>
        <v>0.7028021511463346</v>
      </c>
    </row>
    <row r="7" spans="1:23" x14ac:dyDescent="0.25">
      <c r="Q7" s="3">
        <v>1112</v>
      </c>
      <c r="R7" s="3">
        <v>9</v>
      </c>
      <c r="S7" s="3">
        <v>3</v>
      </c>
      <c r="T7" s="3">
        <v>95989.52</v>
      </c>
      <c r="U7" s="3">
        <v>0</v>
      </c>
      <c r="V7" s="3">
        <v>166.63</v>
      </c>
      <c r="W7" s="2">
        <f t="shared" si="1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2323367.88</v>
      </c>
      <c r="U8" s="3">
        <v>229.49</v>
      </c>
      <c r="V8" s="3">
        <v>298.58</v>
      </c>
      <c r="W8" s="2">
        <f t="shared" si="1"/>
        <v>0.76860472905084076</v>
      </c>
    </row>
    <row r="9" spans="1:23" x14ac:dyDescent="0.25">
      <c r="Q9" s="3">
        <v>1314</v>
      </c>
      <c r="R9" s="3">
        <v>37</v>
      </c>
      <c r="S9" s="3">
        <v>38</v>
      </c>
      <c r="T9" s="3">
        <v>604522.80000000005</v>
      </c>
      <c r="U9" s="3">
        <v>63.09</v>
      </c>
      <c r="V9" s="3">
        <v>208.02</v>
      </c>
      <c r="W9" s="2">
        <f t="shared" si="1"/>
        <v>0.30328814537063742</v>
      </c>
    </row>
    <row r="10" spans="1:23" x14ac:dyDescent="0.25">
      <c r="Q10" s="3">
        <v>1415</v>
      </c>
      <c r="R10" s="3">
        <v>7</v>
      </c>
      <c r="S10" s="3">
        <v>4</v>
      </c>
      <c r="T10" s="3">
        <v>-34144.07</v>
      </c>
      <c r="U10" s="3">
        <v>-3.56</v>
      </c>
      <c r="V10" s="3">
        <v>119.55</v>
      </c>
      <c r="W10" s="2">
        <f t="shared" si="1"/>
        <v>-2.9778335424508574E-2</v>
      </c>
    </row>
    <row r="11" spans="1:23" x14ac:dyDescent="0.25">
      <c r="Q11" s="3">
        <v>1516</v>
      </c>
      <c r="R11" s="3">
        <v>35</v>
      </c>
      <c r="S11" s="3">
        <v>4</v>
      </c>
      <c r="T11" s="3">
        <v>-505278.95</v>
      </c>
      <c r="U11" s="3">
        <v>-53.96</v>
      </c>
      <c r="V11" s="3">
        <v>109.6</v>
      </c>
      <c r="W11" s="2">
        <f t="shared" si="1"/>
        <v>-0.49233576642335769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C372-AB7F-484D-974C-9DCA9111CE5B}">
  <dimension ref="A1:P12"/>
  <sheetViews>
    <sheetView workbookViewId="0">
      <selection activeCell="E2" sqref="E2"/>
    </sheetView>
  </sheetViews>
  <sheetFormatPr defaultRowHeight="13.8" x14ac:dyDescent="0.25"/>
  <cols>
    <col min="4" max="4" width="12.77734375" bestFit="1" customWidth="1"/>
  </cols>
  <sheetData>
    <row r="1" spans="1:16" x14ac:dyDescent="0.25">
      <c r="A1">
        <v>617</v>
      </c>
      <c r="B1" s="3">
        <v>17</v>
      </c>
      <c r="C1" s="3">
        <v>14</v>
      </c>
      <c r="D1" s="3">
        <v>28445102.77</v>
      </c>
      <c r="E1" s="3">
        <v>142.78</v>
      </c>
      <c r="F1" s="1">
        <v>1</v>
      </c>
    </row>
    <row r="2" spans="1:16" x14ac:dyDescent="0.25">
      <c r="A2">
        <v>1718</v>
      </c>
      <c r="B2" s="3">
        <v>17</v>
      </c>
      <c r="C2" s="3">
        <v>14</v>
      </c>
      <c r="D2" s="3">
        <v>84289.85</v>
      </c>
      <c r="E2" s="3">
        <v>8.0500000000000007</v>
      </c>
      <c r="F2" s="1">
        <v>2819</v>
      </c>
      <c r="G2">
        <f>(D2-D1)/$D$1</f>
        <v>-0.99703675354307741</v>
      </c>
      <c r="H2">
        <f>E2/E$1</f>
        <v>5.6380445440537892E-2</v>
      </c>
      <c r="J2" s="3">
        <v>607</v>
      </c>
      <c r="K2" s="3">
        <v>14</v>
      </c>
      <c r="L2" s="3">
        <v>9</v>
      </c>
      <c r="M2" s="3">
        <v>513271.55</v>
      </c>
      <c r="N2" s="3">
        <v>50.93</v>
      </c>
      <c r="O2" s="3">
        <v>214.14</v>
      </c>
      <c r="P2" s="2">
        <f t="shared" ref="P2:P12" si="0">N2/O2</f>
        <v>0.23783506117493231</v>
      </c>
    </row>
    <row r="3" spans="1:16" x14ac:dyDescent="0.25">
      <c r="J3" s="3">
        <v>708</v>
      </c>
      <c r="K3" s="3">
        <v>9</v>
      </c>
      <c r="L3" s="3">
        <v>4</v>
      </c>
      <c r="M3" s="3">
        <v>1178046.08</v>
      </c>
      <c r="N3" s="3">
        <v>107.87</v>
      </c>
      <c r="O3" s="3">
        <v>454.98</v>
      </c>
      <c r="P3" s="2">
        <f t="shared" si="0"/>
        <v>0.23708734449865929</v>
      </c>
    </row>
    <row r="4" spans="1:16" x14ac:dyDescent="0.25">
      <c r="J4" s="3">
        <v>809</v>
      </c>
      <c r="K4" s="3">
        <v>6</v>
      </c>
      <c r="L4" s="3">
        <v>2</v>
      </c>
      <c r="M4" s="3">
        <v>0</v>
      </c>
      <c r="N4" s="3">
        <v>0</v>
      </c>
      <c r="O4" s="3">
        <v>415.9</v>
      </c>
      <c r="P4" s="2">
        <f t="shared" si="0"/>
        <v>0</v>
      </c>
    </row>
    <row r="5" spans="1:16" x14ac:dyDescent="0.25">
      <c r="J5" s="3">
        <v>910</v>
      </c>
      <c r="K5" s="3">
        <v>10</v>
      </c>
      <c r="L5" s="3">
        <v>6</v>
      </c>
      <c r="M5" s="3">
        <v>-410564.3</v>
      </c>
      <c r="N5" s="3">
        <v>-41.35</v>
      </c>
      <c r="O5" s="3">
        <v>192.34</v>
      </c>
      <c r="P5" s="2">
        <f t="shared" si="0"/>
        <v>-0.2149838827077051</v>
      </c>
    </row>
    <row r="6" spans="1:16" x14ac:dyDescent="0.25">
      <c r="J6" s="3">
        <v>1011</v>
      </c>
      <c r="K6" s="3">
        <v>4</v>
      </c>
      <c r="L6" s="3">
        <v>3</v>
      </c>
      <c r="M6" s="3">
        <v>90972.78</v>
      </c>
      <c r="N6" s="3">
        <v>9.14</v>
      </c>
      <c r="O6" s="3">
        <v>282.64</v>
      </c>
      <c r="P6" s="2">
        <f t="shared" si="0"/>
        <v>3.2337956410982173E-2</v>
      </c>
    </row>
    <row r="7" spans="1:16" x14ac:dyDescent="0.25">
      <c r="J7" s="3">
        <v>1112</v>
      </c>
      <c r="K7" s="3">
        <v>9</v>
      </c>
      <c r="L7" s="3">
        <v>3</v>
      </c>
      <c r="M7" s="3">
        <v>1178046.08</v>
      </c>
      <c r="N7" s="3">
        <v>107.87</v>
      </c>
      <c r="O7" s="3">
        <v>166.63</v>
      </c>
      <c r="P7" s="2">
        <f t="shared" si="0"/>
        <v>0.64736241973234121</v>
      </c>
    </row>
    <row r="8" spans="1:16" x14ac:dyDescent="0.25">
      <c r="J8" s="3">
        <v>1213</v>
      </c>
      <c r="K8" s="3">
        <v>11</v>
      </c>
      <c r="L8" s="3">
        <v>4</v>
      </c>
      <c r="M8" s="3">
        <v>351659.82</v>
      </c>
      <c r="N8" s="3">
        <v>35.42</v>
      </c>
      <c r="O8" s="3">
        <v>298.58</v>
      </c>
      <c r="P8" s="2">
        <f t="shared" si="0"/>
        <v>0.11862817335387502</v>
      </c>
    </row>
    <row r="9" spans="1:16" x14ac:dyDescent="0.25">
      <c r="J9" s="3">
        <v>1314</v>
      </c>
      <c r="K9" s="3">
        <v>37</v>
      </c>
      <c r="L9" s="3">
        <v>38</v>
      </c>
      <c r="M9" s="3">
        <v>-1207171.8799999999</v>
      </c>
      <c r="N9" s="3">
        <v>-113.43</v>
      </c>
      <c r="O9" s="3">
        <v>208.02</v>
      </c>
      <c r="P9" s="2">
        <f t="shared" si="0"/>
        <v>-0.54528410729737531</v>
      </c>
    </row>
    <row r="10" spans="1:16" x14ac:dyDescent="0.25">
      <c r="J10" s="3">
        <v>1415</v>
      </c>
      <c r="K10" s="3">
        <v>7</v>
      </c>
      <c r="L10" s="3">
        <v>4</v>
      </c>
      <c r="M10" s="3">
        <v>228659.5</v>
      </c>
      <c r="N10" s="3">
        <v>22.22</v>
      </c>
      <c r="O10" s="3">
        <v>119.55</v>
      </c>
      <c r="P10" s="2">
        <f t="shared" si="0"/>
        <v>0.18586365537432037</v>
      </c>
    </row>
    <row r="11" spans="1:16" x14ac:dyDescent="0.25">
      <c r="J11" s="3">
        <v>1516</v>
      </c>
      <c r="K11" s="3">
        <v>35</v>
      </c>
      <c r="L11" s="3">
        <v>4</v>
      </c>
      <c r="M11" s="3">
        <v>0</v>
      </c>
      <c r="N11" s="3">
        <v>0</v>
      </c>
      <c r="O11" s="3">
        <v>109.6</v>
      </c>
      <c r="P11" s="2">
        <f t="shared" si="0"/>
        <v>0</v>
      </c>
    </row>
    <row r="12" spans="1:16" x14ac:dyDescent="0.25">
      <c r="J12" s="3">
        <v>1617</v>
      </c>
      <c r="K12" s="3">
        <v>10</v>
      </c>
      <c r="L12" s="3">
        <v>6</v>
      </c>
      <c r="M12" s="3">
        <v>-410564.3</v>
      </c>
      <c r="N12" s="3">
        <v>-41.35</v>
      </c>
      <c r="O12" s="3">
        <v>281.3</v>
      </c>
      <c r="P12" s="2">
        <f t="shared" si="0"/>
        <v>-0.14699608958407395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综合(3)</vt:lpstr>
      <vt:lpstr>综合(4)</vt:lpstr>
      <vt:lpstr>综合(5)</vt:lpstr>
      <vt:lpstr>0607</vt:lpstr>
      <vt:lpstr>0608</vt:lpstr>
      <vt:lpstr>0609</vt:lpstr>
      <vt:lpstr>0610</vt:lpstr>
      <vt:lpstr>0611</vt:lpstr>
      <vt:lpstr>0612</vt:lpstr>
      <vt:lpstr>0613</vt:lpstr>
      <vt:lpstr>0614</vt:lpstr>
      <vt:lpstr>0615</vt:lpstr>
      <vt:lpstr>0616</vt:lpstr>
      <vt:lpstr>0617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2018-12-04T06:33:24Z</dcterms:modified>
</cp:coreProperties>
</file>