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73B94E76-7F51-47FA-B7F0-53871952A3A1}" xr6:coauthVersionLast="40" xr6:coauthVersionMax="40" xr10:uidLastSave="{00000000-0000-0000-0000-000000000000}"/>
  <bookViews>
    <workbookView xWindow="0" yWindow="0" windowWidth="22260" windowHeight="12648" tabRatio="944" activeTab="2" xr2:uid="{00000000-000D-0000-FFFF-FFFF00000000}"/>
  </bookViews>
  <sheets>
    <sheet name="综合(3)" sheetId="19" r:id="rId1"/>
    <sheet name="综合(4)" sheetId="22" r:id="rId2"/>
    <sheet name="综合(5)" sheetId="23" r:id="rId3"/>
    <sheet name="0607" sheetId="6" r:id="rId4"/>
    <sheet name="0608" sheetId="7" r:id="rId5"/>
    <sheet name="0609" sheetId="8" r:id="rId6"/>
    <sheet name="0610" sheetId="9" r:id="rId7"/>
    <sheet name="0611" sheetId="10" r:id="rId8"/>
    <sheet name="0612" sheetId="11" r:id="rId9"/>
    <sheet name="0613" sheetId="12" r:id="rId10"/>
    <sheet name="0614" sheetId="13" r:id="rId11"/>
    <sheet name="0615" sheetId="14" r:id="rId12"/>
    <sheet name="0616" sheetId="15" r:id="rId13"/>
    <sheet name="0617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3" l="1"/>
  <c r="E5" i="23" s="1"/>
  <c r="E6" i="23" s="1"/>
  <c r="E1" i="23"/>
  <c r="E8" i="23" l="1"/>
  <c r="E7" i="23"/>
  <c r="C3" i="23"/>
  <c r="C2" i="23"/>
  <c r="C1" i="23"/>
  <c r="C6" i="23" s="1"/>
  <c r="C7" i="23" s="1"/>
  <c r="C4" i="23" l="1"/>
  <c r="C8" i="23" s="1"/>
  <c r="O3" i="15"/>
  <c r="O2" i="15"/>
  <c r="C9" i="23" l="1"/>
  <c r="C10" i="23"/>
  <c r="V12" i="22"/>
  <c r="U12" i="22"/>
  <c r="T12" i="22"/>
  <c r="S12" i="22"/>
  <c r="R12" i="22"/>
  <c r="Q12" i="22"/>
  <c r="P12" i="22"/>
  <c r="M11" i="22"/>
  <c r="M10" i="22"/>
  <c r="M9" i="22"/>
  <c r="M8" i="22"/>
  <c r="M7" i="22"/>
  <c r="M6" i="22"/>
  <c r="M5" i="22"/>
  <c r="M4" i="22"/>
  <c r="M3" i="22"/>
  <c r="K12" i="22" l="1"/>
  <c r="J12" i="22"/>
  <c r="I12" i="22"/>
  <c r="H12" i="22"/>
  <c r="G12" i="22"/>
  <c r="F12" i="22"/>
  <c r="E12" i="22"/>
  <c r="O7" i="11" l="1"/>
  <c r="O6" i="11"/>
  <c r="O5" i="11"/>
  <c r="O4" i="11"/>
  <c r="O3" i="11"/>
  <c r="O2" i="11"/>
  <c r="O5" i="13"/>
  <c r="O4" i="13"/>
  <c r="O3" i="13"/>
  <c r="O2" i="13"/>
  <c r="L2" i="22" l="1"/>
  <c r="L3" i="22"/>
  <c r="L4" i="22"/>
  <c r="L5" i="22"/>
  <c r="L6" i="22"/>
  <c r="L7" i="22"/>
  <c r="L8" i="22"/>
  <c r="L9" i="22"/>
  <c r="L10" i="22"/>
  <c r="L11" i="22"/>
  <c r="L1" i="22"/>
  <c r="E13" i="19" l="1"/>
  <c r="F13" i="19"/>
  <c r="G13" i="19"/>
  <c r="H13" i="19"/>
  <c r="I13" i="19"/>
  <c r="J13" i="19"/>
  <c r="G2" i="16" l="1"/>
  <c r="O4" i="14"/>
  <c r="O3" i="14"/>
  <c r="O2" i="14"/>
  <c r="O8" i="10"/>
  <c r="O7" i="10"/>
  <c r="O6" i="10"/>
  <c r="O5" i="10"/>
  <c r="O4" i="10"/>
  <c r="O3" i="10"/>
  <c r="O2" i="10"/>
  <c r="V11" i="19" l="1"/>
  <c r="U11" i="19"/>
  <c r="T11" i="19"/>
  <c r="S11" i="19"/>
  <c r="R11" i="19"/>
  <c r="Q11" i="19"/>
  <c r="P11" i="19"/>
  <c r="O11" i="19"/>
  <c r="N11" i="19"/>
  <c r="M11" i="19"/>
  <c r="M1" i="19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W2" i="7" l="1"/>
  <c r="W3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3" i="15" l="1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O3" i="12" l="1"/>
  <c r="O4" i="12"/>
  <c r="O5" i="12"/>
  <c r="O6" i="12"/>
  <c r="O4" i="9"/>
  <c r="O5" i="9"/>
  <c r="O6" i="9"/>
  <c r="O7" i="9"/>
  <c r="O8" i="9"/>
  <c r="O9" i="9"/>
  <c r="O3" i="9"/>
  <c r="O3" i="8"/>
  <c r="O4" i="8"/>
  <c r="O5" i="8"/>
  <c r="O6" i="8"/>
  <c r="O7" i="8"/>
  <c r="O8" i="8"/>
  <c r="O9" i="8"/>
  <c r="O10" i="8"/>
  <c r="O2" i="12"/>
  <c r="O2" i="9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6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4">
                  <c:v>0.83189069925322467</c:v>
                </c:pt>
                <c:pt idx="5">
                  <c:v>0.16433688624847109</c:v>
                </c:pt>
                <c:pt idx="6">
                  <c:v>0.32072020372296545</c:v>
                </c:pt>
                <c:pt idx="7">
                  <c:v>-0.50395326363875959</c:v>
                </c:pt>
                <c:pt idx="8">
                  <c:v>0</c:v>
                </c:pt>
                <c:pt idx="9">
                  <c:v>0</c:v>
                </c:pt>
                <c:pt idx="10">
                  <c:v>1.6854322305229457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4">
                  <c:v>4.5485403937542433E-2</c:v>
                </c:pt>
                <c:pt idx="5">
                  <c:v>-0.89047119808957997</c:v>
                </c:pt>
                <c:pt idx="6">
                  <c:v>0.31731286539220255</c:v>
                </c:pt>
                <c:pt idx="7">
                  <c:v>8.389703944478609E-2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4">
                  <c:v>1.0072131704005431</c:v>
                </c:pt>
                <c:pt idx="5">
                  <c:v>0.62775933368280046</c:v>
                </c:pt>
                <c:pt idx="6">
                  <c:v>-1.8650694021017898E-3</c:v>
                </c:pt>
                <c:pt idx="7">
                  <c:v>-0.51677940788895727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4">
                  <c:v>-5.8511541072640866E-2</c:v>
                </c:pt>
                <c:pt idx="5">
                  <c:v>-3.0869590541091506E-3</c:v>
                </c:pt>
                <c:pt idx="6">
                  <c:v>-0.74190308812452921</c:v>
                </c:pt>
                <c:pt idx="7">
                  <c:v>0.66775015373803048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4">
                  <c:v>0.28521724372029872</c:v>
                </c:pt>
                <c:pt idx="5">
                  <c:v>0.9916710350049508</c:v>
                </c:pt>
                <c:pt idx="6">
                  <c:v>1.0071016104156953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4">
                  <c:v>-0.69912593346911067</c:v>
                </c:pt>
                <c:pt idx="5">
                  <c:v>0.92667016133729396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4">
                  <c:v>0.49036829599456888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0.84271611526147283</c:v>
                </c:pt>
                <c:pt idx="1">
                  <c:v>0.79452037295542877</c:v>
                </c:pt>
                <c:pt idx="2">
                  <c:v>0.82850430872752223</c:v>
                </c:pt>
                <c:pt idx="3">
                  <c:v>0.74110615637157495</c:v>
                </c:pt>
                <c:pt idx="4">
                  <c:v>0.67843304165747398</c:v>
                </c:pt>
                <c:pt idx="5">
                  <c:v>0.65735695256229099</c:v>
                </c:pt>
                <c:pt idx="6">
                  <c:v>0.65735695256229099</c:v>
                </c:pt>
                <c:pt idx="7">
                  <c:v>0.65735695256229099</c:v>
                </c:pt>
                <c:pt idx="8">
                  <c:v>0.65735695256229099</c:v>
                </c:pt>
                <c:pt idx="9">
                  <c:v>0.65735695256229099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4C0-9AAE-BEE9F29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9352"/>
        <c:axId val="662171648"/>
      </c:lineChart>
      <c:catAx>
        <c:axId val="6621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1648"/>
        <c:crosses val="autoZero"/>
        <c:auto val="1"/>
        <c:lblAlgn val="ctr"/>
        <c:lblOffset val="100"/>
        <c:noMultiLvlLbl val="0"/>
      </c:catAx>
      <c:valAx>
        <c:axId val="66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0.84271611526147283</c:v>
                </c:pt>
                <c:pt idx="1">
                  <c:v>0</c:v>
                </c:pt>
                <c:pt idx="2">
                  <c:v>0.25197663181937979</c:v>
                </c:pt>
                <c:pt idx="3">
                  <c:v>0.41233673368086249</c:v>
                </c:pt>
                <c:pt idx="4">
                  <c:v>7.8191658737247122E-2</c:v>
                </c:pt>
                <c:pt idx="5">
                  <c:v>0.33377690650237679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D9D-B92E-DC4DEC39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0360"/>
        <c:axId val="662903960"/>
      </c:lineChart>
      <c:catAx>
        <c:axId val="662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3960"/>
        <c:crosses val="autoZero"/>
        <c:auto val="1"/>
        <c:lblAlgn val="ctr"/>
        <c:lblOffset val="100"/>
        <c:noMultiLvlLbl val="0"/>
      </c:catAx>
      <c:valAx>
        <c:axId val="662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4">
                  <c:v>0.57814465077380739</c:v>
                </c:pt>
                <c:pt idx="5">
                  <c:v>0.70795351067081547</c:v>
                </c:pt>
                <c:pt idx="6">
                  <c:v>0.6335877813247317</c:v>
                </c:pt>
                <c:pt idx="7">
                  <c:v>0.56446348589640283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C-4FB1-8C7D-2E41BAA09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75480"/>
        <c:axId val="587375808"/>
      </c:lineChart>
      <c:catAx>
        <c:axId val="58737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75808"/>
        <c:crosses val="autoZero"/>
        <c:auto val="1"/>
        <c:lblAlgn val="ctr"/>
        <c:lblOffset val="100"/>
        <c:noMultiLvlLbl val="0"/>
      </c:catAx>
      <c:valAx>
        <c:axId val="5873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7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A4C-BAA5-5FABA7C1E8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A4C-BAA5-5FABA7C1E8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E-4A4C-BAA5-5FABA7C1E8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E-4A4C-BAA5-5FABA7C1E8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4">
                  <c:v>0.83189069925322467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E-4A4C-BAA5-5FABA7C1E8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4">
                  <c:v>4.5485403937542433E-2</c:v>
                </c:pt>
                <c:pt idx="5">
                  <c:v>0.16433688624847109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E-4A4C-BAA5-5FABA7C1E8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4">
                  <c:v>1.0072131704005431</c:v>
                </c:pt>
                <c:pt idx="5">
                  <c:v>-0.89047119808957997</c:v>
                </c:pt>
                <c:pt idx="6">
                  <c:v>0.32072020372296545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E-4A4C-BAA5-5FABA7C1E8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4">
                  <c:v>-5.8511541072640866E-2</c:v>
                </c:pt>
                <c:pt idx="5">
                  <c:v>0.62775933368280046</c:v>
                </c:pt>
                <c:pt idx="6">
                  <c:v>0.31731286539220255</c:v>
                </c:pt>
                <c:pt idx="7">
                  <c:v>-0.50395326363875959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E-4A4C-BAA5-5FABA7C1E8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4">
                  <c:v>0.28521724372029872</c:v>
                </c:pt>
                <c:pt idx="5">
                  <c:v>-3.0869590541091506E-3</c:v>
                </c:pt>
                <c:pt idx="6">
                  <c:v>-1.8650694021017898E-3</c:v>
                </c:pt>
                <c:pt idx="7">
                  <c:v>8.389703944478609E-2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E-4A4C-BAA5-5FABA7C1E8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4">
                  <c:v>-0.69912593346911067</c:v>
                </c:pt>
                <c:pt idx="5">
                  <c:v>0.9916710350049508</c:v>
                </c:pt>
                <c:pt idx="6">
                  <c:v>-0.74190308812452921</c:v>
                </c:pt>
                <c:pt idx="7">
                  <c:v>-0.51677940788895727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E-4A4C-BAA5-5FABA7C1E8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4">
                  <c:v>0.49036829599456888</c:v>
                </c:pt>
                <c:pt idx="5">
                  <c:v>0.92667016133729396</c:v>
                </c:pt>
                <c:pt idx="6">
                  <c:v>1.0071016104156953</c:v>
                </c:pt>
                <c:pt idx="7">
                  <c:v>0.66775015373803048</c:v>
                </c:pt>
                <c:pt idx="8">
                  <c:v>0</c:v>
                </c:pt>
                <c:pt idx="9">
                  <c:v>0</c:v>
                </c:pt>
                <c:pt idx="10">
                  <c:v>1.6854322305229457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E-4A4C-BAA5-5FABA7C1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4264"/>
        <c:axId val="610664592"/>
      </c:lineChart>
      <c:catAx>
        <c:axId val="6106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592"/>
        <c:crosses val="autoZero"/>
        <c:auto val="1"/>
        <c:lblAlgn val="ctr"/>
        <c:lblOffset val="100"/>
        <c:noMultiLvlLbl val="0"/>
      </c:catAx>
      <c:valAx>
        <c:axId val="61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'综合(4)'!$A$12:$K$12</c:f>
              <c:numCache>
                <c:formatCode>General</c:formatCode>
                <c:ptCount val="11"/>
                <c:pt idx="4">
                  <c:v>0.27179104839491802</c:v>
                </c:pt>
                <c:pt idx="5">
                  <c:v>0.30281320985497118</c:v>
                </c:pt>
                <c:pt idx="6">
                  <c:v>0.18027330440084649</c:v>
                </c:pt>
                <c:pt idx="7">
                  <c:v>-6.7271369586225066E-2</c:v>
                </c:pt>
                <c:pt idx="8">
                  <c:v>0</c:v>
                </c:pt>
                <c:pt idx="9">
                  <c:v>0</c:v>
                </c:pt>
                <c:pt idx="10">
                  <c:v>1.6854322305229457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F-4C3E-AE27-1096B40F4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734704"/>
        <c:axId val="552735032"/>
      </c:lineChart>
      <c:catAx>
        <c:axId val="55273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735032"/>
        <c:crosses val="autoZero"/>
        <c:auto val="1"/>
        <c:lblAlgn val="ctr"/>
        <c:lblOffset val="100"/>
        <c:noMultiLvlLbl val="0"/>
      </c:catAx>
      <c:valAx>
        <c:axId val="55273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73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'综合(4)'!$L$1:$L$11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0.83189069925322467</c:v>
                </c:pt>
                <c:pt idx="5">
                  <c:v>0.10491114509300677</c:v>
                </c:pt>
                <c:pt idx="6">
                  <c:v>0.14582072534464288</c:v>
                </c:pt>
                <c:pt idx="7">
                  <c:v>9.5651848590900646E-2</c:v>
                </c:pt>
                <c:pt idx="8">
                  <c:v>7.2832450941774776E-2</c:v>
                </c:pt>
                <c:pt idx="9">
                  <c:v>-0.16102289907960773</c:v>
                </c:pt>
                <c:pt idx="10">
                  <c:v>0.68247463600121916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B-4B04-BC66-56AA2F3D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66216"/>
        <c:axId val="561364576"/>
      </c:lineChart>
      <c:catAx>
        <c:axId val="561366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64576"/>
        <c:crosses val="autoZero"/>
        <c:auto val="1"/>
        <c:lblAlgn val="ctr"/>
        <c:lblOffset val="100"/>
        <c:noMultiLvlLbl val="0"/>
      </c:catAx>
      <c:valAx>
        <c:axId val="5613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6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45720</xdr:rowOff>
    </xdr:from>
    <xdr:to>
      <xdr:col>7</xdr:col>
      <xdr:colOff>304800</xdr:colOff>
      <xdr:row>28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6C3C8-82B2-4BFD-AF81-FD10D3F4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335280</xdr:colOff>
      <xdr:row>13</xdr:row>
      <xdr:rowOff>15240</xdr:rowOff>
    </xdr:from>
    <xdr:to>
      <xdr:col>23</xdr:col>
      <xdr:colOff>30480</xdr:colOff>
      <xdr:row>28</xdr:row>
      <xdr:rowOff>129540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E6DA91-9C17-411A-8BA9-7860E55D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449580</xdr:colOff>
      <xdr:row>13</xdr:row>
      <xdr:rowOff>22860</xdr:rowOff>
    </xdr:from>
    <xdr:to>
      <xdr:col>15</xdr:col>
      <xdr:colOff>144780</xdr:colOff>
      <xdr:row>28</xdr:row>
      <xdr:rowOff>137160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86DB81-3AE4-4686-BFA0-443AA2988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167640</xdr:rowOff>
    </xdr:from>
    <xdr:to>
      <xdr:col>7</xdr:col>
      <xdr:colOff>304800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046789-CC2D-4CFA-A832-54F5350B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13</xdr:row>
      <xdr:rowOff>15240</xdr:rowOff>
    </xdr:from>
    <xdr:to>
      <xdr:col>15</xdr:col>
      <xdr:colOff>243840</xdr:colOff>
      <xdr:row>28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BDC7CF-83C1-4CBA-8A68-31D1D78E7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487680</xdr:colOff>
      <xdr:row>12</xdr:row>
      <xdr:rowOff>160020</xdr:rowOff>
    </xdr:from>
    <xdr:to>
      <xdr:col>23</xdr:col>
      <xdr:colOff>182880</xdr:colOff>
      <xdr:row>28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7C8600B-1FEC-423C-82C4-76892B79B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A1:W13"/>
  <sheetViews>
    <sheetView workbookViewId="0">
      <selection activeCell="E10" sqref="E10"/>
    </sheetView>
  </sheetViews>
  <sheetFormatPr defaultRowHeight="13.8" x14ac:dyDescent="0.25"/>
  <cols>
    <col min="1" max="1" width="9.109375" bestFit="1" customWidth="1"/>
    <col min="3" max="3" width="8.88671875" customWidth="1"/>
  </cols>
  <sheetData>
    <row r="1" spans="1:23" x14ac:dyDescent="0.25">
      <c r="E1">
        <v>0.83189069925322467</v>
      </c>
      <c r="F1">
        <v>0.16433688624847109</v>
      </c>
      <c r="G1">
        <v>0.32072020372296545</v>
      </c>
      <c r="H1">
        <v>-0.50395326363875959</v>
      </c>
      <c r="I1">
        <v>0</v>
      </c>
      <c r="J1">
        <v>0</v>
      </c>
      <c r="K1" s="2">
        <v>1.6854322305229457</v>
      </c>
      <c r="M1" s="2">
        <f>_xlfn.STDEV.P(J1:K1)</f>
        <v>0.84271611526147283</v>
      </c>
      <c r="N1" s="2">
        <f>_xlfn.STDEV.P(I1:K1)</f>
        <v>0.79452037295542877</v>
      </c>
      <c r="O1" s="2">
        <f>_xlfn.STDEV.P(H1:K1)</f>
        <v>0.82850430872752223</v>
      </c>
      <c r="P1" s="2">
        <f>_xlfn.STDEV.P(G1:K1)</f>
        <v>0.74110615637157495</v>
      </c>
      <c r="Q1" s="2">
        <f>_xlfn.STDEV.P(F1:K1)</f>
        <v>0.67843304165747398</v>
      </c>
      <c r="R1" s="2">
        <f>_xlfn.STDEV.P(E1:K1)</f>
        <v>0.65735695256229099</v>
      </c>
      <c r="S1" s="2">
        <f>_xlfn.STDEV.P(D1:K1)</f>
        <v>0.65735695256229099</v>
      </c>
      <c r="T1" s="2">
        <f>_xlfn.STDEV.P(C1:K1)</f>
        <v>0.65735695256229099</v>
      </c>
      <c r="U1" s="2">
        <f>_xlfn.STDEV.P(B1:K1)</f>
        <v>0.65735695256229099</v>
      </c>
      <c r="V1" s="2">
        <f>_xlfn.STDEV.P(A1:K1)</f>
        <v>0.65735695256229099</v>
      </c>
      <c r="W1" s="2"/>
    </row>
    <row r="2" spans="1:23" x14ac:dyDescent="0.25">
      <c r="E2">
        <v>4.5485403937542433E-2</v>
      </c>
      <c r="F2">
        <v>-0.89047119808957997</v>
      </c>
      <c r="G2">
        <v>0.31731286539220255</v>
      </c>
      <c r="H2">
        <v>8.389703944478609E-2</v>
      </c>
      <c r="I2">
        <v>0</v>
      </c>
      <c r="J2">
        <v>0</v>
      </c>
      <c r="L2" s="2"/>
      <c r="M2" s="2">
        <f>_xlfn.STDEV.P(I2:J2)</f>
        <v>0</v>
      </c>
      <c r="N2" s="2">
        <f>_xlfn.STDEV.P(H2:J2)</f>
        <v>3.9549443675255667E-2</v>
      </c>
      <c r="O2" s="2">
        <f>_xlfn.STDEV.P(G2:J2)</f>
        <v>0.12988824122700993</v>
      </c>
      <c r="P2" s="2">
        <f>_xlfn.STDEV.P(F2:J2)</f>
        <v>0.41298663411375974</v>
      </c>
      <c r="Q2" s="2">
        <f>_xlfn.STDEV.P(E2:J2)</f>
        <v>0.38076922240378597</v>
      </c>
      <c r="R2" s="2">
        <f>_xlfn.STDEV.P(D2:J2)</f>
        <v>0.38076922240378597</v>
      </c>
      <c r="S2" s="2">
        <f>_xlfn.STDEV.P(C2:J2)</f>
        <v>0.38076922240378597</v>
      </c>
      <c r="T2" s="2">
        <f>_xlfn.STDEV.P(B2:J2)</f>
        <v>0.38076922240378597</v>
      </c>
      <c r="U2" s="2">
        <f>_xlfn.STDEV.P(A2:J2)</f>
        <v>0.38076922240378597</v>
      </c>
      <c r="V2" s="2"/>
      <c r="W2" s="2"/>
    </row>
    <row r="3" spans="1:23" x14ac:dyDescent="0.25">
      <c r="E3">
        <v>1.0072131704005431</v>
      </c>
      <c r="F3">
        <v>0.62775933368280046</v>
      </c>
      <c r="G3">
        <v>-1.8650694021017898E-3</v>
      </c>
      <c r="H3">
        <v>-0.51677940788895727</v>
      </c>
      <c r="I3">
        <v>0</v>
      </c>
      <c r="L3" s="2"/>
      <c r="M3" s="2">
        <f>_xlfn.STDEV.P(H3:I3)</f>
        <v>0.25838970394447863</v>
      </c>
      <c r="N3" s="2">
        <f>_xlfn.STDEV.P(G3:I3)</f>
        <v>0.24317374010303641</v>
      </c>
      <c r="O3" s="2">
        <f>_xlfn.STDEV.P(F3:I3)</f>
        <v>0.40563829422173087</v>
      </c>
      <c r="P3" s="2">
        <f>_xlfn.STDEV.P(E3:I3)</f>
        <v>0.53411364593609334</v>
      </c>
      <c r="Q3" s="2">
        <f>_xlfn.STDEV.P(D3:I3)</f>
        <v>0.53411364593609334</v>
      </c>
      <c r="R3" s="2">
        <f>_xlfn.STDEV.P(C3:I3)</f>
        <v>0.53411364593609334</v>
      </c>
      <c r="S3" s="2">
        <f>_xlfn.STDEV.P(B3:I3)</f>
        <v>0.53411364593609334</v>
      </c>
      <c r="T3" s="2">
        <f>_xlfn.STDEV.P(A3:I3)</f>
        <v>0.53411364593609334</v>
      </c>
      <c r="U3" s="2"/>
      <c r="V3" s="2"/>
      <c r="W3" s="2"/>
    </row>
    <row r="4" spans="1:23" x14ac:dyDescent="0.25">
      <c r="E4">
        <v>-5.8511541072640866E-2</v>
      </c>
      <c r="F4">
        <v>-3.0869590541091506E-3</v>
      </c>
      <c r="G4">
        <v>-0.74190308812452921</v>
      </c>
      <c r="H4">
        <v>0.66775015373803048</v>
      </c>
      <c r="L4" s="2"/>
      <c r="M4" s="2">
        <f>_xlfn.STDEV.P(G4:H4)</f>
        <v>0.70482662093127979</v>
      </c>
      <c r="N4" s="2">
        <f>_xlfn.STDEV.P(F4:H4)</f>
        <v>0.57571153721745039</v>
      </c>
      <c r="O4" s="2">
        <f>_xlfn.STDEV.P(E4:H4)</f>
        <v>0.49878263721476718</v>
      </c>
      <c r="P4" s="2">
        <f>_xlfn.STDEV.P(D4:H4)</f>
        <v>0.49878263721476718</v>
      </c>
      <c r="Q4" s="2">
        <f>_xlfn.STDEV.P(C4:H4)</f>
        <v>0.49878263721476718</v>
      </c>
      <c r="R4" s="2">
        <f>_xlfn.STDEV.P(B4:H4)</f>
        <v>0.49878263721476718</v>
      </c>
      <c r="S4" s="2">
        <f>_xlfn.STDEV.P(A4:H4)</f>
        <v>0.49878263721476718</v>
      </c>
      <c r="T4" s="2"/>
      <c r="U4" s="2"/>
      <c r="V4" s="2"/>
      <c r="W4" s="2"/>
    </row>
    <row r="5" spans="1:23" x14ac:dyDescent="0.25">
      <c r="E5">
        <v>0.28521724372029872</v>
      </c>
      <c r="F5">
        <v>0.9916710350049508</v>
      </c>
      <c r="G5">
        <v>1.0071016104156953</v>
      </c>
      <c r="L5" s="2"/>
      <c r="M5" s="2">
        <f>_xlfn.STDEV.P(F5:G5)</f>
        <v>7.7152877053722757E-3</v>
      </c>
      <c r="N5" s="2">
        <f>_xlfn.STDEV.P(E5:G5)</f>
        <v>0.33672146431223454</v>
      </c>
      <c r="O5" s="2">
        <f>_xlfn.STDEV.P(D5:G5)</f>
        <v>0.33672146431223454</v>
      </c>
      <c r="P5" s="2">
        <f>_xlfn.STDEV.P(C5:G5)</f>
        <v>0.33672146431223454</v>
      </c>
      <c r="Q5" s="2">
        <f>_xlfn.STDEV.P(B5:G5)</f>
        <v>0.33672146431223454</v>
      </c>
      <c r="R5" s="2">
        <f>_xlfn.STDEV.P(A5:G5)</f>
        <v>0.33672146431223454</v>
      </c>
      <c r="S5" s="2"/>
      <c r="T5" s="2"/>
      <c r="U5" s="2"/>
      <c r="V5" s="2"/>
      <c r="W5" s="2"/>
    </row>
    <row r="6" spans="1:23" x14ac:dyDescent="0.25">
      <c r="E6">
        <v>-0.69912593346911067</v>
      </c>
      <c r="F6">
        <v>0.92667016133729396</v>
      </c>
      <c r="L6" s="2"/>
      <c r="M6" s="2">
        <f>_xlfn.STDEV.P(E6:F6)</f>
        <v>0.81289804740320237</v>
      </c>
      <c r="N6" s="2">
        <f>_xlfn.STDEV.P(D6:F6)</f>
        <v>0.81289804740320237</v>
      </c>
      <c r="O6" s="2">
        <f>_xlfn.STDEV.P(C6:F6)</f>
        <v>0.81289804740320237</v>
      </c>
      <c r="P6" s="2">
        <f>_xlfn.STDEV.P(B6:F6)</f>
        <v>0.81289804740320237</v>
      </c>
      <c r="Q6" s="2">
        <f>_xlfn.STDEV.P(A6:F6)</f>
        <v>0.81289804740320237</v>
      </c>
      <c r="R6" s="2"/>
      <c r="S6" s="2"/>
      <c r="T6" s="2"/>
      <c r="U6" s="2"/>
      <c r="V6" s="2"/>
      <c r="W6" s="2"/>
    </row>
    <row r="7" spans="1:23" x14ac:dyDescent="0.25">
      <c r="E7">
        <v>0.49036829599456888</v>
      </c>
      <c r="L7" s="2"/>
      <c r="M7" s="2">
        <f>_xlfn.STDEV.P(D7:E7)</f>
        <v>0</v>
      </c>
      <c r="N7" s="2">
        <f>_xlfn.STDEV.P(C7:E7)</f>
        <v>0</v>
      </c>
      <c r="O7" s="2">
        <f>_xlfn.STDEV.P(B7:E7)</f>
        <v>0</v>
      </c>
      <c r="P7" s="2">
        <f>_xlfn.STDEV.P(A7:E7)</f>
        <v>0</v>
      </c>
      <c r="Q7" s="2"/>
      <c r="R7" s="2"/>
      <c r="S7" s="2"/>
      <c r="T7" s="2"/>
      <c r="U7" s="2"/>
      <c r="V7" s="2"/>
      <c r="W7" s="2"/>
    </row>
    <row r="8" spans="1:23" x14ac:dyDescent="0.25">
      <c r="L8" s="2"/>
      <c r="M8" s="2" t="e">
        <f>_xlfn.STDEV.P(C8:D8)</f>
        <v>#DIV/0!</v>
      </c>
      <c r="N8" s="2" t="e">
        <f>_xlfn.STDEV.P(B8:D8)</f>
        <v>#DIV/0!</v>
      </c>
      <c r="O8" s="2" t="e">
        <f>_xlfn.STDEV.P(A8:D8)</f>
        <v>#DIV/0!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L9" s="2"/>
      <c r="M9" s="2" t="e">
        <f>_xlfn.STDEV.P(B9:C9)</f>
        <v>#DIV/0!</v>
      </c>
      <c r="N9" s="2" t="e">
        <f>_xlfn.STDEV.P(A9:C9)</f>
        <v>#DIV/0!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L10" s="2"/>
      <c r="M10" s="2" t="e">
        <f>_xlfn.STDEV.P(A10:B10)</f>
        <v>#DIV/0!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L11" s="2"/>
      <c r="M11" s="2">
        <f>_xlfn.STDEV.P(J1:K1)</f>
        <v>0.84271611526147283</v>
      </c>
      <c r="N11" s="2">
        <f>_xlfn.STDEV.P(I1:J1)</f>
        <v>0</v>
      </c>
      <c r="O11" s="2">
        <f>_xlfn.STDEV.P(H1:I1)</f>
        <v>0.25197663181937979</v>
      </c>
      <c r="P11" s="2">
        <f>_xlfn.STDEV.P(G1:H1)</f>
        <v>0.41233673368086249</v>
      </c>
      <c r="Q11" s="2">
        <f>_xlfn.STDEV.P(F1:G1)</f>
        <v>7.8191658737247122E-2</v>
      </c>
      <c r="R11" s="2">
        <f>_xlfn.STDEV.P(E1:F1)</f>
        <v>0.33377690650237679</v>
      </c>
      <c r="S11" s="2">
        <f>_xlfn.STDEV.P(D1:E1)</f>
        <v>0</v>
      </c>
      <c r="T11" s="2" t="e">
        <f>_xlfn.STDEV.P(C1:D1)</f>
        <v>#DIV/0!</v>
      </c>
      <c r="U11" s="2" t="e">
        <f>_xlfn.STDEV.P(B1:C1)</f>
        <v>#DIV/0!</v>
      </c>
      <c r="V11" s="2" t="e">
        <f>_xlfn.STDEV.P(A1:B1)</f>
        <v>#DIV/0!</v>
      </c>
    </row>
    <row r="12" spans="1:23" x14ac:dyDescent="0.25">
      <c r="A12">
        <v>0.19</v>
      </c>
      <c r="B12">
        <v>0.56999999999999995</v>
      </c>
      <c r="M12">
        <v>0.13</v>
      </c>
    </row>
    <row r="13" spans="1:23" x14ac:dyDescent="0.25">
      <c r="B13" s="2"/>
      <c r="C13" s="2"/>
      <c r="D13" s="2"/>
      <c r="E13" s="2">
        <f t="shared" ref="E13:J13" si="0">_xlfn.STDEV.S(E1:E11)</f>
        <v>0.57814465077380739</v>
      </c>
      <c r="F13" s="2">
        <f t="shared" si="0"/>
        <v>0.70795351067081547</v>
      </c>
      <c r="G13" s="2">
        <f t="shared" si="0"/>
        <v>0.6335877813247317</v>
      </c>
      <c r="H13" s="2">
        <f t="shared" si="0"/>
        <v>0.56446348589640283</v>
      </c>
      <c r="I13" s="2">
        <f t="shared" si="0"/>
        <v>0</v>
      </c>
      <c r="J13" s="2">
        <f t="shared" si="0"/>
        <v>0</v>
      </c>
      <c r="K1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O2" sqref="O2:O6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8</v>
      </c>
      <c r="C1" s="3">
        <v>2</v>
      </c>
      <c r="D1" s="3">
        <v>7999835.5</v>
      </c>
      <c r="E1" s="3">
        <v>278.81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0.60897360826981994</v>
      </c>
      <c r="H2">
        <f>E2/E$1</f>
        <v>0.11584950324593808</v>
      </c>
      <c r="J2">
        <v>1314</v>
      </c>
      <c r="K2" s="3">
        <v>8</v>
      </c>
      <c r="L2" s="3">
        <v>2</v>
      </c>
      <c r="M2" s="3">
        <v>921917.3</v>
      </c>
      <c r="N2" s="3">
        <v>89.42</v>
      </c>
      <c r="O2">
        <f>N2/E$1</f>
        <v>0.32072020372296545</v>
      </c>
      <c r="Q2" s="3">
        <v>607</v>
      </c>
      <c r="R2" s="3">
        <v>14</v>
      </c>
      <c r="S2" s="3">
        <v>9</v>
      </c>
      <c r="T2" s="3">
        <v>-569700.80000000005</v>
      </c>
      <c r="U2" s="3">
        <v>-58.23</v>
      </c>
      <c r="V2" s="3">
        <v>214.14</v>
      </c>
      <c r="W2" s="2">
        <f t="shared" ref="W2:W8" si="0">U2/V2</f>
        <v>-0.27192490893807791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1">(D3-D2)/$D$1</f>
        <v>1.7217557086017581</v>
      </c>
      <c r="H3">
        <f>E3/E$1</f>
        <v>9.798787704888634E-2</v>
      </c>
      <c r="J3">
        <v>1415</v>
      </c>
      <c r="K3" s="3">
        <v>8</v>
      </c>
      <c r="L3" s="3">
        <v>2</v>
      </c>
      <c r="M3" s="3">
        <v>913804.77</v>
      </c>
      <c r="N3" s="3">
        <v>88.47</v>
      </c>
      <c r="O3">
        <f t="shared" ref="O3:O6" si="2">N3/E$1</f>
        <v>0.31731286539220255</v>
      </c>
      <c r="Q3" s="3">
        <v>708</v>
      </c>
      <c r="R3" s="3">
        <v>9</v>
      </c>
      <c r="S3" s="3">
        <v>4</v>
      </c>
      <c r="T3" s="3">
        <v>0</v>
      </c>
      <c r="U3" s="3">
        <v>0</v>
      </c>
      <c r="V3" s="3">
        <v>454.98</v>
      </c>
      <c r="W3" s="2">
        <f t="shared" si="0"/>
        <v>0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1"/>
        <v>4.7745908737748426</v>
      </c>
      <c r="H4">
        <f>E4/E$1</f>
        <v>0.14228327534880386</v>
      </c>
      <c r="J4">
        <v>1516</v>
      </c>
      <c r="K4" s="3">
        <v>8</v>
      </c>
      <c r="L4" s="3">
        <v>2</v>
      </c>
      <c r="M4" s="3">
        <v>-7533.35</v>
      </c>
      <c r="N4" s="3">
        <v>-0.52</v>
      </c>
      <c r="O4">
        <f t="shared" si="2"/>
        <v>-1.8650694021017898E-3</v>
      </c>
      <c r="Q4" s="3">
        <v>809</v>
      </c>
      <c r="R4" s="3">
        <v>6</v>
      </c>
      <c r="S4" s="3">
        <v>2</v>
      </c>
      <c r="T4" s="3">
        <v>-1060968.68</v>
      </c>
      <c r="U4" s="3">
        <v>-106.9</v>
      </c>
      <c r="V4" s="3">
        <v>415.9</v>
      </c>
      <c r="W4" s="2">
        <f t="shared" si="0"/>
        <v>-0.25703294061072374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1"/>
        <v>5.6717533791788597</v>
      </c>
      <c r="H5">
        <f>E5/E$1</f>
        <v>0.17578279114809367</v>
      </c>
      <c r="J5">
        <v>1617</v>
      </c>
      <c r="K5" s="3">
        <v>8</v>
      </c>
      <c r="L5" s="3">
        <v>2</v>
      </c>
      <c r="M5" s="3">
        <v>-2283764.4300000002</v>
      </c>
      <c r="N5" s="3">
        <v>-206.85</v>
      </c>
      <c r="O5">
        <f t="shared" si="2"/>
        <v>-0.74190308812452921</v>
      </c>
      <c r="Q5" s="3">
        <v>910</v>
      </c>
      <c r="R5" s="3">
        <v>10</v>
      </c>
      <c r="S5" s="3">
        <v>6</v>
      </c>
      <c r="T5" s="3">
        <v>-148463.70000000001</v>
      </c>
      <c r="U5" s="3">
        <v>-14.72</v>
      </c>
      <c r="V5" s="3">
        <v>192.34</v>
      </c>
      <c r="W5" s="2">
        <f t="shared" si="0"/>
        <v>-7.6531142768014981E-2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1"/>
        <v>-1.6465420745214085</v>
      </c>
      <c r="H6">
        <f>E6/E$1</f>
        <v>0.12388364836268426</v>
      </c>
      <c r="J6">
        <v>1718</v>
      </c>
      <c r="K6" s="3">
        <v>8</v>
      </c>
      <c r="L6" s="3">
        <v>2</v>
      </c>
      <c r="M6" s="3">
        <v>3725031.2</v>
      </c>
      <c r="N6" s="3">
        <v>280.79000000000002</v>
      </c>
      <c r="O6">
        <f t="shared" si="2"/>
        <v>1.0071016104156953</v>
      </c>
      <c r="Q6" s="3">
        <v>1011</v>
      </c>
      <c r="R6" s="3">
        <v>4</v>
      </c>
      <c r="S6" s="3">
        <v>3</v>
      </c>
      <c r="T6" s="3">
        <v>-237275.28</v>
      </c>
      <c r="U6" s="3">
        <v>-23.67</v>
      </c>
      <c r="V6" s="3">
        <v>282.64</v>
      </c>
      <c r="W6" s="2">
        <f t="shared" si="0"/>
        <v>-8.3746108123407881E-2</v>
      </c>
    </row>
    <row r="7" spans="1:23" x14ac:dyDescent="0.25">
      <c r="Q7" s="3">
        <v>1112</v>
      </c>
      <c r="R7" s="3">
        <v>9</v>
      </c>
      <c r="S7" s="3">
        <v>3</v>
      </c>
      <c r="T7" s="3">
        <v>0</v>
      </c>
      <c r="U7" s="3">
        <v>0</v>
      </c>
      <c r="V7" s="3">
        <v>166.63</v>
      </c>
      <c r="W7" s="2">
        <f t="shared" si="0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0</v>
      </c>
      <c r="U8" s="3">
        <v>0</v>
      </c>
      <c r="V8" s="3">
        <v>298.58</v>
      </c>
      <c r="W8" s="2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O2" sqref="O2:O5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9</v>
      </c>
      <c r="C1" s="3">
        <v>3</v>
      </c>
      <c r="D1" s="3">
        <v>10057459.380000001</v>
      </c>
      <c r="E1" s="3">
        <v>227.66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-0.52373215252299632</v>
      </c>
      <c r="H2">
        <f>E2/E$1</f>
        <v>4.5023280330317141E-2</v>
      </c>
      <c r="J2" s="2">
        <v>1415</v>
      </c>
      <c r="K2" s="3">
        <v>9</v>
      </c>
      <c r="L2" s="3">
        <v>3</v>
      </c>
      <c r="M2" s="3">
        <v>-1178126</v>
      </c>
      <c r="N2" s="3">
        <v>-114.73</v>
      </c>
      <c r="O2" s="2">
        <f t="shared" ref="O2:O5" si="0">N2/E$1</f>
        <v>-0.50395326363875959</v>
      </c>
      <c r="Q2" s="3">
        <v>607</v>
      </c>
      <c r="R2" s="3">
        <v>14</v>
      </c>
      <c r="S2" s="3">
        <v>9</v>
      </c>
      <c r="T2" s="3">
        <v>381833.35</v>
      </c>
      <c r="U2" s="3">
        <v>36.54</v>
      </c>
      <c r="V2" s="3">
        <v>214.14</v>
      </c>
      <c r="W2" s="2">
        <f t="shared" ref="W2:W9" si="1">U2/V2</f>
        <v>0.17063603250210144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4.3745473889251736</v>
      </c>
      <c r="H3">
        <f t="shared" ref="H3:H5" si="3">E3/E$1</f>
        <v>0.20368092769920054</v>
      </c>
      <c r="J3" s="2">
        <v>1516</v>
      </c>
      <c r="K3" s="3">
        <v>9</v>
      </c>
      <c r="L3" s="3">
        <v>3</v>
      </c>
      <c r="M3" s="3">
        <v>231721.92</v>
      </c>
      <c r="N3" s="3">
        <v>19.100000000000001</v>
      </c>
      <c r="O3" s="2">
        <f t="shared" si="0"/>
        <v>8.389703944478609E-2</v>
      </c>
      <c r="Q3" s="3">
        <v>708</v>
      </c>
      <c r="R3" s="3">
        <v>9</v>
      </c>
      <c r="S3" s="3">
        <v>4</v>
      </c>
      <c r="T3" s="3">
        <v>878279.15</v>
      </c>
      <c r="U3" s="3">
        <v>82.86</v>
      </c>
      <c r="V3" s="3">
        <v>454.98</v>
      </c>
      <c r="W3" s="2">
        <f t="shared" si="1"/>
        <v>0.18211789529210073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6.0197270535732441</v>
      </c>
      <c r="H4">
        <f t="shared" si="3"/>
        <v>0.29197048229816391</v>
      </c>
      <c r="J4" s="2">
        <v>1617</v>
      </c>
      <c r="K4" s="3">
        <v>9</v>
      </c>
      <c r="L4" s="3">
        <v>3</v>
      </c>
      <c r="M4" s="3">
        <v>-1324684.55</v>
      </c>
      <c r="N4" s="3">
        <v>-117.65</v>
      </c>
      <c r="O4" s="2">
        <f t="shared" si="0"/>
        <v>-0.51677940788895727</v>
      </c>
      <c r="Q4" s="3">
        <v>809</v>
      </c>
      <c r="R4" s="3">
        <v>6</v>
      </c>
      <c r="S4" s="3">
        <v>2</v>
      </c>
      <c r="T4" s="3">
        <v>-81591.53</v>
      </c>
      <c r="U4" s="3">
        <v>-7.71</v>
      </c>
      <c r="V4" s="3">
        <v>415.9</v>
      </c>
      <c r="W4" s="2">
        <f t="shared" si="1"/>
        <v>-1.8538110122625632E-2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-0.42312548420155682</v>
      </c>
      <c r="H5">
        <f t="shared" si="3"/>
        <v>0.21066502679434246</v>
      </c>
      <c r="J5" s="2">
        <v>1718</v>
      </c>
      <c r="K5" s="3">
        <v>9</v>
      </c>
      <c r="L5" s="3">
        <v>3</v>
      </c>
      <c r="M5" s="3">
        <v>2016736.9</v>
      </c>
      <c r="N5" s="3">
        <v>152.02000000000001</v>
      </c>
      <c r="O5" s="2">
        <f t="shared" si="0"/>
        <v>0.66775015373803048</v>
      </c>
      <c r="Q5" s="3">
        <v>910</v>
      </c>
      <c r="R5" s="3">
        <v>10</v>
      </c>
      <c r="S5" s="3">
        <v>6</v>
      </c>
      <c r="T5" s="3">
        <v>827573</v>
      </c>
      <c r="U5" s="3">
        <v>78.08</v>
      </c>
      <c r="V5" s="3">
        <v>192.34</v>
      </c>
      <c r="W5" s="2">
        <f t="shared" si="1"/>
        <v>0.40594780076947073</v>
      </c>
    </row>
    <row r="6" spans="1:23" x14ac:dyDescent="0.25">
      <c r="Q6" s="3">
        <v>1011</v>
      </c>
      <c r="R6" s="3">
        <v>4</v>
      </c>
      <c r="S6" s="3">
        <v>3</v>
      </c>
      <c r="T6" s="3">
        <v>-404312</v>
      </c>
      <c r="U6" s="3">
        <v>-38.21</v>
      </c>
      <c r="V6" s="3">
        <v>282.64</v>
      </c>
      <c r="W6" s="2">
        <f t="shared" si="1"/>
        <v>-0.13518964053212568</v>
      </c>
    </row>
    <row r="7" spans="1:23" x14ac:dyDescent="0.25">
      <c r="Q7" s="3">
        <v>1112</v>
      </c>
      <c r="R7" s="3">
        <v>9</v>
      </c>
      <c r="S7" s="3">
        <v>3</v>
      </c>
      <c r="T7" s="3">
        <v>-494926.45</v>
      </c>
      <c r="U7" s="3">
        <v>-46.7</v>
      </c>
      <c r="V7" s="3">
        <v>166.63</v>
      </c>
      <c r="W7" s="2">
        <f t="shared" si="1"/>
        <v>-0.28026165756466426</v>
      </c>
    </row>
    <row r="8" spans="1:23" x14ac:dyDescent="0.25">
      <c r="Q8" s="3">
        <v>1213</v>
      </c>
      <c r="R8" s="3">
        <v>11</v>
      </c>
      <c r="S8" s="3">
        <v>4</v>
      </c>
      <c r="T8" s="3">
        <v>865184.47</v>
      </c>
      <c r="U8" s="3">
        <v>81.63</v>
      </c>
      <c r="V8" s="3">
        <v>298.58</v>
      </c>
      <c r="W8" s="2">
        <f t="shared" si="1"/>
        <v>0.27339406524214616</v>
      </c>
    </row>
    <row r="9" spans="1:23" x14ac:dyDescent="0.25">
      <c r="Q9" s="3">
        <v>1314</v>
      </c>
      <c r="R9" s="3">
        <v>37</v>
      </c>
      <c r="S9" s="3">
        <v>38</v>
      </c>
      <c r="T9" s="3">
        <v>-336840.5</v>
      </c>
      <c r="U9" s="3">
        <v>-34.26</v>
      </c>
      <c r="V9" s="3">
        <v>208.02</v>
      </c>
      <c r="W9" s="2">
        <f t="shared" si="1"/>
        <v>-0.16469570233631381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O2" sqref="O2:O4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15</v>
      </c>
      <c r="C1" s="3">
        <v>43</v>
      </c>
      <c r="D1" s="3">
        <v>12044333.9</v>
      </c>
      <c r="E1" s="3">
        <v>205.65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1.9532854664548944</v>
      </c>
      <c r="H2">
        <f>E2/E$1</f>
        <v>0.3634816435691709</v>
      </c>
      <c r="J2" s="2">
        <v>1516</v>
      </c>
      <c r="K2" s="3">
        <v>15</v>
      </c>
      <c r="L2" s="3">
        <v>43</v>
      </c>
      <c r="M2" s="3">
        <v>0</v>
      </c>
      <c r="N2" s="3">
        <v>0</v>
      </c>
      <c r="O2" s="2">
        <f t="shared" ref="O2:O4" si="0">N2/E$1</f>
        <v>0</v>
      </c>
      <c r="Q2" s="3">
        <v>607</v>
      </c>
      <c r="R2" s="3">
        <v>14</v>
      </c>
      <c r="S2" s="3">
        <v>9</v>
      </c>
      <c r="T2" s="3">
        <v>-2064340.8</v>
      </c>
      <c r="U2" s="3">
        <v>-201.4</v>
      </c>
      <c r="V2" s="3">
        <v>214.14</v>
      </c>
      <c r="W2" s="2">
        <f t="shared" ref="W2:W10" si="1">U2/V2</f>
        <v>-0.94050621089007203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5.8081501684372929</v>
      </c>
      <c r="H3">
        <f>E3/E$1</f>
        <v>0.49496717724288841</v>
      </c>
      <c r="J3" s="2">
        <v>1617</v>
      </c>
      <c r="K3" s="3">
        <v>15</v>
      </c>
      <c r="L3" s="3">
        <v>43</v>
      </c>
      <c r="M3" s="3">
        <v>0</v>
      </c>
      <c r="N3" s="3">
        <v>0</v>
      </c>
      <c r="O3" s="2">
        <f t="shared" si="0"/>
        <v>0</v>
      </c>
      <c r="Q3" s="3">
        <v>708</v>
      </c>
      <c r="R3" s="3">
        <v>9</v>
      </c>
      <c r="S3" s="3">
        <v>4</v>
      </c>
      <c r="T3" s="3">
        <v>-1177925.7</v>
      </c>
      <c r="U3" s="3">
        <v>-121.1</v>
      </c>
      <c r="V3" s="3">
        <v>454.98</v>
      </c>
      <c r="W3" s="2">
        <f t="shared" si="1"/>
        <v>-0.26616554573827417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-0.45629969375060292</v>
      </c>
      <c r="H4">
        <f>E4/E$1</f>
        <v>0.31062484804279117</v>
      </c>
      <c r="J4" s="2">
        <v>1718</v>
      </c>
      <c r="K4" s="3">
        <v>15</v>
      </c>
      <c r="L4" s="3">
        <v>43</v>
      </c>
      <c r="M4" s="3">
        <v>0</v>
      </c>
      <c r="N4" s="3">
        <v>0</v>
      </c>
      <c r="O4" s="2">
        <f t="shared" si="0"/>
        <v>0</v>
      </c>
      <c r="Q4" s="3">
        <v>809</v>
      </c>
      <c r="R4" s="3">
        <v>6</v>
      </c>
      <c r="S4" s="3">
        <v>2</v>
      </c>
      <c r="T4" s="3">
        <v>21963.9</v>
      </c>
      <c r="U4" s="3">
        <v>2.21</v>
      </c>
      <c r="V4" s="3">
        <v>415.9</v>
      </c>
      <c r="W4" s="2">
        <f t="shared" si="1"/>
        <v>5.3137773503245979E-3</v>
      </c>
    </row>
    <row r="5" spans="1:23" x14ac:dyDescent="0.25">
      <c r="Q5" s="3">
        <v>910</v>
      </c>
      <c r="R5" s="3">
        <v>10</v>
      </c>
      <c r="S5" s="3">
        <v>6</v>
      </c>
      <c r="T5" s="3">
        <v>68999.100000000006</v>
      </c>
      <c r="U5" s="3">
        <v>6.1</v>
      </c>
      <c r="V5" s="3">
        <v>192.34</v>
      </c>
      <c r="W5" s="2">
        <f t="shared" si="1"/>
        <v>3.1714671935114895E-2</v>
      </c>
    </row>
    <row r="6" spans="1:23" x14ac:dyDescent="0.25">
      <c r="Q6" s="3">
        <v>1011</v>
      </c>
      <c r="R6" s="3">
        <v>4</v>
      </c>
      <c r="S6" s="3">
        <v>3</v>
      </c>
      <c r="T6" s="3">
        <v>782799.35</v>
      </c>
      <c r="U6" s="3">
        <v>77.849999999999994</v>
      </c>
      <c r="V6" s="3">
        <v>282.64</v>
      </c>
      <c r="W6" s="2">
        <f t="shared" si="1"/>
        <v>0.27543872063402208</v>
      </c>
    </row>
    <row r="7" spans="1:23" x14ac:dyDescent="0.25">
      <c r="Q7" s="3">
        <v>1112</v>
      </c>
      <c r="R7" s="3">
        <v>9</v>
      </c>
      <c r="S7" s="3">
        <v>3</v>
      </c>
      <c r="T7" s="3">
        <v>-1177925.7</v>
      </c>
      <c r="U7" s="3">
        <v>-121.1</v>
      </c>
      <c r="V7" s="3">
        <v>166.63</v>
      </c>
      <c r="W7" s="2">
        <f t="shared" si="1"/>
        <v>-0.72675988717517848</v>
      </c>
    </row>
    <row r="8" spans="1:23" x14ac:dyDescent="0.25">
      <c r="Q8" s="3">
        <v>1213</v>
      </c>
      <c r="R8" s="3">
        <v>11</v>
      </c>
      <c r="S8" s="3">
        <v>4</v>
      </c>
      <c r="T8" s="3">
        <v>-1871224.9</v>
      </c>
      <c r="U8" s="3">
        <v>-186.48</v>
      </c>
      <c r="V8" s="3">
        <v>298.58</v>
      </c>
      <c r="W8" s="2">
        <f t="shared" si="1"/>
        <v>-0.62455623283542094</v>
      </c>
    </row>
    <row r="9" spans="1:23" x14ac:dyDescent="0.25">
      <c r="Q9" s="3">
        <v>1314</v>
      </c>
      <c r="R9" s="3">
        <v>37</v>
      </c>
      <c r="S9" s="3">
        <v>38</v>
      </c>
      <c r="T9" s="3">
        <v>919142</v>
      </c>
      <c r="U9" s="3">
        <v>85.62</v>
      </c>
      <c r="V9" s="3">
        <v>208.02</v>
      </c>
      <c r="W9" s="2">
        <f t="shared" si="1"/>
        <v>0.41159503893856358</v>
      </c>
    </row>
    <row r="10" spans="1:23" x14ac:dyDescent="0.25">
      <c r="Q10" s="3">
        <v>1415</v>
      </c>
      <c r="R10" s="3">
        <v>7</v>
      </c>
      <c r="S10" s="3">
        <v>4</v>
      </c>
      <c r="T10" s="3">
        <v>-652631.25</v>
      </c>
      <c r="U10" s="3">
        <v>-62.42</v>
      </c>
      <c r="V10" s="3">
        <v>119.55</v>
      </c>
      <c r="W10" s="2">
        <f t="shared" si="1"/>
        <v>-0.52212463404433296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workbookViewId="0">
      <selection activeCell="O2" sqref="O2:O3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15</v>
      </c>
      <c r="C1" s="3">
        <v>43</v>
      </c>
      <c r="D1" s="3">
        <v>21233866</v>
      </c>
      <c r="E1" s="3">
        <v>267.36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-0.12139465041363633</v>
      </c>
      <c r="H2">
        <f>E2/E$1</f>
        <v>0.13988629563135846</v>
      </c>
      <c r="J2" s="2">
        <v>1617</v>
      </c>
      <c r="K2" s="3">
        <v>15</v>
      </c>
      <c r="L2" s="3">
        <v>43</v>
      </c>
      <c r="M2" s="3">
        <v>0</v>
      </c>
      <c r="N2" s="3">
        <v>0</v>
      </c>
      <c r="O2" s="2">
        <f t="shared" ref="O2:O3" si="0">N2/E$1</f>
        <v>0</v>
      </c>
      <c r="Q2" s="3">
        <v>607</v>
      </c>
      <c r="R2" s="3">
        <v>14</v>
      </c>
      <c r="S2" s="3">
        <v>9</v>
      </c>
      <c r="T2" s="3">
        <v>1025329</v>
      </c>
      <c r="U2" s="3">
        <v>103.08</v>
      </c>
      <c r="V2" s="3">
        <v>214.14</v>
      </c>
      <c r="W2" s="2">
        <f t="shared" ref="W2:W11" si="1">U2/V2</f>
        <v>0.48136732978425334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-0.37497465463896223</v>
      </c>
      <c r="H3">
        <f>E3/E$1</f>
        <v>3.8412627169359663E-2</v>
      </c>
      <c r="J3" s="2">
        <v>1718</v>
      </c>
      <c r="K3" s="3">
        <v>15</v>
      </c>
      <c r="L3" s="3">
        <v>43</v>
      </c>
      <c r="M3" s="3">
        <v>0</v>
      </c>
      <c r="N3" s="3">
        <v>0</v>
      </c>
      <c r="O3" s="2">
        <f t="shared" si="0"/>
        <v>0</v>
      </c>
      <c r="Q3" s="3">
        <v>708</v>
      </c>
      <c r="R3" s="3">
        <v>9</v>
      </c>
      <c r="S3" s="3">
        <v>4</v>
      </c>
      <c r="T3" s="3">
        <v>95989.52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Q4" s="3">
        <v>809</v>
      </c>
      <c r="R4" s="3">
        <v>6</v>
      </c>
      <c r="S4" s="3">
        <v>2</v>
      </c>
      <c r="T4" s="3">
        <v>2735345.42</v>
      </c>
      <c r="U4" s="3">
        <v>270.06</v>
      </c>
      <c r="V4" s="3">
        <v>415.9</v>
      </c>
      <c r="W4" s="2">
        <f t="shared" si="1"/>
        <v>0.64933878336138495</v>
      </c>
    </row>
    <row r="5" spans="1:23" x14ac:dyDescent="0.25">
      <c r="Q5" s="3">
        <v>910</v>
      </c>
      <c r="R5" s="3">
        <v>10</v>
      </c>
      <c r="S5" s="3">
        <v>6</v>
      </c>
      <c r="T5" s="3">
        <v>3036020.63</v>
      </c>
      <c r="U5" s="3">
        <v>281.3</v>
      </c>
      <c r="V5" s="3">
        <v>192.34</v>
      </c>
      <c r="W5" s="2">
        <f t="shared" si="1"/>
        <v>1.4625142975980037</v>
      </c>
    </row>
    <row r="6" spans="1:23" x14ac:dyDescent="0.25">
      <c r="Q6" s="3">
        <v>1011</v>
      </c>
      <c r="R6" s="3">
        <v>4</v>
      </c>
      <c r="S6" s="3">
        <v>3</v>
      </c>
      <c r="T6" s="3">
        <v>2335714.7999999998</v>
      </c>
      <c r="U6" s="3">
        <v>198.64</v>
      </c>
      <c r="V6" s="3">
        <v>282.64</v>
      </c>
      <c r="W6" s="2">
        <f t="shared" si="1"/>
        <v>0.7028021511463346</v>
      </c>
    </row>
    <row r="7" spans="1:23" x14ac:dyDescent="0.25">
      <c r="Q7" s="3">
        <v>1112</v>
      </c>
      <c r="R7" s="3">
        <v>9</v>
      </c>
      <c r="S7" s="3">
        <v>3</v>
      </c>
      <c r="T7" s="3">
        <v>95989.52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2323367.88</v>
      </c>
      <c r="U8" s="3">
        <v>229.49</v>
      </c>
      <c r="V8" s="3">
        <v>298.58</v>
      </c>
      <c r="W8" s="2">
        <f t="shared" si="1"/>
        <v>0.76860472905084076</v>
      </c>
    </row>
    <row r="9" spans="1:23" x14ac:dyDescent="0.25">
      <c r="Q9" s="3">
        <v>1314</v>
      </c>
      <c r="R9" s="3">
        <v>37</v>
      </c>
      <c r="S9" s="3">
        <v>38</v>
      </c>
      <c r="T9" s="3">
        <v>604522.80000000005</v>
      </c>
      <c r="U9" s="3">
        <v>63.09</v>
      </c>
      <c r="V9" s="3">
        <v>208.02</v>
      </c>
      <c r="W9" s="2">
        <f t="shared" si="1"/>
        <v>0.30328814537063742</v>
      </c>
    </row>
    <row r="10" spans="1:23" x14ac:dyDescent="0.25">
      <c r="Q10" s="3">
        <v>1415</v>
      </c>
      <c r="R10" s="3">
        <v>7</v>
      </c>
      <c r="S10" s="3">
        <v>4</v>
      </c>
      <c r="T10" s="3">
        <v>-34144.07</v>
      </c>
      <c r="U10" s="3">
        <v>-3.56</v>
      </c>
      <c r="V10" s="3">
        <v>119.55</v>
      </c>
      <c r="W10" s="2">
        <f t="shared" si="1"/>
        <v>-2.9778335424508574E-2</v>
      </c>
    </row>
    <row r="11" spans="1:23" x14ac:dyDescent="0.25">
      <c r="Q11" s="3">
        <v>1516</v>
      </c>
      <c r="R11" s="3">
        <v>35</v>
      </c>
      <c r="S11" s="3">
        <v>4</v>
      </c>
      <c r="T11" s="3">
        <v>-505278.95</v>
      </c>
      <c r="U11" s="3">
        <v>-53.96</v>
      </c>
      <c r="V11" s="3">
        <v>109.6</v>
      </c>
      <c r="W11" s="2">
        <f t="shared" si="1"/>
        <v>-0.49233576642335769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H2" sqref="H2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14</v>
      </c>
      <c r="C1" s="3">
        <v>16</v>
      </c>
      <c r="D1" s="3">
        <v>27620423.649999999</v>
      </c>
      <c r="E1" s="3">
        <v>299.83999999999997</v>
      </c>
      <c r="F1" s="1">
        <v>1</v>
      </c>
    </row>
    <row r="2" spans="1:16" x14ac:dyDescent="0.25">
      <c r="A2">
        <v>1718</v>
      </c>
      <c r="B2" s="3">
        <v>14</v>
      </c>
      <c r="C2" s="3">
        <v>16</v>
      </c>
      <c r="D2" s="3">
        <v>6778715.2800000003</v>
      </c>
      <c r="E2" s="3">
        <v>505.36</v>
      </c>
      <c r="F2" s="1">
        <v>2819</v>
      </c>
      <c r="G2">
        <f>(D2-D1)/$D$1</f>
        <v>-0.75457598457219888</v>
      </c>
      <c r="H2">
        <f>E2/E$1</f>
        <v>1.6854322305229457</v>
      </c>
      <c r="J2" s="3">
        <v>607</v>
      </c>
      <c r="K2" s="3">
        <v>14</v>
      </c>
      <c r="L2" s="3">
        <v>9</v>
      </c>
      <c r="M2" s="3">
        <v>513271.55</v>
      </c>
      <c r="N2" s="3">
        <v>50.93</v>
      </c>
      <c r="O2" s="3">
        <v>214.14</v>
      </c>
      <c r="P2" s="2">
        <f t="shared" ref="P2:P12" si="0">N2/O2</f>
        <v>0.23783506117493231</v>
      </c>
    </row>
    <row r="3" spans="1:16" x14ac:dyDescent="0.25">
      <c r="J3" s="3">
        <v>708</v>
      </c>
      <c r="K3" s="3">
        <v>9</v>
      </c>
      <c r="L3" s="3">
        <v>4</v>
      </c>
      <c r="M3" s="3">
        <v>1178046.08</v>
      </c>
      <c r="N3" s="3">
        <v>107.87</v>
      </c>
      <c r="O3" s="3">
        <v>454.98</v>
      </c>
      <c r="P3" s="2">
        <f t="shared" si="0"/>
        <v>0.23708734449865929</v>
      </c>
    </row>
    <row r="4" spans="1:16" x14ac:dyDescent="0.25">
      <c r="J4" s="3">
        <v>809</v>
      </c>
      <c r="K4" s="3">
        <v>6</v>
      </c>
      <c r="L4" s="3">
        <v>2</v>
      </c>
      <c r="M4" s="3">
        <v>0</v>
      </c>
      <c r="N4" s="3">
        <v>0</v>
      </c>
      <c r="O4" s="3">
        <v>415.9</v>
      </c>
      <c r="P4" s="2">
        <f t="shared" si="0"/>
        <v>0</v>
      </c>
    </row>
    <row r="5" spans="1:16" x14ac:dyDescent="0.25">
      <c r="J5" s="3">
        <v>910</v>
      </c>
      <c r="K5" s="3">
        <v>10</v>
      </c>
      <c r="L5" s="3">
        <v>6</v>
      </c>
      <c r="M5" s="3">
        <v>-410564.3</v>
      </c>
      <c r="N5" s="3">
        <v>-41.35</v>
      </c>
      <c r="O5" s="3">
        <v>192.34</v>
      </c>
      <c r="P5" s="2">
        <f t="shared" si="0"/>
        <v>-0.2149838827077051</v>
      </c>
    </row>
    <row r="6" spans="1:16" x14ac:dyDescent="0.25">
      <c r="J6" s="3">
        <v>1011</v>
      </c>
      <c r="K6" s="3">
        <v>4</v>
      </c>
      <c r="L6" s="3">
        <v>3</v>
      </c>
      <c r="M6" s="3">
        <v>90972.78</v>
      </c>
      <c r="N6" s="3">
        <v>9.14</v>
      </c>
      <c r="O6" s="3">
        <v>282.64</v>
      </c>
      <c r="P6" s="2">
        <f t="shared" si="0"/>
        <v>3.2337956410982173E-2</v>
      </c>
    </row>
    <row r="7" spans="1:16" x14ac:dyDescent="0.25">
      <c r="J7" s="3">
        <v>1112</v>
      </c>
      <c r="K7" s="3">
        <v>9</v>
      </c>
      <c r="L7" s="3">
        <v>3</v>
      </c>
      <c r="M7" s="3">
        <v>1178046.08</v>
      </c>
      <c r="N7" s="3">
        <v>107.87</v>
      </c>
      <c r="O7" s="3">
        <v>166.63</v>
      </c>
      <c r="P7" s="2">
        <f t="shared" si="0"/>
        <v>0.64736241973234121</v>
      </c>
    </row>
    <row r="8" spans="1:16" x14ac:dyDescent="0.25">
      <c r="J8" s="3">
        <v>1213</v>
      </c>
      <c r="K8" s="3">
        <v>11</v>
      </c>
      <c r="L8" s="3">
        <v>4</v>
      </c>
      <c r="M8" s="3">
        <v>351659.82</v>
      </c>
      <c r="N8" s="3">
        <v>35.42</v>
      </c>
      <c r="O8" s="3">
        <v>298.58</v>
      </c>
      <c r="P8" s="2">
        <f t="shared" si="0"/>
        <v>0.11862817335387502</v>
      </c>
    </row>
    <row r="9" spans="1:16" x14ac:dyDescent="0.25">
      <c r="J9" s="3">
        <v>1314</v>
      </c>
      <c r="K9" s="3">
        <v>37</v>
      </c>
      <c r="L9" s="3">
        <v>38</v>
      </c>
      <c r="M9" s="3">
        <v>-1207171.8799999999</v>
      </c>
      <c r="N9" s="3">
        <v>-113.43</v>
      </c>
      <c r="O9" s="3">
        <v>208.02</v>
      </c>
      <c r="P9" s="2">
        <f t="shared" si="0"/>
        <v>-0.54528410729737531</v>
      </c>
    </row>
    <row r="10" spans="1:16" x14ac:dyDescent="0.25">
      <c r="J10" s="3">
        <v>1415</v>
      </c>
      <c r="K10" s="3">
        <v>7</v>
      </c>
      <c r="L10" s="3">
        <v>4</v>
      </c>
      <c r="M10" s="3">
        <v>228659.5</v>
      </c>
      <c r="N10" s="3">
        <v>22.22</v>
      </c>
      <c r="O10" s="3">
        <v>119.55</v>
      </c>
      <c r="P10" s="2">
        <f t="shared" si="0"/>
        <v>0.18586365537432037</v>
      </c>
    </row>
    <row r="11" spans="1:16" x14ac:dyDescent="0.25">
      <c r="J11" s="3">
        <v>1516</v>
      </c>
      <c r="K11" s="3">
        <v>35</v>
      </c>
      <c r="L11" s="3">
        <v>4</v>
      </c>
      <c r="M11" s="3">
        <v>0</v>
      </c>
      <c r="N11" s="3">
        <v>0</v>
      </c>
      <c r="O11" s="3">
        <v>109.6</v>
      </c>
      <c r="P11" s="2">
        <f t="shared" si="0"/>
        <v>0</v>
      </c>
    </row>
    <row r="12" spans="1:16" x14ac:dyDescent="0.25">
      <c r="J12" s="3">
        <v>1617</v>
      </c>
      <c r="K12" s="3">
        <v>10</v>
      </c>
      <c r="L12" s="3">
        <v>6</v>
      </c>
      <c r="M12" s="3">
        <v>-410564.3</v>
      </c>
      <c r="N12" s="3">
        <v>-41.35</v>
      </c>
      <c r="O12" s="3">
        <v>281.3</v>
      </c>
      <c r="P12" s="2">
        <f t="shared" si="0"/>
        <v>-0.14699608958407395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E1:V13"/>
  <sheetViews>
    <sheetView workbookViewId="0">
      <selection activeCell="E5" sqref="E5:K11"/>
    </sheetView>
  </sheetViews>
  <sheetFormatPr defaultRowHeight="13.8" x14ac:dyDescent="0.25"/>
  <cols>
    <col min="1" max="16384" width="8.88671875" style="2"/>
  </cols>
  <sheetData>
    <row r="1" spans="5:22" x14ac:dyDescent="0.25">
      <c r="L1" s="2" t="e">
        <f>AVERAGE(A1:K1)</f>
        <v>#DIV/0!</v>
      </c>
    </row>
    <row r="2" spans="5:22" x14ac:dyDescent="0.25">
      <c r="L2" s="2" t="e">
        <f t="shared" ref="L2:L11" si="0">AVERAGE(A2:K2)</f>
        <v>#DIV/0!</v>
      </c>
    </row>
    <row r="3" spans="5:22" x14ac:dyDescent="0.25">
      <c r="L3" s="2" t="e">
        <f t="shared" si="0"/>
        <v>#DIV/0!</v>
      </c>
      <c r="M3" s="2" t="e">
        <f>AVERAGE(N3:V3)</f>
        <v>#DIV/0!</v>
      </c>
      <c r="N3" s="3"/>
    </row>
    <row r="4" spans="5:22" x14ac:dyDescent="0.25">
      <c r="L4" s="2" t="e">
        <f t="shared" si="0"/>
        <v>#DIV/0!</v>
      </c>
      <c r="M4" s="2" t="e">
        <f t="shared" ref="M4:M11" si="1">AVERAGE(N4:V4)</f>
        <v>#DIV/0!</v>
      </c>
      <c r="N4" s="3"/>
      <c r="O4" s="3"/>
    </row>
    <row r="5" spans="5:22" x14ac:dyDescent="0.25">
      <c r="E5" s="2">
        <v>0.83189069925322467</v>
      </c>
      <c r="L5" s="2">
        <f t="shared" si="0"/>
        <v>0.83189069925322467</v>
      </c>
      <c r="M5" s="2">
        <f t="shared" si="1"/>
        <v>196.06</v>
      </c>
      <c r="N5" s="3"/>
      <c r="O5" s="3"/>
      <c r="P5" s="3">
        <v>196.06</v>
      </c>
    </row>
    <row r="6" spans="5:22" x14ac:dyDescent="0.25">
      <c r="E6" s="2">
        <v>4.5485403937542433E-2</v>
      </c>
      <c r="F6" s="2">
        <v>0.16433688624847109</v>
      </c>
      <c r="L6" s="2">
        <f t="shared" si="0"/>
        <v>0.10491114509300677</v>
      </c>
      <c r="M6" s="2">
        <f t="shared" si="1"/>
        <v>33.575000000000003</v>
      </c>
      <c r="N6" s="3"/>
      <c r="O6" s="3"/>
      <c r="P6" s="3">
        <v>10.72</v>
      </c>
      <c r="Q6" s="3">
        <v>56.43</v>
      </c>
    </row>
    <row r="7" spans="5:22" x14ac:dyDescent="0.25">
      <c r="E7" s="2">
        <v>1.0072131704005431</v>
      </c>
      <c r="F7" s="2">
        <v>-0.89047119808957997</v>
      </c>
      <c r="G7" s="2">
        <v>0.32072020372296545</v>
      </c>
      <c r="L7" s="2">
        <f t="shared" si="0"/>
        <v>0.14582072534464288</v>
      </c>
      <c r="M7" s="2">
        <f t="shared" si="1"/>
        <v>7.0100000000000051</v>
      </c>
      <c r="N7" s="3"/>
      <c r="O7" s="3"/>
      <c r="P7" s="3">
        <v>237.38</v>
      </c>
      <c r="Q7" s="3">
        <v>-305.77</v>
      </c>
      <c r="R7" s="3">
        <v>89.42</v>
      </c>
    </row>
    <row r="8" spans="5:22" x14ac:dyDescent="0.25">
      <c r="E8" s="2">
        <v>-5.8511541072640866E-2</v>
      </c>
      <c r="F8" s="2">
        <v>0.62775933368280046</v>
      </c>
      <c r="G8" s="2">
        <v>0.31731286539220255</v>
      </c>
      <c r="H8" s="2">
        <v>-0.50395326363875959</v>
      </c>
      <c r="L8" s="2">
        <f t="shared" si="0"/>
        <v>9.5651848590900646E-2</v>
      </c>
      <c r="M8" s="2">
        <f t="shared" si="1"/>
        <v>43.877499999999998</v>
      </c>
      <c r="N8" s="3"/>
      <c r="O8" s="3"/>
      <c r="P8" s="3">
        <v>-13.79</v>
      </c>
      <c r="Q8" s="3">
        <v>215.56</v>
      </c>
      <c r="R8" s="3">
        <v>88.47</v>
      </c>
      <c r="S8" s="3">
        <v>-114.73</v>
      </c>
    </row>
    <row r="9" spans="5:22" x14ac:dyDescent="0.25">
      <c r="E9" s="2">
        <v>0.28521724372029872</v>
      </c>
      <c r="F9" s="2">
        <v>-3.0869590541091506E-3</v>
      </c>
      <c r="G9" s="2">
        <v>-1.8650694021017898E-3</v>
      </c>
      <c r="H9" s="2">
        <v>8.389703944478609E-2</v>
      </c>
      <c r="I9" s="2">
        <v>0</v>
      </c>
      <c r="L9" s="2">
        <f t="shared" si="0"/>
        <v>7.2832450941774776E-2</v>
      </c>
      <c r="M9" s="2">
        <f t="shared" si="1"/>
        <v>16.948</v>
      </c>
      <c r="N9" s="3"/>
      <c r="O9" s="3"/>
      <c r="P9" s="3">
        <v>67.22</v>
      </c>
      <c r="Q9" s="3">
        <v>-1.06</v>
      </c>
      <c r="R9" s="3">
        <v>-0.52</v>
      </c>
      <c r="S9" s="3">
        <v>19.100000000000001</v>
      </c>
      <c r="T9" s="3">
        <v>0</v>
      </c>
    </row>
    <row r="10" spans="5:22" x14ac:dyDescent="0.25">
      <c r="E10" s="2">
        <v>-0.69912593346911067</v>
      </c>
      <c r="F10" s="2">
        <v>0.9916710350049508</v>
      </c>
      <c r="G10" s="2">
        <v>-0.74190308812452921</v>
      </c>
      <c r="H10" s="2">
        <v>-0.51677940788895727</v>
      </c>
      <c r="I10" s="2">
        <v>0</v>
      </c>
      <c r="J10" s="2">
        <v>0</v>
      </c>
      <c r="L10" s="2">
        <f t="shared" si="0"/>
        <v>-0.16102289907960773</v>
      </c>
      <c r="M10" s="2">
        <f t="shared" si="1"/>
        <v>-24.791666666666671</v>
      </c>
      <c r="N10" s="3"/>
      <c r="O10" s="3"/>
      <c r="P10" s="3">
        <v>-164.77</v>
      </c>
      <c r="Q10" s="3">
        <v>340.52</v>
      </c>
      <c r="R10" s="3">
        <v>-206.85</v>
      </c>
      <c r="S10" s="3">
        <v>-117.65</v>
      </c>
      <c r="T10" s="3">
        <v>0</v>
      </c>
      <c r="U10" s="3">
        <v>0</v>
      </c>
    </row>
    <row r="11" spans="5:22" x14ac:dyDescent="0.25">
      <c r="E11" s="2">
        <v>0.49036829599456888</v>
      </c>
      <c r="F11" s="2">
        <v>0.92667016133729396</v>
      </c>
      <c r="G11" s="2">
        <v>1.0071016104156953</v>
      </c>
      <c r="H11" s="2">
        <v>0.66775015373803048</v>
      </c>
      <c r="I11" s="2">
        <v>0</v>
      </c>
      <c r="J11" s="2">
        <v>0</v>
      </c>
      <c r="K11" s="2">
        <v>1.6854322305229457</v>
      </c>
      <c r="L11" s="2">
        <f t="shared" si="0"/>
        <v>0.68247463600121916</v>
      </c>
      <c r="M11" s="2">
        <f t="shared" si="1"/>
        <v>195.99142857142857</v>
      </c>
      <c r="N11" s="3"/>
      <c r="O11" s="3"/>
      <c r="P11" s="3">
        <v>115.57</v>
      </c>
      <c r="Q11" s="3">
        <v>318.2</v>
      </c>
      <c r="R11" s="3">
        <v>280.79000000000002</v>
      </c>
      <c r="S11" s="3">
        <v>152.02000000000001</v>
      </c>
      <c r="T11" s="3">
        <v>0</v>
      </c>
      <c r="U11" s="3">
        <v>0</v>
      </c>
      <c r="V11" s="3">
        <v>505.36</v>
      </c>
    </row>
    <row r="12" spans="5:22" x14ac:dyDescent="0.25">
      <c r="E12" s="2">
        <f t="shared" ref="E12:K12" si="2">AVERAGE(E1:E11)</f>
        <v>0.27179104839491802</v>
      </c>
      <c r="F12" s="2">
        <f t="shared" si="2"/>
        <v>0.30281320985497118</v>
      </c>
      <c r="G12" s="2">
        <f t="shared" si="2"/>
        <v>0.18027330440084649</v>
      </c>
      <c r="H12" s="2">
        <f t="shared" si="2"/>
        <v>-6.7271369586225066E-2</v>
      </c>
      <c r="I12" s="2">
        <f t="shared" si="2"/>
        <v>0</v>
      </c>
      <c r="J12" s="2">
        <f t="shared" si="2"/>
        <v>0</v>
      </c>
      <c r="K12" s="2">
        <f t="shared" si="2"/>
        <v>1.6854322305229457</v>
      </c>
      <c r="P12" s="2">
        <f t="shared" ref="P12:V12" si="3">AVERAGE(P1:P11)</f>
        <v>64.055714285714274</v>
      </c>
      <c r="Q12" s="2">
        <f t="shared" si="3"/>
        <v>103.98</v>
      </c>
      <c r="R12" s="2">
        <f t="shared" si="3"/>
        <v>50.262</v>
      </c>
      <c r="S12" s="2">
        <f t="shared" si="3"/>
        <v>-15.314999999999998</v>
      </c>
      <c r="T12" s="2">
        <f t="shared" si="3"/>
        <v>0</v>
      </c>
      <c r="U12" s="2">
        <f t="shared" si="3"/>
        <v>0</v>
      </c>
      <c r="V12" s="2">
        <f t="shared" si="3"/>
        <v>505.36</v>
      </c>
    </row>
    <row r="13" spans="5:22" x14ac:dyDescent="0.25">
      <c r="H13" s="2">
        <v>2</v>
      </c>
      <c r="I13" s="2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9461-8C83-451A-B9CD-2F2E35104404}">
  <dimension ref="A1:E66"/>
  <sheetViews>
    <sheetView tabSelected="1" workbookViewId="0">
      <selection activeCell="E7" sqref="E7:E8"/>
    </sheetView>
  </sheetViews>
  <sheetFormatPr defaultRowHeight="13.8" x14ac:dyDescent="0.25"/>
  <cols>
    <col min="1" max="1" width="9.109375" style="2" bestFit="1" customWidth="1"/>
    <col min="2" max="16384" width="8.88671875" style="2"/>
  </cols>
  <sheetData>
    <row r="1" spans="1:5" x14ac:dyDescent="0.25">
      <c r="A1" s="3">
        <v>196.06</v>
      </c>
      <c r="C1" s="2">
        <f>COUNT(A1:A66)</f>
        <v>28</v>
      </c>
      <c r="E1" s="2">
        <f>COUNT(A1:A66)</f>
        <v>28</v>
      </c>
    </row>
    <row r="2" spans="1:5" x14ac:dyDescent="0.25">
      <c r="A2" s="3">
        <v>10.72</v>
      </c>
      <c r="C2" s="2">
        <f>AVERAGE(A1:A66)</f>
        <v>63.131428571428565</v>
      </c>
      <c r="E2" s="2">
        <v>0.65</v>
      </c>
    </row>
    <row r="3" spans="1:5" x14ac:dyDescent="0.25">
      <c r="A3" s="3">
        <v>237.38</v>
      </c>
      <c r="C3" s="2">
        <f>_xlfn.STDEV.S(A1:A66)</f>
        <v>175.56206121660892</v>
      </c>
      <c r="E3" s="2">
        <v>0.9</v>
      </c>
    </row>
    <row r="4" spans="1:5" x14ac:dyDescent="0.25">
      <c r="A4" s="3">
        <v>-13.79</v>
      </c>
      <c r="C4" s="2">
        <f>C3/SQRT(C1)</f>
        <v>33.178110974074642</v>
      </c>
      <c r="E4" s="2">
        <f>1-E3</f>
        <v>9.9999999999999978E-2</v>
      </c>
    </row>
    <row r="5" spans="1:5" x14ac:dyDescent="0.25">
      <c r="A5" s="3">
        <v>67.22</v>
      </c>
      <c r="C5" s="2">
        <v>0.93</v>
      </c>
      <c r="E5" s="2">
        <f>_xlfn.NORM.S.INV(E4/2)</f>
        <v>-1.6448536269514726</v>
      </c>
    </row>
    <row r="6" spans="1:5" x14ac:dyDescent="0.25">
      <c r="A6" s="3">
        <v>-164.77</v>
      </c>
      <c r="C6" s="2">
        <f>C1-1</f>
        <v>27</v>
      </c>
      <c r="E6" s="2">
        <f>E5*SQRT(E2*(1-E2)/E1)</f>
        <v>-0.14826510231516127</v>
      </c>
    </row>
    <row r="7" spans="1:5" x14ac:dyDescent="0.25">
      <c r="A7" s="3">
        <v>115.57</v>
      </c>
      <c r="C7" s="2">
        <f>TINV(1-C5,C6)</f>
        <v>1.8866856314827229</v>
      </c>
      <c r="E7" s="2">
        <f>E2+E6</f>
        <v>0.50173489768483881</v>
      </c>
    </row>
    <row r="8" spans="1:5" x14ac:dyDescent="0.25">
      <c r="A8" s="3">
        <v>56.43</v>
      </c>
      <c r="C8" s="2">
        <f>C7*C4</f>
        <v>62.596665254525874</v>
      </c>
      <c r="E8" s="2">
        <f>E2-E6</f>
        <v>0.79826510231516123</v>
      </c>
    </row>
    <row r="9" spans="1:5" x14ac:dyDescent="0.25">
      <c r="A9" s="3">
        <v>-305.77</v>
      </c>
      <c r="C9" s="2">
        <f>C2-C8</f>
        <v>0.53476331690269063</v>
      </c>
    </row>
    <row r="10" spans="1:5" x14ac:dyDescent="0.25">
      <c r="A10" s="3">
        <v>215.56</v>
      </c>
      <c r="C10" s="2">
        <f>C2+C8</f>
        <v>125.72809382595443</v>
      </c>
    </row>
    <row r="11" spans="1:5" x14ac:dyDescent="0.25">
      <c r="A11" s="3">
        <v>-1.06</v>
      </c>
    </row>
    <row r="12" spans="1:5" x14ac:dyDescent="0.25">
      <c r="A12" s="3">
        <v>340.52</v>
      </c>
    </row>
    <row r="13" spans="1:5" x14ac:dyDescent="0.25">
      <c r="A13" s="3">
        <v>318.2</v>
      </c>
    </row>
    <row r="14" spans="1:5" x14ac:dyDescent="0.25">
      <c r="A14" s="3">
        <v>89.42</v>
      </c>
    </row>
    <row r="15" spans="1:5" x14ac:dyDescent="0.25">
      <c r="A15" s="3">
        <v>88.47</v>
      </c>
    </row>
    <row r="16" spans="1:5" x14ac:dyDescent="0.25">
      <c r="A16" s="3">
        <v>-0.52</v>
      </c>
    </row>
    <row r="17" spans="1:1" x14ac:dyDescent="0.25">
      <c r="A17" s="3">
        <v>-206.85</v>
      </c>
    </row>
    <row r="18" spans="1:1" x14ac:dyDescent="0.25">
      <c r="A18" s="3">
        <v>280.79000000000002</v>
      </c>
    </row>
    <row r="19" spans="1:1" x14ac:dyDescent="0.25">
      <c r="A19" s="3">
        <v>-114.73</v>
      </c>
    </row>
    <row r="20" spans="1:1" x14ac:dyDescent="0.25">
      <c r="A20" s="3">
        <v>19.100000000000001</v>
      </c>
    </row>
    <row r="21" spans="1:1" x14ac:dyDescent="0.25">
      <c r="A21" s="3">
        <v>-117.65</v>
      </c>
    </row>
    <row r="22" spans="1:1" x14ac:dyDescent="0.25">
      <c r="A22" s="3">
        <v>152.02000000000001</v>
      </c>
    </row>
    <row r="23" spans="1:1" x14ac:dyDescent="0.25">
      <c r="A23" s="3">
        <v>0</v>
      </c>
    </row>
    <row r="24" spans="1:1" x14ac:dyDescent="0.25">
      <c r="A24" s="3">
        <v>0</v>
      </c>
    </row>
    <row r="25" spans="1:1" x14ac:dyDescent="0.25">
      <c r="A25" s="3">
        <v>0</v>
      </c>
    </row>
    <row r="26" spans="1:1" x14ac:dyDescent="0.25">
      <c r="A26" s="3">
        <v>0</v>
      </c>
    </row>
    <row r="27" spans="1:1" x14ac:dyDescent="0.25">
      <c r="A27" s="3">
        <v>0</v>
      </c>
    </row>
    <row r="28" spans="1:1" x14ac:dyDescent="0.25">
      <c r="A28" s="3">
        <v>505.36</v>
      </c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workbookViewId="0">
      <selection activeCell="O2" sqref="O2:O12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31</v>
      </c>
      <c r="C1" s="3">
        <v>2</v>
      </c>
      <c r="D1" s="3">
        <v>5863370.9000000004</v>
      </c>
      <c r="E1" s="3">
        <v>447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-0.62056670506721656</v>
      </c>
      <c r="H2">
        <f t="shared" ref="H2:H12" si="0">E2/E$1</f>
        <v>3.6487695749440711E-2</v>
      </c>
      <c r="J2">
        <v>708</v>
      </c>
      <c r="K2" s="3">
        <v>31</v>
      </c>
      <c r="L2" s="3">
        <v>2</v>
      </c>
      <c r="M2" s="3">
        <v>3806017.73</v>
      </c>
      <c r="N2" s="3">
        <v>299.26</v>
      </c>
      <c r="O2">
        <f>N2/E$1</f>
        <v>0.66948545861297537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12.081947932033431</v>
      </c>
      <c r="H3">
        <f t="shared" si="0"/>
        <v>0.33572706935123042</v>
      </c>
      <c r="J3">
        <v>809</v>
      </c>
      <c r="K3" s="3">
        <v>31</v>
      </c>
      <c r="L3" s="3">
        <v>2</v>
      </c>
      <c r="M3" s="3">
        <v>2361950.02</v>
      </c>
      <c r="N3" s="3">
        <v>182.4</v>
      </c>
      <c r="O3">
        <f t="shared" ref="O3:O12" si="2">N3/E$1</f>
        <v>0.40805369127516777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5.0528439775147094</v>
      </c>
      <c r="H4">
        <f t="shared" si="0"/>
        <v>0.29823266219239375</v>
      </c>
      <c r="J4">
        <v>910</v>
      </c>
      <c r="K4" s="3">
        <v>31</v>
      </c>
      <c r="L4" s="3">
        <v>2</v>
      </c>
      <c r="M4" s="3">
        <v>-2178749.15</v>
      </c>
      <c r="N4" s="3">
        <v>-177.91</v>
      </c>
      <c r="O4">
        <f t="shared" si="2"/>
        <v>-0.39800894854586127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3.1238103630797092</v>
      </c>
      <c r="H5">
        <f t="shared" si="0"/>
        <v>0.22959731543624159</v>
      </c>
      <c r="J5">
        <v>1011</v>
      </c>
      <c r="K5" s="3">
        <v>31</v>
      </c>
      <c r="L5" s="3">
        <v>2</v>
      </c>
      <c r="M5" s="3">
        <v>2540059.2999999998</v>
      </c>
      <c r="N5" s="3">
        <v>200.19</v>
      </c>
      <c r="O5">
        <f t="shared" si="2"/>
        <v>0.44785234899328857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4.6574878863624329</v>
      </c>
      <c r="H6">
        <f t="shared" si="0"/>
        <v>0.22530201342281878</v>
      </c>
      <c r="J6">
        <v>1112</v>
      </c>
      <c r="K6" s="3">
        <v>31</v>
      </c>
      <c r="L6" s="3">
        <v>2</v>
      </c>
      <c r="M6" s="3">
        <v>3380130.95</v>
      </c>
      <c r="N6" s="3">
        <v>293.94</v>
      </c>
      <c r="O6">
        <f t="shared" si="2"/>
        <v>0.65758389261744965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3.7795626693170612</v>
      </c>
      <c r="H7">
        <f t="shared" si="0"/>
        <v>0.19073825503355707</v>
      </c>
      <c r="J7">
        <v>1213</v>
      </c>
      <c r="K7" s="3">
        <v>31</v>
      </c>
      <c r="L7" s="3">
        <v>2</v>
      </c>
      <c r="M7" s="3">
        <v>5031300.92</v>
      </c>
      <c r="N7" s="3">
        <v>432.77</v>
      </c>
      <c r="O7">
        <f t="shared" si="2"/>
        <v>0.96816554809843391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2.4428919855641404</v>
      </c>
      <c r="H8">
        <f t="shared" si="0"/>
        <v>0.14185682326621923</v>
      </c>
      <c r="J8">
        <v>1314</v>
      </c>
      <c r="K8" s="3">
        <v>31</v>
      </c>
      <c r="L8" s="3">
        <v>2</v>
      </c>
      <c r="M8" s="3">
        <v>-133498.87</v>
      </c>
      <c r="N8" s="3">
        <v>-12.48</v>
      </c>
      <c r="O8">
        <f t="shared" si="2"/>
        <v>-2.7919463087248322E-2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1.2632842773088107</v>
      </c>
      <c r="H9">
        <f t="shared" si="0"/>
        <v>0.1066890380313199</v>
      </c>
      <c r="J9">
        <v>1415</v>
      </c>
      <c r="K9" s="3">
        <v>31</v>
      </c>
      <c r="L9" s="3">
        <v>2</v>
      </c>
      <c r="M9" s="3">
        <v>607173.17000000004</v>
      </c>
      <c r="N9" s="3">
        <v>57.12</v>
      </c>
      <c r="O9">
        <f t="shared" si="2"/>
        <v>0.12778523489932886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5.969519281135705</v>
      </c>
      <c r="H10">
        <f t="shared" si="0"/>
        <v>0.1025503355704698</v>
      </c>
      <c r="J10">
        <v>1516</v>
      </c>
      <c r="K10" s="3">
        <v>31</v>
      </c>
      <c r="L10" s="3">
        <v>2</v>
      </c>
      <c r="M10" s="3">
        <v>810071.47</v>
      </c>
      <c r="N10" s="3">
        <v>70.73</v>
      </c>
      <c r="O10">
        <f t="shared" si="2"/>
        <v>0.15823266219239374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11.299523212833082</v>
      </c>
      <c r="H11">
        <f t="shared" si="0"/>
        <v>0.11621923937360179</v>
      </c>
      <c r="J11">
        <v>1617</v>
      </c>
      <c r="K11" s="3">
        <v>31</v>
      </c>
      <c r="L11" s="3">
        <v>2</v>
      </c>
      <c r="M11" s="3">
        <v>-1582158.6</v>
      </c>
      <c r="N11" s="3">
        <v>-137.88999999999999</v>
      </c>
      <c r="O11">
        <f t="shared" si="2"/>
        <v>-0.30847874720357937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-0.33684049562683988</v>
      </c>
      <c r="H12">
        <f t="shared" si="0"/>
        <v>0.10496644295302014</v>
      </c>
      <c r="J12">
        <v>1718</v>
      </c>
      <c r="K12" s="3">
        <v>31</v>
      </c>
      <c r="L12" s="3">
        <v>2</v>
      </c>
      <c r="M12" s="3">
        <v>467678.53</v>
      </c>
      <c r="N12" s="3">
        <v>44.29</v>
      </c>
      <c r="O12">
        <f t="shared" si="2"/>
        <v>9.9082774049217004E-2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O2" sqref="O2:O1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31</v>
      </c>
      <c r="C1" s="3">
        <v>3</v>
      </c>
      <c r="D1" s="3">
        <v>12757957</v>
      </c>
      <c r="E1" s="3">
        <v>486.31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-0.17448159764137791</v>
      </c>
      <c r="H2">
        <f t="shared" ref="H2:H11" si="0">E2/E$1</f>
        <v>8.8914478419115386E-2</v>
      </c>
      <c r="J2">
        <v>809</v>
      </c>
      <c r="K2" s="3">
        <v>31</v>
      </c>
      <c r="L2" s="3">
        <v>3</v>
      </c>
      <c r="M2" s="3">
        <v>186433.35</v>
      </c>
      <c r="N2" s="3">
        <v>14.4</v>
      </c>
      <c r="O2">
        <f>N2/E$1</f>
        <v>2.9610742119224362E-2</v>
      </c>
      <c r="Q2" s="3">
        <v>607</v>
      </c>
      <c r="R2" s="3">
        <v>14</v>
      </c>
      <c r="S2" s="3">
        <v>9</v>
      </c>
      <c r="T2" s="3">
        <v>1650565.8</v>
      </c>
      <c r="U2" s="3">
        <v>136.80000000000001</v>
      </c>
      <c r="V2" s="3">
        <v>214.14</v>
      </c>
      <c r="W2" s="2">
        <f>U2/V2</f>
        <v>0.63883440739703012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1">(D3-D2)/$D$1</f>
        <v>2.1164399778114942</v>
      </c>
      <c r="H3">
        <f t="shared" si="0"/>
        <v>0.14934918056383786</v>
      </c>
      <c r="J3">
        <v>910</v>
      </c>
      <c r="K3" s="3">
        <v>31</v>
      </c>
      <c r="L3" s="3">
        <v>3</v>
      </c>
      <c r="M3" s="3">
        <v>-187159.47</v>
      </c>
      <c r="N3" s="3">
        <v>-15.28</v>
      </c>
      <c r="O3">
        <f t="shared" ref="O3:O11" si="2">N3/E$1</f>
        <v>-3.1420287470954739E-2</v>
      </c>
      <c r="Q3" s="3">
        <v>708</v>
      </c>
      <c r="R3" s="3">
        <v>9</v>
      </c>
      <c r="S3" s="3">
        <v>4</v>
      </c>
      <c r="T3" s="3">
        <v>-967959.13</v>
      </c>
      <c r="U3" s="3">
        <v>-84.31</v>
      </c>
      <c r="V3" s="3">
        <v>454.98</v>
      </c>
      <c r="W3" s="2">
        <f t="shared" ref="W3" si="3">U3/V3</f>
        <v>-0.18530484856477208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1"/>
        <v>1.5858374597123979</v>
      </c>
      <c r="H4">
        <f t="shared" si="0"/>
        <v>0.13495506981143715</v>
      </c>
      <c r="J4">
        <v>1011</v>
      </c>
      <c r="K4" s="3">
        <v>31</v>
      </c>
      <c r="L4" s="3">
        <v>3</v>
      </c>
      <c r="M4" s="3">
        <v>3003406.53</v>
      </c>
      <c r="N4" s="3">
        <v>236.71</v>
      </c>
      <c r="O4">
        <f t="shared" si="2"/>
        <v>0.48674713660011104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1"/>
        <v>1.7402226579067477</v>
      </c>
      <c r="H5">
        <f t="shared" si="0"/>
        <v>0.13972568937508997</v>
      </c>
      <c r="J5">
        <v>1112</v>
      </c>
      <c r="K5" s="3">
        <v>31</v>
      </c>
      <c r="L5" s="3">
        <v>3</v>
      </c>
      <c r="M5" s="3">
        <v>3326798.15</v>
      </c>
      <c r="N5" s="3">
        <v>289.3</v>
      </c>
      <c r="O5">
        <f t="shared" si="2"/>
        <v>0.59488803438136173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1"/>
        <v>1.7247216313709159</v>
      </c>
      <c r="H6">
        <f t="shared" si="0"/>
        <v>0.12619522526783328</v>
      </c>
      <c r="J6">
        <v>1213</v>
      </c>
      <c r="K6" s="3">
        <v>31</v>
      </c>
      <c r="L6" s="3">
        <v>3</v>
      </c>
      <c r="M6" s="3">
        <v>3521723.85</v>
      </c>
      <c r="N6" s="3">
        <v>297.51</v>
      </c>
      <c r="O6">
        <f t="shared" si="2"/>
        <v>0.6117702699923917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1"/>
        <v>1.0421299099848038</v>
      </c>
      <c r="H7">
        <f t="shared" si="0"/>
        <v>9.4219736382143079E-2</v>
      </c>
      <c r="J7">
        <v>1314</v>
      </c>
      <c r="K7" s="3">
        <v>31</v>
      </c>
      <c r="L7" s="3">
        <v>3</v>
      </c>
      <c r="M7" s="3">
        <v>482603.13</v>
      </c>
      <c r="N7" s="3">
        <v>45.44</v>
      </c>
      <c r="O7">
        <f t="shared" si="2"/>
        <v>9.3438341798441321E-2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1"/>
        <v>1.1586797784316099</v>
      </c>
      <c r="H8">
        <f t="shared" si="0"/>
        <v>7.5733585572988413E-2</v>
      </c>
      <c r="J8">
        <v>1415</v>
      </c>
      <c r="K8" s="3">
        <v>31</v>
      </c>
      <c r="L8" s="3">
        <v>3</v>
      </c>
      <c r="M8" s="3">
        <v>-271261.42</v>
      </c>
      <c r="N8" s="3">
        <v>-24.93</v>
      </c>
      <c r="O8">
        <f t="shared" si="2"/>
        <v>-5.1263597293907177E-2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1"/>
        <v>2.9629496548702892</v>
      </c>
      <c r="H9">
        <f t="shared" si="0"/>
        <v>7.8324525508420562E-2</v>
      </c>
      <c r="J9">
        <v>1516</v>
      </c>
      <c r="K9" s="3">
        <v>31</v>
      </c>
      <c r="L9" s="3">
        <v>3</v>
      </c>
      <c r="M9" s="3">
        <v>-1911489.87</v>
      </c>
      <c r="N9" s="3">
        <v>-171.92</v>
      </c>
      <c r="O9">
        <f t="shared" si="2"/>
        <v>-0.35351936007896195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1"/>
        <v>3.6181492052371724</v>
      </c>
      <c r="H10">
        <f t="shared" si="0"/>
        <v>8.5973967222553516E-2</v>
      </c>
      <c r="J10">
        <v>1617</v>
      </c>
      <c r="K10" s="3">
        <v>31</v>
      </c>
      <c r="L10" s="3">
        <v>3</v>
      </c>
      <c r="M10" s="3">
        <v>3361595.55</v>
      </c>
      <c r="N10" s="3">
        <v>292.98</v>
      </c>
      <c r="O10">
        <f t="shared" si="2"/>
        <v>0.60245522403405238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1"/>
        <v>-0.99537585915989502</v>
      </c>
      <c r="H11">
        <f t="shared" si="0"/>
        <v>7.2793074376426556E-2</v>
      </c>
      <c r="J11">
        <v>1718</v>
      </c>
      <c r="K11" s="3">
        <v>31</v>
      </c>
      <c r="L11" s="3">
        <v>3</v>
      </c>
      <c r="M11" s="3">
        <v>-150766.95000000001</v>
      </c>
      <c r="N11" s="3">
        <v>-14.23</v>
      </c>
      <c r="O11">
        <f t="shared" si="2"/>
        <v>-2.9261170858094633E-2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workbookViewId="0">
      <selection activeCell="N2" sqref="N2:N10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4</v>
      </c>
      <c r="C1" s="3">
        <v>7</v>
      </c>
      <c r="D1" s="3">
        <v>4038065.03</v>
      </c>
      <c r="E1" s="3">
        <v>576.54999999999995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5.9788248135270869</v>
      </c>
      <c r="H2">
        <f t="shared" ref="H2:H10" si="0">E2/E$1</f>
        <v>0.18962795941375424</v>
      </c>
      <c r="J2">
        <v>910</v>
      </c>
      <c r="K2" s="3">
        <v>4</v>
      </c>
      <c r="L2" s="3">
        <v>7</v>
      </c>
      <c r="M2" s="3">
        <v>3494276.31</v>
      </c>
      <c r="N2" s="3">
        <v>312.31</v>
      </c>
      <c r="O2">
        <f>N2/E$1</f>
        <v>0.54168762466394937</v>
      </c>
      <c r="Q2" s="3">
        <v>607</v>
      </c>
      <c r="R2" s="3">
        <v>14</v>
      </c>
      <c r="S2" s="3">
        <v>9</v>
      </c>
      <c r="T2" s="3">
        <v>1419642.55</v>
      </c>
      <c r="U2" s="3">
        <v>128.44999999999999</v>
      </c>
      <c r="V2" s="3">
        <v>214.14</v>
      </c>
      <c r="W2" s="2">
        <f t="shared" ref="W2:W4" si="1">U2/V2</f>
        <v>0.59984122536658258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0.98650938516460718</v>
      </c>
      <c r="H3">
        <f t="shared" si="0"/>
        <v>9.104154019599342E-2</v>
      </c>
      <c r="J3">
        <v>1011</v>
      </c>
      <c r="K3" s="3">
        <v>4</v>
      </c>
      <c r="L3" s="3">
        <v>7</v>
      </c>
      <c r="M3" s="3">
        <v>347076.84</v>
      </c>
      <c r="N3" s="3">
        <v>33.04</v>
      </c>
      <c r="O3">
        <f t="shared" ref="O3:O10" si="3">N3/E$1</f>
        <v>5.7306391466481664E-2</v>
      </c>
      <c r="Q3" s="3">
        <v>708</v>
      </c>
      <c r="R3" s="3">
        <v>9</v>
      </c>
      <c r="S3" s="3">
        <v>4</v>
      </c>
      <c r="T3" s="3">
        <v>574272.30000000005</v>
      </c>
      <c r="U3" s="3">
        <v>59.18</v>
      </c>
      <c r="V3" s="3">
        <v>454.98</v>
      </c>
      <c r="W3" s="2">
        <f t="shared" si="1"/>
        <v>0.13007165150116487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6.3505188449132026</v>
      </c>
      <c r="H4">
        <f t="shared" si="0"/>
        <v>0.10923597259561184</v>
      </c>
      <c r="J4">
        <v>1112</v>
      </c>
      <c r="K4" s="3">
        <v>4</v>
      </c>
      <c r="L4" s="3">
        <v>7</v>
      </c>
      <c r="M4" s="3">
        <v>-54262.559999999998</v>
      </c>
      <c r="N4" s="3">
        <v>-5.15</v>
      </c>
      <c r="O4">
        <f t="shared" si="3"/>
        <v>-8.9324429797936009E-3</v>
      </c>
      <c r="Q4" s="3">
        <v>809</v>
      </c>
      <c r="R4" s="3">
        <v>6</v>
      </c>
      <c r="S4" s="3">
        <v>2</v>
      </c>
      <c r="T4" s="3">
        <v>67853.399999999994</v>
      </c>
      <c r="U4" s="3">
        <v>6.99</v>
      </c>
      <c r="V4" s="3">
        <v>415.9</v>
      </c>
      <c r="W4" s="2">
        <f t="shared" si="1"/>
        <v>1.6806924741524405E-2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3.131880325364647</v>
      </c>
      <c r="H5">
        <f t="shared" si="0"/>
        <v>9.1752666724481832E-2</v>
      </c>
      <c r="J5">
        <v>1213</v>
      </c>
      <c r="K5" s="3">
        <v>4</v>
      </c>
      <c r="L5" s="3">
        <v>7</v>
      </c>
      <c r="M5" s="3">
        <v>-325269.90000000002</v>
      </c>
      <c r="N5" s="3">
        <v>-30.7</v>
      </c>
      <c r="O5">
        <f t="shared" si="3"/>
        <v>-5.3247766889255053E-2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3.1075220722733157</v>
      </c>
      <c r="H6">
        <f t="shared" si="0"/>
        <v>6.9152718758130255E-2</v>
      </c>
      <c r="J6">
        <v>1314</v>
      </c>
      <c r="K6" s="3">
        <v>4</v>
      </c>
      <c r="L6" s="3">
        <v>7</v>
      </c>
      <c r="M6" s="3">
        <v>505056.79</v>
      </c>
      <c r="N6" s="3">
        <v>48.56</v>
      </c>
      <c r="O6">
        <f t="shared" si="3"/>
        <v>8.4225132252189763E-2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3.382685701819911</v>
      </c>
      <c r="H7">
        <f t="shared" si="0"/>
        <v>5.484346544098518E-2</v>
      </c>
      <c r="J7">
        <v>1415</v>
      </c>
      <c r="K7" s="3">
        <v>4</v>
      </c>
      <c r="L7" s="3">
        <v>7</v>
      </c>
      <c r="M7" s="3">
        <v>832174.44</v>
      </c>
      <c r="N7" s="3">
        <v>79.709999999999994</v>
      </c>
      <c r="O7">
        <f t="shared" si="3"/>
        <v>0.13825340386783452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9.1647211362517389</v>
      </c>
      <c r="H8">
        <f t="shared" si="0"/>
        <v>5.9890729338305443E-2</v>
      </c>
      <c r="J8">
        <v>1516</v>
      </c>
      <c r="K8" s="3">
        <v>4</v>
      </c>
      <c r="L8" s="3">
        <v>7</v>
      </c>
      <c r="M8" s="3">
        <v>2841557.24</v>
      </c>
      <c r="N8" s="3">
        <v>227.35</v>
      </c>
      <c r="O8">
        <f t="shared" si="3"/>
        <v>0.39432833232156794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17.562517647220755</v>
      </c>
      <c r="H9">
        <f t="shared" si="0"/>
        <v>7.9438036596999398E-2</v>
      </c>
      <c r="J9">
        <v>1617</v>
      </c>
      <c r="K9" s="3">
        <v>4</v>
      </c>
      <c r="L9" s="3">
        <v>7</v>
      </c>
      <c r="M9" s="3">
        <v>-5386207.8300000001</v>
      </c>
      <c r="N9" s="3">
        <v>-473.28</v>
      </c>
      <c r="O9">
        <f t="shared" si="3"/>
        <v>-0.82088283756829417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0.78376906921679734</v>
      </c>
      <c r="H10">
        <f t="shared" si="0"/>
        <v>7.1719712080478712E-2</v>
      </c>
      <c r="J10">
        <v>1718</v>
      </c>
      <c r="K10" s="3">
        <v>4</v>
      </c>
      <c r="L10" s="3">
        <v>7</v>
      </c>
      <c r="M10" s="3">
        <v>610813.29</v>
      </c>
      <c r="N10" s="3">
        <v>51.15</v>
      </c>
      <c r="O10">
        <f t="shared" si="3"/>
        <v>8.8717370566299539E-2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N2" sqref="N2:N9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13</v>
      </c>
      <c r="C1" s="3">
        <v>10</v>
      </c>
      <c r="D1" s="3">
        <v>8703578.8900000006</v>
      </c>
      <c r="E1" s="3">
        <v>446.32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-6.162748632246843</v>
      </c>
      <c r="H2">
        <f t="shared" ref="H2:H9" si="0">E2/E$1</f>
        <v>-0.38051174045527875</v>
      </c>
      <c r="J2">
        <v>1011</v>
      </c>
      <c r="K2" s="3">
        <v>13</v>
      </c>
      <c r="L2" s="3">
        <v>10</v>
      </c>
      <c r="M2" s="3">
        <v>730737.06</v>
      </c>
      <c r="N2" s="3">
        <v>71.27</v>
      </c>
      <c r="O2">
        <f>N2/E$1</f>
        <v>0.1596836350600466</v>
      </c>
      <c r="Q2" s="3">
        <v>607</v>
      </c>
      <c r="R2" s="3">
        <v>14</v>
      </c>
      <c r="S2" s="3">
        <v>9</v>
      </c>
      <c r="T2" s="3">
        <v>1753497.08</v>
      </c>
      <c r="U2" s="3">
        <v>177.18</v>
      </c>
      <c r="V2" s="3">
        <v>214.14</v>
      </c>
      <c r="W2" s="2">
        <f t="shared" ref="W2:W5" si="1">U2/V2</f>
        <v>0.827402633790978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2">(D3-D2)/$D$1</f>
        <v>2.9463521137797142</v>
      </c>
      <c r="H3">
        <f t="shared" si="0"/>
        <v>-7.3870765370138022E-2</v>
      </c>
      <c r="J3">
        <v>1112</v>
      </c>
      <c r="K3" s="3">
        <v>13</v>
      </c>
      <c r="L3" s="3">
        <v>10</v>
      </c>
      <c r="M3" s="3">
        <v>985761.88</v>
      </c>
      <c r="N3" s="3">
        <v>93.48</v>
      </c>
      <c r="O3">
        <f>N3/E$1</f>
        <v>0.20944613730059153</v>
      </c>
      <c r="Q3" s="3">
        <v>708</v>
      </c>
      <c r="R3" s="3">
        <v>9</v>
      </c>
      <c r="S3" s="3">
        <v>4</v>
      </c>
      <c r="T3" s="3">
        <v>118573.52</v>
      </c>
      <c r="U3" s="3">
        <v>10.75</v>
      </c>
      <c r="V3" s="3">
        <v>454.98</v>
      </c>
      <c r="W3" s="2">
        <f t="shared" si="1"/>
        <v>2.3627412193942592E-2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2"/>
        <v>1.4530501279801691</v>
      </c>
      <c r="H4">
        <f t="shared" si="0"/>
        <v>-1.4899623588456713E-2</v>
      </c>
      <c r="J4">
        <v>1213</v>
      </c>
      <c r="K4" s="3">
        <v>13</v>
      </c>
      <c r="L4" s="3">
        <v>10</v>
      </c>
      <c r="M4" s="3">
        <v>-807158.67</v>
      </c>
      <c r="N4" s="3">
        <v>-76.17</v>
      </c>
      <c r="O4">
        <f t="shared" ref="O4:O9" si="3">N4/E$1</f>
        <v>-0.17066230507259367</v>
      </c>
      <c r="Q4" s="3">
        <v>809</v>
      </c>
      <c r="R4" s="3">
        <v>6</v>
      </c>
      <c r="S4" s="3">
        <v>2</v>
      </c>
      <c r="T4" s="3">
        <v>1089443.8500000001</v>
      </c>
      <c r="U4" s="3">
        <v>110.13</v>
      </c>
      <c r="V4" s="3">
        <v>415.9</v>
      </c>
      <c r="W4" s="2">
        <f t="shared" si="1"/>
        <v>0.26479923058427507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2"/>
        <v>1.441749005620836</v>
      </c>
      <c r="H5">
        <f t="shared" si="0"/>
        <v>7.9315289478401156E-3</v>
      </c>
      <c r="J5">
        <v>1314</v>
      </c>
      <c r="K5" s="3">
        <v>13</v>
      </c>
      <c r="L5" s="3">
        <v>10</v>
      </c>
      <c r="M5" s="3">
        <v>271631.3</v>
      </c>
      <c r="N5" s="3">
        <v>26.54</v>
      </c>
      <c r="O5">
        <f t="shared" si="3"/>
        <v>5.9464061659795661E-2</v>
      </c>
      <c r="Q5" s="3">
        <v>910</v>
      </c>
      <c r="R5" s="3">
        <v>10</v>
      </c>
      <c r="S5" s="3">
        <v>6</v>
      </c>
      <c r="T5" s="3">
        <v>-1291642.45</v>
      </c>
      <c r="U5" s="3">
        <v>-126.36</v>
      </c>
      <c r="V5" s="3">
        <v>192.34</v>
      </c>
      <c r="W5" s="2">
        <f t="shared" si="1"/>
        <v>-0.65696163044608502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2"/>
        <v>1.5694124236288733</v>
      </c>
      <c r="H6">
        <f t="shared" si="0"/>
        <v>1.7207384835992112E-2</v>
      </c>
      <c r="J6">
        <v>1415</v>
      </c>
      <c r="K6" s="3">
        <v>13</v>
      </c>
      <c r="L6" s="3">
        <v>10</v>
      </c>
      <c r="M6" s="3">
        <v>-1149301.1299999999</v>
      </c>
      <c r="N6" s="3">
        <v>-109.86</v>
      </c>
      <c r="O6">
        <f t="shared" si="3"/>
        <v>-0.24614626277110593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2"/>
        <v>4.2520140734887972</v>
      </c>
      <c r="H7">
        <f t="shared" si="0"/>
        <v>3.8201290553862705E-2</v>
      </c>
      <c r="J7">
        <v>1516</v>
      </c>
      <c r="K7" s="3">
        <v>13</v>
      </c>
      <c r="L7" s="3">
        <v>10</v>
      </c>
      <c r="M7" s="3">
        <v>3950149.79</v>
      </c>
      <c r="N7" s="3">
        <v>311.93</v>
      </c>
      <c r="O7">
        <f t="shared" si="3"/>
        <v>0.69889317081914326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2"/>
        <v>8.1482099773326677</v>
      </c>
      <c r="H8">
        <f t="shared" si="0"/>
        <v>7.3064169205950893E-2</v>
      </c>
      <c r="J8">
        <v>1617</v>
      </c>
      <c r="K8" s="3">
        <v>13</v>
      </c>
      <c r="L8" s="3">
        <v>10</v>
      </c>
      <c r="M8" s="3">
        <v>-1939363.11</v>
      </c>
      <c r="N8" s="3">
        <v>-177.1</v>
      </c>
      <c r="O8">
        <f t="shared" si="3"/>
        <v>-0.39680050188205773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2"/>
        <v>0.36363322605558629</v>
      </c>
      <c r="H9">
        <f t="shared" si="0"/>
        <v>6.5558343789209536E-2</v>
      </c>
      <c r="J9">
        <v>1718</v>
      </c>
      <c r="K9" s="3">
        <v>13</v>
      </c>
      <c r="L9" s="3">
        <v>10</v>
      </c>
      <c r="M9" s="3">
        <v>-1075584.1000000001</v>
      </c>
      <c r="N9" s="3">
        <v>-91.78</v>
      </c>
      <c r="O9">
        <f t="shared" si="3"/>
        <v>-0.20563721096970783</v>
      </c>
    </row>
    <row r="10" spans="1:23" x14ac:dyDescent="0.25">
      <c r="N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O2" sqref="O2:O8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9</v>
      </c>
      <c r="C1" s="3">
        <v>2</v>
      </c>
      <c r="D1" s="3">
        <v>1229088.2</v>
      </c>
      <c r="E1" s="3">
        <v>235.68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0.1529581359580216</v>
      </c>
      <c r="H2">
        <f t="shared" ref="H2:H8" si="0">E2/E$1</f>
        <v>2.0324168363883233E-2</v>
      </c>
      <c r="J2" s="2">
        <v>1112</v>
      </c>
      <c r="K2" s="3">
        <v>9</v>
      </c>
      <c r="L2" s="3">
        <v>2</v>
      </c>
      <c r="M2" s="3">
        <v>2081485.68</v>
      </c>
      <c r="N2" s="3">
        <v>196.06</v>
      </c>
      <c r="O2" s="2">
        <f>N2/E$1</f>
        <v>0.83189069925322467</v>
      </c>
      <c r="Q2" s="3">
        <v>607</v>
      </c>
      <c r="R2" s="3">
        <v>14</v>
      </c>
      <c r="S2" s="3">
        <v>9</v>
      </c>
      <c r="T2" s="3">
        <v>1333817.73</v>
      </c>
      <c r="U2" s="3">
        <v>122.93</v>
      </c>
      <c r="V2" s="3">
        <v>214.14</v>
      </c>
      <c r="W2" s="2">
        <f t="shared" ref="W2:W6" si="1">U2/V2</f>
        <v>0.57406369664705337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9.2996468601683766</v>
      </c>
      <c r="H3">
        <f t="shared" si="0"/>
        <v>7.9005431093007464E-2</v>
      </c>
      <c r="J3" s="2">
        <v>1213</v>
      </c>
      <c r="K3" s="3">
        <v>9</v>
      </c>
      <c r="L3" s="3">
        <v>2</v>
      </c>
      <c r="M3" s="3">
        <v>119337.35</v>
      </c>
      <c r="N3" s="3">
        <v>10.72</v>
      </c>
      <c r="O3" s="2">
        <f t="shared" ref="O3:O8" si="3">N3/E$1</f>
        <v>4.5485403937542433E-2</v>
      </c>
      <c r="Q3" s="3">
        <v>708</v>
      </c>
      <c r="R3" s="3">
        <v>9</v>
      </c>
      <c r="S3" s="3">
        <v>4</v>
      </c>
      <c r="T3" s="3">
        <v>1807939.33</v>
      </c>
      <c r="U3" s="3">
        <v>166.63</v>
      </c>
      <c r="V3" s="3">
        <v>454.98</v>
      </c>
      <c r="W3" s="2">
        <f t="shared" si="1"/>
        <v>0.36623587850015382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11.842950514047731</v>
      </c>
      <c r="H4">
        <f t="shared" si="0"/>
        <v>9.1649694501018328E-2</v>
      </c>
      <c r="J4" s="2">
        <v>1314</v>
      </c>
      <c r="K4" s="3">
        <v>9</v>
      </c>
      <c r="L4" s="3">
        <v>2</v>
      </c>
      <c r="M4" s="3">
        <v>2516983.25</v>
      </c>
      <c r="N4" s="3">
        <v>237.38</v>
      </c>
      <c r="O4" s="2">
        <f t="shared" si="3"/>
        <v>1.0072131704005431</v>
      </c>
      <c r="Q4" s="3">
        <v>809</v>
      </c>
      <c r="R4" s="3">
        <v>6</v>
      </c>
      <c r="S4" s="3">
        <v>2</v>
      </c>
      <c r="T4" s="3">
        <v>1755840.65</v>
      </c>
      <c r="U4" s="3">
        <v>161.82</v>
      </c>
      <c r="V4" s="3">
        <v>415.9</v>
      </c>
      <c r="W4" s="2">
        <f t="shared" si="1"/>
        <v>0.38908391440250062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7.0118582376756979</v>
      </c>
      <c r="H5">
        <f t="shared" si="0"/>
        <v>7.4295655125594023E-2</v>
      </c>
      <c r="J5" s="2">
        <v>1415</v>
      </c>
      <c r="K5" s="3">
        <v>9</v>
      </c>
      <c r="L5" s="3">
        <v>2</v>
      </c>
      <c r="M5" s="3">
        <v>-143700.5</v>
      </c>
      <c r="N5" s="3">
        <v>-13.79</v>
      </c>
      <c r="O5" s="2">
        <f t="shared" si="3"/>
        <v>-5.8511541072640866E-2</v>
      </c>
      <c r="Q5" s="3">
        <v>910</v>
      </c>
      <c r="R5" s="3">
        <v>10</v>
      </c>
      <c r="S5" s="3">
        <v>6</v>
      </c>
      <c r="T5" s="3">
        <v>586510.13</v>
      </c>
      <c r="U5" s="3">
        <v>57.23</v>
      </c>
      <c r="V5" s="3">
        <v>192.34</v>
      </c>
      <c r="W5" s="2">
        <f t="shared" si="1"/>
        <v>0.29754601226993865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22.659432097712767</v>
      </c>
      <c r="H6">
        <f t="shared" si="0"/>
        <v>9.9329599456890696E-2</v>
      </c>
      <c r="J6" s="2">
        <v>1516</v>
      </c>
      <c r="K6" s="3">
        <v>9</v>
      </c>
      <c r="L6" s="3">
        <v>2</v>
      </c>
      <c r="M6" s="3">
        <v>815557.85</v>
      </c>
      <c r="N6" s="3">
        <v>67.22</v>
      </c>
      <c r="O6" s="2">
        <f t="shared" si="3"/>
        <v>0.28521724372029872</v>
      </c>
      <c r="Q6" s="3">
        <v>1011</v>
      </c>
      <c r="R6" s="3">
        <v>4</v>
      </c>
      <c r="S6" s="3">
        <v>3</v>
      </c>
      <c r="T6" s="3">
        <v>1196751.3500000001</v>
      </c>
      <c r="U6" s="3">
        <v>114.23</v>
      </c>
      <c r="V6" s="3">
        <v>282.64</v>
      </c>
      <c r="W6" s="2">
        <f t="shared" si="1"/>
        <v>0.40415369374469295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19.594651563655077</v>
      </c>
      <c r="H7">
        <f t="shared" si="0"/>
        <v>0.10908859470468432</v>
      </c>
      <c r="J7" s="2">
        <v>1617</v>
      </c>
      <c r="K7" s="3">
        <v>9</v>
      </c>
      <c r="L7" s="3">
        <v>2</v>
      </c>
      <c r="M7" s="3">
        <v>-1788950.53</v>
      </c>
      <c r="N7" s="3">
        <v>-164.77</v>
      </c>
      <c r="O7" s="2">
        <f t="shared" si="3"/>
        <v>-0.69912593346911067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-17.882580989712544</v>
      </c>
      <c r="H8">
        <f t="shared" si="0"/>
        <v>7.0179904955872369E-2</v>
      </c>
      <c r="J8" s="2">
        <v>1718</v>
      </c>
      <c r="K8" s="3">
        <v>9</v>
      </c>
      <c r="L8" s="3">
        <v>2</v>
      </c>
      <c r="M8" s="3">
        <v>1533130.37</v>
      </c>
      <c r="N8" s="3">
        <v>115.57</v>
      </c>
      <c r="O8" s="2">
        <f t="shared" si="3"/>
        <v>0.49036829599456888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O2" sqref="O2:O7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21</v>
      </c>
      <c r="C1" s="3">
        <v>15</v>
      </c>
      <c r="D1" s="3">
        <v>5509529.5</v>
      </c>
      <c r="E1" s="3">
        <v>343.38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2.2810065578195018</v>
      </c>
      <c r="H2">
        <f t="shared" ref="H2:H7" si="0">E2/E$1</f>
        <v>0.15880365775525657</v>
      </c>
      <c r="J2" s="2">
        <v>1213</v>
      </c>
      <c r="K2" s="3">
        <v>21</v>
      </c>
      <c r="L2" s="3">
        <v>15</v>
      </c>
      <c r="M2" s="3">
        <v>595803.9</v>
      </c>
      <c r="N2" s="3">
        <v>56.43</v>
      </c>
      <c r="O2" s="2">
        <f t="shared" ref="O2:O7" si="1">N2/E$1</f>
        <v>0.16433688624847109</v>
      </c>
      <c r="Q2" s="3">
        <v>607</v>
      </c>
      <c r="R2" s="3">
        <v>14</v>
      </c>
      <c r="S2" s="3">
        <v>9</v>
      </c>
      <c r="T2" s="3">
        <v>2053744.05</v>
      </c>
      <c r="U2" s="3">
        <v>201.17</v>
      </c>
      <c r="V2" s="3">
        <v>214.14</v>
      </c>
      <c r="W2" s="2">
        <f t="shared" ref="W2:W7" si="2">U2/V2</f>
        <v>0.93943214719342483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3">(D3-D2)/$D$1</f>
        <v>2.4131731339309459</v>
      </c>
      <c r="H3">
        <f t="shared" si="0"/>
        <v>0.10906284582678083</v>
      </c>
      <c r="J3" s="2">
        <v>1314</v>
      </c>
      <c r="K3" s="3">
        <v>21</v>
      </c>
      <c r="L3" s="3">
        <v>15</v>
      </c>
      <c r="M3" s="3">
        <v>-3164040.45</v>
      </c>
      <c r="N3" s="3">
        <v>-305.77</v>
      </c>
      <c r="O3" s="2">
        <f t="shared" si="1"/>
        <v>-0.89047119808957997</v>
      </c>
      <c r="Q3" s="3">
        <v>708</v>
      </c>
      <c r="R3" s="3">
        <v>9</v>
      </c>
      <c r="S3" s="3">
        <v>4</v>
      </c>
      <c r="T3" s="3">
        <v>2352649.33</v>
      </c>
      <c r="U3" s="3">
        <v>213.05</v>
      </c>
      <c r="V3" s="3">
        <v>454.98</v>
      </c>
      <c r="W3" s="2">
        <f t="shared" si="2"/>
        <v>0.46826234120181109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3"/>
        <v>2.6830579271787185</v>
      </c>
      <c r="H4">
        <f t="shared" si="0"/>
        <v>8.8881122954161576E-2</v>
      </c>
      <c r="J4" s="2">
        <v>1415</v>
      </c>
      <c r="K4" s="3">
        <v>21</v>
      </c>
      <c r="L4" s="3">
        <v>15</v>
      </c>
      <c r="M4" s="3">
        <v>2209314.9700000002</v>
      </c>
      <c r="N4" s="3">
        <v>215.56</v>
      </c>
      <c r="O4" s="2">
        <f t="shared" si="1"/>
        <v>0.62775933368280046</v>
      </c>
      <c r="Q4" s="3">
        <v>809</v>
      </c>
      <c r="R4" s="3">
        <v>6</v>
      </c>
      <c r="S4" s="3">
        <v>2</v>
      </c>
      <c r="T4" s="3">
        <v>1728564.83</v>
      </c>
      <c r="U4" s="3">
        <v>177.86</v>
      </c>
      <c r="V4" s="3">
        <v>415.9</v>
      </c>
      <c r="W4" s="2">
        <f t="shared" si="2"/>
        <v>0.4276508776148113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3"/>
        <v>6.8610548849951707</v>
      </c>
      <c r="H5">
        <f t="shared" si="0"/>
        <v>0.11098491467179218</v>
      </c>
      <c r="J5" s="2">
        <v>1516</v>
      </c>
      <c r="K5" s="3">
        <v>21</v>
      </c>
      <c r="L5" s="3">
        <v>15</v>
      </c>
      <c r="M5" s="3">
        <v>-12322.47</v>
      </c>
      <c r="N5" s="3">
        <v>-1.06</v>
      </c>
      <c r="O5" s="2">
        <f t="shared" si="1"/>
        <v>-3.0869590541091506E-3</v>
      </c>
      <c r="Q5" s="3">
        <v>910</v>
      </c>
      <c r="R5" s="3">
        <v>10</v>
      </c>
      <c r="S5" s="3">
        <v>6</v>
      </c>
      <c r="T5" s="3">
        <v>2451478.65</v>
      </c>
      <c r="U5" s="3">
        <v>222</v>
      </c>
      <c r="V5" s="3">
        <v>192.34</v>
      </c>
      <c r="W5" s="2">
        <f t="shared" si="2"/>
        <v>1.1542060933763127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3"/>
        <v>8.3782457249752458</v>
      </c>
      <c r="H6">
        <f t="shared" si="0"/>
        <v>0.13332168443124237</v>
      </c>
      <c r="J6" s="2">
        <v>1617</v>
      </c>
      <c r="K6" s="3">
        <v>21</v>
      </c>
      <c r="L6" s="3">
        <v>15</v>
      </c>
      <c r="M6" s="3">
        <v>4862359.2</v>
      </c>
      <c r="N6" s="3">
        <v>340.52</v>
      </c>
      <c r="O6" s="2">
        <f t="shared" si="1"/>
        <v>0.9916710350049508</v>
      </c>
      <c r="Q6" s="3">
        <v>1011</v>
      </c>
      <c r="R6" s="3">
        <v>4</v>
      </c>
      <c r="S6" s="3">
        <v>3</v>
      </c>
      <c r="T6" s="3">
        <v>-37537.269999999997</v>
      </c>
      <c r="U6" s="3">
        <v>-3.81</v>
      </c>
      <c r="V6" s="3">
        <v>282.64</v>
      </c>
      <c r="W6" s="2">
        <f t="shared" si="2"/>
        <v>-1.3480045287291255E-2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3"/>
        <v>-2.3049086877563676</v>
      </c>
      <c r="H7">
        <f t="shared" si="0"/>
        <v>0.10029704700331993</v>
      </c>
      <c r="J7" s="2">
        <v>1718</v>
      </c>
      <c r="K7" s="3">
        <v>21</v>
      </c>
      <c r="L7" s="3">
        <v>15</v>
      </c>
      <c r="M7" s="3">
        <v>4135177.5</v>
      </c>
      <c r="N7" s="3">
        <v>318.2</v>
      </c>
      <c r="O7" s="2">
        <f t="shared" si="1"/>
        <v>0.92667016133729396</v>
      </c>
      <c r="Q7" s="3">
        <v>1112</v>
      </c>
      <c r="R7" s="3">
        <v>9</v>
      </c>
      <c r="S7" s="3">
        <v>3</v>
      </c>
      <c r="T7" s="3">
        <v>1605060.48</v>
      </c>
      <c r="U7" s="3">
        <v>156.16</v>
      </c>
      <c r="V7" s="3">
        <v>166.63</v>
      </c>
      <c r="W7" s="2">
        <f t="shared" si="2"/>
        <v>0.93716617655884293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综合(3)</vt:lpstr>
      <vt:lpstr>综合(4)</vt:lpstr>
      <vt:lpstr>综合(5)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2018-12-04T06:40:43Z</dcterms:modified>
</cp:coreProperties>
</file>