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4A7D8FE6-6D5B-4B1A-B193-4B99561B5737}" xr6:coauthVersionLast="40" xr6:coauthVersionMax="40" xr10:uidLastSave="{00000000-0000-0000-0000-000000000000}"/>
  <bookViews>
    <workbookView xWindow="0" yWindow="0" windowWidth="22260" windowHeight="12648" tabRatio="944" activeTab="2" xr2:uid="{00000000-000D-0000-FFFF-FFFF00000000}"/>
  </bookViews>
  <sheets>
    <sheet name="综合(3)" sheetId="19" r:id="rId1"/>
    <sheet name="综合(4)" sheetId="22" r:id="rId2"/>
    <sheet name="综合(5)" sheetId="23" r:id="rId3"/>
    <sheet name="0607" sheetId="6" r:id="rId4"/>
    <sheet name="0608" sheetId="7" r:id="rId5"/>
    <sheet name="0609" sheetId="8" r:id="rId6"/>
    <sheet name="0610" sheetId="9" r:id="rId7"/>
    <sheet name="0611" sheetId="10" r:id="rId8"/>
    <sheet name="0612" sheetId="11" r:id="rId9"/>
    <sheet name="0613" sheetId="12" r:id="rId10"/>
    <sheet name="0614" sheetId="13" r:id="rId11"/>
    <sheet name="0615" sheetId="14" r:id="rId12"/>
    <sheet name="0616" sheetId="15" r:id="rId13"/>
    <sheet name="0617" sheetId="1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3" l="1"/>
  <c r="E5" i="23" s="1"/>
  <c r="E6" i="23" s="1"/>
  <c r="E1" i="23"/>
  <c r="E8" i="23" l="1"/>
  <c r="E7" i="23"/>
  <c r="C3" i="23"/>
  <c r="C2" i="23"/>
  <c r="C1" i="23"/>
  <c r="C6" i="23" s="1"/>
  <c r="C7" i="23" s="1"/>
  <c r="C4" i="23" l="1"/>
  <c r="C8" i="23" s="1"/>
  <c r="C9" i="23" s="1"/>
  <c r="C10" i="23" l="1"/>
  <c r="W12" i="22"/>
  <c r="V12" i="22"/>
  <c r="U12" i="22"/>
  <c r="T12" i="22"/>
  <c r="S12" i="22"/>
  <c r="R12" i="22"/>
  <c r="Q12" i="22"/>
  <c r="P12" i="22"/>
  <c r="O12" i="22"/>
  <c r="N12" i="22"/>
  <c r="M11" i="22"/>
  <c r="M10" i="22"/>
  <c r="M9" i="22"/>
  <c r="M8" i="22"/>
  <c r="M7" i="22"/>
  <c r="M6" i="22"/>
  <c r="M5" i="22"/>
  <c r="M4" i="22"/>
  <c r="M3" i="22"/>
  <c r="M2" i="22"/>
  <c r="B12" i="22" l="1"/>
  <c r="C12" i="22"/>
  <c r="D12" i="22"/>
  <c r="E12" i="22"/>
  <c r="F12" i="22"/>
  <c r="G12" i="22"/>
  <c r="H12" i="22"/>
  <c r="I12" i="22"/>
  <c r="J12" i="22"/>
  <c r="K12" i="22"/>
  <c r="O6" i="12"/>
  <c r="O5" i="12"/>
  <c r="O4" i="12"/>
  <c r="O3" i="12"/>
  <c r="O2" i="12"/>
  <c r="O7" i="11" l="1"/>
  <c r="O6" i="11"/>
  <c r="O5" i="11"/>
  <c r="O4" i="11"/>
  <c r="O3" i="11"/>
  <c r="O2" i="11"/>
  <c r="O5" i="13"/>
  <c r="O4" i="13"/>
  <c r="O3" i="13"/>
  <c r="O2" i="13"/>
  <c r="L2" i="22" l="1"/>
  <c r="L3" i="22"/>
  <c r="L4" i="22"/>
  <c r="L5" i="22"/>
  <c r="L6" i="22"/>
  <c r="L7" i="22"/>
  <c r="L8" i="22"/>
  <c r="L9" i="22"/>
  <c r="L10" i="22"/>
  <c r="L11" i="22"/>
  <c r="L1" i="22"/>
  <c r="B13" i="19" l="1"/>
  <c r="C13" i="19"/>
  <c r="D13" i="19"/>
  <c r="E13" i="19"/>
  <c r="F13" i="19"/>
  <c r="G13" i="19"/>
  <c r="H13" i="19"/>
  <c r="I13" i="19"/>
  <c r="J13" i="19"/>
  <c r="O3" i="15"/>
  <c r="O2" i="15"/>
  <c r="G2" i="16" l="1"/>
  <c r="O4" i="14"/>
  <c r="O3" i="14"/>
  <c r="O2" i="14"/>
  <c r="O8" i="10"/>
  <c r="O7" i="10"/>
  <c r="O6" i="10"/>
  <c r="O5" i="10"/>
  <c r="O4" i="10"/>
  <c r="O3" i="10"/>
  <c r="O2" i="10"/>
  <c r="V11" i="19" l="1"/>
  <c r="U11" i="19"/>
  <c r="T11" i="19"/>
  <c r="S11" i="19"/>
  <c r="R11" i="19"/>
  <c r="Q11" i="19"/>
  <c r="P11" i="19"/>
  <c r="O11" i="19"/>
  <c r="N11" i="19"/>
  <c r="M11" i="19"/>
  <c r="M1" i="19"/>
  <c r="M10" i="19"/>
  <c r="N9" i="19"/>
  <c r="M9" i="19"/>
  <c r="O8" i="19"/>
  <c r="N8" i="19"/>
  <c r="M8" i="19"/>
  <c r="P7" i="19"/>
  <c r="O7" i="19"/>
  <c r="N7" i="19"/>
  <c r="M7" i="19"/>
  <c r="Q6" i="19"/>
  <c r="P6" i="19"/>
  <c r="O6" i="19"/>
  <c r="N6" i="19"/>
  <c r="M6" i="19"/>
  <c r="R5" i="19"/>
  <c r="Q5" i="19"/>
  <c r="P5" i="19"/>
  <c r="O5" i="19"/>
  <c r="N5" i="19"/>
  <c r="M5" i="19"/>
  <c r="S4" i="19"/>
  <c r="R4" i="19"/>
  <c r="Q4" i="19"/>
  <c r="P4" i="19"/>
  <c r="O4" i="19"/>
  <c r="N4" i="19"/>
  <c r="M4" i="19"/>
  <c r="T3" i="19"/>
  <c r="S3" i="19"/>
  <c r="R3" i="19"/>
  <c r="Q3" i="19"/>
  <c r="P3" i="19"/>
  <c r="O3" i="19"/>
  <c r="N3" i="19"/>
  <c r="M3" i="19"/>
  <c r="U2" i="19"/>
  <c r="T2" i="19"/>
  <c r="S2" i="19"/>
  <c r="R2" i="19"/>
  <c r="Q2" i="19"/>
  <c r="P2" i="19"/>
  <c r="O2" i="19"/>
  <c r="N2" i="19"/>
  <c r="M2" i="19"/>
  <c r="V1" i="19"/>
  <c r="U1" i="19"/>
  <c r="T1" i="19"/>
  <c r="S1" i="19"/>
  <c r="R1" i="19"/>
  <c r="Q1" i="19"/>
  <c r="P1" i="19"/>
  <c r="O1" i="19"/>
  <c r="N1" i="19"/>
  <c r="W2" i="7" l="1"/>
  <c r="W3" i="7"/>
  <c r="W4" i="8"/>
  <c r="W3" i="8"/>
  <c r="W2" i="8"/>
  <c r="W5" i="9"/>
  <c r="W4" i="9"/>
  <c r="W3" i="9"/>
  <c r="W2" i="9"/>
  <c r="W6" i="10"/>
  <c r="W5" i="10"/>
  <c r="W4" i="10"/>
  <c r="W3" i="10"/>
  <c r="W2" i="10"/>
  <c r="W7" i="11"/>
  <c r="W6" i="11"/>
  <c r="W5" i="11"/>
  <c r="W4" i="11"/>
  <c r="W3" i="11"/>
  <c r="W2" i="11"/>
  <c r="W8" i="12"/>
  <c r="W7" i="12"/>
  <c r="W6" i="12"/>
  <c r="W5" i="12"/>
  <c r="W4" i="12"/>
  <c r="W3" i="12"/>
  <c r="W2" i="12"/>
  <c r="W9" i="13"/>
  <c r="W8" i="13"/>
  <c r="W7" i="13"/>
  <c r="W6" i="13"/>
  <c r="W5" i="13"/>
  <c r="W4" i="13"/>
  <c r="W3" i="13"/>
  <c r="W2" i="13"/>
  <c r="W10" i="14"/>
  <c r="W9" i="14"/>
  <c r="W8" i="14"/>
  <c r="W7" i="14"/>
  <c r="W6" i="14"/>
  <c r="W5" i="14"/>
  <c r="W4" i="14"/>
  <c r="W3" i="14"/>
  <c r="W2" i="14"/>
  <c r="W11" i="15"/>
  <c r="W10" i="15"/>
  <c r="W9" i="15"/>
  <c r="W8" i="15"/>
  <c r="W7" i="15"/>
  <c r="W6" i="15"/>
  <c r="W5" i="15"/>
  <c r="W4" i="15"/>
  <c r="W3" i="15"/>
  <c r="W2" i="15"/>
  <c r="P12" i="16" l="1"/>
  <c r="P11" i="16"/>
  <c r="P10" i="16"/>
  <c r="P9" i="16"/>
  <c r="P8" i="16"/>
  <c r="P7" i="16"/>
  <c r="P6" i="16"/>
  <c r="P5" i="16"/>
  <c r="P4" i="16"/>
  <c r="P3" i="16"/>
  <c r="P2" i="16"/>
  <c r="G2" i="9"/>
  <c r="H2" i="9"/>
  <c r="G3" i="9"/>
  <c r="H3" i="9"/>
  <c r="G4" i="9"/>
  <c r="H4" i="9"/>
  <c r="G3" i="15" l="1"/>
  <c r="G2" i="15"/>
  <c r="G3" i="14"/>
  <c r="G4" i="14"/>
  <c r="G2" i="14"/>
  <c r="G3" i="13"/>
  <c r="G4" i="13"/>
  <c r="G5" i="13"/>
  <c r="G2" i="13"/>
  <c r="G3" i="12"/>
  <c r="G4" i="12"/>
  <c r="G5" i="12"/>
  <c r="G6" i="12"/>
  <c r="G2" i="12"/>
  <c r="G3" i="11"/>
  <c r="G4" i="11"/>
  <c r="G5" i="11"/>
  <c r="G6" i="11"/>
  <c r="G7" i="11"/>
  <c r="G2" i="11"/>
  <c r="G3" i="10"/>
  <c r="G4" i="10"/>
  <c r="G5" i="10"/>
  <c r="G6" i="10"/>
  <c r="G7" i="10"/>
  <c r="G8" i="10"/>
  <c r="G2" i="10"/>
  <c r="G5" i="9"/>
  <c r="G6" i="9"/>
  <c r="G7" i="9"/>
  <c r="G8" i="9"/>
  <c r="G9" i="9"/>
  <c r="G3" i="8"/>
  <c r="G4" i="8"/>
  <c r="G5" i="8"/>
  <c r="G6" i="8"/>
  <c r="G7" i="8"/>
  <c r="G8" i="8"/>
  <c r="G9" i="8"/>
  <c r="G10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12" i="6"/>
  <c r="G2" i="6"/>
  <c r="H3" i="13" l="1"/>
  <c r="H4" i="13"/>
  <c r="H5" i="13"/>
  <c r="H2" i="13"/>
  <c r="O4" i="9" l="1"/>
  <c r="O5" i="9"/>
  <c r="O6" i="9"/>
  <c r="O7" i="9"/>
  <c r="O8" i="9"/>
  <c r="O9" i="9"/>
  <c r="O3" i="9"/>
  <c r="O3" i="8"/>
  <c r="O4" i="8"/>
  <c r="O5" i="8"/>
  <c r="O6" i="8"/>
  <c r="O7" i="8"/>
  <c r="O8" i="8"/>
  <c r="O9" i="8"/>
  <c r="O10" i="8"/>
  <c r="O2" i="9"/>
  <c r="O2" i="8"/>
  <c r="O3" i="7"/>
  <c r="O4" i="7"/>
  <c r="O5" i="7"/>
  <c r="O6" i="7"/>
  <c r="O7" i="7"/>
  <c r="O8" i="7"/>
  <c r="O9" i="7"/>
  <c r="O10" i="7"/>
  <c r="O11" i="7"/>
  <c r="O2" i="7"/>
  <c r="O3" i="6"/>
  <c r="O4" i="6"/>
  <c r="O5" i="6"/>
  <c r="O6" i="6"/>
  <c r="O7" i="6"/>
  <c r="O8" i="6"/>
  <c r="O9" i="6"/>
  <c r="O10" i="6"/>
  <c r="O11" i="6"/>
  <c r="O12" i="6"/>
  <c r="O2" i="6"/>
  <c r="H8" i="10" l="1"/>
  <c r="H3" i="15"/>
  <c r="H3" i="14"/>
  <c r="H4" i="14"/>
  <c r="H3" i="12"/>
  <c r="H4" i="12"/>
  <c r="H5" i="12"/>
  <c r="H6" i="12"/>
  <c r="H3" i="11"/>
  <c r="H4" i="11"/>
  <c r="H5" i="11"/>
  <c r="H6" i="11"/>
  <c r="H7" i="11"/>
  <c r="H3" i="10"/>
  <c r="H4" i="10"/>
  <c r="H5" i="10"/>
  <c r="H6" i="10"/>
  <c r="H7" i="10"/>
  <c r="H5" i="9"/>
  <c r="H6" i="9"/>
  <c r="H7" i="9"/>
  <c r="H8" i="9"/>
  <c r="H9" i="9"/>
  <c r="H3" i="8"/>
  <c r="H4" i="8"/>
  <c r="H5" i="8"/>
  <c r="H6" i="8"/>
  <c r="H7" i="8"/>
  <c r="H8" i="8"/>
  <c r="H9" i="8"/>
  <c r="H10" i="8"/>
  <c r="H2" i="16"/>
  <c r="H2" i="15"/>
  <c r="H2" i="14"/>
  <c r="H2" i="12"/>
  <c r="H2" i="11"/>
  <c r="H2" i="10"/>
  <c r="H2" i="8"/>
  <c r="H3" i="7"/>
  <c r="H4" i="7"/>
  <c r="H5" i="7"/>
  <c r="H6" i="7"/>
  <c r="H7" i="7"/>
  <c r="H8" i="7"/>
  <c r="H9" i="7"/>
  <c r="H10" i="7"/>
  <c r="H11" i="7"/>
  <c r="H2" i="7"/>
  <c r="H3" i="6"/>
  <c r="H4" i="6"/>
  <c r="H5" i="6"/>
  <c r="H6" i="6"/>
  <c r="H7" i="6"/>
  <c r="H8" i="6"/>
  <c r="H9" i="6"/>
  <c r="H10" i="6"/>
  <c r="H11" i="6"/>
  <c r="H12" i="6"/>
  <c r="H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'综合(3)'!$A$1:$K$1</c:f>
              <c:numCache>
                <c:formatCode>General</c:formatCode>
                <c:ptCount val="11"/>
                <c:pt idx="1">
                  <c:v>0.47635167811200307</c:v>
                </c:pt>
                <c:pt idx="2">
                  <c:v>4.9729602633435226E-2</c:v>
                </c:pt>
                <c:pt idx="3">
                  <c:v>0.29851503568650001</c:v>
                </c:pt>
                <c:pt idx="4">
                  <c:v>-0.42863318399748485</c:v>
                </c:pt>
                <c:pt idx="5">
                  <c:v>-9.0195900598585163E-2</c:v>
                </c:pt>
                <c:pt idx="6">
                  <c:v>1.7903952488224453</c:v>
                </c:pt>
                <c:pt idx="7">
                  <c:v>-0.29363201853908172</c:v>
                </c:pt>
                <c:pt idx="8">
                  <c:v>-8.9842458962212185E-2</c:v>
                </c:pt>
                <c:pt idx="9">
                  <c:v>2.6828965345919761E-2</c:v>
                </c:pt>
                <c:pt idx="10">
                  <c:v>0.71452156111734788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84B-B7E0-4AC85E6EE89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'综合(3)'!$A$2:$K$2</c:f>
              <c:numCache>
                <c:formatCode>General</c:formatCode>
                <c:ptCount val="11"/>
                <c:pt idx="1">
                  <c:v>0.81987297288583683</c:v>
                </c:pt>
                <c:pt idx="2">
                  <c:v>3.0331530684222903E-2</c:v>
                </c:pt>
                <c:pt idx="3">
                  <c:v>0.21290126171227547</c:v>
                </c:pt>
                <c:pt idx="4">
                  <c:v>-0.5323822997720663</c:v>
                </c:pt>
                <c:pt idx="5">
                  <c:v>1.0251677852348993</c:v>
                </c:pt>
                <c:pt idx="6">
                  <c:v>-0.31138644276059801</c:v>
                </c:pt>
                <c:pt idx="7">
                  <c:v>-0.57031815767875249</c:v>
                </c:pt>
                <c:pt idx="8">
                  <c:v>2.3796408505012672E-2</c:v>
                </c:pt>
                <c:pt idx="9">
                  <c:v>0.67196621537697176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84B-B7E0-4AC85E6EE89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'综合(3)'!$A$3:$K$3</c:f>
              <c:numCache>
                <c:formatCode>General</c:formatCode>
                <c:ptCount val="11"/>
                <c:pt idx="1">
                  <c:v>9.5173614469484469E-2</c:v>
                </c:pt>
                <c:pt idx="2">
                  <c:v>-4.6026334352221962E-2</c:v>
                </c:pt>
                <c:pt idx="3">
                  <c:v>-1.9551466359977E-2</c:v>
                </c:pt>
                <c:pt idx="4">
                  <c:v>1.3363986481175822</c:v>
                </c:pt>
                <c:pt idx="5">
                  <c:v>0.61228006530019952</c:v>
                </c:pt>
                <c:pt idx="6">
                  <c:v>-0.60480237558877736</c:v>
                </c:pt>
                <c:pt idx="7">
                  <c:v>-6.8507700477960704E-2</c:v>
                </c:pt>
                <c:pt idx="8">
                  <c:v>0.5960118982042526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84B-B7E0-4AC85E6EE89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'综合(3)'!$A$4:$K$4</c:f>
              <c:numCache>
                <c:formatCode>General</c:formatCode>
                <c:ptCount val="11"/>
                <c:pt idx="1">
                  <c:v>1.8570461359899409E-2</c:v>
                </c:pt>
                <c:pt idx="2">
                  <c:v>9.9841288502233713E-2</c:v>
                </c:pt>
                <c:pt idx="3">
                  <c:v>1.2066772655007949</c:v>
                </c:pt>
                <c:pt idx="4">
                  <c:v>-0.84716654876994413</c:v>
                </c:pt>
                <c:pt idx="5">
                  <c:v>-0.45415381824777801</c:v>
                </c:pt>
                <c:pt idx="6">
                  <c:v>-7.2650010239606794E-2</c:v>
                </c:pt>
                <c:pt idx="7">
                  <c:v>0.62675614348476805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84B-B7E0-4AC85E6EE89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'综合(3)'!$A$5:$K$5</c:f>
              <c:numCache>
                <c:formatCode>General</c:formatCode>
                <c:ptCount val="11"/>
                <c:pt idx="1">
                  <c:v>6.7672566656994546E-2</c:v>
                </c:pt>
                <c:pt idx="2">
                  <c:v>0.74494474488596285</c:v>
                </c:pt>
                <c:pt idx="3">
                  <c:v>-0.41352366133342355</c:v>
                </c:pt>
                <c:pt idx="4">
                  <c:v>-0.3641436768057848</c:v>
                </c:pt>
                <c:pt idx="5">
                  <c:v>0.65803555233085442</c:v>
                </c:pt>
                <c:pt idx="6">
                  <c:v>0.66465287732951051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D3-484B-B7E0-4AC85E6EE89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'综合(3)'!$A$6:$K$6</c:f>
              <c:numCache>
                <c:formatCode>General</c:formatCode>
                <c:ptCount val="11"/>
                <c:pt idx="1">
                  <c:v>1.0750556146629267</c:v>
                </c:pt>
                <c:pt idx="2">
                  <c:v>-0.20653068422290147</c:v>
                </c:pt>
                <c:pt idx="3">
                  <c:v>-5.517031424415654E-2</c:v>
                </c:pt>
                <c:pt idx="4">
                  <c:v>0.32842096989703684</c:v>
                </c:pt>
                <c:pt idx="5">
                  <c:v>0.86409395973154368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D3-484B-B7E0-4AC85E6EE89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'综合(3)'!$A$7:$K$7</c:f>
              <c:numCache>
                <c:formatCode>General</c:formatCode>
                <c:ptCount val="11"/>
                <c:pt idx="1">
                  <c:v>-0.42641132282296801</c:v>
                </c:pt>
                <c:pt idx="2">
                  <c:v>-0.52997883846696447</c:v>
                </c:pt>
                <c:pt idx="3">
                  <c:v>1.4612860670432637E-2</c:v>
                </c:pt>
                <c:pt idx="4">
                  <c:v>0.48463412717126458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D3-484B-B7E0-4AC85E6EE89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'综合(3)'!$A$8:$K$8</c:f>
              <c:numCache>
                <c:formatCode>General</c:formatCode>
                <c:ptCount val="11"/>
                <c:pt idx="1">
                  <c:v>-0.19608601734532674</c:v>
                </c:pt>
                <c:pt idx="2">
                  <c:v>-0.24241711732894428</c:v>
                </c:pt>
                <c:pt idx="3">
                  <c:v>0.36599803808815073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D3-484B-B7E0-4AC85E6EE89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'综合(3)'!$A$9:$K$9</c:f>
              <c:numCache>
                <c:formatCode>General</c:formatCode>
                <c:ptCount val="11"/>
                <c:pt idx="1">
                  <c:v>8.611406647967243E-2</c:v>
                </c:pt>
                <c:pt idx="2">
                  <c:v>0.35771808135433808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D3-484B-B7E0-4AC85E6EE89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'综合(3)'!$A$10:$K$10</c:f>
              <c:numCache>
                <c:formatCode>General</c:formatCode>
                <c:ptCount val="11"/>
                <c:pt idx="1">
                  <c:v>7.5152335815842922E-2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D3-484B-B7E0-4AC85E6EE89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'综合(3)'!$A$11:$K$11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D3-484B-B7E0-4AC85E6E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512560"/>
        <c:axId val="371512888"/>
      </c:lineChart>
      <c:catAx>
        <c:axId val="37151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888"/>
        <c:crosses val="autoZero"/>
        <c:auto val="1"/>
        <c:lblAlgn val="ctr"/>
        <c:lblOffset val="100"/>
        <c:noMultiLvlLbl val="0"/>
      </c:catAx>
      <c:valAx>
        <c:axId val="37151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5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'综合(3)'!$M$1:$V$1</c:f>
              <c:numCache>
                <c:formatCode>General</c:formatCode>
                <c:ptCount val="10"/>
                <c:pt idx="0">
                  <c:v>0.34384629788571414</c:v>
                </c:pt>
                <c:pt idx="1">
                  <c:v>0.35489197172089237</c:v>
                </c:pt>
                <c:pt idx="2">
                  <c:v>0.37865996217637621</c:v>
                </c:pt>
                <c:pt idx="3">
                  <c:v>0.76000704176421063</c:v>
                </c:pt>
                <c:pt idx="4">
                  <c:v>0.72033059638157981</c:v>
                </c:pt>
                <c:pt idx="5">
                  <c:v>0.71948709115038045</c:v>
                </c:pt>
                <c:pt idx="6">
                  <c:v>0.67336960232533061</c:v>
                </c:pt>
                <c:pt idx="7">
                  <c:v>0.6376981686825266</c:v>
                </c:pt>
                <c:pt idx="8">
                  <c:v>0.60985193358752543</c:v>
                </c:pt>
                <c:pt idx="9">
                  <c:v>0.60985193358752543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60-44C0-9AAE-BEE9F29F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169352"/>
        <c:axId val="662171648"/>
      </c:lineChart>
      <c:catAx>
        <c:axId val="662169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71648"/>
        <c:crosses val="autoZero"/>
        <c:auto val="1"/>
        <c:lblAlgn val="ctr"/>
        <c:lblOffset val="100"/>
        <c:noMultiLvlLbl val="0"/>
      </c:catAx>
      <c:valAx>
        <c:axId val="6621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16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'综合(3)'!$M$11:$V$11</c:f>
              <c:numCache>
                <c:formatCode>General</c:formatCode>
                <c:ptCount val="10"/>
                <c:pt idx="0">
                  <c:v>0.34384629788571414</c:v>
                </c:pt>
                <c:pt idx="1">
                  <c:v>5.833571215406598E-2</c:v>
                </c:pt>
                <c:pt idx="2">
                  <c:v>0.10189477978843474</c:v>
                </c:pt>
                <c:pt idx="3">
                  <c:v>1.0420136336807635</c:v>
                </c:pt>
                <c:pt idx="4">
                  <c:v>0.94029557471051506</c:v>
                </c:pt>
                <c:pt idx="5">
                  <c:v>0.16921864169944986</c:v>
                </c:pt>
                <c:pt idx="6">
                  <c:v>0.36357410984199245</c:v>
                </c:pt>
                <c:pt idx="7">
                  <c:v>0.1243927165265324</c:v>
                </c:pt>
                <c:pt idx="8">
                  <c:v>0.21331103773928395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D9D-B92E-DC4DEC39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920360"/>
        <c:axId val="662903960"/>
      </c:lineChart>
      <c:catAx>
        <c:axId val="662920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03960"/>
        <c:crosses val="autoZero"/>
        <c:auto val="1"/>
        <c:lblAlgn val="ctr"/>
        <c:lblOffset val="100"/>
        <c:noMultiLvlLbl val="0"/>
      </c:catAx>
      <c:valAx>
        <c:axId val="662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2920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'综合(3)'!$A$13:$J$13</c:f>
              <c:numCache>
                <c:formatCode>General</c:formatCode>
                <c:ptCount val="10"/>
                <c:pt idx="1">
                  <c:v>0.45518573751137553</c:v>
                </c:pt>
                <c:pt idx="2">
                  <c:v>0.36628359992586434</c:v>
                </c:pt>
                <c:pt idx="3">
                  <c:v>0.47432762284337243</c:v>
                </c:pt>
                <c:pt idx="4">
                  <c:v>0.75785511843540199</c:v>
                </c:pt>
                <c:pt idx="5">
                  <c:v>0.57965738362654029</c:v>
                </c:pt>
                <c:pt idx="6">
                  <c:v>0.9598632855434549</c:v>
                </c:pt>
                <c:pt idx="7">
                  <c:v>0.5117407365349641</c:v>
                </c:pt>
                <c:pt idx="8">
                  <c:v>0.36759138503125977</c:v>
                </c:pt>
                <c:pt idx="9">
                  <c:v>0.45618092429299811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C-4FB1-8C7D-2E41BAA09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75480"/>
        <c:axId val="587375808"/>
      </c:lineChart>
      <c:catAx>
        <c:axId val="58737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75808"/>
        <c:crosses val="autoZero"/>
        <c:auto val="1"/>
        <c:lblAlgn val="ctr"/>
        <c:lblOffset val="100"/>
        <c:noMultiLvlLbl val="0"/>
      </c:catAx>
      <c:valAx>
        <c:axId val="5873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37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'综合(4)'!$A$1:$K$1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E-4A4C-BAA5-5FABA7C1E8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'综合(4)'!$A$2:$K$2</c:f>
              <c:numCache>
                <c:formatCode>General</c:formatCode>
                <c:ptCount val="11"/>
                <c:pt idx="1">
                  <c:v>0.47635167811200307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E-4A4C-BAA5-5FABA7C1E8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'综合(4)'!$A$3:$K$3</c:f>
              <c:numCache>
                <c:formatCode>General</c:formatCode>
                <c:ptCount val="11"/>
                <c:pt idx="1">
                  <c:v>0.81987297288583683</c:v>
                </c:pt>
                <c:pt idx="2">
                  <c:v>4.9729602633435226E-2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E-4A4C-BAA5-5FABA7C1E8C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'综合(4)'!$A$4:$K$4</c:f>
              <c:numCache>
                <c:formatCode>General</c:formatCode>
                <c:ptCount val="11"/>
                <c:pt idx="1">
                  <c:v>9.5173614469484469E-2</c:v>
                </c:pt>
                <c:pt idx="2">
                  <c:v>3.0331530684222903E-2</c:v>
                </c:pt>
                <c:pt idx="3">
                  <c:v>0.29851503568650001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5E-4A4C-BAA5-5FABA7C1E8C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'综合(4)'!$A$5:$K$5</c:f>
              <c:numCache>
                <c:formatCode>General</c:formatCode>
                <c:ptCount val="11"/>
                <c:pt idx="1">
                  <c:v>1.8570461359899409E-2</c:v>
                </c:pt>
                <c:pt idx="2">
                  <c:v>-4.6026334352221962E-2</c:v>
                </c:pt>
                <c:pt idx="3">
                  <c:v>0.21290126171227547</c:v>
                </c:pt>
                <c:pt idx="4">
                  <c:v>-0.42863318399748485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5E-4A4C-BAA5-5FABA7C1E8C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'综合(4)'!$A$6:$K$6</c:f>
              <c:numCache>
                <c:formatCode>General</c:formatCode>
                <c:ptCount val="11"/>
                <c:pt idx="1">
                  <c:v>6.7672566656994546E-2</c:v>
                </c:pt>
                <c:pt idx="2">
                  <c:v>9.9841288502233713E-2</c:v>
                </c:pt>
                <c:pt idx="3">
                  <c:v>-1.9551466359977E-2</c:v>
                </c:pt>
                <c:pt idx="4">
                  <c:v>-0.5323822997720663</c:v>
                </c:pt>
                <c:pt idx="5">
                  <c:v>-9.0195900598585163E-2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5E-4A4C-BAA5-5FABA7C1E8C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'综合(4)'!$A$7:$K$7</c:f>
              <c:numCache>
                <c:formatCode>General</c:formatCode>
                <c:ptCount val="11"/>
                <c:pt idx="1">
                  <c:v>1.0750556146629267</c:v>
                </c:pt>
                <c:pt idx="2">
                  <c:v>0.74494474488596285</c:v>
                </c:pt>
                <c:pt idx="3">
                  <c:v>1.2066772655007949</c:v>
                </c:pt>
                <c:pt idx="4">
                  <c:v>1.3363986481175822</c:v>
                </c:pt>
                <c:pt idx="5">
                  <c:v>1.0251677852348993</c:v>
                </c:pt>
                <c:pt idx="6">
                  <c:v>1.7903952488224453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5E-4A4C-BAA5-5FABA7C1E8C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'综合(4)'!$A$8:$K$8</c:f>
              <c:numCache>
                <c:formatCode>General</c:formatCode>
                <c:ptCount val="11"/>
                <c:pt idx="1">
                  <c:v>-0.42641132282296801</c:v>
                </c:pt>
                <c:pt idx="2">
                  <c:v>-0.20653068422290147</c:v>
                </c:pt>
                <c:pt idx="3">
                  <c:v>-0.41352366133342355</c:v>
                </c:pt>
                <c:pt idx="4">
                  <c:v>-0.84716654876994413</c:v>
                </c:pt>
                <c:pt idx="5">
                  <c:v>0.61228006530019952</c:v>
                </c:pt>
                <c:pt idx="6">
                  <c:v>-0.31138644276059801</c:v>
                </c:pt>
                <c:pt idx="7">
                  <c:v>-0.29363201853908172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5E-4A4C-BAA5-5FABA7C1E8C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'综合(4)'!$A$9:$K$9</c:f>
              <c:numCache>
                <c:formatCode>General</c:formatCode>
                <c:ptCount val="11"/>
                <c:pt idx="1">
                  <c:v>-0.19608601734532674</c:v>
                </c:pt>
                <c:pt idx="2">
                  <c:v>-0.52997883846696447</c:v>
                </c:pt>
                <c:pt idx="3">
                  <c:v>-5.517031424415654E-2</c:v>
                </c:pt>
                <c:pt idx="4">
                  <c:v>-0.3641436768057848</c:v>
                </c:pt>
                <c:pt idx="5">
                  <c:v>-0.45415381824777801</c:v>
                </c:pt>
                <c:pt idx="6">
                  <c:v>-0.60480237558877736</c:v>
                </c:pt>
                <c:pt idx="7">
                  <c:v>-0.57031815767875249</c:v>
                </c:pt>
                <c:pt idx="8">
                  <c:v>-8.9842458962212185E-2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5E-4A4C-BAA5-5FABA7C1E8C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'综合(4)'!$A$10:$K$10</c:f>
              <c:numCache>
                <c:formatCode>General</c:formatCode>
                <c:ptCount val="11"/>
                <c:pt idx="1">
                  <c:v>8.611406647967243E-2</c:v>
                </c:pt>
                <c:pt idx="2">
                  <c:v>-0.24241711732894428</c:v>
                </c:pt>
                <c:pt idx="3">
                  <c:v>1.4612860670432637E-2</c:v>
                </c:pt>
                <c:pt idx="4">
                  <c:v>0.32842096989703684</c:v>
                </c:pt>
                <c:pt idx="5">
                  <c:v>0.65803555233085442</c:v>
                </c:pt>
                <c:pt idx="6">
                  <c:v>-7.2650010239606794E-2</c:v>
                </c:pt>
                <c:pt idx="7">
                  <c:v>-6.8507700477960704E-2</c:v>
                </c:pt>
                <c:pt idx="8">
                  <c:v>2.3796408505012672E-2</c:v>
                </c:pt>
                <c:pt idx="9">
                  <c:v>2.6828965345919761E-2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5E-4A4C-BAA5-5FABA7C1E8C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'综合(4)'!$A$11:$K$11</c:f>
              <c:numCache>
                <c:formatCode>General</c:formatCode>
                <c:ptCount val="11"/>
                <c:pt idx="1">
                  <c:v>7.5152335815842922E-2</c:v>
                </c:pt>
                <c:pt idx="2">
                  <c:v>0.35771808135433808</c:v>
                </c:pt>
                <c:pt idx="3">
                  <c:v>0.36599803808815073</c:v>
                </c:pt>
                <c:pt idx="4">
                  <c:v>0.48463412717126458</c:v>
                </c:pt>
                <c:pt idx="5">
                  <c:v>0.86409395973154368</c:v>
                </c:pt>
                <c:pt idx="6">
                  <c:v>0.66465287732951051</c:v>
                </c:pt>
                <c:pt idx="7">
                  <c:v>0.62675614348476805</c:v>
                </c:pt>
                <c:pt idx="8">
                  <c:v>0.5960118982042526</c:v>
                </c:pt>
                <c:pt idx="9">
                  <c:v>0.67196621537697176</c:v>
                </c:pt>
                <c:pt idx="10">
                  <c:v>0.71452156111734788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5E-4A4C-BAA5-5FABA7C1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64264"/>
        <c:axId val="610664592"/>
      </c:lineChart>
      <c:catAx>
        <c:axId val="61066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592"/>
        <c:crosses val="autoZero"/>
        <c:auto val="1"/>
        <c:lblAlgn val="ctr"/>
        <c:lblOffset val="100"/>
        <c:noMultiLvlLbl val="0"/>
      </c:catAx>
      <c:valAx>
        <c:axId val="6106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'综合(4)'!$A$12:$K$12</c:f>
              <c:numCache>
                <c:formatCode>General</c:formatCode>
                <c:ptCount val="11"/>
                <c:pt idx="1">
                  <c:v>0.20914659702743651</c:v>
                </c:pt>
                <c:pt idx="2">
                  <c:v>2.862358596546229E-2</c:v>
                </c:pt>
                <c:pt idx="3">
                  <c:v>0.20130737746507454</c:v>
                </c:pt>
                <c:pt idx="4">
                  <c:v>-3.2674234513423517E-3</c:v>
                </c:pt>
                <c:pt idx="5">
                  <c:v>0.43587127395852227</c:v>
                </c:pt>
                <c:pt idx="6">
                  <c:v>0.29324185951259474</c:v>
                </c:pt>
                <c:pt idx="7">
                  <c:v>-7.6425433302756723E-2</c:v>
                </c:pt>
                <c:pt idx="8">
                  <c:v>0.17665528258235105</c:v>
                </c:pt>
                <c:pt idx="9">
                  <c:v>0.34939759036144574</c:v>
                </c:pt>
                <c:pt idx="10">
                  <c:v>0.71452156111734788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4-46B9-9A77-4F72E337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636224"/>
        <c:axId val="595636552"/>
      </c:lineChart>
      <c:catAx>
        <c:axId val="59563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636552"/>
        <c:crosses val="autoZero"/>
        <c:auto val="1"/>
        <c:lblAlgn val="ctr"/>
        <c:lblOffset val="100"/>
        <c:noMultiLvlLbl val="0"/>
      </c:catAx>
      <c:valAx>
        <c:axId val="59563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63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'综合(4)'!$L$1:$L$11</c:f>
              <c:numCache>
                <c:formatCode>General</c:formatCode>
                <c:ptCount val="11"/>
                <c:pt idx="0">
                  <c:v>0</c:v>
                </c:pt>
                <c:pt idx="1">
                  <c:v>0.47635167811200307</c:v>
                </c:pt>
                <c:pt idx="2">
                  <c:v>0.434801287759636</c:v>
                </c:pt>
                <c:pt idx="3">
                  <c:v>0.14134006028006912</c:v>
                </c:pt>
                <c:pt idx="4">
                  <c:v>-6.0796948819382982E-2</c:v>
                </c:pt>
                <c:pt idx="5">
                  <c:v>-9.4923162314280038E-2</c:v>
                </c:pt>
                <c:pt idx="6">
                  <c:v>1.1964398845374351</c:v>
                </c:pt>
                <c:pt idx="7">
                  <c:v>-0.26948151616410249</c:v>
                </c:pt>
                <c:pt idx="8">
                  <c:v>-0.35806195716746908</c:v>
                </c:pt>
                <c:pt idx="9">
                  <c:v>8.380377724249076E-2</c:v>
                </c:pt>
                <c:pt idx="10">
                  <c:v>0.54215052376739903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A-49A9-987A-84734624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66544"/>
        <c:axId val="561367200"/>
      </c:lineChart>
      <c:catAx>
        <c:axId val="56136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67200"/>
        <c:crosses val="autoZero"/>
        <c:auto val="1"/>
        <c:lblAlgn val="ctr"/>
        <c:lblOffset val="100"/>
        <c:noMultiLvlLbl val="0"/>
      </c:catAx>
      <c:valAx>
        <c:axId val="5613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3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13</xdr:row>
      <xdr:rowOff>22860</xdr:rowOff>
    </xdr:from>
    <xdr:to>
      <xdr:col>7</xdr:col>
      <xdr:colOff>358140</xdr:colOff>
      <xdr:row>28</xdr:row>
      <xdr:rowOff>137160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41ED43-485F-4953-ABFC-5868ED8C4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45720</xdr:rowOff>
    </xdr:from>
    <xdr:to>
      <xdr:col>7</xdr:col>
      <xdr:colOff>304800</xdr:colOff>
      <xdr:row>28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F6C3C8-82B2-4BFD-AF81-FD10D3F4F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335280</xdr:colOff>
      <xdr:row>13</xdr:row>
      <xdr:rowOff>15240</xdr:rowOff>
    </xdr:from>
    <xdr:to>
      <xdr:col>23</xdr:col>
      <xdr:colOff>30480</xdr:colOff>
      <xdr:row>28</xdr:row>
      <xdr:rowOff>129540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AE6DA91-9C17-411A-8BA9-7860E55D2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449580</xdr:colOff>
      <xdr:row>13</xdr:row>
      <xdr:rowOff>22860</xdr:rowOff>
    </xdr:from>
    <xdr:to>
      <xdr:col>15</xdr:col>
      <xdr:colOff>144780</xdr:colOff>
      <xdr:row>28</xdr:row>
      <xdr:rowOff>137160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586DB81-3AE4-4686-BFA0-443AA2988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167640</xdr:rowOff>
    </xdr:from>
    <xdr:to>
      <xdr:col>7</xdr:col>
      <xdr:colOff>304800</xdr:colOff>
      <xdr:row>28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046789-CC2D-4CFA-A832-54F5350B1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13</xdr:row>
      <xdr:rowOff>0</xdr:rowOff>
    </xdr:from>
    <xdr:to>
      <xdr:col>15</xdr:col>
      <xdr:colOff>190500</xdr:colOff>
      <xdr:row>28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30AF02-99FB-4EDB-B569-6D043E5E7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358140</xdr:colOff>
      <xdr:row>12</xdr:row>
      <xdr:rowOff>144780</xdr:rowOff>
    </xdr:from>
    <xdr:to>
      <xdr:col>23</xdr:col>
      <xdr:colOff>53340</xdr:colOff>
      <xdr:row>28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13BAD1A-FC4D-4C2C-9142-96C43E359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1CDEC-DC98-4697-8425-95B83A2FDA56}">
  <dimension ref="B1:W13"/>
  <sheetViews>
    <sheetView workbookViewId="0">
      <selection activeCell="K1" sqref="K1"/>
    </sheetView>
  </sheetViews>
  <sheetFormatPr defaultRowHeight="13.8" x14ac:dyDescent="0.25"/>
  <cols>
    <col min="1" max="1" width="9.109375" bestFit="1" customWidth="1"/>
  </cols>
  <sheetData>
    <row r="1" spans="2:23" x14ac:dyDescent="0.25">
      <c r="B1">
        <v>0.47635167811200307</v>
      </c>
      <c r="C1">
        <v>4.9729602633435226E-2</v>
      </c>
      <c r="D1">
        <v>0.29851503568650001</v>
      </c>
      <c r="E1">
        <v>-0.42863318399748485</v>
      </c>
      <c r="F1">
        <v>-9.0195900598585163E-2</v>
      </c>
      <c r="G1">
        <v>1.7903952488224453</v>
      </c>
      <c r="H1">
        <v>-0.29363201853908172</v>
      </c>
      <c r="I1">
        <v>-8.9842458962212185E-2</v>
      </c>
      <c r="J1">
        <v>2.6828965345919761E-2</v>
      </c>
      <c r="K1" s="2">
        <v>0.71452156111734788</v>
      </c>
      <c r="M1" s="2">
        <f>_xlfn.STDEV.P(J1:K1)</f>
        <v>0.34384629788571414</v>
      </c>
      <c r="N1" s="2">
        <f>_xlfn.STDEV.P(I1:K1)</f>
        <v>0.35489197172089237</v>
      </c>
      <c r="O1" s="2">
        <f>_xlfn.STDEV.P(H1:K1)</f>
        <v>0.37865996217637621</v>
      </c>
      <c r="P1" s="2">
        <f>_xlfn.STDEV.P(G1:K1)</f>
        <v>0.76000704176421063</v>
      </c>
      <c r="Q1" s="2">
        <f>_xlfn.STDEV.P(F1:K1)</f>
        <v>0.72033059638157981</v>
      </c>
      <c r="R1" s="2">
        <f>_xlfn.STDEV.P(E1:K1)</f>
        <v>0.71948709115038045</v>
      </c>
      <c r="S1" s="2">
        <f>_xlfn.STDEV.P(D1:K1)</f>
        <v>0.67336960232533061</v>
      </c>
      <c r="T1" s="2">
        <f>_xlfn.STDEV.P(C1:K1)</f>
        <v>0.6376981686825266</v>
      </c>
      <c r="U1" s="2">
        <f>_xlfn.STDEV.P(B1:K1)</f>
        <v>0.60985193358752543</v>
      </c>
      <c r="V1" s="2">
        <f>_xlfn.STDEV.P(A1:K1)</f>
        <v>0.60985193358752543</v>
      </c>
      <c r="W1" s="2"/>
    </row>
    <row r="2" spans="2:23" x14ac:dyDescent="0.25">
      <c r="B2">
        <v>0.81987297288583683</v>
      </c>
      <c r="C2">
        <v>3.0331530684222903E-2</v>
      </c>
      <c r="D2">
        <v>0.21290126171227547</v>
      </c>
      <c r="E2">
        <v>-0.5323822997720663</v>
      </c>
      <c r="F2">
        <v>1.0251677852348993</v>
      </c>
      <c r="G2">
        <v>-0.31138644276059801</v>
      </c>
      <c r="H2">
        <v>-0.57031815767875249</v>
      </c>
      <c r="I2">
        <v>2.3796408505012672E-2</v>
      </c>
      <c r="J2">
        <v>0.67196621537697176</v>
      </c>
      <c r="L2" s="2"/>
      <c r="M2" s="2">
        <f>_xlfn.STDEV.P(I2:J2)</f>
        <v>0.32408490343597957</v>
      </c>
      <c r="N2" s="2">
        <f>_xlfn.STDEV.P(H2:J2)</f>
        <v>0.50732048602114865</v>
      </c>
      <c r="O2" s="2">
        <f>_xlfn.STDEV.P(G2:J2)</f>
        <v>0.46521112860653352</v>
      </c>
      <c r="P2" s="2">
        <f>_xlfn.STDEV.P(F2:J2)</f>
        <v>0.59740073278701467</v>
      </c>
      <c r="Q2" s="2">
        <f>_xlfn.STDEV.P(E2:J2)</f>
        <v>0.60457104984720267</v>
      </c>
      <c r="R2" s="2">
        <f>_xlfn.STDEV.P(D2:J2)</f>
        <v>0.56257893016650617</v>
      </c>
      <c r="S2" s="2">
        <f>_xlfn.STDEV.P(C2:J2)</f>
        <v>0.52644480233075808</v>
      </c>
      <c r="T2" s="2">
        <f>_xlfn.STDEV.P(B2:J2)</f>
        <v>0.54960983347738523</v>
      </c>
      <c r="U2" s="2">
        <f>_xlfn.STDEV.P(A2:J2)</f>
        <v>0.54960983347738523</v>
      </c>
      <c r="V2" s="2"/>
      <c r="W2" s="2"/>
    </row>
    <row r="3" spans="2:23" x14ac:dyDescent="0.25">
      <c r="B3">
        <v>9.5173614469484469E-2</v>
      </c>
      <c r="C3">
        <v>-4.6026334352221962E-2</v>
      </c>
      <c r="D3">
        <v>-1.9551466359977E-2</v>
      </c>
      <c r="E3">
        <v>1.3363986481175822</v>
      </c>
      <c r="F3">
        <v>0.61228006530019952</v>
      </c>
      <c r="G3">
        <v>-0.60480237558877736</v>
      </c>
      <c r="H3">
        <v>-6.8507700477960704E-2</v>
      </c>
      <c r="I3">
        <v>0.5960118982042526</v>
      </c>
      <c r="L3" s="2"/>
      <c r="M3" s="2">
        <f>_xlfn.STDEV.P(H3:I3)</f>
        <v>0.33225979934110667</v>
      </c>
      <c r="N3" s="2">
        <f>_xlfn.STDEV.P(G3:I3)</f>
        <v>0.49116111813742708</v>
      </c>
      <c r="O3" s="2">
        <f>_xlfn.STDEV.P(F3:I3)</f>
        <v>0.50720924546385548</v>
      </c>
      <c r="P3" s="2">
        <f>_xlfn.STDEV.P(E3:I3)</f>
        <v>0.66123287949513132</v>
      </c>
      <c r="Q3" s="2">
        <f>_xlfn.STDEV.P(D3:I3)</f>
        <v>0.62120779346664479</v>
      </c>
      <c r="R3" s="2">
        <f>_xlfn.STDEV.P(C3:I3)</f>
        <v>0.58836481551485109</v>
      </c>
      <c r="S3" s="2">
        <f>_xlfn.STDEV.P(B3:I3)</f>
        <v>0.55299213844992301</v>
      </c>
      <c r="T3" s="2">
        <f>_xlfn.STDEV.P(A3:I3)</f>
        <v>0.55299213844992301</v>
      </c>
      <c r="U3" s="2"/>
      <c r="V3" s="2"/>
      <c r="W3" s="2"/>
    </row>
    <row r="4" spans="2:23" x14ac:dyDescent="0.25">
      <c r="B4">
        <v>1.8570461359899409E-2</v>
      </c>
      <c r="C4">
        <v>9.9841288502233713E-2</v>
      </c>
      <c r="D4">
        <v>1.2066772655007949</v>
      </c>
      <c r="E4">
        <v>-0.84716654876994413</v>
      </c>
      <c r="F4">
        <v>-0.45415381824777801</v>
      </c>
      <c r="G4">
        <v>-7.2650010239606794E-2</v>
      </c>
      <c r="H4">
        <v>0.62675614348476805</v>
      </c>
      <c r="L4" s="2"/>
      <c r="M4" s="2">
        <f>_xlfn.STDEV.P(G4:H4)</f>
        <v>0.34970307686218738</v>
      </c>
      <c r="N4" s="2">
        <f>_xlfn.STDEV.P(F4:H4)</f>
        <v>0.44759610622436452</v>
      </c>
      <c r="O4" s="2">
        <f>_xlfn.STDEV.P(E4:H4)</f>
        <v>0.54370623078539604</v>
      </c>
      <c r="P4" s="2">
        <f>_xlfn.STDEV.P(D4:H4)</f>
        <v>0.7397157436392745</v>
      </c>
      <c r="Q4" s="2">
        <f>_xlfn.STDEV.P(C4:H4)</f>
        <v>0.67527149579867085</v>
      </c>
      <c r="R4" s="2">
        <f>_xlfn.STDEV.P(B4:H4)</f>
        <v>0.62572537316308885</v>
      </c>
      <c r="S4" s="2">
        <f>_xlfn.STDEV.P(A4:H4)</f>
        <v>0.62572537316308885</v>
      </c>
      <c r="T4" s="2"/>
      <c r="U4" s="2"/>
      <c r="V4" s="2"/>
      <c r="W4" s="2"/>
    </row>
    <row r="5" spans="2:23" x14ac:dyDescent="0.25">
      <c r="B5">
        <v>6.7672566656994546E-2</v>
      </c>
      <c r="C5">
        <v>0.74494474488596285</v>
      </c>
      <c r="D5">
        <v>-0.41352366133342355</v>
      </c>
      <c r="E5">
        <v>-0.3641436768057848</v>
      </c>
      <c r="F5">
        <v>0.65803555233085442</v>
      </c>
      <c r="G5">
        <v>0.66465287732951051</v>
      </c>
      <c r="L5" s="2"/>
      <c r="M5" s="2">
        <f>_xlfn.STDEV.P(F5:G5)</f>
        <v>3.3086624993280411E-3</v>
      </c>
      <c r="N5" s="2">
        <f>_xlfn.STDEV.P(E5:G5)</f>
        <v>0.48342717655289896</v>
      </c>
      <c r="O5" s="2">
        <f>_xlfn.STDEV.P(D5:G5)</f>
        <v>0.52538430547630499</v>
      </c>
      <c r="P5" s="2">
        <f>_xlfn.STDEV.P(C5:G5)</f>
        <v>0.52924795180098971</v>
      </c>
      <c r="Q5" s="2">
        <f>_xlfn.STDEV.P(B5:G5)</f>
        <v>0.48831375073581607</v>
      </c>
      <c r="R5" s="2">
        <f>_xlfn.STDEV.P(A5:G5)</f>
        <v>0.48831375073581607</v>
      </c>
      <c r="S5" s="2"/>
      <c r="T5" s="2"/>
      <c r="U5" s="2"/>
      <c r="V5" s="2"/>
      <c r="W5" s="2"/>
    </row>
    <row r="6" spans="2:23" x14ac:dyDescent="0.25">
      <c r="B6">
        <v>1.0750556146629267</v>
      </c>
      <c r="C6">
        <v>-0.20653068422290147</v>
      </c>
      <c r="D6">
        <v>-5.517031424415654E-2</v>
      </c>
      <c r="E6">
        <v>0.32842096989703684</v>
      </c>
      <c r="F6">
        <v>0.86409395973154368</v>
      </c>
      <c r="L6" s="2"/>
      <c r="M6" s="2">
        <f>_xlfn.STDEV.P(E6:F6)</f>
        <v>0.26783649491725359</v>
      </c>
      <c r="N6" s="2">
        <f>_xlfn.STDEV.P(D6:F6)</f>
        <v>0.37699611414375211</v>
      </c>
      <c r="O6" s="2">
        <f>_xlfn.STDEV.P(C6:F6)</f>
        <v>0.41340468919720053</v>
      </c>
      <c r="P6" s="2">
        <f>_xlfn.STDEV.P(B6:F6)</f>
        <v>0.50025182447585614</v>
      </c>
      <c r="Q6" s="2">
        <f>_xlfn.STDEV.P(A6:F6)</f>
        <v>0.50025182447585614</v>
      </c>
      <c r="R6" s="2"/>
      <c r="S6" s="2"/>
      <c r="T6" s="2"/>
      <c r="U6" s="2"/>
      <c r="V6" s="2"/>
      <c r="W6" s="2"/>
    </row>
    <row r="7" spans="2:23" x14ac:dyDescent="0.25">
      <c r="B7">
        <v>-0.42641132282296801</v>
      </c>
      <c r="C7">
        <v>-0.52997883846696447</v>
      </c>
      <c r="D7">
        <v>1.4612860670432637E-2</v>
      </c>
      <c r="E7">
        <v>0.48463412717126458</v>
      </c>
      <c r="L7" s="2"/>
      <c r="M7" s="2">
        <f>_xlfn.STDEV.P(D7:E7)</f>
        <v>0.23501063325041596</v>
      </c>
      <c r="N7" s="2">
        <f>_xlfn.STDEV.P(C7:E7)</f>
        <v>0.41458675271938034</v>
      </c>
      <c r="O7" s="2">
        <f>_xlfn.STDEV.P(B7:E7)</f>
        <v>0.40172844936376872</v>
      </c>
      <c r="P7" s="2">
        <f>_xlfn.STDEV.P(A7:E7)</f>
        <v>0.40172844936376872</v>
      </c>
      <c r="Q7" s="2"/>
      <c r="R7" s="2"/>
      <c r="S7" s="2"/>
      <c r="T7" s="2"/>
      <c r="U7" s="2"/>
      <c r="V7" s="2"/>
      <c r="W7" s="2"/>
    </row>
    <row r="8" spans="2:23" x14ac:dyDescent="0.25">
      <c r="B8">
        <v>-0.19608601734532674</v>
      </c>
      <c r="C8">
        <v>-0.24241711732894428</v>
      </c>
      <c r="D8">
        <v>0.36599803808815073</v>
      </c>
      <c r="L8" s="2"/>
      <c r="M8" s="2">
        <f>_xlfn.STDEV.P(C8:D8)</f>
        <v>0.30420757770854751</v>
      </c>
      <c r="N8" s="2">
        <f>_xlfn.STDEV.P(B8:D8)</f>
        <v>0.27653692892620735</v>
      </c>
      <c r="O8" s="2">
        <f>_xlfn.STDEV.P(A8:D8)</f>
        <v>0.27653692892620735</v>
      </c>
      <c r="P8" s="2"/>
      <c r="Q8" s="2"/>
      <c r="R8" s="2"/>
      <c r="S8" s="2"/>
      <c r="T8" s="2"/>
      <c r="U8" s="2"/>
      <c r="V8" s="2"/>
      <c r="W8" s="2"/>
    </row>
    <row r="9" spans="2:23" x14ac:dyDescent="0.25">
      <c r="B9">
        <v>8.611406647967243E-2</v>
      </c>
      <c r="C9">
        <v>0.35771808135433808</v>
      </c>
      <c r="L9" s="2"/>
      <c r="M9" s="2">
        <f>_xlfn.STDEV.P(B9:C9)</f>
        <v>0.13580200743733287</v>
      </c>
      <c r="N9" s="2">
        <f>_xlfn.STDEV.P(A9:C9)</f>
        <v>0.13580200743733287</v>
      </c>
      <c r="O9" s="2"/>
      <c r="P9" s="2"/>
      <c r="Q9" s="2"/>
      <c r="R9" s="2"/>
      <c r="S9" s="2"/>
      <c r="T9" s="2"/>
      <c r="U9" s="2"/>
      <c r="V9" s="2"/>
      <c r="W9" s="2"/>
    </row>
    <row r="10" spans="2:23" x14ac:dyDescent="0.25">
      <c r="B10">
        <v>7.5152335815842922E-2</v>
      </c>
      <c r="L10" s="2"/>
      <c r="M10" s="2">
        <f>_xlfn.STDEV.P(A10:B10)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2:23" x14ac:dyDescent="0.25">
      <c r="L11" s="2"/>
      <c r="M11" s="2">
        <f>_xlfn.STDEV.P(J1:K1)</f>
        <v>0.34384629788571414</v>
      </c>
      <c r="N11" s="2">
        <f>_xlfn.STDEV.P(I1:J1)</f>
        <v>5.833571215406598E-2</v>
      </c>
      <c r="O11" s="2">
        <f>_xlfn.STDEV.P(H1:I1)</f>
        <v>0.10189477978843474</v>
      </c>
      <c r="P11" s="2">
        <f>_xlfn.STDEV.P(G1:H1)</f>
        <v>1.0420136336807635</v>
      </c>
      <c r="Q11" s="2">
        <f>_xlfn.STDEV.P(F1:G1)</f>
        <v>0.94029557471051506</v>
      </c>
      <c r="R11" s="2">
        <f>_xlfn.STDEV.P(E1:F1)</f>
        <v>0.16921864169944986</v>
      </c>
      <c r="S11" s="2">
        <f>_xlfn.STDEV.P(D1:E1)</f>
        <v>0.36357410984199245</v>
      </c>
      <c r="T11" s="2">
        <f>_xlfn.STDEV.P(C1:D1)</f>
        <v>0.1243927165265324</v>
      </c>
      <c r="U11" s="2">
        <f>_xlfn.STDEV.P(B1:C1)</f>
        <v>0.21331103773928395</v>
      </c>
      <c r="V11" s="2">
        <f>_xlfn.STDEV.P(A1:B1)</f>
        <v>0</v>
      </c>
    </row>
    <row r="12" spans="2:23" x14ac:dyDescent="0.25">
      <c r="M12">
        <v>0.13</v>
      </c>
    </row>
    <row r="13" spans="2:23" x14ac:dyDescent="0.25">
      <c r="B13" s="2">
        <f t="shared" ref="B13:J13" si="0">_xlfn.STDEV.S(B1:B11)</f>
        <v>0.45518573751137553</v>
      </c>
      <c r="C13" s="2">
        <f t="shared" si="0"/>
        <v>0.36628359992586434</v>
      </c>
      <c r="D13" s="2">
        <f t="shared" si="0"/>
        <v>0.47432762284337243</v>
      </c>
      <c r="E13" s="2">
        <f t="shared" si="0"/>
        <v>0.75785511843540199</v>
      </c>
      <c r="F13" s="2">
        <f t="shared" si="0"/>
        <v>0.57965738362654029</v>
      </c>
      <c r="G13" s="2">
        <f t="shared" si="0"/>
        <v>0.9598632855434549</v>
      </c>
      <c r="H13" s="2">
        <f t="shared" si="0"/>
        <v>0.5117407365349641</v>
      </c>
      <c r="I13" s="2">
        <f t="shared" si="0"/>
        <v>0.36759138503125977</v>
      </c>
      <c r="J13" s="2">
        <f t="shared" si="0"/>
        <v>0.45618092429299811</v>
      </c>
      <c r="K1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BBD38-7F37-4BAD-B0D4-FFBEC17DE654}">
  <dimension ref="A1:W8"/>
  <sheetViews>
    <sheetView workbookViewId="0">
      <selection activeCell="N2" sqref="N2:N6"/>
    </sheetView>
  </sheetViews>
  <sheetFormatPr defaultRowHeight="13.8" x14ac:dyDescent="0.25"/>
  <cols>
    <col min="4" max="4" width="12.77734375" bestFit="1" customWidth="1"/>
    <col min="13" max="13" width="12.77734375" bestFit="1" customWidth="1"/>
  </cols>
  <sheetData>
    <row r="1" spans="1:23" x14ac:dyDescent="0.25">
      <c r="A1">
        <v>613</v>
      </c>
      <c r="B1" s="3">
        <v>2</v>
      </c>
      <c r="C1" s="3">
        <v>8</v>
      </c>
      <c r="D1" s="3">
        <v>19623769.34</v>
      </c>
      <c r="E1" s="3">
        <v>195.32</v>
      </c>
      <c r="F1" s="1">
        <v>1</v>
      </c>
    </row>
    <row r="2" spans="1:23" x14ac:dyDescent="0.25">
      <c r="A2">
        <v>1314</v>
      </c>
      <c r="B2" s="1">
        <v>4</v>
      </c>
      <c r="C2" s="1">
        <v>19</v>
      </c>
      <c r="D2" s="1">
        <v>12871524.189999999</v>
      </c>
      <c r="E2" s="1">
        <v>32.299999999999997</v>
      </c>
      <c r="F2" s="1">
        <v>1210</v>
      </c>
      <c r="G2">
        <f>(D2-D1)/$D$1</f>
        <v>-0.34408502428922255</v>
      </c>
      <c r="H2">
        <f>E2/E$1</f>
        <v>0.16536964980544747</v>
      </c>
      <c r="J2" s="2">
        <v>1314</v>
      </c>
      <c r="K2" s="3">
        <v>2</v>
      </c>
      <c r="L2" s="3">
        <v>8</v>
      </c>
      <c r="M2" s="3">
        <v>4013213.88</v>
      </c>
      <c r="N2" s="3">
        <v>349.7</v>
      </c>
      <c r="O2" s="2">
        <f t="shared" ref="O2:O6" si="0">N2/E$1</f>
        <v>1.7903952488224453</v>
      </c>
      <c r="Q2" s="3">
        <v>607</v>
      </c>
      <c r="R2" s="3">
        <v>14</v>
      </c>
      <c r="S2" s="3">
        <v>9</v>
      </c>
      <c r="T2" s="3">
        <v>-569700.80000000005</v>
      </c>
      <c r="U2" s="3">
        <v>-58.23</v>
      </c>
      <c r="V2" s="3">
        <v>214.14</v>
      </c>
      <c r="W2" s="2">
        <f t="shared" ref="W2:W8" si="1">U2/V2</f>
        <v>-0.27192490893807791</v>
      </c>
    </row>
    <row r="3" spans="1:23" x14ac:dyDescent="0.25">
      <c r="A3">
        <v>1315</v>
      </c>
      <c r="B3" s="1">
        <v>4</v>
      </c>
      <c r="C3" s="1">
        <v>19</v>
      </c>
      <c r="D3" s="1">
        <v>26645286.629999999</v>
      </c>
      <c r="E3" s="1">
        <v>27.32</v>
      </c>
      <c r="F3" s="1">
        <v>3617</v>
      </c>
      <c r="G3">
        <f t="shared" ref="G3:G6" si="2">(D3-D2)/$D$1</f>
        <v>0.70189178242756489</v>
      </c>
      <c r="H3">
        <f>E3/E$1</f>
        <v>0.13987302887569117</v>
      </c>
      <c r="J3" s="2">
        <v>1415</v>
      </c>
      <c r="K3" s="3">
        <v>2</v>
      </c>
      <c r="L3" s="3">
        <v>8</v>
      </c>
      <c r="M3" s="3">
        <v>-681536.93</v>
      </c>
      <c r="N3" s="3">
        <v>-60.82</v>
      </c>
      <c r="O3" s="2">
        <f t="shared" si="0"/>
        <v>-0.31138644276059801</v>
      </c>
      <c r="Q3" s="3">
        <v>708</v>
      </c>
      <c r="R3" s="3">
        <v>9</v>
      </c>
      <c r="S3" s="3">
        <v>4</v>
      </c>
      <c r="T3" s="3">
        <v>0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A4">
        <v>1316</v>
      </c>
      <c r="B4" s="1">
        <v>4</v>
      </c>
      <c r="C4" s="1">
        <v>19</v>
      </c>
      <c r="D4" s="1">
        <v>64841228.200000003</v>
      </c>
      <c r="E4" s="1">
        <v>39.67</v>
      </c>
      <c r="F4" s="1">
        <v>1725</v>
      </c>
      <c r="G4">
        <f t="shared" si="2"/>
        <v>1.9464120734513284</v>
      </c>
      <c r="H4">
        <f>E4/E$1</f>
        <v>0.20310260086012699</v>
      </c>
      <c r="J4" s="2">
        <v>1516</v>
      </c>
      <c r="K4" s="3">
        <v>2</v>
      </c>
      <c r="L4" s="3">
        <v>8</v>
      </c>
      <c r="M4" s="3">
        <v>-1371310.57</v>
      </c>
      <c r="N4" s="3">
        <v>-118.13</v>
      </c>
      <c r="O4" s="2">
        <f t="shared" si="0"/>
        <v>-0.60480237558877736</v>
      </c>
      <c r="Q4" s="3">
        <v>809</v>
      </c>
      <c r="R4" s="3">
        <v>6</v>
      </c>
      <c r="S4" s="3">
        <v>2</v>
      </c>
      <c r="T4" s="3">
        <v>-1060968.68</v>
      </c>
      <c r="U4" s="3">
        <v>-106.9</v>
      </c>
      <c r="V4" s="3">
        <v>415.9</v>
      </c>
      <c r="W4" s="2">
        <f t="shared" si="1"/>
        <v>-0.25703294061072374</v>
      </c>
    </row>
    <row r="5" spans="1:23" x14ac:dyDescent="0.25">
      <c r="A5">
        <v>1317</v>
      </c>
      <c r="B5" s="1">
        <v>4</v>
      </c>
      <c r="C5" s="1">
        <v>19</v>
      </c>
      <c r="D5" s="1">
        <v>110214322.23</v>
      </c>
      <c r="E5" s="1">
        <v>49.01</v>
      </c>
      <c r="F5" s="1">
        <v>1419</v>
      </c>
      <c r="G5">
        <f t="shared" si="2"/>
        <v>2.312149783452357</v>
      </c>
      <c r="H5">
        <f>E5/E$1</f>
        <v>0.25092156461191889</v>
      </c>
      <c r="J5" s="2">
        <v>1617</v>
      </c>
      <c r="K5" s="3">
        <v>2</v>
      </c>
      <c r="L5" s="3">
        <v>8</v>
      </c>
      <c r="M5" s="3">
        <v>-154952.38</v>
      </c>
      <c r="N5" s="3">
        <v>-14.19</v>
      </c>
      <c r="O5" s="2">
        <f t="shared" si="0"/>
        <v>-7.2650010239606794E-2</v>
      </c>
      <c r="Q5" s="3">
        <v>910</v>
      </c>
      <c r="R5" s="3">
        <v>10</v>
      </c>
      <c r="S5" s="3">
        <v>6</v>
      </c>
      <c r="T5" s="3">
        <v>-148463.70000000001</v>
      </c>
      <c r="U5" s="3">
        <v>-14.72</v>
      </c>
      <c r="V5" s="3">
        <v>192.34</v>
      </c>
      <c r="W5" s="2">
        <f t="shared" si="1"/>
        <v>-7.6531142768014981E-2</v>
      </c>
    </row>
    <row r="6" spans="1:23" x14ac:dyDescent="0.25">
      <c r="A6">
        <v>1318</v>
      </c>
      <c r="B6" s="1">
        <v>4</v>
      </c>
      <c r="C6" s="1">
        <v>19</v>
      </c>
      <c r="D6" s="1">
        <v>97042256.489999995</v>
      </c>
      <c r="E6" s="1">
        <v>34.54</v>
      </c>
      <c r="F6" s="1">
        <v>1222</v>
      </c>
      <c r="G6">
        <f t="shared" si="2"/>
        <v>-0.67123015521543072</v>
      </c>
      <c r="H6">
        <f>E6/E$1</f>
        <v>0.17683800942043826</v>
      </c>
      <c r="J6" s="2">
        <v>1718</v>
      </c>
      <c r="K6" s="3">
        <v>2</v>
      </c>
      <c r="L6" s="3">
        <v>8</v>
      </c>
      <c r="M6" s="3">
        <v>1719258.45</v>
      </c>
      <c r="N6" s="3">
        <v>129.82</v>
      </c>
      <c r="O6" s="2">
        <f t="shared" si="0"/>
        <v>0.66465287732951051</v>
      </c>
      <c r="Q6" s="3">
        <v>1011</v>
      </c>
      <c r="R6" s="3">
        <v>4</v>
      </c>
      <c r="S6" s="3">
        <v>3</v>
      </c>
      <c r="T6" s="3">
        <v>-237275.28</v>
      </c>
      <c r="U6" s="3">
        <v>-23.67</v>
      </c>
      <c r="V6" s="3">
        <v>282.64</v>
      </c>
      <c r="W6" s="2">
        <f t="shared" si="1"/>
        <v>-8.3746108123407881E-2</v>
      </c>
    </row>
    <row r="7" spans="1:23" x14ac:dyDescent="0.25">
      <c r="Q7" s="3">
        <v>1112</v>
      </c>
      <c r="R7" s="3">
        <v>9</v>
      </c>
      <c r="S7" s="3">
        <v>3</v>
      </c>
      <c r="T7" s="3">
        <v>0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0</v>
      </c>
      <c r="U8" s="3">
        <v>0</v>
      </c>
      <c r="V8" s="3">
        <v>298.58</v>
      </c>
      <c r="W8" s="2">
        <f t="shared" si="1"/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5097-59A6-4BFF-A1EA-F4FA65F5EC9E}">
  <dimension ref="A1:W9"/>
  <sheetViews>
    <sheetView workbookViewId="0">
      <selection activeCell="N2" sqref="N2:N5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614</v>
      </c>
      <c r="B1" s="3">
        <v>2</v>
      </c>
      <c r="C1" s="3">
        <v>8</v>
      </c>
      <c r="D1" s="3">
        <v>23854607.550000001</v>
      </c>
      <c r="E1" s="3">
        <v>207.13</v>
      </c>
      <c r="F1" s="1">
        <v>1</v>
      </c>
    </row>
    <row r="2" spans="1:23" x14ac:dyDescent="0.25">
      <c r="A2">
        <v>1415</v>
      </c>
      <c r="B2" s="1">
        <v>8</v>
      </c>
      <c r="C2" s="1">
        <v>19</v>
      </c>
      <c r="D2" s="1">
        <v>4790044.53</v>
      </c>
      <c r="E2" s="1">
        <v>10.25</v>
      </c>
      <c r="F2" s="1">
        <v>4917</v>
      </c>
      <c r="G2">
        <f>(D2-D1)/$D$1</f>
        <v>-0.79919835109590809</v>
      </c>
      <c r="H2">
        <f>E2/E$1</f>
        <v>4.9485830154975138E-2</v>
      </c>
      <c r="J2" s="2">
        <v>1415</v>
      </c>
      <c r="K2" s="3">
        <v>2</v>
      </c>
      <c r="L2" s="3">
        <v>8</v>
      </c>
      <c r="M2" s="3">
        <v>-681536.93</v>
      </c>
      <c r="N2" s="3">
        <v>-60.82</v>
      </c>
      <c r="O2" s="2">
        <f t="shared" ref="O2:O5" si="0">N2/E$1</f>
        <v>-0.29363201853908172</v>
      </c>
      <c r="Q2" s="3">
        <v>607</v>
      </c>
      <c r="R2" s="3">
        <v>14</v>
      </c>
      <c r="S2" s="3">
        <v>9</v>
      </c>
      <c r="T2" s="3">
        <v>381833.35</v>
      </c>
      <c r="U2" s="3">
        <v>36.54</v>
      </c>
      <c r="V2" s="3">
        <v>214.14</v>
      </c>
      <c r="W2" s="2">
        <f t="shared" ref="W2:W9" si="1">U2/V2</f>
        <v>0.17063603250210144</v>
      </c>
    </row>
    <row r="3" spans="1:23" x14ac:dyDescent="0.25">
      <c r="A3">
        <v>1416</v>
      </c>
      <c r="B3" s="1">
        <v>8</v>
      </c>
      <c r="C3" s="1">
        <v>19</v>
      </c>
      <c r="D3" s="1">
        <v>48786877.200000003</v>
      </c>
      <c r="E3" s="1">
        <v>46.37</v>
      </c>
      <c r="F3" s="1">
        <v>1597</v>
      </c>
      <c r="G3">
        <f t="shared" ref="G3:G5" si="2">(D3-D2)/$D$1</f>
        <v>1.8443746172634059</v>
      </c>
      <c r="H3">
        <f t="shared" ref="H3:H5" si="3">E3/E$1</f>
        <v>0.22386906773523874</v>
      </c>
      <c r="J3" s="2">
        <v>1516</v>
      </c>
      <c r="K3" s="3">
        <v>2</v>
      </c>
      <c r="L3" s="3">
        <v>8</v>
      </c>
      <c r="M3" s="3">
        <v>-1371310.57</v>
      </c>
      <c r="N3" s="3">
        <v>-118.13</v>
      </c>
      <c r="O3" s="2">
        <f t="shared" si="0"/>
        <v>-0.57031815767875249</v>
      </c>
      <c r="Q3" s="3">
        <v>708</v>
      </c>
      <c r="R3" s="3">
        <v>9</v>
      </c>
      <c r="S3" s="3">
        <v>4</v>
      </c>
      <c r="T3" s="3">
        <v>878279.15</v>
      </c>
      <c r="U3" s="3">
        <v>82.86</v>
      </c>
      <c r="V3" s="3">
        <v>454.98</v>
      </c>
      <c r="W3" s="2">
        <f t="shared" si="1"/>
        <v>0.18211789529210073</v>
      </c>
    </row>
    <row r="4" spans="1:23" x14ac:dyDescent="0.25">
      <c r="A4">
        <v>1417</v>
      </c>
      <c r="B4" s="1">
        <v>8</v>
      </c>
      <c r="C4" s="1">
        <v>19</v>
      </c>
      <c r="D4" s="1">
        <v>109330037.52</v>
      </c>
      <c r="E4" s="1">
        <v>66.47</v>
      </c>
      <c r="F4" s="1">
        <v>744</v>
      </c>
      <c r="G4">
        <f t="shared" si="2"/>
        <v>2.5380069738351234</v>
      </c>
      <c r="H4">
        <f t="shared" si="3"/>
        <v>0.32090957369767781</v>
      </c>
      <c r="J4" s="2">
        <v>1617</v>
      </c>
      <c r="K4" s="3">
        <v>2</v>
      </c>
      <c r="L4" s="3">
        <v>8</v>
      </c>
      <c r="M4" s="3">
        <v>-154952.38</v>
      </c>
      <c r="N4" s="3">
        <v>-14.19</v>
      </c>
      <c r="O4" s="2">
        <f t="shared" si="0"/>
        <v>-6.8507700477960704E-2</v>
      </c>
      <c r="Q4" s="3">
        <v>809</v>
      </c>
      <c r="R4" s="3">
        <v>6</v>
      </c>
      <c r="S4" s="3">
        <v>2</v>
      </c>
      <c r="T4" s="3">
        <v>-81591.53</v>
      </c>
      <c r="U4" s="3">
        <v>-7.71</v>
      </c>
      <c r="V4" s="3">
        <v>415.9</v>
      </c>
      <c r="W4" s="2">
        <f t="shared" si="1"/>
        <v>-1.8538110122625632E-2</v>
      </c>
    </row>
    <row r="5" spans="1:23" x14ac:dyDescent="0.25">
      <c r="A5">
        <v>1418</v>
      </c>
      <c r="B5" s="1">
        <v>8</v>
      </c>
      <c r="C5" s="1">
        <v>19</v>
      </c>
      <c r="D5" s="1">
        <v>105074470.15000001</v>
      </c>
      <c r="E5" s="1">
        <v>47.96</v>
      </c>
      <c r="F5" s="1">
        <v>379</v>
      </c>
      <c r="G5">
        <f t="shared" si="2"/>
        <v>-0.17839603359980616</v>
      </c>
      <c r="H5">
        <f t="shared" si="3"/>
        <v>0.23154540626659587</v>
      </c>
      <c r="J5" s="2">
        <v>1718</v>
      </c>
      <c r="K5" s="3">
        <v>2</v>
      </c>
      <c r="L5" s="3">
        <v>8</v>
      </c>
      <c r="M5" s="3">
        <v>1719258.45</v>
      </c>
      <c r="N5" s="3">
        <v>129.82</v>
      </c>
      <c r="O5" s="2">
        <f t="shared" si="0"/>
        <v>0.62675614348476805</v>
      </c>
      <c r="Q5" s="3">
        <v>910</v>
      </c>
      <c r="R5" s="3">
        <v>10</v>
      </c>
      <c r="S5" s="3">
        <v>6</v>
      </c>
      <c r="T5" s="3">
        <v>827573</v>
      </c>
      <c r="U5" s="3">
        <v>78.08</v>
      </c>
      <c r="V5" s="3">
        <v>192.34</v>
      </c>
      <c r="W5" s="2">
        <f t="shared" si="1"/>
        <v>0.40594780076947073</v>
      </c>
    </row>
    <row r="6" spans="1:23" x14ac:dyDescent="0.25">
      <c r="Q6" s="3">
        <v>1011</v>
      </c>
      <c r="R6" s="3">
        <v>4</v>
      </c>
      <c r="S6" s="3">
        <v>3</v>
      </c>
      <c r="T6" s="3">
        <v>-404312</v>
      </c>
      <c r="U6" s="3">
        <v>-38.21</v>
      </c>
      <c r="V6" s="3">
        <v>282.64</v>
      </c>
      <c r="W6" s="2">
        <f t="shared" si="1"/>
        <v>-0.13518964053212568</v>
      </c>
    </row>
    <row r="7" spans="1:23" x14ac:dyDescent="0.25">
      <c r="Q7" s="3">
        <v>1112</v>
      </c>
      <c r="R7" s="3">
        <v>9</v>
      </c>
      <c r="S7" s="3">
        <v>3</v>
      </c>
      <c r="T7" s="3">
        <v>-494926.45</v>
      </c>
      <c r="U7" s="3">
        <v>-46.7</v>
      </c>
      <c r="V7" s="3">
        <v>166.63</v>
      </c>
      <c r="W7" s="2">
        <f t="shared" si="1"/>
        <v>-0.28026165756466426</v>
      </c>
    </row>
    <row r="8" spans="1:23" x14ac:dyDescent="0.25">
      <c r="Q8" s="3">
        <v>1213</v>
      </c>
      <c r="R8" s="3">
        <v>11</v>
      </c>
      <c r="S8" s="3">
        <v>4</v>
      </c>
      <c r="T8" s="3">
        <v>865184.47</v>
      </c>
      <c r="U8" s="3">
        <v>81.63</v>
      </c>
      <c r="V8" s="3">
        <v>298.58</v>
      </c>
      <c r="W8" s="2">
        <f t="shared" si="1"/>
        <v>0.27339406524214616</v>
      </c>
    </row>
    <row r="9" spans="1:23" x14ac:dyDescent="0.25">
      <c r="Q9" s="3">
        <v>1314</v>
      </c>
      <c r="R9" s="3">
        <v>37</v>
      </c>
      <c r="S9" s="3">
        <v>38</v>
      </c>
      <c r="T9" s="3">
        <v>-336840.5</v>
      </c>
      <c r="U9" s="3">
        <v>-34.26</v>
      </c>
      <c r="V9" s="3">
        <v>208.02</v>
      </c>
      <c r="W9" s="2">
        <f t="shared" si="1"/>
        <v>-0.16469570233631381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F7C5-529A-4B4C-95B0-8B74562BA402}">
  <dimension ref="A1:W10"/>
  <sheetViews>
    <sheetView workbookViewId="0">
      <selection activeCell="N2" sqref="N2:N4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615</v>
      </c>
      <c r="B1" s="3">
        <v>2</v>
      </c>
      <c r="C1" s="3">
        <v>9</v>
      </c>
      <c r="D1" s="3">
        <v>23575911.829999998</v>
      </c>
      <c r="E1" s="3">
        <v>181.54</v>
      </c>
      <c r="F1" s="1">
        <v>1</v>
      </c>
      <c r="K1" s="3"/>
      <c r="L1" s="3"/>
      <c r="M1" s="3"/>
      <c r="N1" s="3"/>
      <c r="O1" s="2"/>
    </row>
    <row r="2" spans="1:23" x14ac:dyDescent="0.25">
      <c r="A2">
        <v>1516</v>
      </c>
      <c r="B2" s="1">
        <v>2</v>
      </c>
      <c r="C2" s="1">
        <v>33</v>
      </c>
      <c r="D2" s="1">
        <v>35570356.259999998</v>
      </c>
      <c r="E2" s="1">
        <v>74.75</v>
      </c>
      <c r="F2" s="1">
        <v>644</v>
      </c>
      <c r="G2">
        <f>(D2-D1)/$D$1</f>
        <v>0.50875845297051236</v>
      </c>
      <c r="H2">
        <f>E2/E$1</f>
        <v>0.41175498512724468</v>
      </c>
      <c r="J2" s="2">
        <v>1516</v>
      </c>
      <c r="K2" s="3">
        <v>2</v>
      </c>
      <c r="L2" s="3">
        <v>9</v>
      </c>
      <c r="M2" s="3">
        <v>-189287.42</v>
      </c>
      <c r="N2" s="3">
        <v>-16.309999999999999</v>
      </c>
      <c r="O2" s="2">
        <f t="shared" ref="O2:O4" si="0">N2/E$1</f>
        <v>-8.9842458962212185E-2</v>
      </c>
      <c r="Q2" s="3">
        <v>607</v>
      </c>
      <c r="R2" s="3">
        <v>14</v>
      </c>
      <c r="S2" s="3">
        <v>9</v>
      </c>
      <c r="T2" s="3">
        <v>-2064340.8</v>
      </c>
      <c r="U2" s="3">
        <v>-201.4</v>
      </c>
      <c r="V2" s="3">
        <v>214.14</v>
      </c>
      <c r="W2" s="2">
        <f t="shared" ref="W2:W10" si="1">U2/V2</f>
        <v>-0.94050621089007203</v>
      </c>
    </row>
    <row r="3" spans="1:23" x14ac:dyDescent="0.25">
      <c r="A3">
        <v>1517</v>
      </c>
      <c r="B3" s="1">
        <v>2</v>
      </c>
      <c r="C3" s="1">
        <v>33</v>
      </c>
      <c r="D3" s="1">
        <v>105525656.23</v>
      </c>
      <c r="E3" s="1">
        <v>101.79</v>
      </c>
      <c r="F3" s="1">
        <v>37</v>
      </c>
      <c r="G3">
        <f t="shared" ref="G3:G4" si="2">(D3-D2)/$D$1</f>
        <v>2.9672362398718728</v>
      </c>
      <c r="H3">
        <f>E3/E$1</f>
        <v>0.56070287539936103</v>
      </c>
      <c r="J3" s="2">
        <v>1617</v>
      </c>
      <c r="K3" s="3">
        <v>2</v>
      </c>
      <c r="L3" s="3">
        <v>9</v>
      </c>
      <c r="M3" s="3">
        <v>47368.28</v>
      </c>
      <c r="N3" s="3">
        <v>4.32</v>
      </c>
      <c r="O3" s="2">
        <f t="shared" si="0"/>
        <v>2.3796408505012672E-2</v>
      </c>
      <c r="Q3" s="3">
        <v>708</v>
      </c>
      <c r="R3" s="3">
        <v>9</v>
      </c>
      <c r="S3" s="3">
        <v>4</v>
      </c>
      <c r="T3" s="3">
        <v>-1177925.7</v>
      </c>
      <c r="U3" s="3">
        <v>-121.1</v>
      </c>
      <c r="V3" s="3">
        <v>454.98</v>
      </c>
      <c r="W3" s="2">
        <f t="shared" si="1"/>
        <v>-0.26616554573827417</v>
      </c>
    </row>
    <row r="4" spans="1:23" x14ac:dyDescent="0.25">
      <c r="A4">
        <v>1518</v>
      </c>
      <c r="B4" s="1">
        <v>2</v>
      </c>
      <c r="C4" s="1">
        <v>33</v>
      </c>
      <c r="D4" s="1">
        <v>100029830.36</v>
      </c>
      <c r="E4" s="1">
        <v>63.88</v>
      </c>
      <c r="F4" s="1">
        <v>43</v>
      </c>
      <c r="G4">
        <f t="shared" si="2"/>
        <v>-0.23311191141318435</v>
      </c>
      <c r="H4">
        <f>E4/E$1</f>
        <v>0.35187837391208554</v>
      </c>
      <c r="J4" s="2">
        <v>1718</v>
      </c>
      <c r="K4" s="3">
        <v>2</v>
      </c>
      <c r="L4" s="3">
        <v>9</v>
      </c>
      <c r="M4" s="3">
        <v>1432970.26</v>
      </c>
      <c r="N4" s="3">
        <v>108.2</v>
      </c>
      <c r="O4" s="2">
        <f t="shared" si="0"/>
        <v>0.5960118982042526</v>
      </c>
      <c r="Q4" s="3">
        <v>809</v>
      </c>
      <c r="R4" s="3">
        <v>6</v>
      </c>
      <c r="S4" s="3">
        <v>2</v>
      </c>
      <c r="T4" s="3">
        <v>21963.9</v>
      </c>
      <c r="U4" s="3">
        <v>2.21</v>
      </c>
      <c r="V4" s="3">
        <v>415.9</v>
      </c>
      <c r="W4" s="2">
        <f t="shared" si="1"/>
        <v>5.3137773503245979E-3</v>
      </c>
    </row>
    <row r="5" spans="1:23" x14ac:dyDescent="0.25">
      <c r="Q5" s="3">
        <v>910</v>
      </c>
      <c r="R5" s="3">
        <v>10</v>
      </c>
      <c r="S5" s="3">
        <v>6</v>
      </c>
      <c r="T5" s="3">
        <v>68999.100000000006</v>
      </c>
      <c r="U5" s="3">
        <v>6.1</v>
      </c>
      <c r="V5" s="3">
        <v>192.34</v>
      </c>
      <c r="W5" s="2">
        <f t="shared" si="1"/>
        <v>3.1714671935114895E-2</v>
      </c>
    </row>
    <row r="6" spans="1:23" x14ac:dyDescent="0.25">
      <c r="Q6" s="3">
        <v>1011</v>
      </c>
      <c r="R6" s="3">
        <v>4</v>
      </c>
      <c r="S6" s="3">
        <v>3</v>
      </c>
      <c r="T6" s="3">
        <v>782799.35</v>
      </c>
      <c r="U6" s="3">
        <v>77.849999999999994</v>
      </c>
      <c r="V6" s="3">
        <v>282.64</v>
      </c>
      <c r="W6" s="2">
        <f t="shared" si="1"/>
        <v>0.27543872063402208</v>
      </c>
    </row>
    <row r="7" spans="1:23" x14ac:dyDescent="0.25">
      <c r="Q7" s="3">
        <v>1112</v>
      </c>
      <c r="R7" s="3">
        <v>9</v>
      </c>
      <c r="S7" s="3">
        <v>3</v>
      </c>
      <c r="T7" s="3">
        <v>-1177925.7</v>
      </c>
      <c r="U7" s="3">
        <v>-121.1</v>
      </c>
      <c r="V7" s="3">
        <v>166.63</v>
      </c>
      <c r="W7" s="2">
        <f t="shared" si="1"/>
        <v>-0.72675988717517848</v>
      </c>
    </row>
    <row r="8" spans="1:23" x14ac:dyDescent="0.25">
      <c r="Q8" s="3">
        <v>1213</v>
      </c>
      <c r="R8" s="3">
        <v>11</v>
      </c>
      <c r="S8" s="3">
        <v>4</v>
      </c>
      <c r="T8" s="3">
        <v>-1871224.9</v>
      </c>
      <c r="U8" s="3">
        <v>-186.48</v>
      </c>
      <c r="V8" s="3">
        <v>298.58</v>
      </c>
      <c r="W8" s="2">
        <f t="shared" si="1"/>
        <v>-0.62455623283542094</v>
      </c>
    </row>
    <row r="9" spans="1:23" x14ac:dyDescent="0.25">
      <c r="Q9" s="3">
        <v>1314</v>
      </c>
      <c r="R9" s="3">
        <v>37</v>
      </c>
      <c r="S9" s="3">
        <v>38</v>
      </c>
      <c r="T9" s="3">
        <v>919142</v>
      </c>
      <c r="U9" s="3">
        <v>85.62</v>
      </c>
      <c r="V9" s="3">
        <v>208.02</v>
      </c>
      <c r="W9" s="2">
        <f t="shared" si="1"/>
        <v>0.41159503893856358</v>
      </c>
    </row>
    <row r="10" spans="1:23" x14ac:dyDescent="0.25">
      <c r="Q10" s="3">
        <v>1415</v>
      </c>
      <c r="R10" s="3">
        <v>7</v>
      </c>
      <c r="S10" s="3">
        <v>4</v>
      </c>
      <c r="T10" s="3">
        <v>-652631.25</v>
      </c>
      <c r="U10" s="3">
        <v>-62.42</v>
      </c>
      <c r="V10" s="3">
        <v>119.55</v>
      </c>
      <c r="W10" s="2">
        <f t="shared" si="1"/>
        <v>-0.52212463404433296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7CA7-C8FC-45A8-BB9B-8860A67E39D1}">
  <dimension ref="A1:W11"/>
  <sheetViews>
    <sheetView workbookViewId="0">
      <selection activeCell="N2" sqref="N2:N3"/>
    </sheetView>
  </sheetViews>
  <sheetFormatPr defaultRowHeight="13.8" x14ac:dyDescent="0.25"/>
  <cols>
    <col min="4" max="4" width="12.77734375" bestFit="1" customWidth="1"/>
    <col min="5" max="5" width="6.5546875" bestFit="1" customWidth="1"/>
  </cols>
  <sheetData>
    <row r="1" spans="1:23" x14ac:dyDescent="0.25">
      <c r="A1">
        <v>616</v>
      </c>
      <c r="B1" s="3">
        <v>2</v>
      </c>
      <c r="C1" s="3">
        <v>9</v>
      </c>
      <c r="D1" s="3">
        <v>23271704.129999999</v>
      </c>
      <c r="E1" s="3">
        <v>161.02000000000001</v>
      </c>
      <c r="F1" s="1">
        <v>1</v>
      </c>
    </row>
    <row r="2" spans="1:23" x14ac:dyDescent="0.25">
      <c r="A2">
        <v>1617</v>
      </c>
      <c r="B2" s="1">
        <v>2</v>
      </c>
      <c r="C2" s="1">
        <v>33</v>
      </c>
      <c r="D2" s="1">
        <v>18656188.260000002</v>
      </c>
      <c r="E2" s="1">
        <v>37.4</v>
      </c>
      <c r="F2" s="1">
        <v>962</v>
      </c>
      <c r="G2">
        <f>(D2-D1)/$D$1</f>
        <v>-0.19833166682666989</v>
      </c>
      <c r="H2">
        <f>E2/E$1</f>
        <v>0.23226928331884236</v>
      </c>
      <c r="J2" s="2">
        <v>1617</v>
      </c>
      <c r="K2" s="3">
        <v>2</v>
      </c>
      <c r="L2" s="3">
        <v>9</v>
      </c>
      <c r="M2" s="3">
        <v>47368.28</v>
      </c>
      <c r="N2" s="3">
        <v>4.32</v>
      </c>
      <c r="O2" s="2">
        <f t="shared" ref="O2:O3" si="0">N2/E$1</f>
        <v>2.6828965345919761E-2</v>
      </c>
      <c r="Q2" s="3">
        <v>607</v>
      </c>
      <c r="R2" s="3">
        <v>14</v>
      </c>
      <c r="S2" s="3">
        <v>9</v>
      </c>
      <c r="T2" s="3">
        <v>1025329</v>
      </c>
      <c r="U2" s="3">
        <v>103.08</v>
      </c>
      <c r="V2" s="3">
        <v>214.14</v>
      </c>
      <c r="W2" s="2">
        <f t="shared" ref="W2:W11" si="1">U2/V2</f>
        <v>0.48136732978425334</v>
      </c>
    </row>
    <row r="3" spans="1:23" x14ac:dyDescent="0.25">
      <c r="A3">
        <v>1618</v>
      </c>
      <c r="B3" s="1">
        <v>2</v>
      </c>
      <c r="C3" s="1">
        <v>33</v>
      </c>
      <c r="D3" s="1">
        <v>10694026.689999999</v>
      </c>
      <c r="E3" s="1">
        <v>10.27</v>
      </c>
      <c r="F3" s="1">
        <v>1025</v>
      </c>
      <c r="G3">
        <f>(D3-D2)/$D$1</f>
        <v>-0.34213917148146566</v>
      </c>
      <c r="H3">
        <f>E3/E$1</f>
        <v>6.3780896783008315E-2</v>
      </c>
      <c r="J3" s="2">
        <v>1718</v>
      </c>
      <c r="K3" s="3">
        <v>2</v>
      </c>
      <c r="L3" s="3">
        <v>9</v>
      </c>
      <c r="M3" s="3">
        <v>1432970.26</v>
      </c>
      <c r="N3" s="3">
        <v>108.2</v>
      </c>
      <c r="O3" s="2">
        <f t="shared" si="0"/>
        <v>0.67196621537697176</v>
      </c>
      <c r="Q3" s="3">
        <v>708</v>
      </c>
      <c r="R3" s="3">
        <v>9</v>
      </c>
      <c r="S3" s="3">
        <v>4</v>
      </c>
      <c r="T3" s="3">
        <v>95989.52</v>
      </c>
      <c r="U3" s="3">
        <v>0</v>
      </c>
      <c r="V3" s="3">
        <v>454.98</v>
      </c>
      <c r="W3" s="2">
        <f t="shared" si="1"/>
        <v>0</v>
      </c>
    </row>
    <row r="4" spans="1:23" x14ac:dyDescent="0.25">
      <c r="Q4" s="3">
        <v>809</v>
      </c>
      <c r="R4" s="3">
        <v>6</v>
      </c>
      <c r="S4" s="3">
        <v>2</v>
      </c>
      <c r="T4" s="3">
        <v>2735345.42</v>
      </c>
      <c r="U4" s="3">
        <v>270.06</v>
      </c>
      <c r="V4" s="3">
        <v>415.9</v>
      </c>
      <c r="W4" s="2">
        <f t="shared" si="1"/>
        <v>0.64933878336138495</v>
      </c>
    </row>
    <row r="5" spans="1:23" x14ac:dyDescent="0.25">
      <c r="Q5" s="3">
        <v>910</v>
      </c>
      <c r="R5" s="3">
        <v>10</v>
      </c>
      <c r="S5" s="3">
        <v>6</v>
      </c>
      <c r="T5" s="3">
        <v>3036020.63</v>
      </c>
      <c r="U5" s="3">
        <v>281.3</v>
      </c>
      <c r="V5" s="3">
        <v>192.34</v>
      </c>
      <c r="W5" s="2">
        <f t="shared" si="1"/>
        <v>1.4625142975980037</v>
      </c>
    </row>
    <row r="6" spans="1:23" x14ac:dyDescent="0.25">
      <c r="Q6" s="3">
        <v>1011</v>
      </c>
      <c r="R6" s="3">
        <v>4</v>
      </c>
      <c r="S6" s="3">
        <v>3</v>
      </c>
      <c r="T6" s="3">
        <v>2335714.7999999998</v>
      </c>
      <c r="U6" s="3">
        <v>198.64</v>
      </c>
      <c r="V6" s="3">
        <v>282.64</v>
      </c>
      <c r="W6" s="2">
        <f t="shared" si="1"/>
        <v>0.7028021511463346</v>
      </c>
    </row>
    <row r="7" spans="1:23" x14ac:dyDescent="0.25">
      <c r="Q7" s="3">
        <v>1112</v>
      </c>
      <c r="R7" s="3">
        <v>9</v>
      </c>
      <c r="S7" s="3">
        <v>3</v>
      </c>
      <c r="T7" s="3">
        <v>95989.52</v>
      </c>
      <c r="U7" s="3">
        <v>0</v>
      </c>
      <c r="V7" s="3">
        <v>166.63</v>
      </c>
      <c r="W7" s="2">
        <f t="shared" si="1"/>
        <v>0</v>
      </c>
    </row>
    <row r="8" spans="1:23" x14ac:dyDescent="0.25">
      <c r="Q8" s="3">
        <v>1213</v>
      </c>
      <c r="R8" s="3">
        <v>11</v>
      </c>
      <c r="S8" s="3">
        <v>4</v>
      </c>
      <c r="T8" s="3">
        <v>2323367.88</v>
      </c>
      <c r="U8" s="3">
        <v>229.49</v>
      </c>
      <c r="V8" s="3">
        <v>298.58</v>
      </c>
      <c r="W8" s="2">
        <f t="shared" si="1"/>
        <v>0.76860472905084076</v>
      </c>
    </row>
    <row r="9" spans="1:23" x14ac:dyDescent="0.25">
      <c r="Q9" s="3">
        <v>1314</v>
      </c>
      <c r="R9" s="3">
        <v>37</v>
      </c>
      <c r="S9" s="3">
        <v>38</v>
      </c>
      <c r="T9" s="3">
        <v>604522.80000000005</v>
      </c>
      <c r="U9" s="3">
        <v>63.09</v>
      </c>
      <c r="V9" s="3">
        <v>208.02</v>
      </c>
      <c r="W9" s="2">
        <f t="shared" si="1"/>
        <v>0.30328814537063742</v>
      </c>
    </row>
    <row r="10" spans="1:23" x14ac:dyDescent="0.25">
      <c r="Q10" s="3">
        <v>1415</v>
      </c>
      <c r="R10" s="3">
        <v>7</v>
      </c>
      <c r="S10" s="3">
        <v>4</v>
      </c>
      <c r="T10" s="3">
        <v>-34144.07</v>
      </c>
      <c r="U10" s="3">
        <v>-3.56</v>
      </c>
      <c r="V10" s="3">
        <v>119.55</v>
      </c>
      <c r="W10" s="2">
        <f t="shared" si="1"/>
        <v>-2.9778335424508574E-2</v>
      </c>
    </row>
    <row r="11" spans="1:23" x14ac:dyDescent="0.25">
      <c r="Q11" s="3">
        <v>1516</v>
      </c>
      <c r="R11" s="3">
        <v>35</v>
      </c>
      <c r="S11" s="3">
        <v>4</v>
      </c>
      <c r="T11" s="3">
        <v>-505278.95</v>
      </c>
      <c r="U11" s="3">
        <v>-53.96</v>
      </c>
      <c r="V11" s="3">
        <v>109.6</v>
      </c>
      <c r="W11" s="2">
        <f t="shared" si="1"/>
        <v>-0.49233576642335769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C372-AB7F-484D-974C-9DCA9111CE5B}">
  <dimension ref="A1:P12"/>
  <sheetViews>
    <sheetView workbookViewId="0">
      <selection activeCell="E2" sqref="E2"/>
    </sheetView>
  </sheetViews>
  <sheetFormatPr defaultRowHeight="13.8" x14ac:dyDescent="0.25"/>
  <cols>
    <col min="4" max="4" width="12.77734375" bestFit="1" customWidth="1"/>
  </cols>
  <sheetData>
    <row r="1" spans="1:16" x14ac:dyDescent="0.25">
      <c r="A1">
        <v>617</v>
      </c>
      <c r="B1" s="3">
        <v>2</v>
      </c>
      <c r="C1" s="3">
        <v>9</v>
      </c>
      <c r="D1" s="3">
        <v>24122777.199999999</v>
      </c>
      <c r="E1" s="3">
        <v>151.43</v>
      </c>
      <c r="F1" s="1">
        <v>1</v>
      </c>
    </row>
    <row r="2" spans="1:16" x14ac:dyDescent="0.25">
      <c r="A2" s="2">
        <v>1718</v>
      </c>
      <c r="B2" s="3">
        <v>2</v>
      </c>
      <c r="C2" s="3">
        <v>9</v>
      </c>
      <c r="D2" s="3">
        <v>1432970.26</v>
      </c>
      <c r="E2" s="3">
        <v>108.2</v>
      </c>
      <c r="F2" s="1">
        <v>2819</v>
      </c>
      <c r="G2">
        <f>(D2-D1)/$D$1</f>
        <v>-0.94059679579513744</v>
      </c>
      <c r="H2">
        <f>E2/E$1</f>
        <v>0.71452156111734788</v>
      </c>
      <c r="J2" s="3">
        <v>607</v>
      </c>
      <c r="K2" s="3">
        <v>14</v>
      </c>
      <c r="L2" s="3">
        <v>9</v>
      </c>
      <c r="M2" s="3">
        <v>513271.55</v>
      </c>
      <c r="N2" s="3">
        <v>50.93</v>
      </c>
      <c r="O2" s="3">
        <v>214.14</v>
      </c>
      <c r="P2" s="2">
        <f t="shared" ref="P2:P12" si="0">N2/O2</f>
        <v>0.23783506117493231</v>
      </c>
    </row>
    <row r="3" spans="1:16" x14ac:dyDescent="0.25">
      <c r="J3" s="3">
        <v>708</v>
      </c>
      <c r="K3" s="3">
        <v>9</v>
      </c>
      <c r="L3" s="3">
        <v>4</v>
      </c>
      <c r="M3" s="3">
        <v>1178046.08</v>
      </c>
      <c r="N3" s="3">
        <v>107.87</v>
      </c>
      <c r="O3" s="3">
        <v>454.98</v>
      </c>
      <c r="P3" s="2">
        <f t="shared" si="0"/>
        <v>0.23708734449865929</v>
      </c>
    </row>
    <row r="4" spans="1:16" x14ac:dyDescent="0.25">
      <c r="J4" s="3">
        <v>809</v>
      </c>
      <c r="K4" s="3">
        <v>6</v>
      </c>
      <c r="L4" s="3">
        <v>2</v>
      </c>
      <c r="M4" s="3">
        <v>0</v>
      </c>
      <c r="N4" s="3">
        <v>0</v>
      </c>
      <c r="O4" s="3">
        <v>415.9</v>
      </c>
      <c r="P4" s="2">
        <f t="shared" si="0"/>
        <v>0</v>
      </c>
    </row>
    <row r="5" spans="1:16" x14ac:dyDescent="0.25">
      <c r="J5" s="3">
        <v>910</v>
      </c>
      <c r="K5" s="3">
        <v>10</v>
      </c>
      <c r="L5" s="3">
        <v>6</v>
      </c>
      <c r="M5" s="3">
        <v>-410564.3</v>
      </c>
      <c r="N5" s="3">
        <v>-41.35</v>
      </c>
      <c r="O5" s="3">
        <v>192.34</v>
      </c>
      <c r="P5" s="2">
        <f t="shared" si="0"/>
        <v>-0.2149838827077051</v>
      </c>
    </row>
    <row r="6" spans="1:16" x14ac:dyDescent="0.25">
      <c r="J6" s="3">
        <v>1011</v>
      </c>
      <c r="K6" s="3">
        <v>4</v>
      </c>
      <c r="L6" s="3">
        <v>3</v>
      </c>
      <c r="M6" s="3">
        <v>90972.78</v>
      </c>
      <c r="N6" s="3">
        <v>9.14</v>
      </c>
      <c r="O6" s="3">
        <v>282.64</v>
      </c>
      <c r="P6" s="2">
        <f t="shared" si="0"/>
        <v>3.2337956410982173E-2</v>
      </c>
    </row>
    <row r="7" spans="1:16" x14ac:dyDescent="0.25">
      <c r="J7" s="3">
        <v>1112</v>
      </c>
      <c r="K7" s="3">
        <v>9</v>
      </c>
      <c r="L7" s="3">
        <v>3</v>
      </c>
      <c r="M7" s="3">
        <v>1178046.08</v>
      </c>
      <c r="N7" s="3">
        <v>107.87</v>
      </c>
      <c r="O7" s="3">
        <v>166.63</v>
      </c>
      <c r="P7" s="2">
        <f t="shared" si="0"/>
        <v>0.64736241973234121</v>
      </c>
    </row>
    <row r="8" spans="1:16" x14ac:dyDescent="0.25">
      <c r="J8" s="3">
        <v>1213</v>
      </c>
      <c r="K8" s="3">
        <v>11</v>
      </c>
      <c r="L8" s="3">
        <v>4</v>
      </c>
      <c r="M8" s="3">
        <v>351659.82</v>
      </c>
      <c r="N8" s="3">
        <v>35.42</v>
      </c>
      <c r="O8" s="3">
        <v>298.58</v>
      </c>
      <c r="P8" s="2">
        <f t="shared" si="0"/>
        <v>0.11862817335387502</v>
      </c>
    </row>
    <row r="9" spans="1:16" x14ac:dyDescent="0.25">
      <c r="J9" s="3">
        <v>1314</v>
      </c>
      <c r="K9" s="3">
        <v>37</v>
      </c>
      <c r="L9" s="3">
        <v>38</v>
      </c>
      <c r="M9" s="3">
        <v>-1207171.8799999999</v>
      </c>
      <c r="N9" s="3">
        <v>-113.43</v>
      </c>
      <c r="O9" s="3">
        <v>208.02</v>
      </c>
      <c r="P9" s="2">
        <f t="shared" si="0"/>
        <v>-0.54528410729737531</v>
      </c>
    </row>
    <row r="10" spans="1:16" x14ac:dyDescent="0.25">
      <c r="J10" s="3">
        <v>1415</v>
      </c>
      <c r="K10" s="3">
        <v>7</v>
      </c>
      <c r="L10" s="3">
        <v>4</v>
      </c>
      <c r="M10" s="3">
        <v>228659.5</v>
      </c>
      <c r="N10" s="3">
        <v>22.22</v>
      </c>
      <c r="O10" s="3">
        <v>119.55</v>
      </c>
      <c r="P10" s="2">
        <f t="shared" si="0"/>
        <v>0.18586365537432037</v>
      </c>
    </row>
    <row r="11" spans="1:16" x14ac:dyDescent="0.25">
      <c r="J11" s="3">
        <v>1516</v>
      </c>
      <c r="K11" s="3">
        <v>35</v>
      </c>
      <c r="L11" s="3">
        <v>4</v>
      </c>
      <c r="M11" s="3">
        <v>0</v>
      </c>
      <c r="N11" s="3">
        <v>0</v>
      </c>
      <c r="O11" s="3">
        <v>109.6</v>
      </c>
      <c r="P11" s="2">
        <f t="shared" si="0"/>
        <v>0</v>
      </c>
    </row>
    <row r="12" spans="1:16" x14ac:dyDescent="0.25">
      <c r="J12" s="3">
        <v>1617</v>
      </c>
      <c r="K12" s="3">
        <v>10</v>
      </c>
      <c r="L12" s="3">
        <v>6</v>
      </c>
      <c r="M12" s="3">
        <v>-410564.3</v>
      </c>
      <c r="N12" s="3">
        <v>-41.35</v>
      </c>
      <c r="O12" s="3">
        <v>281.3</v>
      </c>
      <c r="P12" s="2">
        <f t="shared" si="0"/>
        <v>-0.14699608958407395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38A4-A3FC-401B-9D54-80114E194362}">
  <dimension ref="B1:W12"/>
  <sheetViews>
    <sheetView workbookViewId="0">
      <selection activeCell="W11" sqref="W11"/>
    </sheetView>
  </sheetViews>
  <sheetFormatPr defaultRowHeight="13.8" x14ac:dyDescent="0.25"/>
  <cols>
    <col min="1" max="16384" width="8.88671875" style="2"/>
  </cols>
  <sheetData>
    <row r="1" spans="2:23" x14ac:dyDescent="0.25">
      <c r="L1" s="2" t="e">
        <f>AVERAGE(A1:K1)</f>
        <v>#DIV/0!</v>
      </c>
    </row>
    <row r="2" spans="2:23" x14ac:dyDescent="0.25">
      <c r="B2" s="2">
        <v>0.47635167811200307</v>
      </c>
      <c r="L2" s="2">
        <f t="shared" ref="L2:L11" si="0">AVERAGE(A2:K2)</f>
        <v>0.47635167811200307</v>
      </c>
      <c r="M2" s="2">
        <f>AVERAGE(N2:W2)</f>
        <v>147.75</v>
      </c>
      <c r="N2" s="3">
        <v>147.75</v>
      </c>
    </row>
    <row r="3" spans="2:23" x14ac:dyDescent="0.25">
      <c r="B3" s="2">
        <v>0.81987297288583683</v>
      </c>
      <c r="C3" s="2">
        <v>4.9729602633435226E-2</v>
      </c>
      <c r="L3" s="2">
        <f t="shared" si="0"/>
        <v>0.434801287759636</v>
      </c>
      <c r="M3" s="2">
        <f t="shared" ref="M3:M11" si="1">AVERAGE(N3:W3)</f>
        <v>135.61000000000001</v>
      </c>
      <c r="N3" s="3">
        <v>254.3</v>
      </c>
      <c r="O3" s="3">
        <v>16.920000000000002</v>
      </c>
    </row>
    <row r="4" spans="2:23" x14ac:dyDescent="0.25">
      <c r="B4" s="2">
        <v>9.5173614469484469E-2</v>
      </c>
      <c r="C4" s="2">
        <v>3.0331530684222903E-2</v>
      </c>
      <c r="D4" s="2">
        <v>0.29851503568650001</v>
      </c>
      <c r="L4" s="2">
        <f t="shared" si="0"/>
        <v>0.14134006028006912</v>
      </c>
      <c r="M4" s="2">
        <f t="shared" si="1"/>
        <v>42.696666666666665</v>
      </c>
      <c r="N4" s="3">
        <v>29.52</v>
      </c>
      <c r="O4" s="3">
        <v>10.32</v>
      </c>
      <c r="P4" s="3">
        <v>88.25</v>
      </c>
    </row>
    <row r="5" spans="2:23" x14ac:dyDescent="0.25">
      <c r="B5" s="2">
        <v>1.8570461359899409E-2</v>
      </c>
      <c r="C5" s="2">
        <v>-4.6026334352221962E-2</v>
      </c>
      <c r="D5" s="2">
        <v>0.21290126171227547</v>
      </c>
      <c r="E5" s="2">
        <v>-0.42863318399748485</v>
      </c>
      <c r="L5" s="2">
        <f t="shared" si="0"/>
        <v>-6.0796948819382982E-2</v>
      </c>
      <c r="M5" s="2">
        <f t="shared" si="1"/>
        <v>-14.007499999999999</v>
      </c>
      <c r="N5" s="3">
        <v>5.76</v>
      </c>
      <c r="O5" s="3">
        <v>-15.66</v>
      </c>
      <c r="P5" s="3">
        <v>62.94</v>
      </c>
      <c r="Q5" s="3">
        <v>-109.07</v>
      </c>
    </row>
    <row r="6" spans="2:23" x14ac:dyDescent="0.25">
      <c r="B6" s="2">
        <v>6.7672566656994546E-2</v>
      </c>
      <c r="C6" s="2">
        <v>9.9841288502233713E-2</v>
      </c>
      <c r="D6" s="2">
        <v>-1.9551466359977E-2</v>
      </c>
      <c r="E6" s="2">
        <v>-0.5323822997720663</v>
      </c>
      <c r="F6" s="2">
        <v>-9.0195900598585163E-2</v>
      </c>
      <c r="L6" s="2">
        <f t="shared" si="0"/>
        <v>-9.4923162314280038E-2</v>
      </c>
      <c r="M6" s="2">
        <f t="shared" si="1"/>
        <v>-21.236000000000001</v>
      </c>
      <c r="N6" s="3">
        <v>20.99</v>
      </c>
      <c r="O6" s="3">
        <v>33.97</v>
      </c>
      <c r="P6" s="3">
        <v>-5.78</v>
      </c>
      <c r="Q6" s="3">
        <v>-135.47</v>
      </c>
      <c r="R6" s="3">
        <v>-19.89</v>
      </c>
    </row>
    <row r="7" spans="2:23" x14ac:dyDescent="0.25">
      <c r="B7" s="2">
        <v>1.0750556146629267</v>
      </c>
      <c r="C7" s="2">
        <v>0.74494474488596285</v>
      </c>
      <c r="D7" s="2">
        <v>1.2066772655007949</v>
      </c>
      <c r="E7" s="2">
        <v>1.3363986481175822</v>
      </c>
      <c r="F7" s="2">
        <v>1.0251677852348993</v>
      </c>
      <c r="G7" s="2">
        <v>1.7903952488224453</v>
      </c>
      <c r="L7" s="2">
        <f t="shared" si="0"/>
        <v>1.1964398845374351</v>
      </c>
      <c r="M7" s="2">
        <f t="shared" si="1"/>
        <v>309.91166666666669</v>
      </c>
      <c r="N7" s="3">
        <v>333.45</v>
      </c>
      <c r="O7" s="3">
        <v>253.46</v>
      </c>
      <c r="P7" s="3">
        <v>356.73</v>
      </c>
      <c r="Q7" s="3">
        <v>340.06</v>
      </c>
      <c r="R7" s="3">
        <v>226.07</v>
      </c>
      <c r="S7" s="3">
        <v>349.7</v>
      </c>
    </row>
    <row r="8" spans="2:23" x14ac:dyDescent="0.25">
      <c r="B8" s="2">
        <v>-0.42641132282296801</v>
      </c>
      <c r="C8" s="2">
        <v>-0.20653068422290147</v>
      </c>
      <c r="D8" s="2">
        <v>-0.41352366133342355</v>
      </c>
      <c r="E8" s="2">
        <v>-0.84716654876994413</v>
      </c>
      <c r="F8" s="2">
        <v>0.61228006530019952</v>
      </c>
      <c r="G8" s="2">
        <v>-0.31138644276059801</v>
      </c>
      <c r="H8" s="2">
        <v>-0.29363201853908172</v>
      </c>
      <c r="L8" s="2">
        <f t="shared" si="0"/>
        <v>-0.26948151616410249</v>
      </c>
      <c r="M8" s="2">
        <f t="shared" si="1"/>
        <v>-75.281428571428563</v>
      </c>
      <c r="N8" s="3">
        <v>-132.26</v>
      </c>
      <c r="O8" s="3">
        <v>-70.27</v>
      </c>
      <c r="P8" s="3">
        <v>-122.25</v>
      </c>
      <c r="Q8" s="3">
        <v>-215.57</v>
      </c>
      <c r="R8" s="3">
        <v>135.02000000000001</v>
      </c>
      <c r="S8" s="3">
        <v>-60.82</v>
      </c>
      <c r="T8" s="3">
        <v>-60.82</v>
      </c>
    </row>
    <row r="9" spans="2:23" x14ac:dyDescent="0.25">
      <c r="B9" s="2">
        <v>-0.19608601734532674</v>
      </c>
      <c r="C9" s="2">
        <v>-0.52997883846696447</v>
      </c>
      <c r="D9" s="2">
        <v>-5.517031424415654E-2</v>
      </c>
      <c r="E9" s="2">
        <v>-0.3641436768057848</v>
      </c>
      <c r="F9" s="2">
        <v>-0.45415381824777801</v>
      </c>
      <c r="G9" s="2">
        <v>-0.60480237558877736</v>
      </c>
      <c r="H9" s="2">
        <v>-0.57031815767875249</v>
      </c>
      <c r="I9" s="2">
        <v>-8.9842458962212185E-2</v>
      </c>
      <c r="L9" s="2">
        <f t="shared" si="0"/>
        <v>-0.35806195716746908</v>
      </c>
      <c r="M9" s="2">
        <f t="shared" si="1"/>
        <v>-87.853749999999991</v>
      </c>
      <c r="N9" s="3">
        <v>-60.82</v>
      </c>
      <c r="O9" s="3">
        <v>-180.32</v>
      </c>
      <c r="P9" s="3">
        <v>-16.309999999999999</v>
      </c>
      <c r="Q9" s="3">
        <v>-92.66</v>
      </c>
      <c r="R9" s="3">
        <v>-100.15</v>
      </c>
      <c r="S9" s="3">
        <v>-118.13</v>
      </c>
      <c r="T9" s="3">
        <v>-118.13</v>
      </c>
      <c r="U9" s="3">
        <v>-16.309999999999999</v>
      </c>
    </row>
    <row r="10" spans="2:23" x14ac:dyDescent="0.25">
      <c r="B10" s="2">
        <v>8.611406647967243E-2</v>
      </c>
      <c r="C10" s="2">
        <v>-0.24241711732894428</v>
      </c>
      <c r="D10" s="2">
        <v>1.4612860670432637E-2</v>
      </c>
      <c r="E10" s="2">
        <v>0.32842096989703684</v>
      </c>
      <c r="F10" s="2">
        <v>0.65803555233085442</v>
      </c>
      <c r="G10" s="2">
        <v>-7.2650010239606794E-2</v>
      </c>
      <c r="H10" s="2">
        <v>-6.8507700477960704E-2</v>
      </c>
      <c r="I10" s="2">
        <v>2.3796408505012672E-2</v>
      </c>
      <c r="J10" s="2">
        <v>2.6828965345919761E-2</v>
      </c>
      <c r="L10" s="2">
        <f t="shared" si="0"/>
        <v>8.380377724249076E-2</v>
      </c>
      <c r="M10" s="2">
        <f t="shared" si="1"/>
        <v>17.498888888888889</v>
      </c>
      <c r="N10" s="3">
        <v>26.71</v>
      </c>
      <c r="O10" s="3">
        <v>-82.48</v>
      </c>
      <c r="P10" s="3">
        <v>4.32</v>
      </c>
      <c r="Q10" s="3">
        <v>83.57</v>
      </c>
      <c r="R10" s="3">
        <v>145.11000000000001</v>
      </c>
      <c r="S10" s="3">
        <v>-14.19</v>
      </c>
      <c r="T10" s="3">
        <v>-14.19</v>
      </c>
      <c r="U10" s="3">
        <v>4.32</v>
      </c>
      <c r="V10" s="3">
        <v>4.32</v>
      </c>
    </row>
    <row r="11" spans="2:23" x14ac:dyDescent="0.25">
      <c r="B11" s="2">
        <v>7.5152335815842922E-2</v>
      </c>
      <c r="C11" s="2">
        <v>0.35771808135433808</v>
      </c>
      <c r="D11" s="2">
        <v>0.36599803808815073</v>
      </c>
      <c r="E11" s="2">
        <v>0.48463412717126458</v>
      </c>
      <c r="F11" s="2">
        <v>0.86409395973154368</v>
      </c>
      <c r="G11" s="2">
        <v>0.66465287732951051</v>
      </c>
      <c r="H11" s="2">
        <v>0.62675614348476805</v>
      </c>
      <c r="I11" s="2">
        <v>0.5960118982042526</v>
      </c>
      <c r="J11" s="2">
        <v>0.67196621537697176</v>
      </c>
      <c r="K11" s="2">
        <v>0.71452156111734788</v>
      </c>
      <c r="L11" s="2">
        <f t="shared" si="0"/>
        <v>0.54215052376739903</v>
      </c>
      <c r="M11" s="2">
        <f t="shared" si="1"/>
        <v>115.133</v>
      </c>
      <c r="N11" s="3">
        <v>23.31</v>
      </c>
      <c r="O11" s="3">
        <v>121.71</v>
      </c>
      <c r="P11" s="3">
        <v>108.2</v>
      </c>
      <c r="Q11" s="3">
        <v>123.32</v>
      </c>
      <c r="R11" s="3">
        <v>190.55</v>
      </c>
      <c r="S11" s="3">
        <v>129.82</v>
      </c>
      <c r="T11" s="3">
        <v>129.82</v>
      </c>
      <c r="U11" s="3">
        <v>108.2</v>
      </c>
      <c r="V11" s="3">
        <v>108.2</v>
      </c>
      <c r="W11" s="3">
        <v>108.2</v>
      </c>
    </row>
    <row r="12" spans="2:23" x14ac:dyDescent="0.25">
      <c r="B12" s="2">
        <f t="shared" ref="B12:K12" si="2">AVERAGE(B1:B11)</f>
        <v>0.20914659702743651</v>
      </c>
      <c r="C12" s="2">
        <f t="shared" si="2"/>
        <v>2.862358596546229E-2</v>
      </c>
      <c r="D12" s="2">
        <f t="shared" si="2"/>
        <v>0.20130737746507454</v>
      </c>
      <c r="E12" s="2">
        <f t="shared" si="2"/>
        <v>-3.2674234513423517E-3</v>
      </c>
      <c r="F12" s="2">
        <f t="shared" si="2"/>
        <v>0.43587127395852227</v>
      </c>
      <c r="G12" s="2">
        <f t="shared" si="2"/>
        <v>0.29324185951259474</v>
      </c>
      <c r="H12" s="2">
        <f t="shared" si="2"/>
        <v>-7.6425433302756723E-2</v>
      </c>
      <c r="I12" s="2">
        <f t="shared" si="2"/>
        <v>0.17665528258235105</v>
      </c>
      <c r="J12" s="2">
        <f t="shared" si="2"/>
        <v>0.34939759036144574</v>
      </c>
      <c r="K12" s="2">
        <f t="shared" si="2"/>
        <v>0.71452156111734788</v>
      </c>
      <c r="N12" s="2">
        <f t="shared" ref="N12:W12" si="3">AVERAGE(N1:N11)</f>
        <v>64.870999999999995</v>
      </c>
      <c r="O12" s="2">
        <f t="shared" si="3"/>
        <v>9.7388888888888889</v>
      </c>
      <c r="P12" s="2">
        <f t="shared" si="3"/>
        <v>59.512499999999996</v>
      </c>
      <c r="Q12" s="2">
        <f t="shared" si="3"/>
        <v>-0.83142857142857041</v>
      </c>
      <c r="R12" s="2">
        <f t="shared" si="3"/>
        <v>96.118333333333339</v>
      </c>
      <c r="S12" s="2">
        <f t="shared" si="3"/>
        <v>57.275999999999996</v>
      </c>
      <c r="T12" s="2">
        <f t="shared" si="3"/>
        <v>-15.829999999999998</v>
      </c>
      <c r="U12" s="2">
        <f t="shared" si="3"/>
        <v>32.07</v>
      </c>
      <c r="V12" s="2">
        <f t="shared" si="3"/>
        <v>56.260000000000005</v>
      </c>
      <c r="W12" s="2">
        <f t="shared" si="3"/>
        <v>108.2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7BF73-36FE-4486-9451-CD356B8DE3DC}">
  <dimension ref="A1:E66"/>
  <sheetViews>
    <sheetView tabSelected="1" workbookViewId="0">
      <selection activeCell="E7" sqref="E7:E8"/>
    </sheetView>
  </sheetViews>
  <sheetFormatPr defaultRowHeight="13.8" x14ac:dyDescent="0.25"/>
  <cols>
    <col min="1" max="1" width="9.109375" style="2" bestFit="1" customWidth="1"/>
    <col min="2" max="16384" width="8.88671875" style="2"/>
  </cols>
  <sheetData>
    <row r="1" spans="1:5" x14ac:dyDescent="0.25">
      <c r="A1" s="3">
        <v>147.75</v>
      </c>
      <c r="C1" s="2">
        <f>COUNT(A1:A66)</f>
        <v>55</v>
      </c>
      <c r="E1" s="2">
        <f>COUNT(A1:A66)</f>
        <v>55</v>
      </c>
    </row>
    <row r="2" spans="1:5" x14ac:dyDescent="0.25">
      <c r="A2" s="3">
        <v>254.3</v>
      </c>
      <c r="C2" s="2">
        <f>AVERAGE(A1:A66)</f>
        <v>42.24254545454545</v>
      </c>
      <c r="E2" s="2">
        <v>0.6</v>
      </c>
    </row>
    <row r="3" spans="1:5" x14ac:dyDescent="0.25">
      <c r="A3" s="3">
        <v>29.52</v>
      </c>
      <c r="C3" s="2">
        <f>_xlfn.STDEV.S(A1:A66)</f>
        <v>136.20627202095031</v>
      </c>
      <c r="E3" s="2">
        <v>0.86</v>
      </c>
    </row>
    <row r="4" spans="1:5" x14ac:dyDescent="0.25">
      <c r="A4" s="3">
        <v>5.76</v>
      </c>
      <c r="C4" s="2">
        <f>C3/SQRT(C1)</f>
        <v>18.366049972631128</v>
      </c>
      <c r="E4" s="2">
        <f>1-E3</f>
        <v>0.14000000000000001</v>
      </c>
    </row>
    <row r="5" spans="1:5" x14ac:dyDescent="0.25">
      <c r="A5" s="3">
        <v>20.99</v>
      </c>
      <c r="C5" s="2">
        <v>0.97</v>
      </c>
      <c r="E5" s="2">
        <f>_xlfn.NORM.S.INV(E4/2)</f>
        <v>-1.4757910281791702</v>
      </c>
    </row>
    <row r="6" spans="1:5" x14ac:dyDescent="0.25">
      <c r="A6" s="3">
        <v>333.45</v>
      </c>
      <c r="C6" s="2">
        <f>C1-1</f>
        <v>54</v>
      </c>
      <c r="E6" s="2">
        <f>E5*SQRT(E2*(1-E2)/E1)</f>
        <v>-9.7487546815430523E-2</v>
      </c>
    </row>
    <row r="7" spans="1:5" x14ac:dyDescent="0.25">
      <c r="A7" s="3">
        <v>-132.26</v>
      </c>
      <c r="C7" s="2">
        <f>TINV(1-C5,C6)</f>
        <v>2.2289460839369664</v>
      </c>
      <c r="E7" s="2">
        <f>E2+E6</f>
        <v>0.5025124531845695</v>
      </c>
    </row>
    <row r="8" spans="1:5" x14ac:dyDescent="0.25">
      <c r="A8" s="3">
        <v>-60.82</v>
      </c>
      <c r="C8" s="2">
        <f>C7*C4</f>
        <v>40.93693516388678</v>
      </c>
      <c r="E8" s="2">
        <f>E2-E6</f>
        <v>0.69748754681543046</v>
      </c>
    </row>
    <row r="9" spans="1:5" x14ac:dyDescent="0.25">
      <c r="A9" s="3">
        <v>26.71</v>
      </c>
      <c r="C9" s="2">
        <f>C2-C8</f>
        <v>1.3056102906586702</v>
      </c>
    </row>
    <row r="10" spans="1:5" x14ac:dyDescent="0.25">
      <c r="A10" s="3">
        <v>23.31</v>
      </c>
      <c r="C10" s="2">
        <f>C2+C8</f>
        <v>83.179480618432223</v>
      </c>
    </row>
    <row r="11" spans="1:5" x14ac:dyDescent="0.25">
      <c r="A11" s="3">
        <v>16.920000000000002</v>
      </c>
    </row>
    <row r="12" spans="1:5" x14ac:dyDescent="0.25">
      <c r="A12" s="3">
        <v>10.32</v>
      </c>
    </row>
    <row r="13" spans="1:5" x14ac:dyDescent="0.25">
      <c r="A13" s="3">
        <v>-15.66</v>
      </c>
    </row>
    <row r="14" spans="1:5" x14ac:dyDescent="0.25">
      <c r="A14" s="3">
        <v>33.97</v>
      </c>
    </row>
    <row r="15" spans="1:5" x14ac:dyDescent="0.25">
      <c r="A15" s="3">
        <v>253.46</v>
      </c>
    </row>
    <row r="16" spans="1:5" x14ac:dyDescent="0.25">
      <c r="A16" s="3">
        <v>-70.27</v>
      </c>
    </row>
    <row r="17" spans="1:1" x14ac:dyDescent="0.25">
      <c r="A17" s="3">
        <v>-180.32</v>
      </c>
    </row>
    <row r="18" spans="1:1" x14ac:dyDescent="0.25">
      <c r="A18" s="3">
        <v>-82.48</v>
      </c>
    </row>
    <row r="19" spans="1:1" x14ac:dyDescent="0.25">
      <c r="A19" s="3">
        <v>121.71</v>
      </c>
    </row>
    <row r="20" spans="1:1" x14ac:dyDescent="0.25">
      <c r="A20" s="3">
        <v>88.25</v>
      </c>
    </row>
    <row r="21" spans="1:1" x14ac:dyDescent="0.25">
      <c r="A21" s="3">
        <v>62.94</v>
      </c>
    </row>
    <row r="22" spans="1:1" x14ac:dyDescent="0.25">
      <c r="A22" s="3">
        <v>-5.78</v>
      </c>
    </row>
    <row r="23" spans="1:1" x14ac:dyDescent="0.25">
      <c r="A23" s="3">
        <v>356.73</v>
      </c>
    </row>
    <row r="24" spans="1:1" x14ac:dyDescent="0.25">
      <c r="A24" s="3">
        <v>-122.25</v>
      </c>
    </row>
    <row r="25" spans="1:1" x14ac:dyDescent="0.25">
      <c r="A25" s="3">
        <v>-16.309999999999999</v>
      </c>
    </row>
    <row r="26" spans="1:1" x14ac:dyDescent="0.25">
      <c r="A26" s="3">
        <v>4.32</v>
      </c>
    </row>
    <row r="27" spans="1:1" x14ac:dyDescent="0.25">
      <c r="A27" s="3">
        <v>108.2</v>
      </c>
    </row>
    <row r="28" spans="1:1" x14ac:dyDescent="0.25">
      <c r="A28" s="3">
        <v>-109.07</v>
      </c>
    </row>
    <row r="29" spans="1:1" x14ac:dyDescent="0.25">
      <c r="A29" s="3">
        <v>-135.47</v>
      </c>
    </row>
    <row r="30" spans="1:1" x14ac:dyDescent="0.25">
      <c r="A30" s="3">
        <v>340.06</v>
      </c>
    </row>
    <row r="31" spans="1:1" x14ac:dyDescent="0.25">
      <c r="A31" s="3">
        <v>-215.57</v>
      </c>
    </row>
    <row r="32" spans="1:1" x14ac:dyDescent="0.25">
      <c r="A32" s="3">
        <v>-92.66</v>
      </c>
    </row>
    <row r="33" spans="1:1" x14ac:dyDescent="0.25">
      <c r="A33" s="3">
        <v>83.57</v>
      </c>
    </row>
    <row r="34" spans="1:1" x14ac:dyDescent="0.25">
      <c r="A34" s="3">
        <v>123.32</v>
      </c>
    </row>
    <row r="35" spans="1:1" x14ac:dyDescent="0.25">
      <c r="A35" s="3">
        <v>-19.89</v>
      </c>
    </row>
    <row r="36" spans="1:1" x14ac:dyDescent="0.25">
      <c r="A36" s="3">
        <v>226.07</v>
      </c>
    </row>
    <row r="37" spans="1:1" x14ac:dyDescent="0.25">
      <c r="A37" s="3">
        <v>135.02000000000001</v>
      </c>
    </row>
    <row r="38" spans="1:1" x14ac:dyDescent="0.25">
      <c r="A38" s="3">
        <v>-100.15</v>
      </c>
    </row>
    <row r="39" spans="1:1" x14ac:dyDescent="0.25">
      <c r="A39" s="3">
        <v>145.11000000000001</v>
      </c>
    </row>
    <row r="40" spans="1:1" x14ac:dyDescent="0.25">
      <c r="A40" s="3">
        <v>190.55</v>
      </c>
    </row>
    <row r="41" spans="1:1" x14ac:dyDescent="0.25">
      <c r="A41" s="3">
        <v>349.7</v>
      </c>
    </row>
    <row r="42" spans="1:1" x14ac:dyDescent="0.25">
      <c r="A42" s="3">
        <v>-60.82</v>
      </c>
    </row>
    <row r="43" spans="1:1" x14ac:dyDescent="0.25">
      <c r="A43" s="3">
        <v>-118.13</v>
      </c>
    </row>
    <row r="44" spans="1:1" x14ac:dyDescent="0.25">
      <c r="A44" s="3">
        <v>-14.19</v>
      </c>
    </row>
    <row r="45" spans="1:1" x14ac:dyDescent="0.25">
      <c r="A45" s="3">
        <v>129.82</v>
      </c>
    </row>
    <row r="46" spans="1:1" x14ac:dyDescent="0.25">
      <c r="A46" s="3">
        <v>-60.82</v>
      </c>
    </row>
    <row r="47" spans="1:1" x14ac:dyDescent="0.25">
      <c r="A47" s="3">
        <v>-118.13</v>
      </c>
    </row>
    <row r="48" spans="1:1" x14ac:dyDescent="0.25">
      <c r="A48" s="3">
        <v>-14.19</v>
      </c>
    </row>
    <row r="49" spans="1:1" x14ac:dyDescent="0.25">
      <c r="A49" s="3">
        <v>129.82</v>
      </c>
    </row>
    <row r="50" spans="1:1" x14ac:dyDescent="0.25">
      <c r="A50" s="3">
        <v>-16.309999999999999</v>
      </c>
    </row>
    <row r="51" spans="1:1" x14ac:dyDescent="0.25">
      <c r="A51" s="3">
        <v>4.32</v>
      </c>
    </row>
    <row r="52" spans="1:1" x14ac:dyDescent="0.25">
      <c r="A52" s="3">
        <v>108.2</v>
      </c>
    </row>
    <row r="53" spans="1:1" x14ac:dyDescent="0.25">
      <c r="A53" s="3">
        <v>4.32</v>
      </c>
    </row>
    <row r="54" spans="1:1" x14ac:dyDescent="0.25">
      <c r="A54" s="3">
        <v>108.2</v>
      </c>
    </row>
    <row r="55" spans="1:1" x14ac:dyDescent="0.25">
      <c r="A55" s="3">
        <v>108.2</v>
      </c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E18C-268C-4C62-B76B-6CE877C96FB6}">
  <dimension ref="A1:W12"/>
  <sheetViews>
    <sheetView workbookViewId="0">
      <selection activeCell="O2" sqref="O2:O12"/>
    </sheetView>
  </sheetViews>
  <sheetFormatPr defaultRowHeight="13.8" x14ac:dyDescent="0.25"/>
  <cols>
    <col min="4" max="4" width="12.77734375" bestFit="1" customWidth="1"/>
    <col min="10" max="10" width="10.5546875" bestFit="1" customWidth="1"/>
    <col min="13" max="13" width="13.88671875" bestFit="1" customWidth="1"/>
  </cols>
  <sheetData>
    <row r="1" spans="1:23" x14ac:dyDescent="0.25">
      <c r="A1">
        <v>607</v>
      </c>
      <c r="B1" s="3">
        <v>2</v>
      </c>
      <c r="C1" s="3">
        <v>10</v>
      </c>
      <c r="D1" s="3">
        <v>3623252.65</v>
      </c>
      <c r="E1" s="3">
        <v>303.85000000000002</v>
      </c>
      <c r="F1" s="1">
        <v>1</v>
      </c>
      <c r="K1" s="1"/>
      <c r="L1" s="1"/>
      <c r="M1" s="1"/>
      <c r="N1" s="1"/>
      <c r="P1" s="1"/>
    </row>
    <row r="2" spans="1:23" x14ac:dyDescent="0.25">
      <c r="A2">
        <v>708</v>
      </c>
      <c r="B2" s="3">
        <v>5</v>
      </c>
      <c r="C2" s="3">
        <v>6</v>
      </c>
      <c r="D2" s="3">
        <v>2224758.14</v>
      </c>
      <c r="E2" s="3">
        <v>16.309999999999999</v>
      </c>
      <c r="F2" s="1">
        <v>198</v>
      </c>
      <c r="G2">
        <f>(D2-D1)/$D$1</f>
        <v>-0.38597764083605923</v>
      </c>
      <c r="H2">
        <f t="shared" ref="H2:H12" si="0">E2/E$1</f>
        <v>5.3677801546815854E-2</v>
      </c>
      <c r="J2">
        <v>708</v>
      </c>
      <c r="K2" s="3">
        <v>2</v>
      </c>
      <c r="L2" s="3">
        <v>10</v>
      </c>
      <c r="M2" s="3">
        <v>4588517.28</v>
      </c>
      <c r="N2" s="3">
        <v>368.99</v>
      </c>
      <c r="O2">
        <f>N2/E$1</f>
        <v>1.2143820964291592</v>
      </c>
      <c r="P2" s="1"/>
      <c r="Q2" s="3"/>
      <c r="R2" s="3"/>
      <c r="S2" s="3"/>
      <c r="T2" s="3"/>
      <c r="U2" s="3"/>
      <c r="V2" s="3"/>
      <c r="W2" s="2"/>
    </row>
    <row r="3" spans="1:23" x14ac:dyDescent="0.25">
      <c r="A3">
        <v>709</v>
      </c>
      <c r="B3" s="1">
        <v>8</v>
      </c>
      <c r="C3" s="1">
        <v>18</v>
      </c>
      <c r="D3" s="1">
        <v>73065700.060000002</v>
      </c>
      <c r="E3" s="1">
        <v>150.07</v>
      </c>
      <c r="F3" s="1">
        <v>379</v>
      </c>
      <c r="G3">
        <f t="shared" ref="G3:G12" si="1">(D3-D2)/$D$1</f>
        <v>19.551753289961717</v>
      </c>
      <c r="H3">
        <f t="shared" si="0"/>
        <v>0.49389501398716468</v>
      </c>
      <c r="J3">
        <v>809</v>
      </c>
      <c r="K3" s="3">
        <v>2</v>
      </c>
      <c r="L3" s="3">
        <v>10</v>
      </c>
      <c r="M3" s="3">
        <v>-1827719.1</v>
      </c>
      <c r="N3" s="3">
        <v>-147.02000000000001</v>
      </c>
      <c r="O3">
        <f t="shared" ref="O3:O12" si="2">N3/E$1</f>
        <v>-0.48385716636498272</v>
      </c>
    </row>
    <row r="4" spans="1:23" x14ac:dyDescent="0.25">
      <c r="A4">
        <v>710</v>
      </c>
      <c r="B4" s="1">
        <v>8</v>
      </c>
      <c r="C4" s="1">
        <v>18</v>
      </c>
      <c r="D4" s="1">
        <v>102692398.40000001</v>
      </c>
      <c r="E4" s="1">
        <v>133.31</v>
      </c>
      <c r="F4" s="1">
        <v>52</v>
      </c>
      <c r="G4">
        <f t="shared" si="1"/>
        <v>8.1768237553072662</v>
      </c>
      <c r="H4">
        <f t="shared" si="0"/>
        <v>0.43873621852887934</v>
      </c>
      <c r="J4">
        <v>910</v>
      </c>
      <c r="K4" s="3">
        <v>2</v>
      </c>
      <c r="L4" s="3">
        <v>10</v>
      </c>
      <c r="M4" s="3">
        <v>94831.28</v>
      </c>
      <c r="N4" s="3">
        <v>6.85</v>
      </c>
      <c r="O4">
        <f t="shared" si="2"/>
        <v>2.2544018430146452E-2</v>
      </c>
    </row>
    <row r="5" spans="1:23" x14ac:dyDescent="0.25">
      <c r="A5">
        <v>711</v>
      </c>
      <c r="B5" s="1">
        <v>8</v>
      </c>
      <c r="C5" s="1">
        <v>18</v>
      </c>
      <c r="D5" s="1">
        <v>121008457.18000001</v>
      </c>
      <c r="E5" s="1">
        <v>102.63</v>
      </c>
      <c r="F5" s="1">
        <v>45</v>
      </c>
      <c r="G5">
        <f t="shared" si="1"/>
        <v>5.0551425885247063</v>
      </c>
      <c r="H5">
        <f t="shared" si="0"/>
        <v>0.33776534474247155</v>
      </c>
      <c r="J5">
        <v>1011</v>
      </c>
      <c r="K5" s="3">
        <v>2</v>
      </c>
      <c r="L5" s="3">
        <v>10</v>
      </c>
      <c r="M5" s="3">
        <v>-340260.18</v>
      </c>
      <c r="N5" s="3">
        <v>-30.94</v>
      </c>
      <c r="O5">
        <f t="shared" si="2"/>
        <v>-0.10182655915747901</v>
      </c>
    </row>
    <row r="6" spans="1:23" x14ac:dyDescent="0.25">
      <c r="A6">
        <v>712</v>
      </c>
      <c r="B6" s="1">
        <v>8</v>
      </c>
      <c r="C6" s="1">
        <v>18</v>
      </c>
      <c r="D6" s="1">
        <v>148317036.12</v>
      </c>
      <c r="E6" s="1">
        <v>100.71</v>
      </c>
      <c r="F6" s="1">
        <v>19</v>
      </c>
      <c r="G6">
        <f t="shared" si="1"/>
        <v>7.5370341452727558</v>
      </c>
      <c r="H6">
        <f t="shared" si="0"/>
        <v>0.33144643738686846</v>
      </c>
      <c r="J6">
        <v>1112</v>
      </c>
      <c r="K6" s="3">
        <v>2</v>
      </c>
      <c r="L6" s="3">
        <v>10</v>
      </c>
      <c r="M6" s="3">
        <v>1240365.1299999999</v>
      </c>
      <c r="N6" s="3">
        <v>110.7</v>
      </c>
      <c r="O6">
        <f t="shared" si="2"/>
        <v>0.36432450222149088</v>
      </c>
    </row>
    <row r="7" spans="1:23" x14ac:dyDescent="0.25">
      <c r="A7">
        <v>713</v>
      </c>
      <c r="B7" s="1">
        <v>8</v>
      </c>
      <c r="C7" s="1">
        <v>18</v>
      </c>
      <c r="D7" s="1">
        <v>170478013.88999999</v>
      </c>
      <c r="E7" s="1">
        <v>85.26</v>
      </c>
      <c r="F7" s="1">
        <v>10</v>
      </c>
      <c r="G7">
        <f t="shared" si="1"/>
        <v>6.1163214135784818</v>
      </c>
      <c r="H7">
        <f t="shared" si="0"/>
        <v>0.28059897975974984</v>
      </c>
      <c r="J7">
        <v>1213</v>
      </c>
      <c r="K7" s="3">
        <v>2</v>
      </c>
      <c r="L7" s="3">
        <v>10</v>
      </c>
      <c r="M7" s="3">
        <v>2874291</v>
      </c>
      <c r="N7" s="3">
        <v>246.01</v>
      </c>
      <c r="O7">
        <f t="shared" si="2"/>
        <v>0.80964291591245674</v>
      </c>
    </row>
    <row r="8" spans="1:23" x14ac:dyDescent="0.25">
      <c r="A8">
        <v>714</v>
      </c>
      <c r="B8" s="1">
        <v>8</v>
      </c>
      <c r="C8" s="1">
        <v>18</v>
      </c>
      <c r="D8" s="1">
        <v>184801595.66999999</v>
      </c>
      <c r="E8" s="1">
        <v>63.41</v>
      </c>
      <c r="F8" s="1">
        <v>14</v>
      </c>
      <c r="G8">
        <f t="shared" si="1"/>
        <v>3.9532384748273079</v>
      </c>
      <c r="H8">
        <f t="shared" si="0"/>
        <v>0.20868849761395422</v>
      </c>
      <c r="J8">
        <v>1314</v>
      </c>
      <c r="K8" s="3">
        <v>2</v>
      </c>
      <c r="L8" s="3">
        <v>10</v>
      </c>
      <c r="M8" s="3">
        <v>1383944.25</v>
      </c>
      <c r="N8" s="3">
        <v>130.09</v>
      </c>
      <c r="O8">
        <f t="shared" si="2"/>
        <v>0.42813888431792002</v>
      </c>
    </row>
    <row r="9" spans="1:23" x14ac:dyDescent="0.25">
      <c r="A9">
        <v>715</v>
      </c>
      <c r="B9" s="1">
        <v>8</v>
      </c>
      <c r="C9" s="1">
        <v>18</v>
      </c>
      <c r="D9" s="1">
        <v>192208699.94</v>
      </c>
      <c r="E9" s="1">
        <v>47.69</v>
      </c>
      <c r="F9" s="1">
        <v>187</v>
      </c>
      <c r="G9">
        <f t="shared" si="1"/>
        <v>2.0443245297840358</v>
      </c>
      <c r="H9">
        <f t="shared" si="0"/>
        <v>0.15695244363995389</v>
      </c>
      <c r="J9">
        <v>1415</v>
      </c>
      <c r="K9" s="3">
        <v>2</v>
      </c>
      <c r="L9" s="3">
        <v>10</v>
      </c>
      <c r="M9" s="3">
        <v>1404881.5</v>
      </c>
      <c r="N9" s="3">
        <v>122.74</v>
      </c>
      <c r="O9">
        <f t="shared" si="2"/>
        <v>0.4039493170972519</v>
      </c>
    </row>
    <row r="10" spans="1:23" x14ac:dyDescent="0.25">
      <c r="A10">
        <v>716</v>
      </c>
      <c r="B10" s="1">
        <v>8</v>
      </c>
      <c r="C10" s="1">
        <v>18</v>
      </c>
      <c r="D10" s="1">
        <v>227210205.58000001</v>
      </c>
      <c r="E10" s="1">
        <v>45.84</v>
      </c>
      <c r="F10" s="1">
        <v>273</v>
      </c>
      <c r="G10">
        <f t="shared" si="1"/>
        <v>9.6602442669848081</v>
      </c>
      <c r="H10">
        <f t="shared" si="0"/>
        <v>0.15086391311502387</v>
      </c>
      <c r="J10">
        <v>1516</v>
      </c>
      <c r="K10" s="3">
        <v>2</v>
      </c>
      <c r="L10" s="3">
        <v>10</v>
      </c>
      <c r="M10" s="3">
        <v>1907735.63</v>
      </c>
      <c r="N10" s="3">
        <v>149.5</v>
      </c>
      <c r="O10">
        <f t="shared" si="2"/>
        <v>0.49201908836597003</v>
      </c>
    </row>
    <row r="11" spans="1:23" x14ac:dyDescent="0.25">
      <c r="A11">
        <v>717</v>
      </c>
      <c r="B11" s="1">
        <v>8</v>
      </c>
      <c r="C11" s="1">
        <v>18</v>
      </c>
      <c r="D11" s="1">
        <v>293463501.17000002</v>
      </c>
      <c r="E11" s="1">
        <v>51.95</v>
      </c>
      <c r="F11" s="1">
        <v>120</v>
      </c>
      <c r="G11">
        <f t="shared" si="1"/>
        <v>18.285585353811857</v>
      </c>
      <c r="H11">
        <f t="shared" si="0"/>
        <v>0.17097251933519828</v>
      </c>
      <c r="J11">
        <v>1617</v>
      </c>
      <c r="K11" s="3">
        <v>2</v>
      </c>
      <c r="L11" s="3">
        <v>10</v>
      </c>
      <c r="M11" s="3">
        <v>3525144.38</v>
      </c>
      <c r="N11" s="3">
        <v>279.20999999999998</v>
      </c>
      <c r="O11">
        <f t="shared" si="2"/>
        <v>0.91890735560309345</v>
      </c>
    </row>
    <row r="12" spans="1:23" x14ac:dyDescent="0.25">
      <c r="A12">
        <v>718</v>
      </c>
      <c r="B12" s="1">
        <v>8</v>
      </c>
      <c r="C12" s="1">
        <v>18</v>
      </c>
      <c r="D12" s="1">
        <v>291488480.41000003</v>
      </c>
      <c r="E12" s="1">
        <v>46.92</v>
      </c>
      <c r="F12" s="1">
        <v>89</v>
      </c>
      <c r="G12">
        <f t="shared" si="1"/>
        <v>-0.54509606444364034</v>
      </c>
      <c r="H12">
        <f t="shared" si="0"/>
        <v>0.15441829850255059</v>
      </c>
      <c r="J12">
        <v>1718</v>
      </c>
      <c r="K12" s="3">
        <v>2</v>
      </c>
      <c r="L12" s="3">
        <v>10</v>
      </c>
      <c r="M12" s="3">
        <v>2004408.92</v>
      </c>
      <c r="N12" s="3">
        <v>176.36</v>
      </c>
      <c r="O12">
        <f t="shared" si="2"/>
        <v>0.58041796939279244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756F-273A-4644-8EF8-9269FC39F56F}">
  <dimension ref="A1:W11"/>
  <sheetViews>
    <sheetView workbookViewId="0">
      <selection activeCell="N2" sqref="N2:N11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608</v>
      </c>
      <c r="B1" s="3">
        <v>2</v>
      </c>
      <c r="C1" s="3">
        <v>10</v>
      </c>
      <c r="D1" s="3">
        <v>6852035.0599999996</v>
      </c>
      <c r="E1" s="3">
        <v>310.17</v>
      </c>
      <c r="F1" s="1">
        <v>1</v>
      </c>
    </row>
    <row r="2" spans="1:23" x14ac:dyDescent="0.25">
      <c r="A2">
        <v>809</v>
      </c>
      <c r="B2" s="1">
        <v>4</v>
      </c>
      <c r="C2" s="1">
        <v>19</v>
      </c>
      <c r="D2" s="1">
        <v>10531928.279999999</v>
      </c>
      <c r="E2" s="1">
        <v>43.24</v>
      </c>
      <c r="F2" s="1">
        <v>2495</v>
      </c>
      <c r="G2">
        <f>(D2-D1)/$D$1</f>
        <v>0.53705113703840268</v>
      </c>
      <c r="H2">
        <f t="shared" ref="H2:H11" si="0">E2/E$1</f>
        <v>0.13940742173646709</v>
      </c>
      <c r="J2">
        <v>809</v>
      </c>
      <c r="K2" s="3">
        <v>2</v>
      </c>
      <c r="L2" s="3">
        <v>10</v>
      </c>
      <c r="M2" s="3">
        <v>1890003.47</v>
      </c>
      <c r="N2" s="3">
        <v>147.75</v>
      </c>
      <c r="O2">
        <f>N2/E$1</f>
        <v>0.47635167811200307</v>
      </c>
      <c r="Q2" s="3">
        <v>607</v>
      </c>
      <c r="R2" s="3">
        <v>14</v>
      </c>
      <c r="S2" s="3">
        <v>9</v>
      </c>
      <c r="T2" s="3">
        <v>1650565.8</v>
      </c>
      <c r="U2" s="3">
        <v>136.80000000000001</v>
      </c>
      <c r="V2" s="3">
        <v>214.14</v>
      </c>
      <c r="W2" s="2">
        <f>U2/V2</f>
        <v>0.63883440739703012</v>
      </c>
    </row>
    <row r="3" spans="1:23" x14ac:dyDescent="0.25">
      <c r="A3">
        <v>810</v>
      </c>
      <c r="B3" s="1">
        <v>4</v>
      </c>
      <c r="C3" s="1">
        <v>19</v>
      </c>
      <c r="D3" s="1">
        <v>37533378.509999998</v>
      </c>
      <c r="E3" s="1">
        <v>72.63</v>
      </c>
      <c r="F3" s="1">
        <v>255</v>
      </c>
      <c r="G3">
        <f t="shared" ref="G3:G11" si="1">(D3-D2)/$D$1</f>
        <v>3.9406468287977496</v>
      </c>
      <c r="H3">
        <f t="shared" si="0"/>
        <v>0.23416191120998159</v>
      </c>
      <c r="J3">
        <v>910</v>
      </c>
      <c r="K3" s="3">
        <v>2</v>
      </c>
      <c r="L3" s="3">
        <v>10</v>
      </c>
      <c r="M3" s="3">
        <v>3011310.96</v>
      </c>
      <c r="N3" s="3">
        <v>254.3</v>
      </c>
      <c r="O3">
        <f t="shared" ref="O3:O11" si="2">N3/E$1</f>
        <v>0.81987297288583683</v>
      </c>
      <c r="Q3" s="3">
        <v>708</v>
      </c>
      <c r="R3" s="3">
        <v>9</v>
      </c>
      <c r="S3" s="3">
        <v>4</v>
      </c>
      <c r="T3" s="3">
        <v>-967959.13</v>
      </c>
      <c r="U3" s="3">
        <v>-84.31</v>
      </c>
      <c r="V3" s="3">
        <v>454.98</v>
      </c>
      <c r="W3" s="2">
        <f t="shared" ref="W3" si="3">U3/V3</f>
        <v>-0.18530484856477208</v>
      </c>
    </row>
    <row r="4" spans="1:23" x14ac:dyDescent="0.25">
      <c r="A4">
        <v>811</v>
      </c>
      <c r="B4" s="1">
        <v>4</v>
      </c>
      <c r="C4" s="1">
        <v>19</v>
      </c>
      <c r="D4" s="1">
        <v>57765424.630000003</v>
      </c>
      <c r="E4" s="1">
        <v>65.63</v>
      </c>
      <c r="F4" s="1">
        <v>148</v>
      </c>
      <c r="G4">
        <f t="shared" si="1"/>
        <v>2.9527061585116883</v>
      </c>
      <c r="H4">
        <f t="shared" si="0"/>
        <v>0.21159364219621496</v>
      </c>
      <c r="J4">
        <v>1011</v>
      </c>
      <c r="K4" s="3">
        <v>2</v>
      </c>
      <c r="L4" s="3">
        <v>10</v>
      </c>
      <c r="M4" s="3">
        <v>332656.26</v>
      </c>
      <c r="N4" s="3">
        <v>29.52</v>
      </c>
      <c r="O4">
        <f t="shared" si="2"/>
        <v>9.5173614469484469E-2</v>
      </c>
    </row>
    <row r="5" spans="1:23" x14ac:dyDescent="0.25">
      <c r="A5">
        <v>812</v>
      </c>
      <c r="B5" s="1">
        <v>4</v>
      </c>
      <c r="C5" s="1">
        <v>19</v>
      </c>
      <c r="D5" s="1">
        <v>79967110.469999999</v>
      </c>
      <c r="E5" s="1">
        <v>67.95</v>
      </c>
      <c r="F5" s="1">
        <v>94</v>
      </c>
      <c r="G5">
        <f t="shared" si="1"/>
        <v>3.2401594045550604</v>
      </c>
      <c r="H5">
        <f t="shared" si="0"/>
        <v>0.21907341135506336</v>
      </c>
      <c r="J5">
        <v>1112</v>
      </c>
      <c r="K5" s="3">
        <v>2</v>
      </c>
      <c r="L5" s="3">
        <v>10</v>
      </c>
      <c r="M5" s="3">
        <v>61555.94</v>
      </c>
      <c r="N5" s="3">
        <v>5.76</v>
      </c>
      <c r="O5">
        <f t="shared" si="2"/>
        <v>1.8570461359899409E-2</v>
      </c>
    </row>
    <row r="6" spans="1:23" x14ac:dyDescent="0.25">
      <c r="A6">
        <v>813</v>
      </c>
      <c r="B6" s="1">
        <v>4</v>
      </c>
      <c r="C6" s="1">
        <v>19</v>
      </c>
      <c r="D6" s="1">
        <v>101971034.88</v>
      </c>
      <c r="E6" s="1">
        <v>61.37</v>
      </c>
      <c r="F6" s="1">
        <v>54</v>
      </c>
      <c r="G6">
        <f t="shared" si="1"/>
        <v>3.211297697300457</v>
      </c>
      <c r="H6">
        <f t="shared" si="0"/>
        <v>0.1978592384821227</v>
      </c>
      <c r="J6">
        <v>1213</v>
      </c>
      <c r="K6" s="3">
        <v>2</v>
      </c>
      <c r="L6" s="3">
        <v>10</v>
      </c>
      <c r="M6" s="3">
        <v>218409.63</v>
      </c>
      <c r="N6" s="3">
        <v>20.99</v>
      </c>
      <c r="O6">
        <f t="shared" si="2"/>
        <v>6.7672566656994546E-2</v>
      </c>
    </row>
    <row r="7" spans="1:23" x14ac:dyDescent="0.25">
      <c r="A7">
        <v>814</v>
      </c>
      <c r="B7" s="1">
        <v>4</v>
      </c>
      <c r="C7" s="1">
        <v>19</v>
      </c>
      <c r="D7" s="1">
        <v>115266483.45999999</v>
      </c>
      <c r="E7" s="1">
        <v>45.82</v>
      </c>
      <c r="F7" s="1">
        <v>110</v>
      </c>
      <c r="G7">
        <f t="shared" si="1"/>
        <v>1.9403649373621272</v>
      </c>
      <c r="H7">
        <f t="shared" si="0"/>
        <v>0.14772544088725537</v>
      </c>
      <c r="J7">
        <v>1314</v>
      </c>
      <c r="K7" s="3">
        <v>2</v>
      </c>
      <c r="L7" s="3">
        <v>10</v>
      </c>
      <c r="M7" s="3">
        <v>3777543.25</v>
      </c>
      <c r="N7" s="3">
        <v>333.45</v>
      </c>
      <c r="O7">
        <f t="shared" si="2"/>
        <v>1.0750556146629267</v>
      </c>
    </row>
    <row r="8" spans="1:23" x14ac:dyDescent="0.25">
      <c r="A8">
        <v>815</v>
      </c>
      <c r="B8" s="1">
        <v>4</v>
      </c>
      <c r="C8" s="1">
        <v>19</v>
      </c>
      <c r="D8" s="1">
        <v>130048870.25</v>
      </c>
      <c r="E8" s="1">
        <v>36.83</v>
      </c>
      <c r="F8" s="1">
        <v>251</v>
      </c>
      <c r="G8">
        <f t="shared" si="1"/>
        <v>2.1573717385503288</v>
      </c>
      <c r="H8">
        <f t="shared" si="0"/>
        <v>0.11874133539671791</v>
      </c>
      <c r="J8">
        <v>1415</v>
      </c>
      <c r="K8" s="3">
        <v>2</v>
      </c>
      <c r="L8" s="3">
        <v>10</v>
      </c>
      <c r="M8" s="3">
        <v>-1482161.85</v>
      </c>
      <c r="N8" s="3">
        <v>-132.26</v>
      </c>
      <c r="O8">
        <f t="shared" si="2"/>
        <v>-0.42641132282296801</v>
      </c>
    </row>
    <row r="9" spans="1:23" x14ac:dyDescent="0.25">
      <c r="A9">
        <v>816</v>
      </c>
      <c r="B9" s="1">
        <v>4</v>
      </c>
      <c r="C9" s="1">
        <v>19</v>
      </c>
      <c r="D9" s="1">
        <v>167850054.53999999</v>
      </c>
      <c r="E9" s="1">
        <v>38.090000000000003</v>
      </c>
      <c r="F9" s="1">
        <v>371</v>
      </c>
      <c r="G9">
        <f t="shared" si="1"/>
        <v>5.5167820886777532</v>
      </c>
      <c r="H9">
        <f t="shared" si="0"/>
        <v>0.12280362381919593</v>
      </c>
      <c r="J9">
        <v>1516</v>
      </c>
      <c r="K9" s="3">
        <v>2</v>
      </c>
      <c r="L9" s="3">
        <v>10</v>
      </c>
      <c r="M9" s="3">
        <v>-704525.21</v>
      </c>
      <c r="N9" s="3">
        <v>-60.82</v>
      </c>
      <c r="O9">
        <f t="shared" si="2"/>
        <v>-0.19608601734532674</v>
      </c>
    </row>
    <row r="10" spans="1:23" x14ac:dyDescent="0.25">
      <c r="A10">
        <v>817</v>
      </c>
      <c r="B10" s="1">
        <v>4</v>
      </c>
      <c r="C10" s="1">
        <v>19</v>
      </c>
      <c r="D10" s="1">
        <v>214010246.52000001</v>
      </c>
      <c r="E10" s="1">
        <v>41.81</v>
      </c>
      <c r="F10" s="1">
        <v>401</v>
      </c>
      <c r="G10">
        <f t="shared" si="1"/>
        <v>6.7367127540646328</v>
      </c>
      <c r="H10">
        <f t="shared" si="0"/>
        <v>0.13479704678079762</v>
      </c>
      <c r="J10">
        <v>1617</v>
      </c>
      <c r="K10" s="3">
        <v>2</v>
      </c>
      <c r="L10" s="3">
        <v>10</v>
      </c>
      <c r="M10" s="3">
        <v>291766.45</v>
      </c>
      <c r="N10" s="3">
        <v>26.71</v>
      </c>
      <c r="O10">
        <f t="shared" si="2"/>
        <v>8.611406647967243E-2</v>
      </c>
    </row>
    <row r="11" spans="1:23" x14ac:dyDescent="0.25">
      <c r="A11">
        <v>818</v>
      </c>
      <c r="B11" s="1">
        <v>4</v>
      </c>
      <c r="C11" s="1">
        <v>19</v>
      </c>
      <c r="D11" s="1">
        <v>201311284.11000001</v>
      </c>
      <c r="E11" s="1">
        <v>35.4</v>
      </c>
      <c r="F11" s="1">
        <v>341</v>
      </c>
      <c r="G11">
        <f t="shared" si="1"/>
        <v>-1.853312526687509</v>
      </c>
      <c r="H11">
        <f t="shared" si="0"/>
        <v>0.11413096044104845</v>
      </c>
      <c r="J11">
        <v>1718</v>
      </c>
      <c r="K11" s="3">
        <v>2</v>
      </c>
      <c r="L11" s="3">
        <v>10</v>
      </c>
      <c r="M11" s="3">
        <v>308658.34999999998</v>
      </c>
      <c r="N11" s="3">
        <v>23.31</v>
      </c>
      <c r="O11">
        <f t="shared" si="2"/>
        <v>7.5152335815842922E-2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5E91-A67F-4B80-9EE3-8F1F0C799D2E}">
  <dimension ref="A1:W10"/>
  <sheetViews>
    <sheetView workbookViewId="0">
      <selection activeCell="N2" sqref="N2:N10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609</v>
      </c>
      <c r="B1" s="3">
        <v>3</v>
      </c>
      <c r="C1" s="3">
        <v>4</v>
      </c>
      <c r="D1" s="3">
        <v>12153137.390000001</v>
      </c>
      <c r="E1" s="3">
        <v>340.24</v>
      </c>
      <c r="F1" s="1">
        <v>1</v>
      </c>
    </row>
    <row r="2" spans="1:23" x14ac:dyDescent="0.25">
      <c r="A2">
        <v>910</v>
      </c>
      <c r="B2" s="1">
        <v>15</v>
      </c>
      <c r="C2" s="1">
        <v>18</v>
      </c>
      <c r="D2" s="1">
        <v>28180948.43</v>
      </c>
      <c r="E2" s="1">
        <v>109.33</v>
      </c>
      <c r="F2" s="1">
        <v>4</v>
      </c>
      <c r="G2">
        <f>(D2-D1)/$D$1</f>
        <v>1.3188208547027707</v>
      </c>
      <c r="H2">
        <f t="shared" ref="H2:H10" si="0">E2/E$1</f>
        <v>0.32133200094051256</v>
      </c>
      <c r="J2">
        <v>910</v>
      </c>
      <c r="K2" s="3">
        <v>3</v>
      </c>
      <c r="L2" s="3">
        <v>4</v>
      </c>
      <c r="M2" s="3">
        <v>193660.19</v>
      </c>
      <c r="N2" s="3">
        <v>16.920000000000002</v>
      </c>
      <c r="O2">
        <f>N2/E$1</f>
        <v>4.9729602633435226E-2</v>
      </c>
      <c r="Q2" s="3">
        <v>607</v>
      </c>
      <c r="R2" s="3">
        <v>14</v>
      </c>
      <c r="S2" s="3">
        <v>9</v>
      </c>
      <c r="T2" s="3">
        <v>1419642.55</v>
      </c>
      <c r="U2" s="3">
        <v>128.44999999999999</v>
      </c>
      <c r="V2" s="3">
        <v>214.14</v>
      </c>
      <c r="W2" s="2">
        <f t="shared" ref="W2:W4" si="1">U2/V2</f>
        <v>0.59984122536658258</v>
      </c>
    </row>
    <row r="3" spans="1:23" x14ac:dyDescent="0.25">
      <c r="A3">
        <v>911</v>
      </c>
      <c r="B3" s="1">
        <v>15</v>
      </c>
      <c r="C3" s="1">
        <v>18</v>
      </c>
      <c r="D3" s="1">
        <v>32164537.48</v>
      </c>
      <c r="E3" s="1">
        <v>52.49</v>
      </c>
      <c r="F3" s="1">
        <v>272</v>
      </c>
      <c r="G3">
        <f t="shared" ref="G3:G10" si="2">(D3-D2)/$D$1</f>
        <v>0.32778277099688086</v>
      </c>
      <c r="H3">
        <f t="shared" si="0"/>
        <v>0.15427345403244769</v>
      </c>
      <c r="J3">
        <v>1011</v>
      </c>
      <c r="K3" s="3">
        <v>3</v>
      </c>
      <c r="L3" s="3">
        <v>4</v>
      </c>
      <c r="M3" s="3">
        <v>126925.9</v>
      </c>
      <c r="N3" s="3">
        <v>10.32</v>
      </c>
      <c r="O3">
        <f t="shared" ref="O3:O10" si="3">N3/E$1</f>
        <v>3.0331530684222903E-2</v>
      </c>
      <c r="Q3" s="3">
        <v>708</v>
      </c>
      <c r="R3" s="3">
        <v>9</v>
      </c>
      <c r="S3" s="3">
        <v>4</v>
      </c>
      <c r="T3" s="3">
        <v>574272.30000000005</v>
      </c>
      <c r="U3" s="3">
        <v>59.18</v>
      </c>
      <c r="V3" s="3">
        <v>454.98</v>
      </c>
      <c r="W3" s="2">
        <f t="shared" si="1"/>
        <v>0.13007165150116487</v>
      </c>
    </row>
    <row r="4" spans="1:23" x14ac:dyDescent="0.25">
      <c r="A4">
        <v>912</v>
      </c>
      <c r="B4" s="1">
        <v>15</v>
      </c>
      <c r="C4" s="1">
        <v>18</v>
      </c>
      <c r="D4" s="1">
        <v>57808345.549999997</v>
      </c>
      <c r="E4" s="1">
        <v>62.98</v>
      </c>
      <c r="F4" s="1">
        <v>133</v>
      </c>
      <c r="G4">
        <f t="shared" si="2"/>
        <v>2.1100566254686268</v>
      </c>
      <c r="H4">
        <f t="shared" si="0"/>
        <v>0.18510463202445332</v>
      </c>
      <c r="J4">
        <v>1112</v>
      </c>
      <c r="K4" s="3">
        <v>3</v>
      </c>
      <c r="L4" s="3">
        <v>4</v>
      </c>
      <c r="M4" s="3">
        <v>-170274.63</v>
      </c>
      <c r="N4" s="3">
        <v>-15.66</v>
      </c>
      <c r="O4">
        <f t="shared" si="3"/>
        <v>-4.6026334352221962E-2</v>
      </c>
      <c r="Q4" s="3">
        <v>809</v>
      </c>
      <c r="R4" s="3">
        <v>6</v>
      </c>
      <c r="S4" s="3">
        <v>2</v>
      </c>
      <c r="T4" s="3">
        <v>67853.399999999994</v>
      </c>
      <c r="U4" s="3">
        <v>6.99</v>
      </c>
      <c r="V4" s="3">
        <v>415.9</v>
      </c>
      <c r="W4" s="2">
        <f t="shared" si="1"/>
        <v>1.6806924741524405E-2</v>
      </c>
    </row>
    <row r="5" spans="1:23" x14ac:dyDescent="0.25">
      <c r="A5">
        <v>913</v>
      </c>
      <c r="B5" s="1">
        <v>15</v>
      </c>
      <c r="C5" s="1">
        <v>18</v>
      </c>
      <c r="D5" s="1">
        <v>70455081.969999999</v>
      </c>
      <c r="E5" s="1">
        <v>52.9</v>
      </c>
      <c r="F5" s="1">
        <v>172</v>
      </c>
      <c r="G5">
        <f t="shared" si="2"/>
        <v>1.0406149469194803</v>
      </c>
      <c r="H5">
        <f t="shared" si="0"/>
        <v>0.15547848577474724</v>
      </c>
      <c r="J5">
        <v>1213</v>
      </c>
      <c r="K5" s="3">
        <v>3</v>
      </c>
      <c r="L5" s="3">
        <v>4</v>
      </c>
      <c r="M5" s="3">
        <v>380075.99</v>
      </c>
      <c r="N5" s="3">
        <v>33.97</v>
      </c>
      <c r="O5">
        <f t="shared" si="3"/>
        <v>9.9841288502233713E-2</v>
      </c>
    </row>
    <row r="6" spans="1:23" x14ac:dyDescent="0.25">
      <c r="A6">
        <v>914</v>
      </c>
      <c r="B6" s="1">
        <v>15</v>
      </c>
      <c r="C6" s="1">
        <v>18</v>
      </c>
      <c r="D6" s="1">
        <v>83003458.180000007</v>
      </c>
      <c r="E6" s="1">
        <v>39.869999999999997</v>
      </c>
      <c r="F6" s="1">
        <v>223</v>
      </c>
      <c r="G6">
        <f t="shared" si="2"/>
        <v>1.0325215462737403</v>
      </c>
      <c r="H6">
        <f t="shared" si="0"/>
        <v>0.11718198918410533</v>
      </c>
      <c r="J6">
        <v>1314</v>
      </c>
      <c r="K6" s="3">
        <v>3</v>
      </c>
      <c r="L6" s="3">
        <v>4</v>
      </c>
      <c r="M6" s="3">
        <v>2893733.22</v>
      </c>
      <c r="N6" s="3">
        <v>253.46</v>
      </c>
      <c r="O6">
        <f t="shared" si="3"/>
        <v>0.74494474488596285</v>
      </c>
    </row>
    <row r="7" spans="1:23" x14ac:dyDescent="0.25">
      <c r="A7">
        <v>915</v>
      </c>
      <c r="B7" s="1">
        <v>15</v>
      </c>
      <c r="C7" s="1">
        <v>18</v>
      </c>
      <c r="D7" s="1">
        <v>96662963.019999996</v>
      </c>
      <c r="E7" s="1">
        <v>31.62</v>
      </c>
      <c r="F7" s="1">
        <v>847</v>
      </c>
      <c r="G7">
        <f t="shared" si="2"/>
        <v>1.1239488538358398</v>
      </c>
      <c r="H7">
        <f t="shared" si="0"/>
        <v>9.2934399247589936E-2</v>
      </c>
      <c r="J7">
        <v>1415</v>
      </c>
      <c r="K7" s="3">
        <v>3</v>
      </c>
      <c r="L7" s="3">
        <v>4</v>
      </c>
      <c r="M7" s="3">
        <v>-813092.61</v>
      </c>
      <c r="N7" s="3">
        <v>-70.27</v>
      </c>
      <c r="O7">
        <f t="shared" si="3"/>
        <v>-0.20653068422290147</v>
      </c>
    </row>
    <row r="8" spans="1:23" x14ac:dyDescent="0.25">
      <c r="A8">
        <v>916</v>
      </c>
      <c r="B8" s="1">
        <v>15</v>
      </c>
      <c r="C8" s="1">
        <v>18</v>
      </c>
      <c r="D8" s="1">
        <v>133670702.95</v>
      </c>
      <c r="E8" s="1">
        <v>34.53</v>
      </c>
      <c r="F8" s="1">
        <v>768</v>
      </c>
      <c r="G8">
        <f t="shared" si="2"/>
        <v>3.0451182063037638</v>
      </c>
      <c r="H8">
        <f t="shared" si="0"/>
        <v>0.10148718551610628</v>
      </c>
      <c r="J8">
        <v>1516</v>
      </c>
      <c r="K8" s="3">
        <v>3</v>
      </c>
      <c r="L8" s="3">
        <v>4</v>
      </c>
      <c r="M8" s="3">
        <v>-1922651.71</v>
      </c>
      <c r="N8" s="3">
        <v>-180.32</v>
      </c>
      <c r="O8">
        <f t="shared" si="3"/>
        <v>-0.52997883846696447</v>
      </c>
    </row>
    <row r="9" spans="1:23" x14ac:dyDescent="0.25">
      <c r="A9">
        <v>917</v>
      </c>
      <c r="B9" s="1">
        <v>15</v>
      </c>
      <c r="C9" s="1">
        <v>18</v>
      </c>
      <c r="D9" s="1">
        <v>204589291.30000001</v>
      </c>
      <c r="E9" s="1">
        <v>45.8</v>
      </c>
      <c r="F9" s="1">
        <v>193</v>
      </c>
      <c r="G9">
        <f t="shared" si="2"/>
        <v>5.8354140230780365</v>
      </c>
      <c r="H9">
        <f t="shared" si="0"/>
        <v>0.13461086292029154</v>
      </c>
      <c r="J9">
        <v>1617</v>
      </c>
      <c r="K9" s="3">
        <v>3</v>
      </c>
      <c r="L9" s="3">
        <v>4</v>
      </c>
      <c r="M9" s="3">
        <v>-900704.69</v>
      </c>
      <c r="N9" s="3">
        <v>-82.48</v>
      </c>
      <c r="O9">
        <f t="shared" si="3"/>
        <v>-0.24241711732894428</v>
      </c>
    </row>
    <row r="10" spans="1:23" x14ac:dyDescent="0.25">
      <c r="A10">
        <v>918</v>
      </c>
      <c r="B10" s="1">
        <v>15</v>
      </c>
      <c r="C10" s="1">
        <v>18</v>
      </c>
      <c r="D10" s="1">
        <v>207754201.77000001</v>
      </c>
      <c r="E10" s="1">
        <v>41.35</v>
      </c>
      <c r="F10" s="1">
        <v>89</v>
      </c>
      <c r="G10">
        <f t="shared" si="2"/>
        <v>0.26041921262275786</v>
      </c>
      <c r="H10">
        <f t="shared" si="0"/>
        <v>0.12153185986362568</v>
      </c>
      <c r="J10">
        <v>1718</v>
      </c>
      <c r="K10" s="3">
        <v>3</v>
      </c>
      <c r="L10" s="3">
        <v>4</v>
      </c>
      <c r="M10" s="3">
        <v>1635512.63</v>
      </c>
      <c r="N10" s="3">
        <v>121.71</v>
      </c>
      <c r="O10">
        <f t="shared" si="3"/>
        <v>0.35771808135433808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9ED8-2D87-4DB7-9EC6-C08D274B087A}">
  <dimension ref="A1:W10"/>
  <sheetViews>
    <sheetView workbookViewId="0">
      <selection activeCell="N2" sqref="N2:N9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610</v>
      </c>
      <c r="B1" s="3">
        <v>2</v>
      </c>
      <c r="C1" s="3">
        <v>9</v>
      </c>
      <c r="D1" s="3">
        <v>14391914.789999999</v>
      </c>
      <c r="E1" s="3">
        <v>295.63</v>
      </c>
      <c r="F1" s="1">
        <v>1</v>
      </c>
    </row>
    <row r="2" spans="1:23" x14ac:dyDescent="0.25">
      <c r="A2">
        <v>1011</v>
      </c>
      <c r="B2" s="1">
        <v>15</v>
      </c>
      <c r="C2" s="1">
        <v>18</v>
      </c>
      <c r="D2" s="1">
        <v>-44934390.009999998</v>
      </c>
      <c r="E2" s="1">
        <v>-169.83</v>
      </c>
      <c r="F2" s="1">
        <v>9998</v>
      </c>
      <c r="G2">
        <f>(D2-D1)/$D$1</f>
        <v>-4.1221967796267087</v>
      </c>
      <c r="H2">
        <f t="shared" ref="H2:H9" si="0">E2/E$1</f>
        <v>-0.57446808510638303</v>
      </c>
      <c r="J2">
        <v>1011</v>
      </c>
      <c r="K2" s="3">
        <v>2</v>
      </c>
      <c r="L2" s="3">
        <v>9</v>
      </c>
      <c r="M2" s="3">
        <v>1026646.42</v>
      </c>
      <c r="N2" s="3">
        <v>88.25</v>
      </c>
      <c r="O2">
        <f>N2/E$1</f>
        <v>0.29851503568650001</v>
      </c>
      <c r="Q2" s="3">
        <v>607</v>
      </c>
      <c r="R2" s="3">
        <v>14</v>
      </c>
      <c r="S2" s="3">
        <v>9</v>
      </c>
      <c r="T2" s="3">
        <v>1753497.08</v>
      </c>
      <c r="U2" s="3">
        <v>177.18</v>
      </c>
      <c r="V2" s="3">
        <v>214.14</v>
      </c>
      <c r="W2" s="2">
        <f t="shared" ref="W2:W5" si="1">U2/V2</f>
        <v>0.827402633790978</v>
      </c>
    </row>
    <row r="3" spans="1:23" x14ac:dyDescent="0.25">
      <c r="A3">
        <v>1012</v>
      </c>
      <c r="B3" s="1">
        <v>15</v>
      </c>
      <c r="C3" s="1">
        <v>18</v>
      </c>
      <c r="D3" s="1">
        <v>-19290581.949999999</v>
      </c>
      <c r="E3" s="1">
        <v>-32.97</v>
      </c>
      <c r="F3" s="1">
        <v>9804</v>
      </c>
      <c r="G3">
        <f t="shared" ref="G3:G9" si="2">(D3-D2)/$D$1</f>
        <v>1.7818204480906323</v>
      </c>
      <c r="H3">
        <f t="shared" si="0"/>
        <v>-0.11152454081114907</v>
      </c>
      <c r="J3">
        <v>1112</v>
      </c>
      <c r="K3" s="3">
        <v>2</v>
      </c>
      <c r="L3" s="3">
        <v>9</v>
      </c>
      <c r="M3" s="3">
        <v>681408.19</v>
      </c>
      <c r="N3" s="3">
        <v>62.94</v>
      </c>
      <c r="O3">
        <f>N3/E$1</f>
        <v>0.21290126171227547</v>
      </c>
      <c r="Q3" s="3">
        <v>708</v>
      </c>
      <c r="R3" s="3">
        <v>9</v>
      </c>
      <c r="S3" s="3">
        <v>4</v>
      </c>
      <c r="T3" s="3">
        <v>118573.52</v>
      </c>
      <c r="U3" s="3">
        <v>10.75</v>
      </c>
      <c r="V3" s="3">
        <v>454.98</v>
      </c>
      <c r="W3" s="2">
        <f t="shared" si="1"/>
        <v>2.3627412193942592E-2</v>
      </c>
    </row>
    <row r="4" spans="1:23" x14ac:dyDescent="0.25">
      <c r="A4">
        <v>1013</v>
      </c>
      <c r="B4" s="1">
        <v>15</v>
      </c>
      <c r="C4" s="1">
        <v>18</v>
      </c>
      <c r="D4" s="1">
        <v>-6643845.5300000003</v>
      </c>
      <c r="E4" s="1">
        <v>-6.65</v>
      </c>
      <c r="F4" s="1">
        <v>7555</v>
      </c>
      <c r="G4">
        <f t="shared" si="2"/>
        <v>0.87873897285630043</v>
      </c>
      <c r="H4">
        <f t="shared" si="0"/>
        <v>-2.2494334133883572E-2</v>
      </c>
      <c r="J4">
        <v>1213</v>
      </c>
      <c r="K4" s="3">
        <v>2</v>
      </c>
      <c r="L4" s="3">
        <v>9</v>
      </c>
      <c r="M4" s="3">
        <v>-60145.89</v>
      </c>
      <c r="N4" s="3">
        <v>-5.78</v>
      </c>
      <c r="O4">
        <f t="shared" ref="O4:O9" si="3">N4/E$1</f>
        <v>-1.9551466359977E-2</v>
      </c>
      <c r="Q4" s="3">
        <v>809</v>
      </c>
      <c r="R4" s="3">
        <v>6</v>
      </c>
      <c r="S4" s="3">
        <v>2</v>
      </c>
      <c r="T4" s="3">
        <v>1089443.8500000001</v>
      </c>
      <c r="U4" s="3">
        <v>110.13</v>
      </c>
      <c r="V4" s="3">
        <v>415.9</v>
      </c>
      <c r="W4" s="2">
        <f t="shared" si="1"/>
        <v>0.26479923058427507</v>
      </c>
    </row>
    <row r="5" spans="1:23" x14ac:dyDescent="0.25">
      <c r="A5">
        <v>1014</v>
      </c>
      <c r="B5" s="1">
        <v>15</v>
      </c>
      <c r="C5" s="1">
        <v>18</v>
      </c>
      <c r="D5" s="1">
        <v>5904530.6799999997</v>
      </c>
      <c r="E5" s="1">
        <v>3.54</v>
      </c>
      <c r="F5" s="1">
        <v>6088</v>
      </c>
      <c r="G5">
        <f t="shared" si="2"/>
        <v>0.87190456538271388</v>
      </c>
      <c r="H5">
        <f t="shared" si="0"/>
        <v>1.1974427493826743E-2</v>
      </c>
      <c r="J5">
        <v>1314</v>
      </c>
      <c r="K5" s="3">
        <v>2</v>
      </c>
      <c r="L5" s="3">
        <v>9</v>
      </c>
      <c r="M5" s="3">
        <v>4041282.17</v>
      </c>
      <c r="N5" s="3">
        <v>356.73</v>
      </c>
      <c r="O5">
        <f t="shared" si="3"/>
        <v>1.2066772655007949</v>
      </c>
      <c r="Q5" s="3">
        <v>910</v>
      </c>
      <c r="R5" s="3">
        <v>10</v>
      </c>
      <c r="S5" s="3">
        <v>6</v>
      </c>
      <c r="T5" s="3">
        <v>-1291642.45</v>
      </c>
      <c r="U5" s="3">
        <v>-126.36</v>
      </c>
      <c r="V5" s="3">
        <v>192.34</v>
      </c>
      <c r="W5" s="2">
        <f t="shared" si="1"/>
        <v>-0.65696163044608502</v>
      </c>
    </row>
    <row r="6" spans="1:23" x14ac:dyDescent="0.25">
      <c r="A6">
        <v>1015</v>
      </c>
      <c r="B6" s="1">
        <v>15</v>
      </c>
      <c r="C6" s="1">
        <v>18</v>
      </c>
      <c r="D6" s="1">
        <v>19564035.52</v>
      </c>
      <c r="E6" s="1">
        <v>7.68</v>
      </c>
      <c r="F6" s="1">
        <v>5647</v>
      </c>
      <c r="G6">
        <f t="shared" si="2"/>
        <v>0.94910962434901969</v>
      </c>
      <c r="H6">
        <f t="shared" si="0"/>
        <v>2.5978418969658017E-2</v>
      </c>
      <c r="J6">
        <v>1415</v>
      </c>
      <c r="K6" s="3">
        <v>2</v>
      </c>
      <c r="L6" s="3">
        <v>9</v>
      </c>
      <c r="M6" s="3">
        <v>-1370006.63</v>
      </c>
      <c r="N6" s="3">
        <v>-122.25</v>
      </c>
      <c r="O6">
        <f t="shared" si="3"/>
        <v>-0.41352366133342355</v>
      </c>
      <c r="Q6" s="3"/>
      <c r="R6" s="3"/>
      <c r="S6" s="3"/>
      <c r="T6" s="3"/>
      <c r="U6" s="3"/>
      <c r="V6" s="3"/>
      <c r="W6" s="2"/>
    </row>
    <row r="7" spans="1:23" x14ac:dyDescent="0.25">
      <c r="A7">
        <v>1016</v>
      </c>
      <c r="B7" s="1">
        <v>15</v>
      </c>
      <c r="C7" s="1">
        <v>18</v>
      </c>
      <c r="D7" s="1">
        <v>56571775.450000003</v>
      </c>
      <c r="E7" s="1">
        <v>17.05</v>
      </c>
      <c r="F7" s="1">
        <v>3251</v>
      </c>
      <c r="G7">
        <f t="shared" si="2"/>
        <v>2.571425725485414</v>
      </c>
      <c r="H7">
        <f t="shared" si="0"/>
        <v>5.7673443155295476E-2</v>
      </c>
      <c r="J7">
        <v>1516</v>
      </c>
      <c r="K7" s="3">
        <v>2</v>
      </c>
      <c r="L7" s="3">
        <v>9</v>
      </c>
      <c r="M7" s="3">
        <v>-189287.42</v>
      </c>
      <c r="N7" s="3">
        <v>-16.309999999999999</v>
      </c>
      <c r="O7">
        <f t="shared" si="3"/>
        <v>-5.517031424415654E-2</v>
      </c>
    </row>
    <row r="8" spans="1:23" x14ac:dyDescent="0.25">
      <c r="A8">
        <v>1017</v>
      </c>
      <c r="B8" s="1">
        <v>15</v>
      </c>
      <c r="C8" s="1">
        <v>18</v>
      </c>
      <c r="D8" s="1">
        <v>127490363.8</v>
      </c>
      <c r="E8" s="1">
        <v>32.61</v>
      </c>
      <c r="F8" s="1">
        <v>1109</v>
      </c>
      <c r="G8">
        <f t="shared" si="2"/>
        <v>4.9276687212793036</v>
      </c>
      <c r="H8">
        <f t="shared" si="0"/>
        <v>0.11030680242194635</v>
      </c>
      <c r="J8">
        <v>1617</v>
      </c>
      <c r="K8" s="3">
        <v>2</v>
      </c>
      <c r="L8" s="3">
        <v>9</v>
      </c>
      <c r="M8" s="3">
        <v>47368.28</v>
      </c>
      <c r="N8" s="3">
        <v>4.32</v>
      </c>
      <c r="O8">
        <f t="shared" si="3"/>
        <v>1.4612860670432637E-2</v>
      </c>
    </row>
    <row r="9" spans="1:23" x14ac:dyDescent="0.25">
      <c r="A9">
        <v>1018</v>
      </c>
      <c r="B9" s="1">
        <v>15</v>
      </c>
      <c r="C9" s="1">
        <v>18</v>
      </c>
      <c r="D9" s="1">
        <v>130655274.27</v>
      </c>
      <c r="E9" s="1">
        <v>29.26</v>
      </c>
      <c r="F9" s="1">
        <v>535</v>
      </c>
      <c r="G9">
        <f t="shared" si="2"/>
        <v>0.21990892220950947</v>
      </c>
      <c r="H9">
        <f t="shared" si="0"/>
        <v>9.8975070189087716E-2</v>
      </c>
      <c r="J9">
        <v>1718</v>
      </c>
      <c r="K9" s="3">
        <v>2</v>
      </c>
      <c r="L9" s="3">
        <v>9</v>
      </c>
      <c r="M9" s="3">
        <v>1432970.26</v>
      </c>
      <c r="N9" s="3">
        <v>108.2</v>
      </c>
      <c r="O9">
        <f t="shared" si="3"/>
        <v>0.36599803808815073</v>
      </c>
    </row>
    <row r="10" spans="1:23" x14ac:dyDescent="0.25">
      <c r="N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6C495-95DA-43DF-A8F2-126B20A5B100}">
  <dimension ref="A1:W8"/>
  <sheetViews>
    <sheetView workbookViewId="0">
      <selection activeCell="N2" sqref="N2:N8"/>
    </sheetView>
  </sheetViews>
  <sheetFormatPr defaultRowHeight="13.8" x14ac:dyDescent="0.25"/>
  <cols>
    <col min="4" max="4" width="12.77734375" bestFit="1" customWidth="1"/>
  </cols>
  <sheetData>
    <row r="1" spans="1:23" x14ac:dyDescent="0.25">
      <c r="A1">
        <v>611</v>
      </c>
      <c r="B1" s="3">
        <v>3</v>
      </c>
      <c r="C1" s="3">
        <v>9</v>
      </c>
      <c r="D1" s="3">
        <v>17450736.890000001</v>
      </c>
      <c r="E1" s="3">
        <v>254.46</v>
      </c>
      <c r="F1" s="1">
        <v>1</v>
      </c>
    </row>
    <row r="2" spans="1:23" x14ac:dyDescent="0.25">
      <c r="A2">
        <v>1112</v>
      </c>
      <c r="B2" s="1">
        <v>2</v>
      </c>
      <c r="C2" s="1">
        <v>14</v>
      </c>
      <c r="D2" s="1">
        <v>1417087.24</v>
      </c>
      <c r="E2" s="1">
        <v>4.79</v>
      </c>
      <c r="F2" s="1">
        <v>7778</v>
      </c>
      <c r="G2">
        <f>(D2-D1)/$D$1</f>
        <v>-0.91879499135580633</v>
      </c>
      <c r="H2">
        <f t="shared" ref="H2:H8" si="0">E2/E$1</f>
        <v>1.8824176687888078E-2</v>
      </c>
      <c r="J2" s="2">
        <v>1112</v>
      </c>
      <c r="K2" s="3">
        <v>3</v>
      </c>
      <c r="L2" s="3">
        <v>9</v>
      </c>
      <c r="M2" s="3">
        <v>-1185346.6399999999</v>
      </c>
      <c r="N2" s="3">
        <v>-109.07</v>
      </c>
      <c r="O2" s="2">
        <f>N2/E$1</f>
        <v>-0.42863318399748485</v>
      </c>
      <c r="Q2" s="3">
        <v>607</v>
      </c>
      <c r="R2" s="3">
        <v>14</v>
      </c>
      <c r="S2" s="3">
        <v>9</v>
      </c>
      <c r="T2" s="3">
        <v>1333817.73</v>
      </c>
      <c r="U2" s="3">
        <v>122.93</v>
      </c>
      <c r="V2" s="3">
        <v>214.14</v>
      </c>
      <c r="W2" s="2">
        <f t="shared" ref="W2:W6" si="1">U2/V2</f>
        <v>0.57406369664705337</v>
      </c>
    </row>
    <row r="3" spans="1:23" x14ac:dyDescent="0.25">
      <c r="A3">
        <v>1113</v>
      </c>
      <c r="B3" s="1">
        <v>2</v>
      </c>
      <c r="C3" s="1">
        <v>14</v>
      </c>
      <c r="D3" s="1">
        <v>12847173.460000001</v>
      </c>
      <c r="E3" s="1">
        <v>18.62</v>
      </c>
      <c r="F3" s="1">
        <v>3671</v>
      </c>
      <c r="G3">
        <f t="shared" ref="G3:G8" si="2">(D3-D2)/$D$1</f>
        <v>0.65499160820824232</v>
      </c>
      <c r="H3">
        <f t="shared" si="0"/>
        <v>7.3174565747072234E-2</v>
      </c>
      <c r="J3" s="2">
        <v>1213</v>
      </c>
      <c r="K3" s="3">
        <v>3</v>
      </c>
      <c r="L3" s="3">
        <v>9</v>
      </c>
      <c r="M3" s="3">
        <v>-1409627.71</v>
      </c>
      <c r="N3" s="3">
        <v>-135.47</v>
      </c>
      <c r="O3" s="2">
        <f t="shared" ref="O3:O8" si="3">N3/E$1</f>
        <v>-0.5323822997720663</v>
      </c>
      <c r="Q3" s="3">
        <v>708</v>
      </c>
      <c r="R3" s="3">
        <v>9</v>
      </c>
      <c r="S3" s="3">
        <v>4</v>
      </c>
      <c r="T3" s="3">
        <v>1807939.33</v>
      </c>
      <c r="U3" s="3">
        <v>166.63</v>
      </c>
      <c r="V3" s="3">
        <v>454.98</v>
      </c>
      <c r="W3" s="2">
        <f t="shared" si="1"/>
        <v>0.36623587850015382</v>
      </c>
    </row>
    <row r="4" spans="1:23" x14ac:dyDescent="0.25">
      <c r="A4">
        <v>1114</v>
      </c>
      <c r="B4" s="1">
        <v>2</v>
      </c>
      <c r="C4" s="1">
        <v>14</v>
      </c>
      <c r="D4" s="1">
        <v>27403204.190000001</v>
      </c>
      <c r="E4" s="1">
        <v>21.6</v>
      </c>
      <c r="F4" s="1">
        <v>1848</v>
      </c>
      <c r="G4">
        <f t="shared" si="2"/>
        <v>0.83412126500750883</v>
      </c>
      <c r="H4">
        <f t="shared" si="0"/>
        <v>8.4885640179203026E-2</v>
      </c>
      <c r="J4" s="2">
        <v>1314</v>
      </c>
      <c r="K4" s="3">
        <v>3</v>
      </c>
      <c r="L4" s="3">
        <v>9</v>
      </c>
      <c r="M4" s="3">
        <v>3827260.02</v>
      </c>
      <c r="N4" s="3">
        <v>340.06</v>
      </c>
      <c r="O4" s="2">
        <f t="shared" si="3"/>
        <v>1.3363986481175822</v>
      </c>
      <c r="Q4" s="3">
        <v>809</v>
      </c>
      <c r="R4" s="3">
        <v>6</v>
      </c>
      <c r="S4" s="3">
        <v>2</v>
      </c>
      <c r="T4" s="3">
        <v>1755840.65</v>
      </c>
      <c r="U4" s="3">
        <v>161.82</v>
      </c>
      <c r="V4" s="3">
        <v>415.9</v>
      </c>
      <c r="W4" s="2">
        <f t="shared" si="1"/>
        <v>0.38908391440250062</v>
      </c>
    </row>
    <row r="5" spans="1:23" x14ac:dyDescent="0.25">
      <c r="A5">
        <v>1115</v>
      </c>
      <c r="B5" s="1">
        <v>2</v>
      </c>
      <c r="C5" s="1">
        <v>14</v>
      </c>
      <c r="D5" s="1">
        <v>36021396.409999996</v>
      </c>
      <c r="E5" s="1">
        <v>17.510000000000002</v>
      </c>
      <c r="F5" s="1">
        <v>4326</v>
      </c>
      <c r="G5">
        <f t="shared" si="2"/>
        <v>0.4938583553419213</v>
      </c>
      <c r="H5">
        <f t="shared" si="0"/>
        <v>6.8812387015640963E-2</v>
      </c>
      <c r="J5" s="2">
        <v>1415</v>
      </c>
      <c r="K5" s="3">
        <v>3</v>
      </c>
      <c r="L5" s="3">
        <v>9</v>
      </c>
      <c r="M5" s="3">
        <v>-2433978.75</v>
      </c>
      <c r="N5" s="3">
        <v>-215.57</v>
      </c>
      <c r="O5" s="2">
        <f t="shared" si="3"/>
        <v>-0.84716654876994413</v>
      </c>
      <c r="Q5" s="3">
        <v>910</v>
      </c>
      <c r="R5" s="3">
        <v>10</v>
      </c>
      <c r="S5" s="3">
        <v>6</v>
      </c>
      <c r="T5" s="3">
        <v>586510.13</v>
      </c>
      <c r="U5" s="3">
        <v>57.23</v>
      </c>
      <c r="V5" s="3">
        <v>192.34</v>
      </c>
      <c r="W5" s="2">
        <f t="shared" si="1"/>
        <v>0.29754601226993865</v>
      </c>
    </row>
    <row r="6" spans="1:23" x14ac:dyDescent="0.25">
      <c r="A6">
        <v>1116</v>
      </c>
      <c r="B6" s="1">
        <v>2</v>
      </c>
      <c r="C6" s="1">
        <v>14</v>
      </c>
      <c r="D6" s="1">
        <v>63871837.020000003</v>
      </c>
      <c r="E6" s="1">
        <v>23.41</v>
      </c>
      <c r="F6" s="1">
        <v>2397</v>
      </c>
      <c r="G6">
        <f t="shared" si="2"/>
        <v>1.5959463938717378</v>
      </c>
      <c r="H6">
        <f t="shared" si="0"/>
        <v>9.1998742434960312E-2</v>
      </c>
      <c r="J6" s="2">
        <v>1516</v>
      </c>
      <c r="K6" s="3">
        <v>3</v>
      </c>
      <c r="L6" s="3">
        <v>9</v>
      </c>
      <c r="M6" s="3">
        <v>-1075626.22</v>
      </c>
      <c r="N6" s="3">
        <v>-92.66</v>
      </c>
      <c r="O6" s="2">
        <f t="shared" si="3"/>
        <v>-0.3641436768057848</v>
      </c>
      <c r="Q6" s="3">
        <v>1011</v>
      </c>
      <c r="R6" s="3">
        <v>4</v>
      </c>
      <c r="S6" s="3">
        <v>3</v>
      </c>
      <c r="T6" s="3">
        <v>1196751.3500000001</v>
      </c>
      <c r="U6" s="3">
        <v>114.23</v>
      </c>
      <c r="V6" s="3">
        <v>282.64</v>
      </c>
      <c r="W6" s="2">
        <f t="shared" si="1"/>
        <v>0.40415369374469295</v>
      </c>
    </row>
    <row r="7" spans="1:23" x14ac:dyDescent="0.25">
      <c r="A7">
        <v>1117</v>
      </c>
      <c r="B7" s="1">
        <v>2</v>
      </c>
      <c r="C7" s="1">
        <v>14</v>
      </c>
      <c r="D7" s="1">
        <v>87955392.040000007</v>
      </c>
      <c r="E7" s="1">
        <v>25.71</v>
      </c>
      <c r="F7" s="1">
        <v>3033</v>
      </c>
      <c r="G7">
        <f t="shared" si="2"/>
        <v>1.3800881402206506</v>
      </c>
      <c r="H7">
        <f t="shared" si="0"/>
        <v>0.10103749115774581</v>
      </c>
      <c r="J7" s="2">
        <v>1617</v>
      </c>
      <c r="K7" s="3">
        <v>3</v>
      </c>
      <c r="L7" s="3">
        <v>9</v>
      </c>
      <c r="M7" s="3">
        <v>917411.52</v>
      </c>
      <c r="N7" s="3">
        <v>83.57</v>
      </c>
      <c r="O7" s="2">
        <f t="shared" si="3"/>
        <v>0.32842096989703684</v>
      </c>
    </row>
    <row r="8" spans="1:23" x14ac:dyDescent="0.25">
      <c r="A8">
        <v>1118</v>
      </c>
      <c r="B8" s="1">
        <v>2</v>
      </c>
      <c r="C8" s="1">
        <v>14</v>
      </c>
      <c r="D8" s="1">
        <v>65976122.759999998</v>
      </c>
      <c r="E8" s="1">
        <v>16.54</v>
      </c>
      <c r="F8" s="1">
        <v>3688</v>
      </c>
      <c r="G8">
        <f t="shared" si="2"/>
        <v>-1.2595037916476206</v>
      </c>
      <c r="H8">
        <f t="shared" si="0"/>
        <v>6.5000392989074895E-2</v>
      </c>
      <c r="J8" s="2">
        <v>1718</v>
      </c>
      <c r="K8" s="3">
        <v>3</v>
      </c>
      <c r="L8" s="3">
        <v>9</v>
      </c>
      <c r="M8" s="3">
        <v>1623500.06</v>
      </c>
      <c r="N8" s="3">
        <v>123.32</v>
      </c>
      <c r="O8" s="2">
        <f t="shared" si="3"/>
        <v>0.48463412717126458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C6D9-8CA1-479E-86F0-6D9CB93FC6BE}">
  <dimension ref="A1:W7"/>
  <sheetViews>
    <sheetView workbookViewId="0">
      <selection activeCell="N2" sqref="N2:N7"/>
    </sheetView>
  </sheetViews>
  <sheetFormatPr defaultRowHeight="13.8" x14ac:dyDescent="0.25"/>
  <cols>
    <col min="4" max="4" width="12.77734375" bestFit="1" customWidth="1"/>
    <col min="13" max="13" width="13.88671875" bestFit="1" customWidth="1"/>
  </cols>
  <sheetData>
    <row r="1" spans="1:23" x14ac:dyDescent="0.25">
      <c r="A1">
        <v>612</v>
      </c>
      <c r="B1" s="3">
        <v>9</v>
      </c>
      <c r="C1" s="3">
        <v>8</v>
      </c>
      <c r="D1" s="3">
        <v>18914935.899999999</v>
      </c>
      <c r="E1" s="3">
        <v>220.52</v>
      </c>
      <c r="F1" s="1">
        <v>1</v>
      </c>
    </row>
    <row r="2" spans="1:23" x14ac:dyDescent="0.25">
      <c r="A2">
        <v>1213</v>
      </c>
      <c r="B2" s="1">
        <v>4</v>
      </c>
      <c r="C2" s="1">
        <v>19</v>
      </c>
      <c r="D2" s="1">
        <v>18076802.420000002</v>
      </c>
      <c r="E2" s="1">
        <v>54.53</v>
      </c>
      <c r="F2" s="1">
        <v>166</v>
      </c>
      <c r="G2">
        <f>(D2-D1)/$D$1</f>
        <v>-4.4310669855349434E-2</v>
      </c>
      <c r="H2">
        <f t="shared" ref="H2:H7" si="0">E2/E$1</f>
        <v>0.24727915835298386</v>
      </c>
      <c r="J2" s="2">
        <v>1213</v>
      </c>
      <c r="K2" s="3">
        <v>9</v>
      </c>
      <c r="L2" s="3">
        <v>8</v>
      </c>
      <c r="M2" s="3">
        <v>-205049.9</v>
      </c>
      <c r="N2" s="3">
        <v>-19.89</v>
      </c>
      <c r="O2" s="2">
        <f t="shared" ref="O2:O7" si="1">N2/E$1</f>
        <v>-9.0195900598585163E-2</v>
      </c>
      <c r="Q2" s="3">
        <v>607</v>
      </c>
      <c r="R2" s="3">
        <v>14</v>
      </c>
      <c r="S2" s="3">
        <v>9</v>
      </c>
      <c r="T2" s="3">
        <v>2053744.05</v>
      </c>
      <c r="U2" s="3">
        <v>201.17</v>
      </c>
      <c r="V2" s="3">
        <v>214.14</v>
      </c>
      <c r="W2" s="2">
        <f t="shared" ref="W2:W7" si="2">U2/V2</f>
        <v>0.93943214719342483</v>
      </c>
    </row>
    <row r="3" spans="1:23" x14ac:dyDescent="0.25">
      <c r="A3">
        <v>1214</v>
      </c>
      <c r="B3" s="1">
        <v>4</v>
      </c>
      <c r="C3" s="1">
        <v>19</v>
      </c>
      <c r="D3" s="1">
        <v>31372250.989999998</v>
      </c>
      <c r="E3" s="1">
        <v>37.450000000000003</v>
      </c>
      <c r="F3" s="1">
        <v>258</v>
      </c>
      <c r="G3">
        <f t="shared" ref="G3:G7" si="3">(D3-D2)/$D$1</f>
        <v>0.70290740821384423</v>
      </c>
      <c r="H3">
        <f t="shared" si="0"/>
        <v>0.16982586613459097</v>
      </c>
      <c r="J3" s="2">
        <v>1314</v>
      </c>
      <c r="K3" s="3">
        <v>9</v>
      </c>
      <c r="L3" s="3">
        <v>8</v>
      </c>
      <c r="M3" s="3">
        <v>2242684.31</v>
      </c>
      <c r="N3" s="3">
        <v>226.07</v>
      </c>
      <c r="O3" s="2">
        <f t="shared" si="1"/>
        <v>1.0251677852348993</v>
      </c>
      <c r="Q3" s="3">
        <v>708</v>
      </c>
      <c r="R3" s="3">
        <v>9</v>
      </c>
      <c r="S3" s="3">
        <v>4</v>
      </c>
      <c r="T3" s="3">
        <v>2352649.33</v>
      </c>
      <c r="U3" s="3">
        <v>213.05</v>
      </c>
      <c r="V3" s="3">
        <v>454.98</v>
      </c>
      <c r="W3" s="2">
        <f t="shared" si="2"/>
        <v>0.46826234120181109</v>
      </c>
    </row>
    <row r="4" spans="1:23" x14ac:dyDescent="0.25">
      <c r="A4">
        <v>1215</v>
      </c>
      <c r="B4" s="1">
        <v>4</v>
      </c>
      <c r="C4" s="1">
        <v>19</v>
      </c>
      <c r="D4" s="1">
        <v>46154637.789999999</v>
      </c>
      <c r="E4" s="1">
        <v>30.52</v>
      </c>
      <c r="F4" s="1">
        <v>1806</v>
      </c>
      <c r="G4">
        <f t="shared" si="3"/>
        <v>0.78151926488949941</v>
      </c>
      <c r="H4">
        <f t="shared" si="0"/>
        <v>0.13840014511155449</v>
      </c>
      <c r="J4" s="2">
        <v>1415</v>
      </c>
      <c r="K4" s="3">
        <v>9</v>
      </c>
      <c r="L4" s="3">
        <v>8</v>
      </c>
      <c r="M4" s="3">
        <v>1562281.54</v>
      </c>
      <c r="N4" s="3">
        <v>135.02000000000001</v>
      </c>
      <c r="O4" s="2">
        <f t="shared" si="1"/>
        <v>0.61228006530019952</v>
      </c>
      <c r="Q4" s="3">
        <v>809</v>
      </c>
      <c r="R4" s="3">
        <v>6</v>
      </c>
      <c r="S4" s="3">
        <v>2</v>
      </c>
      <c r="T4" s="3">
        <v>1728564.83</v>
      </c>
      <c r="U4" s="3">
        <v>177.86</v>
      </c>
      <c r="V4" s="3">
        <v>415.9</v>
      </c>
      <c r="W4" s="2">
        <f t="shared" si="2"/>
        <v>0.4276508776148113</v>
      </c>
    </row>
    <row r="5" spans="1:23" x14ac:dyDescent="0.25">
      <c r="A5">
        <v>1216</v>
      </c>
      <c r="B5" s="1">
        <v>4</v>
      </c>
      <c r="C5" s="1">
        <v>19</v>
      </c>
      <c r="D5" s="1">
        <v>83955822.079999998</v>
      </c>
      <c r="E5" s="1">
        <v>38.11</v>
      </c>
      <c r="F5" s="1">
        <v>1289</v>
      </c>
      <c r="G5">
        <f t="shared" si="3"/>
        <v>1.9984833408819536</v>
      </c>
      <c r="H5">
        <f t="shared" si="0"/>
        <v>0.17281879194630873</v>
      </c>
      <c r="J5" s="2">
        <v>1516</v>
      </c>
      <c r="K5" s="3">
        <v>9</v>
      </c>
      <c r="L5" s="3">
        <v>8</v>
      </c>
      <c r="M5" s="3">
        <v>-1152414.47</v>
      </c>
      <c r="N5" s="3">
        <v>-100.15</v>
      </c>
      <c r="O5" s="2">
        <f t="shared" si="1"/>
        <v>-0.45415381824777801</v>
      </c>
      <c r="Q5" s="3">
        <v>910</v>
      </c>
      <c r="R5" s="3">
        <v>10</v>
      </c>
      <c r="S5" s="3">
        <v>6</v>
      </c>
      <c r="T5" s="3">
        <v>2451478.65</v>
      </c>
      <c r="U5" s="3">
        <v>222</v>
      </c>
      <c r="V5" s="3">
        <v>192.34</v>
      </c>
      <c r="W5" s="2">
        <f t="shared" si="2"/>
        <v>1.1542060933763127</v>
      </c>
    </row>
    <row r="6" spans="1:23" x14ac:dyDescent="0.25">
      <c r="A6">
        <v>1217</v>
      </c>
      <c r="B6" s="1">
        <v>4</v>
      </c>
      <c r="C6" s="1">
        <v>19</v>
      </c>
      <c r="D6" s="1">
        <v>130116014.06</v>
      </c>
      <c r="E6" s="1">
        <v>45.78</v>
      </c>
      <c r="F6" s="1">
        <v>1063</v>
      </c>
      <c r="G6">
        <f t="shared" si="3"/>
        <v>2.4404096436826945</v>
      </c>
      <c r="H6">
        <f t="shared" si="0"/>
        <v>0.20760021766733175</v>
      </c>
      <c r="J6" s="2">
        <v>1617</v>
      </c>
      <c r="K6" s="3">
        <v>9</v>
      </c>
      <c r="L6" s="3">
        <v>8</v>
      </c>
      <c r="M6" s="3">
        <v>1592942.6</v>
      </c>
      <c r="N6" s="3">
        <v>145.11000000000001</v>
      </c>
      <c r="O6" s="2">
        <f t="shared" si="1"/>
        <v>0.65803555233085442</v>
      </c>
      <c r="Q6" s="3">
        <v>1011</v>
      </c>
      <c r="R6" s="3">
        <v>4</v>
      </c>
      <c r="S6" s="3">
        <v>3</v>
      </c>
      <c r="T6" s="3">
        <v>-37537.269999999997</v>
      </c>
      <c r="U6" s="3">
        <v>-3.81</v>
      </c>
      <c r="V6" s="3">
        <v>282.64</v>
      </c>
      <c r="W6" s="2">
        <f t="shared" si="2"/>
        <v>-1.3480045287291255E-2</v>
      </c>
    </row>
    <row r="7" spans="1:23" x14ac:dyDescent="0.25">
      <c r="A7">
        <v>1218</v>
      </c>
      <c r="B7" s="1">
        <v>4</v>
      </c>
      <c r="C7" s="1">
        <v>19</v>
      </c>
      <c r="D7" s="1">
        <v>117417051.65000001</v>
      </c>
      <c r="E7" s="1">
        <v>34.44</v>
      </c>
      <c r="F7" s="1">
        <v>735</v>
      </c>
      <c r="G7">
        <f t="shared" si="3"/>
        <v>-0.67137221490663357</v>
      </c>
      <c r="H7">
        <f t="shared" si="0"/>
        <v>0.15617631053872663</v>
      </c>
      <c r="J7" s="2">
        <v>1718</v>
      </c>
      <c r="K7" s="3">
        <v>9</v>
      </c>
      <c r="L7" s="3">
        <v>8</v>
      </c>
      <c r="M7" s="3">
        <v>2508648.44</v>
      </c>
      <c r="N7" s="3">
        <v>190.55</v>
      </c>
      <c r="O7" s="2">
        <f t="shared" si="1"/>
        <v>0.86409395973154368</v>
      </c>
      <c r="Q7" s="3">
        <v>1112</v>
      </c>
      <c r="R7" s="3">
        <v>9</v>
      </c>
      <c r="S7" s="3">
        <v>3</v>
      </c>
      <c r="T7" s="3">
        <v>1605060.48</v>
      </c>
      <c r="U7" s="3">
        <v>156.16</v>
      </c>
      <c r="V7" s="3">
        <v>166.63</v>
      </c>
      <c r="W7" s="2">
        <f t="shared" si="2"/>
        <v>0.93716617655884293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综合(3)</vt:lpstr>
      <vt:lpstr>综合(4)</vt:lpstr>
      <vt:lpstr>综合(5)</vt:lpstr>
      <vt:lpstr>0607</vt:lpstr>
      <vt:lpstr>0608</vt:lpstr>
      <vt:lpstr>0609</vt:lpstr>
      <vt:lpstr>0610</vt:lpstr>
      <vt:lpstr>0611</vt:lpstr>
      <vt:lpstr>0612</vt:lpstr>
      <vt:lpstr>0613</vt:lpstr>
      <vt:lpstr>0614</vt:lpstr>
      <vt:lpstr>0615</vt:lpstr>
      <vt:lpstr>0616</vt:lpstr>
      <vt:lpstr>0617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2018-12-04T06:59:22Z</dcterms:modified>
</cp:coreProperties>
</file>