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D7572B83-506D-4034-AA20-97CC4C159919}" xr6:coauthVersionLast="40" xr6:coauthVersionMax="40" xr10:uidLastSave="{00000000-0000-0000-0000-000000000000}"/>
  <bookViews>
    <workbookView xWindow="0" yWindow="0" windowWidth="22260" windowHeight="12648" tabRatio="944" activeTab="7" xr2:uid="{00000000-000D-0000-FFFF-FFFF00000000}"/>
  </bookViews>
  <sheets>
    <sheet name="c43综合(1)" sheetId="17" r:id="rId1"/>
    <sheet name="c43综合(2)" sheetId="18" r:id="rId2"/>
    <sheet name="综合(3)" sheetId="19" r:id="rId3"/>
    <sheet name="综合(4)" sheetId="22" r:id="rId4"/>
    <sheet name="综合(5)" sheetId="23" r:id="rId5"/>
    <sheet name="0607" sheetId="6" r:id="rId6"/>
    <sheet name="0608" sheetId="7" r:id="rId7"/>
    <sheet name="0609" sheetId="8" r:id="rId8"/>
    <sheet name="0610" sheetId="9" r:id="rId9"/>
    <sheet name="0611" sheetId="10" r:id="rId10"/>
    <sheet name="0612" sheetId="11" r:id="rId11"/>
    <sheet name="0613" sheetId="12" r:id="rId12"/>
    <sheet name="0614" sheetId="13" r:id="rId13"/>
    <sheet name="0615" sheetId="14" r:id="rId14"/>
    <sheet name="0616" sheetId="15" r:id="rId15"/>
    <sheet name="0617" sheetId="16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3" l="1"/>
  <c r="E5" i="23" s="1"/>
  <c r="E6" i="23" s="1"/>
  <c r="E1" i="23"/>
  <c r="E8" i="23" l="1"/>
  <c r="E7" i="23"/>
  <c r="C3" i="23"/>
  <c r="C2" i="23"/>
  <c r="C1" i="23"/>
  <c r="C6" i="23" s="1"/>
  <c r="C7" i="23" s="1"/>
  <c r="C4" i="23" l="1"/>
  <c r="C8" i="23" s="1"/>
  <c r="C9" i="23" s="1"/>
  <c r="X12" i="22"/>
  <c r="W12" i="22"/>
  <c r="V12" i="22"/>
  <c r="U12" i="22"/>
  <c r="T12" i="22"/>
  <c r="S12" i="22"/>
  <c r="R12" i="22"/>
  <c r="Q12" i="22"/>
  <c r="P12" i="22"/>
  <c r="O12" i="22"/>
  <c r="N12" i="22"/>
  <c r="K12" i="22"/>
  <c r="J12" i="22"/>
  <c r="I12" i="22"/>
  <c r="H12" i="22"/>
  <c r="G12" i="22"/>
  <c r="F12" i="22"/>
  <c r="E12" i="22"/>
  <c r="D12" i="22"/>
  <c r="C12" i="22"/>
  <c r="B12" i="22"/>
  <c r="A12" i="22"/>
  <c r="M11" i="22"/>
  <c r="L11" i="22"/>
  <c r="M10" i="22"/>
  <c r="L10" i="22"/>
  <c r="M9" i="22"/>
  <c r="L9" i="22"/>
  <c r="M8" i="22"/>
  <c r="L8" i="22"/>
  <c r="M7" i="22"/>
  <c r="L7" i="22"/>
  <c r="M6" i="22"/>
  <c r="L6" i="22"/>
  <c r="M5" i="22"/>
  <c r="L5" i="22"/>
  <c r="M4" i="22"/>
  <c r="L4" i="22"/>
  <c r="M3" i="22"/>
  <c r="L3" i="22"/>
  <c r="M2" i="22"/>
  <c r="L2" i="22"/>
  <c r="M1" i="22"/>
  <c r="L1" i="22"/>
  <c r="J13" i="19"/>
  <c r="I13" i="19"/>
  <c r="H13" i="19"/>
  <c r="G13" i="19"/>
  <c r="F13" i="19"/>
  <c r="E13" i="19"/>
  <c r="D13" i="19"/>
  <c r="C13" i="19"/>
  <c r="B13" i="19"/>
  <c r="A13" i="19"/>
  <c r="V11" i="19"/>
  <c r="U11" i="19"/>
  <c r="T11" i="19"/>
  <c r="S11" i="19"/>
  <c r="R11" i="19"/>
  <c r="Q11" i="19"/>
  <c r="P11" i="19"/>
  <c r="O11" i="19"/>
  <c r="N11" i="19"/>
  <c r="M1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M1" i="19"/>
  <c r="C10" i="23" l="1"/>
  <c r="W3" i="7"/>
  <c r="W2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O3" i="15" l="1"/>
  <c r="O2" i="15"/>
  <c r="O4" i="14"/>
  <c r="O3" i="14"/>
  <c r="O2" i="14"/>
  <c r="O5" i="13"/>
  <c r="O4" i="13"/>
  <c r="O3" i="13"/>
  <c r="O2" i="13"/>
  <c r="O6" i="12"/>
  <c r="O5" i="12"/>
  <c r="O4" i="12"/>
  <c r="O3" i="12"/>
  <c r="O2" i="12"/>
  <c r="O8" i="10"/>
  <c r="O7" i="10"/>
  <c r="O6" i="10"/>
  <c r="O5" i="10"/>
  <c r="O4" i="10"/>
  <c r="O3" i="10"/>
  <c r="O2" i="10"/>
  <c r="O9" i="9"/>
  <c r="O8" i="9"/>
  <c r="O7" i="9"/>
  <c r="O6" i="9"/>
  <c r="O5" i="9"/>
  <c r="O4" i="9"/>
  <c r="O3" i="9"/>
  <c r="O2" i="9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2" i="16" l="1"/>
  <c r="G3" i="15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L11" i="18" l="1"/>
  <c r="L10" i="18"/>
  <c r="L9" i="18"/>
  <c r="L8" i="18"/>
  <c r="L7" i="18"/>
  <c r="L6" i="18"/>
  <c r="L5" i="18"/>
  <c r="L4" i="18"/>
  <c r="L3" i="18"/>
  <c r="L2" i="18"/>
  <c r="L1" i="18"/>
  <c r="O3" i="11"/>
  <c r="O4" i="11"/>
  <c r="O5" i="11"/>
  <c r="O6" i="11"/>
  <c r="O7" i="11"/>
  <c r="O3" i="8"/>
  <c r="O4" i="8"/>
  <c r="O5" i="8"/>
  <c r="O6" i="8"/>
  <c r="O7" i="8"/>
  <c r="O8" i="8"/>
  <c r="O9" i="8"/>
  <c r="O10" i="8"/>
  <c r="O2" i="11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'c43综合(1)'!$A$1:$A$11</c:f>
              <c:numCache>
                <c:formatCode>General</c:formatCode>
                <c:ptCount val="11"/>
                <c:pt idx="0">
                  <c:v>0.96859236699343298</c:v>
                </c:pt>
                <c:pt idx="1">
                  <c:v>1.4282859046350052</c:v>
                </c:pt>
                <c:pt idx="2">
                  <c:v>1.2687731988198345</c:v>
                </c:pt>
                <c:pt idx="3">
                  <c:v>0.97677738650423529</c:v>
                </c:pt>
                <c:pt idx="4">
                  <c:v>0.95850385457314169</c:v>
                </c:pt>
                <c:pt idx="5">
                  <c:v>0.81145902731512332</c:v>
                </c:pt>
                <c:pt idx="6">
                  <c:v>0.60350242695345957</c:v>
                </c:pt>
                <c:pt idx="7">
                  <c:v>0.4538878842676311</c:v>
                </c:pt>
                <c:pt idx="8">
                  <c:v>0.43628057485485872</c:v>
                </c:pt>
                <c:pt idx="9">
                  <c:v>0.49443228323974497</c:v>
                </c:pt>
                <c:pt idx="10">
                  <c:v>0.44655943656609881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1-4FE7-B6CB-2B9897D110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'c43综合(1)'!$B$1:$B$11</c:f>
              <c:numCache>
                <c:formatCode>General</c:formatCode>
                <c:ptCount val="11"/>
                <c:pt idx="0">
                  <c:v>0.32447846315473516</c:v>
                </c:pt>
                <c:pt idx="1">
                  <c:v>0.54502476361999097</c:v>
                </c:pt>
                <c:pt idx="2">
                  <c:v>0.4924958727300015</c:v>
                </c:pt>
                <c:pt idx="3">
                  <c:v>0.50990544799639803</c:v>
                </c:pt>
                <c:pt idx="4">
                  <c:v>0.46052829055980793</c:v>
                </c:pt>
                <c:pt idx="5">
                  <c:v>0.34383911151133123</c:v>
                </c:pt>
                <c:pt idx="6">
                  <c:v>0.27637700735404475</c:v>
                </c:pt>
                <c:pt idx="7">
                  <c:v>0.28583220771424289</c:v>
                </c:pt>
                <c:pt idx="8">
                  <c:v>0.31374756115863728</c:v>
                </c:pt>
                <c:pt idx="9">
                  <c:v>0.26564610535794686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1-4FE7-B6CB-2B9897D110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'c43综合(1)'!$C$1:$C$11</c:f>
              <c:numCache>
                <c:formatCode>General</c:formatCode>
                <c:ptCount val="11"/>
                <c:pt idx="0">
                  <c:v>0.74202524772634715</c:v>
                </c:pt>
                <c:pt idx="1">
                  <c:v>0.35625084837790144</c:v>
                </c:pt>
                <c:pt idx="2">
                  <c:v>0.42744672186778876</c:v>
                </c:pt>
                <c:pt idx="3">
                  <c:v>0.35903352789466536</c:v>
                </c:pt>
                <c:pt idx="4">
                  <c:v>0.27059861544726482</c:v>
                </c:pt>
                <c:pt idx="5">
                  <c:v>0.21460567395140492</c:v>
                </c:pt>
                <c:pt idx="6">
                  <c:v>0.23435591149721732</c:v>
                </c:pt>
                <c:pt idx="7">
                  <c:v>0.31084566309216777</c:v>
                </c:pt>
                <c:pt idx="8">
                  <c:v>0.28064340980046154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1-4FE7-B6CB-2B9897D110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'c43综合(1)'!$D$1:$D$11</c:f>
              <c:numCache>
                <c:formatCode>General</c:formatCode>
                <c:ptCount val="11"/>
                <c:pt idx="0">
                  <c:v>-1.2799969852276154</c:v>
                </c:pt>
                <c:pt idx="1">
                  <c:v>-0.2484926138076575</c:v>
                </c:pt>
                <c:pt idx="2">
                  <c:v>-5.0120590895387396E-2</c:v>
                </c:pt>
                <c:pt idx="3">
                  <c:v>2.6680735604461863E-2</c:v>
                </c:pt>
                <c:pt idx="4">
                  <c:v>5.7883629785951157E-2</c:v>
                </c:pt>
                <c:pt idx="5">
                  <c:v>0.12850467289719625</c:v>
                </c:pt>
                <c:pt idx="6">
                  <c:v>0.24577931866144104</c:v>
                </c:pt>
                <c:pt idx="7">
                  <c:v>0.22053059993970456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21-4FE7-B6CB-2B9897D110A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'c43综合(1)'!$E$1:$E$11</c:f>
              <c:numCache>
                <c:formatCode>General</c:formatCode>
                <c:ptCount val="11"/>
                <c:pt idx="0">
                  <c:v>4.4921691831567107E-2</c:v>
                </c:pt>
                <c:pt idx="1">
                  <c:v>0.17462252649348214</c:v>
                </c:pt>
                <c:pt idx="2">
                  <c:v>0.20256963331145084</c:v>
                </c:pt>
                <c:pt idx="3">
                  <c:v>0.16421269811497705</c:v>
                </c:pt>
                <c:pt idx="4">
                  <c:v>0.21954421832504925</c:v>
                </c:pt>
                <c:pt idx="5">
                  <c:v>0.24111413298321299</c:v>
                </c:pt>
                <c:pt idx="6">
                  <c:v>0.15511582106349056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21-4FE7-B6CB-2B9897D110A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'c43综合(1)'!$F$1:$F$11</c:f>
              <c:numCache>
                <c:formatCode>General</c:formatCode>
                <c:ptCount val="11"/>
                <c:pt idx="0">
                  <c:v>0.55147653721682854</c:v>
                </c:pt>
                <c:pt idx="1">
                  <c:v>0.37874190938511332</c:v>
                </c:pt>
                <c:pt idx="2">
                  <c:v>0.3086569579288026</c:v>
                </c:pt>
                <c:pt idx="3">
                  <c:v>0.38541666666666669</c:v>
                </c:pt>
                <c:pt idx="4">
                  <c:v>0.46298543689320393</c:v>
                </c:pt>
                <c:pt idx="5">
                  <c:v>0.34830097087378642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1-4FE7-B6CB-2B9897D110A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'c43综合(1)'!$G$1:$G$11</c:f>
              <c:numCache>
                <c:formatCode>General</c:formatCode>
                <c:ptCount val="11"/>
                <c:pt idx="0">
                  <c:v>0.38211285933987932</c:v>
                </c:pt>
                <c:pt idx="1">
                  <c:v>0.32319886430852951</c:v>
                </c:pt>
                <c:pt idx="2">
                  <c:v>0.46930083993848337</c:v>
                </c:pt>
                <c:pt idx="3">
                  <c:v>0.57979415592097472</c:v>
                </c:pt>
                <c:pt idx="4">
                  <c:v>0.40861232698450251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21-4FE7-B6CB-2B9897D110A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'c43综合(1)'!$H$1:$H$11</c:f>
              <c:numCache>
                <c:formatCode>General</c:formatCode>
                <c:ptCount val="11"/>
                <c:pt idx="0">
                  <c:v>0.15950824774354186</c:v>
                </c:pt>
                <c:pt idx="1">
                  <c:v>0.72159975101151563</c:v>
                </c:pt>
                <c:pt idx="2">
                  <c:v>1.0343915343915342</c:v>
                </c:pt>
                <c:pt idx="3">
                  <c:v>0.74634298163709922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21-4FE7-B6CB-2B9897D110A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'c43综合(1)'!$I$1:$I$11</c:f>
              <c:numCache>
                <c:formatCode>General</c:formatCode>
                <c:ptCount val="11"/>
                <c:pt idx="0">
                  <c:v>1.4090480678605091</c:v>
                </c:pt>
                <c:pt idx="1">
                  <c:v>1.9187558906691802</c:v>
                </c:pt>
                <c:pt idx="2">
                  <c:v>1.2041470311027334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21-4FE7-B6CB-2B9897D110A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'c43综合(1)'!$J$1:$J$11</c:f>
              <c:numCache>
                <c:formatCode>General</c:formatCode>
                <c:ptCount val="11"/>
                <c:pt idx="0">
                  <c:v>0.71469520351614757</c:v>
                </c:pt>
                <c:pt idx="1">
                  <c:v>0.19625453850563729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21-4FE7-B6CB-2B9897D11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67328"/>
        <c:axId val="362667656"/>
      </c:lineChart>
      <c:catAx>
        <c:axId val="36266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67656"/>
        <c:crosses val="autoZero"/>
        <c:auto val="1"/>
        <c:lblAlgn val="ctr"/>
        <c:lblOffset val="100"/>
        <c:noMultiLvlLbl val="0"/>
      </c:catAx>
      <c:valAx>
        <c:axId val="3626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'c43综合(1)'!$M$1:$W$1</c:f>
              <c:numCache>
                <c:formatCode>General</c:formatCode>
                <c:ptCount val="11"/>
                <c:pt idx="0">
                  <c:v>0.96859236699343298</c:v>
                </c:pt>
                <c:pt idx="1">
                  <c:v>0.32447846315473516</c:v>
                </c:pt>
                <c:pt idx="2">
                  <c:v>0.74202524772634715</c:v>
                </c:pt>
                <c:pt idx="3">
                  <c:v>-1.2799969852276154</c:v>
                </c:pt>
                <c:pt idx="4">
                  <c:v>4.4921691831567107E-2</c:v>
                </c:pt>
                <c:pt idx="5">
                  <c:v>0.55147653721682854</c:v>
                </c:pt>
                <c:pt idx="6">
                  <c:v>0.38211285933987932</c:v>
                </c:pt>
                <c:pt idx="7">
                  <c:v>0.15950824774354186</c:v>
                </c:pt>
                <c:pt idx="8">
                  <c:v>1.4090480678605091</c:v>
                </c:pt>
                <c:pt idx="9">
                  <c:v>0.71469520351614757</c:v>
                </c:pt>
                <c:pt idx="10">
                  <c:v>-3.0658250676284943E-3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A-4D41-BF67-902B7C326E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'c43综合(1)'!$M$2:$W$2</c:f>
              <c:numCache>
                <c:formatCode>General</c:formatCode>
                <c:ptCount val="11"/>
                <c:pt idx="0">
                  <c:v>1.4282859046350052</c:v>
                </c:pt>
                <c:pt idx="1">
                  <c:v>0.54502476361999097</c:v>
                </c:pt>
                <c:pt idx="2">
                  <c:v>0.35625084837790144</c:v>
                </c:pt>
                <c:pt idx="3">
                  <c:v>-0.2484926138076575</c:v>
                </c:pt>
                <c:pt idx="4">
                  <c:v>0.17462252649348214</c:v>
                </c:pt>
                <c:pt idx="5">
                  <c:v>0.37874190938511332</c:v>
                </c:pt>
                <c:pt idx="6">
                  <c:v>0.32319886430852951</c:v>
                </c:pt>
                <c:pt idx="7">
                  <c:v>0.72159975101151563</c:v>
                </c:pt>
                <c:pt idx="8">
                  <c:v>1.9187558906691802</c:v>
                </c:pt>
                <c:pt idx="9">
                  <c:v>0.19625453850563729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A-4D41-BF67-902B7C326E1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'c43综合(1)'!$M$3:$W$3</c:f>
              <c:numCache>
                <c:formatCode>General</c:formatCode>
                <c:ptCount val="11"/>
                <c:pt idx="0">
                  <c:v>1.2687731988198345</c:v>
                </c:pt>
                <c:pt idx="1">
                  <c:v>0.4924958727300015</c:v>
                </c:pt>
                <c:pt idx="2">
                  <c:v>0.42744672186778876</c:v>
                </c:pt>
                <c:pt idx="3">
                  <c:v>-5.0120590895387396E-2</c:v>
                </c:pt>
                <c:pt idx="4">
                  <c:v>0.20256963331145084</c:v>
                </c:pt>
                <c:pt idx="5">
                  <c:v>0.3086569579288026</c:v>
                </c:pt>
                <c:pt idx="6">
                  <c:v>0.46930083993848337</c:v>
                </c:pt>
                <c:pt idx="7">
                  <c:v>1.0343915343915342</c:v>
                </c:pt>
                <c:pt idx="8">
                  <c:v>1.2041470311027334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A-4D41-BF67-902B7C326E1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'c43综合(1)'!$M$4:$W$4</c:f>
              <c:numCache>
                <c:formatCode>General</c:formatCode>
                <c:ptCount val="11"/>
                <c:pt idx="0">
                  <c:v>0.97677738650423529</c:v>
                </c:pt>
                <c:pt idx="1">
                  <c:v>0.50990544799639803</c:v>
                </c:pt>
                <c:pt idx="2">
                  <c:v>0.35903352789466536</c:v>
                </c:pt>
                <c:pt idx="3">
                  <c:v>2.6680735604461863E-2</c:v>
                </c:pt>
                <c:pt idx="4">
                  <c:v>0.16421269811497705</c:v>
                </c:pt>
                <c:pt idx="5">
                  <c:v>0.38541666666666669</c:v>
                </c:pt>
                <c:pt idx="6">
                  <c:v>0.57979415592097472</c:v>
                </c:pt>
                <c:pt idx="7">
                  <c:v>0.74634298163709922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A-4D41-BF67-902B7C326E1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'c43综合(1)'!$M$5:$W$5</c:f>
              <c:numCache>
                <c:formatCode>General</c:formatCode>
                <c:ptCount val="11"/>
                <c:pt idx="0">
                  <c:v>0.95850385457314169</c:v>
                </c:pt>
                <c:pt idx="1">
                  <c:v>0.46052829055980793</c:v>
                </c:pt>
                <c:pt idx="2">
                  <c:v>0.27059861544726482</c:v>
                </c:pt>
                <c:pt idx="3">
                  <c:v>5.7883629785951157E-2</c:v>
                </c:pt>
                <c:pt idx="4">
                  <c:v>0.21954421832504925</c:v>
                </c:pt>
                <c:pt idx="5">
                  <c:v>0.46298543689320393</c:v>
                </c:pt>
                <c:pt idx="6">
                  <c:v>0.40861232698450251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A-4D41-BF67-902B7C326E1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'c43综合(1)'!$M$6:$W$6</c:f>
              <c:numCache>
                <c:formatCode>General</c:formatCode>
                <c:ptCount val="11"/>
                <c:pt idx="0">
                  <c:v>0.81145902731512332</c:v>
                </c:pt>
                <c:pt idx="1">
                  <c:v>0.34383911151133123</c:v>
                </c:pt>
                <c:pt idx="2">
                  <c:v>0.21460567395140492</c:v>
                </c:pt>
                <c:pt idx="3">
                  <c:v>0.12850467289719625</c:v>
                </c:pt>
                <c:pt idx="4">
                  <c:v>0.24111413298321299</c:v>
                </c:pt>
                <c:pt idx="5">
                  <c:v>0.34830097087378642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A-4D41-BF67-902B7C326E1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'c43综合(1)'!$M$7:$W$7</c:f>
              <c:numCache>
                <c:formatCode>General</c:formatCode>
                <c:ptCount val="11"/>
                <c:pt idx="0">
                  <c:v>0.60350242695345957</c:v>
                </c:pt>
                <c:pt idx="1">
                  <c:v>0.27637700735404475</c:v>
                </c:pt>
                <c:pt idx="2">
                  <c:v>0.23435591149721732</c:v>
                </c:pt>
                <c:pt idx="3">
                  <c:v>0.24577931866144104</c:v>
                </c:pt>
                <c:pt idx="4">
                  <c:v>0.15511582106349056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7A-4D41-BF67-902B7C326E1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'c43综合(1)'!$M$8:$W$8</c:f>
              <c:numCache>
                <c:formatCode>General</c:formatCode>
                <c:ptCount val="11"/>
                <c:pt idx="0">
                  <c:v>0.4538878842676311</c:v>
                </c:pt>
                <c:pt idx="1">
                  <c:v>0.28583220771424289</c:v>
                </c:pt>
                <c:pt idx="2">
                  <c:v>0.31084566309216777</c:v>
                </c:pt>
                <c:pt idx="3">
                  <c:v>0.22053059993970456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7A-4D41-BF67-902B7C326E1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'c43综合(1)'!$M$9:$W$9</c:f>
              <c:numCache>
                <c:formatCode>General</c:formatCode>
                <c:ptCount val="11"/>
                <c:pt idx="0">
                  <c:v>0.43628057485485872</c:v>
                </c:pt>
                <c:pt idx="1">
                  <c:v>0.31374756115863728</c:v>
                </c:pt>
                <c:pt idx="2">
                  <c:v>0.28064340980046154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A-4D41-BF67-902B7C326E1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'c43综合(1)'!$M$10:$W$10</c:f>
              <c:numCache>
                <c:formatCode>General</c:formatCode>
                <c:ptCount val="11"/>
                <c:pt idx="0">
                  <c:v>0.49443228323974497</c:v>
                </c:pt>
                <c:pt idx="1">
                  <c:v>0.26564610535794686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7A-4D41-BF67-902B7C326E1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'c43综合(1)'!$M$11:$W$11</c:f>
              <c:numCache>
                <c:formatCode>General</c:formatCode>
                <c:ptCount val="11"/>
                <c:pt idx="0">
                  <c:v>0.44655943656609881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7A-4D41-BF67-902B7C32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26008"/>
        <c:axId val="380926336"/>
      </c:lineChart>
      <c:catAx>
        <c:axId val="38092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926336"/>
        <c:crosses val="autoZero"/>
        <c:auto val="1"/>
        <c:lblAlgn val="ctr"/>
        <c:lblOffset val="100"/>
        <c:noMultiLvlLbl val="0"/>
      </c:catAx>
      <c:valAx>
        <c:axId val="3809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9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'c43综合(2)'!$A$1:$K$1</c:f>
              <c:numCache>
                <c:formatCode>General</c:formatCode>
                <c:ptCount val="11"/>
                <c:pt idx="0">
                  <c:v>101.77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6-4778-8EEB-51FFFD838B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'c43综合(2)'!$A$2:$K$2</c:f>
              <c:numCache>
                <c:formatCode>General</c:formatCode>
                <c:ptCount val="11"/>
                <c:pt idx="0">
                  <c:v>63.73</c:v>
                </c:pt>
                <c:pt idx="1">
                  <c:v>43.24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6-4778-8EEB-51FFFD838B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'c43综合(2)'!$A$3:$K$3</c:f>
              <c:numCache>
                <c:formatCode>General</c:formatCode>
                <c:ptCount val="11"/>
                <c:pt idx="0">
                  <c:v>106.84</c:v>
                </c:pt>
                <c:pt idx="1">
                  <c:v>95.88</c:v>
                </c:pt>
                <c:pt idx="2">
                  <c:v>109.33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6-4778-8EEB-51FFFD838B8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'c43综合(2)'!$A$4:$K$4</c:f>
              <c:numCache>
                <c:formatCode>General</c:formatCode>
                <c:ptCount val="11"/>
                <c:pt idx="0">
                  <c:v>-91.26</c:v>
                </c:pt>
                <c:pt idx="1">
                  <c:v>-17.54</c:v>
                </c:pt>
                <c:pt idx="2">
                  <c:v>-169.83</c:v>
                </c:pt>
                <c:pt idx="3">
                  <c:v>-169.83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6-4778-8EEB-51FFFD838B8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'c43综合(2)'!$A$5:$K$5</c:f>
              <c:numCache>
                <c:formatCode>General</c:formatCode>
                <c:ptCount val="11"/>
                <c:pt idx="0">
                  <c:v>52.5</c:v>
                </c:pt>
                <c:pt idx="1">
                  <c:v>29.63</c:v>
                </c:pt>
                <c:pt idx="2">
                  <c:v>57.66</c:v>
                </c:pt>
                <c:pt idx="3">
                  <c:v>57.66</c:v>
                </c:pt>
                <c:pt idx="4">
                  <c:v>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6-4778-8EEB-51FFFD838B8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'c43综合(2)'!$A$6:$K$6</c:f>
              <c:numCache>
                <c:formatCode>General</c:formatCode>
                <c:ptCount val="11"/>
                <c:pt idx="0">
                  <c:v>54.76</c:v>
                </c:pt>
                <c:pt idx="1">
                  <c:v>54.53</c:v>
                </c:pt>
                <c:pt idx="2">
                  <c:v>23.78</c:v>
                </c:pt>
                <c:pt idx="3">
                  <c:v>23.78</c:v>
                </c:pt>
                <c:pt idx="4">
                  <c:v>24.02</c:v>
                </c:pt>
                <c:pt idx="5">
                  <c:v>54.53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16-4778-8EEB-51FFFD838B8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'c43综合(2)'!$A$7:$K$7</c:f>
              <c:numCache>
                <c:formatCode>General</c:formatCode>
                <c:ptCount val="11"/>
                <c:pt idx="0">
                  <c:v>25.57</c:v>
                </c:pt>
                <c:pt idx="1">
                  <c:v>32.299999999999997</c:v>
                </c:pt>
                <c:pt idx="2">
                  <c:v>35.369999999999997</c:v>
                </c:pt>
                <c:pt idx="3">
                  <c:v>35.369999999999997</c:v>
                </c:pt>
                <c:pt idx="4">
                  <c:v>23.89</c:v>
                </c:pt>
                <c:pt idx="5">
                  <c:v>32.299999999999997</c:v>
                </c:pt>
                <c:pt idx="6">
                  <c:v>32.299999999999997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16-4778-8EEB-51FFFD838B8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'c43综合(2)'!$A$8:$K$8</c:f>
              <c:numCache>
                <c:formatCode>General</c:formatCode>
                <c:ptCount val="11"/>
                <c:pt idx="0">
                  <c:v>13.68</c:v>
                </c:pt>
                <c:pt idx="1">
                  <c:v>47.87</c:v>
                </c:pt>
                <c:pt idx="2">
                  <c:v>32.68</c:v>
                </c:pt>
                <c:pt idx="3">
                  <c:v>32.68</c:v>
                </c:pt>
                <c:pt idx="4">
                  <c:v>14.87</c:v>
                </c:pt>
                <c:pt idx="5">
                  <c:v>47.87</c:v>
                </c:pt>
                <c:pt idx="6">
                  <c:v>47.87</c:v>
                </c:pt>
                <c:pt idx="7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16-4778-8EEB-51FFFD838B8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'c43综合(2)'!$A$9:$K$9</c:f>
              <c:numCache>
                <c:formatCode>General</c:formatCode>
                <c:ptCount val="11"/>
                <c:pt idx="0">
                  <c:v>65.069999999999993</c:v>
                </c:pt>
                <c:pt idx="1">
                  <c:v>66.98</c:v>
                </c:pt>
                <c:pt idx="2">
                  <c:v>71.19</c:v>
                </c:pt>
                <c:pt idx="3">
                  <c:v>71.19</c:v>
                </c:pt>
                <c:pt idx="4">
                  <c:v>60.29</c:v>
                </c:pt>
                <c:pt idx="5">
                  <c:v>66.98</c:v>
                </c:pt>
                <c:pt idx="6">
                  <c:v>66.98</c:v>
                </c:pt>
                <c:pt idx="7">
                  <c:v>70.819999999999993</c:v>
                </c:pt>
                <c:pt idx="8">
                  <c:v>74.75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16-4778-8EEB-51FFFD838B8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'c43综合(2)'!$A$10:$K$10</c:f>
              <c:numCache>
                <c:formatCode>General</c:formatCode>
                <c:ptCount val="11"/>
                <c:pt idx="0">
                  <c:v>90.63</c:v>
                </c:pt>
                <c:pt idx="1">
                  <c:v>49.14</c:v>
                </c:pt>
                <c:pt idx="2">
                  <c:v>100.13</c:v>
                </c:pt>
                <c:pt idx="3">
                  <c:v>100.13</c:v>
                </c:pt>
                <c:pt idx="4">
                  <c:v>20.18</c:v>
                </c:pt>
                <c:pt idx="5">
                  <c:v>49.14</c:v>
                </c:pt>
                <c:pt idx="6">
                  <c:v>49.14</c:v>
                </c:pt>
                <c:pt idx="7">
                  <c:v>78.790000000000006</c:v>
                </c:pt>
                <c:pt idx="8">
                  <c:v>37.4</c:v>
                </c:pt>
                <c:pt idx="9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16-4778-8EEB-51FFFD838B8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'c43综合(2)'!$A$11:$K$11</c:f>
              <c:numCache>
                <c:formatCode>General</c:formatCode>
                <c:ptCount val="11"/>
                <c:pt idx="0">
                  <c:v>-6.46</c:v>
                </c:pt>
                <c:pt idx="1">
                  <c:v>-23.63</c:v>
                </c:pt>
                <c:pt idx="2">
                  <c:v>2.68</c:v>
                </c:pt>
                <c:pt idx="3">
                  <c:v>2.68</c:v>
                </c:pt>
                <c:pt idx="4">
                  <c:v>-36.99</c:v>
                </c:pt>
                <c:pt idx="5">
                  <c:v>-23.63</c:v>
                </c:pt>
                <c:pt idx="6">
                  <c:v>-23.63</c:v>
                </c:pt>
                <c:pt idx="7">
                  <c:v>-10.039999999999999</c:v>
                </c:pt>
                <c:pt idx="8">
                  <c:v>-0.37</c:v>
                </c:pt>
                <c:pt idx="9">
                  <c:v>-0.37</c:v>
                </c:pt>
                <c:pt idx="10">
                  <c:v>-0.17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16-4778-8EEB-51FFFD83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07944"/>
        <c:axId val="570808272"/>
      </c:lineChart>
      <c:catAx>
        <c:axId val="57080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808272"/>
        <c:crosses val="autoZero"/>
        <c:auto val="1"/>
        <c:lblAlgn val="ctr"/>
        <c:lblOffset val="100"/>
        <c:noMultiLvlLbl val="0"/>
      </c:catAx>
      <c:valAx>
        <c:axId val="5708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80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0.35262973936181158</c:v>
                </c:pt>
                <c:pt idx="1">
                  <c:v>0.40408429376253507</c:v>
                </c:pt>
                <c:pt idx="2">
                  <c:v>0.38057130649325854</c:v>
                </c:pt>
                <c:pt idx="3">
                  <c:v>0.57925542852137368</c:v>
                </c:pt>
                <c:pt idx="4">
                  <c:v>0.5306474425182397</c:v>
                </c:pt>
                <c:pt idx="5">
                  <c:v>0.53803015746222926</c:v>
                </c:pt>
                <c:pt idx="6">
                  <c:v>0.53472911192604666</c:v>
                </c:pt>
                <c:pt idx="7">
                  <c:v>0.52076160669225757</c:v>
                </c:pt>
                <c:pt idx="8">
                  <c:v>0.49824402681407237</c:v>
                </c:pt>
                <c:pt idx="9">
                  <c:v>0.4809142467744677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7-4221-8B50-DD06ADC0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752960"/>
        <c:axId val="649753944"/>
      </c:lineChart>
      <c:catAx>
        <c:axId val="64975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753944"/>
        <c:crosses val="autoZero"/>
        <c:auto val="1"/>
        <c:lblAlgn val="ctr"/>
        <c:lblOffset val="100"/>
        <c:noMultiLvlLbl val="0"/>
      </c:catAx>
      <c:valAx>
        <c:axId val="6497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75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0.35262973936181158</c:v>
                </c:pt>
                <c:pt idx="1">
                  <c:v>0.47703705245427253</c:v>
                </c:pt>
                <c:pt idx="2">
                  <c:v>0.3731909684381185</c:v>
                </c:pt>
                <c:pt idx="3">
                  <c:v>0.45632892475288733</c:v>
                </c:pt>
                <c:pt idx="4">
                  <c:v>0.40910027800586662</c:v>
                </c:pt>
                <c:pt idx="5">
                  <c:v>0.36308604887156781</c:v>
                </c:pt>
                <c:pt idx="6">
                  <c:v>0.54180774446270219</c:v>
                </c:pt>
                <c:pt idx="7">
                  <c:v>3.1399533040640526E-2</c:v>
                </c:pt>
                <c:pt idx="8">
                  <c:v>7.6868775993825522E-2</c:v>
                </c:pt>
                <c:pt idx="9">
                  <c:v>0.22705242334322454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2-4664-B86D-C36B618D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561568"/>
        <c:axId val="607551728"/>
      </c:lineChart>
      <c:catAx>
        <c:axId val="60756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551728"/>
        <c:crosses val="autoZero"/>
        <c:auto val="1"/>
        <c:lblAlgn val="ctr"/>
        <c:lblOffset val="100"/>
        <c:noMultiLvlLbl val="0"/>
      </c:catAx>
      <c:valAx>
        <c:axId val="6075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56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0">
                  <c:v>0.299869796121081</c:v>
                </c:pt>
                <c:pt idx="1">
                  <c:v>0.50091762133739925</c:v>
                </c:pt>
                <c:pt idx="2">
                  <c:v>0.40698059200340547</c:v>
                </c:pt>
                <c:pt idx="3">
                  <c:v>0.44812149513868421</c:v>
                </c:pt>
                <c:pt idx="4">
                  <c:v>0.46468309602430968</c:v>
                </c:pt>
                <c:pt idx="5">
                  <c:v>0.48592294188493018</c:v>
                </c:pt>
                <c:pt idx="6">
                  <c:v>0.60670925528791353</c:v>
                </c:pt>
                <c:pt idx="7">
                  <c:v>0.3705999625586836</c:v>
                </c:pt>
                <c:pt idx="8">
                  <c:v>0.45053610446349301</c:v>
                </c:pt>
                <c:pt idx="9">
                  <c:v>0.48136789098536625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5-4E56-800B-8832F4BD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552712"/>
        <c:axId val="607559272"/>
      </c:lineChart>
      <c:catAx>
        <c:axId val="60755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559272"/>
        <c:crosses val="autoZero"/>
        <c:auto val="1"/>
        <c:lblAlgn val="ctr"/>
        <c:lblOffset val="100"/>
        <c:noMultiLvlLbl val="0"/>
      </c:catAx>
      <c:valAx>
        <c:axId val="60755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55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B-4A96-80CC-B21B3E15D3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0">
                  <c:v>0</c:v>
                </c:pt>
                <c:pt idx="1">
                  <c:v>0.45410484668644907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B-4A96-80CC-B21B3E15D3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0">
                  <c:v>0.42034851039910059</c:v>
                </c:pt>
                <c:pt idx="1">
                  <c:v>0.26117705242334327</c:v>
                </c:pt>
                <c:pt idx="2">
                  <c:v>0.60784239867409973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B-4A96-80CC-B21B3E15D36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0">
                  <c:v>0.3934794828555368</c:v>
                </c:pt>
                <c:pt idx="1">
                  <c:v>8.367952522255194E-2</c:v>
                </c:pt>
                <c:pt idx="2">
                  <c:v>0.59740846768118117</c:v>
                </c:pt>
                <c:pt idx="3">
                  <c:v>0.67064146475538078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B-4A96-80CC-B21B3E15D36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0">
                  <c:v>-0.58898257448004498</c:v>
                </c:pt>
                <c:pt idx="1">
                  <c:v>0.29099901088031654</c:v>
                </c:pt>
                <c:pt idx="2">
                  <c:v>-0.33595751092361004</c:v>
                </c:pt>
                <c:pt idx="3">
                  <c:v>-0.37714068248128885</c:v>
                </c:pt>
                <c:pt idx="4">
                  <c:v>-0.4129740241700236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6B-4A96-80CC-B21B3E15D36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0">
                  <c:v>-0.22147273749297355</c:v>
                </c:pt>
                <c:pt idx="1">
                  <c:v>-0.38803165182987143</c:v>
                </c:pt>
                <c:pt idx="2">
                  <c:v>0.17666114208226608</c:v>
                </c:pt>
                <c:pt idx="3">
                  <c:v>0.19831705357520402</c:v>
                </c:pt>
                <c:pt idx="4">
                  <c:v>0.21715979071167291</c:v>
                </c:pt>
                <c:pt idx="5">
                  <c:v>0.31319807357311202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6B-4A96-80CC-B21B3E15D36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0">
                  <c:v>0</c:v>
                </c:pt>
                <c:pt idx="1">
                  <c:v>1.1598911968348171</c:v>
                </c:pt>
                <c:pt idx="2">
                  <c:v>0.74013108332077748</c:v>
                </c:pt>
                <c:pt idx="3">
                  <c:v>0.83085965579939958</c:v>
                </c:pt>
                <c:pt idx="4">
                  <c:v>0.90980228735472524</c:v>
                </c:pt>
                <c:pt idx="5">
                  <c:v>1.0067117532534071</c:v>
                </c:pt>
                <c:pt idx="6">
                  <c:v>1.1313986295848451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6B-4A96-80CC-B21B3E15D36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0">
                  <c:v>0.10376616076447442</c:v>
                </c:pt>
                <c:pt idx="1">
                  <c:v>-0.13664688427299704</c:v>
                </c:pt>
                <c:pt idx="2">
                  <c:v>9.9517854452312787E-2</c:v>
                </c:pt>
                <c:pt idx="3">
                  <c:v>0.1117171973444966</c:v>
                </c:pt>
                <c:pt idx="4">
                  <c:v>0.12233180534333474</c:v>
                </c:pt>
                <c:pt idx="5">
                  <c:v>0.18992724664412336</c:v>
                </c:pt>
                <c:pt idx="6">
                  <c:v>0.21345079748949158</c:v>
                </c:pt>
                <c:pt idx="7">
                  <c:v>0.21874078007907005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6B-4A96-80CC-B21B3E15D36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0">
                  <c:v>-9.4884766722878017E-2</c:v>
                </c:pt>
                <c:pt idx="1">
                  <c:v>-0.36394658753709203</c:v>
                </c:pt>
                <c:pt idx="2">
                  <c:v>-0.30307367786650591</c:v>
                </c:pt>
                <c:pt idx="3">
                  <c:v>-0.34022580235950778</c:v>
                </c:pt>
                <c:pt idx="4">
                  <c:v>-0.3725517432976802</c:v>
                </c:pt>
                <c:pt idx="5">
                  <c:v>-0.41223486012911154</c:v>
                </c:pt>
                <c:pt idx="6">
                  <c:v>-0.46329245120055279</c:v>
                </c:pt>
                <c:pt idx="7">
                  <c:v>-0.47477429633563462</c:v>
                </c:pt>
                <c:pt idx="8">
                  <c:v>-0.52764115679716694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6B-4A96-80CC-B21B3E15D36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0">
                  <c:v>0.41011804384485662</c:v>
                </c:pt>
                <c:pt idx="1">
                  <c:v>5.2818991097922853E-2</c:v>
                </c:pt>
                <c:pt idx="2">
                  <c:v>0.20709657978002108</c:v>
                </c:pt>
                <c:pt idx="3">
                  <c:v>0.23248340310372528</c:v>
                </c:pt>
                <c:pt idx="4">
                  <c:v>0.25457239431402506</c:v>
                </c:pt>
                <c:pt idx="5">
                  <c:v>0.28168869761246029</c:v>
                </c:pt>
                <c:pt idx="6">
                  <c:v>0.31657741694017388</c:v>
                </c:pt>
                <c:pt idx="7">
                  <c:v>0.32442320174662181</c:v>
                </c:pt>
                <c:pt idx="8">
                  <c:v>0.36054823267099478</c:v>
                </c:pt>
                <c:pt idx="9">
                  <c:v>0.42643294811137822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6B-4A96-80CC-B21B3E15D36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0">
                  <c:v>0</c:v>
                </c:pt>
                <c:pt idx="1">
                  <c:v>0.87551928783382793</c:v>
                </c:pt>
                <c:pt idx="2">
                  <c:v>-0.20389483200241074</c:v>
                </c:pt>
                <c:pt idx="3">
                  <c:v>-0.22888917078946255</c:v>
                </c:pt>
                <c:pt idx="4">
                  <c:v>-0.25063666249942124</c:v>
                </c:pt>
                <c:pt idx="5">
                  <c:v>-0.16799877036581615</c:v>
                </c:pt>
                <c:pt idx="6">
                  <c:v>-0.18880635688374503</c:v>
                </c:pt>
                <c:pt idx="7">
                  <c:v>-0.19348557266772881</c:v>
                </c:pt>
                <c:pt idx="8">
                  <c:v>-0.21503049380287231</c:v>
                </c:pt>
                <c:pt idx="9">
                  <c:v>-0.25432405181106027</c:v>
                </c:pt>
                <c:pt idx="10">
                  <c:v>-0.27882653061224488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6B-4A96-80CC-B21B3E15D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24488"/>
        <c:axId val="478024816"/>
      </c:lineChart>
      <c:catAx>
        <c:axId val="47802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024816"/>
        <c:crosses val="autoZero"/>
        <c:auto val="1"/>
        <c:lblAlgn val="ctr"/>
        <c:lblOffset val="100"/>
        <c:noMultiLvlLbl val="0"/>
      </c:catAx>
      <c:valAx>
        <c:axId val="4780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02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</xdr:rowOff>
    </xdr:from>
    <xdr:to>
      <xdr:col>7</xdr:col>
      <xdr:colOff>304800</xdr:colOff>
      <xdr:row>28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978169-66C0-4C52-8E37-CE6AFD57C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13</xdr:row>
      <xdr:rowOff>0</xdr:rowOff>
    </xdr:from>
    <xdr:to>
      <xdr:col>19</xdr:col>
      <xdr:colOff>320040</xdr:colOff>
      <xdr:row>28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0B271D5-89BF-4841-AC53-4F8CE41D5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88B4C3-9A96-4E20-AD13-CFC40CC8D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30480</xdr:rowOff>
    </xdr:from>
    <xdr:to>
      <xdr:col>7</xdr:col>
      <xdr:colOff>304800</xdr:colOff>
      <xdr:row>28</xdr:row>
      <xdr:rowOff>144780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632C643-7603-4A81-8594-4523E0FD5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13</xdr:row>
      <xdr:rowOff>0</xdr:rowOff>
    </xdr:from>
    <xdr:to>
      <xdr:col>23</xdr:col>
      <xdr:colOff>312420</xdr:colOff>
      <xdr:row>28</xdr:row>
      <xdr:rowOff>114300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E0DDF3D-BB5E-4B8E-88BE-FDF8F9A92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</xdr:row>
      <xdr:rowOff>7620</xdr:rowOff>
    </xdr:from>
    <xdr:to>
      <xdr:col>15</xdr:col>
      <xdr:colOff>304800</xdr:colOff>
      <xdr:row>28</xdr:row>
      <xdr:rowOff>121920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3ABCE38-5DE6-480B-AD7B-1A1134063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</xdr:rowOff>
    </xdr:from>
    <xdr:to>
      <xdr:col>7</xdr:col>
      <xdr:colOff>304800</xdr:colOff>
      <xdr:row>28</xdr:row>
      <xdr:rowOff>121920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F64B2B9-0C36-41A8-91D0-5EAF88D72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374F-78AF-416C-A537-8DFD96E6A405}">
  <dimension ref="A1:W11"/>
  <sheetViews>
    <sheetView workbookViewId="0">
      <selection activeCell="A13" sqref="A13"/>
    </sheetView>
  </sheetViews>
  <sheetFormatPr defaultRowHeight="13.8" x14ac:dyDescent="0.25"/>
  <sheetData>
    <row r="1" spans="1:23" x14ac:dyDescent="0.25">
      <c r="A1">
        <v>0.96859236699343298</v>
      </c>
      <c r="B1">
        <v>0.32447846315473516</v>
      </c>
      <c r="C1">
        <v>0.74202524772634715</v>
      </c>
      <c r="D1">
        <v>-1.2799969852276154</v>
      </c>
      <c r="E1">
        <v>4.4921691831567107E-2</v>
      </c>
      <c r="F1">
        <v>0.55147653721682854</v>
      </c>
      <c r="G1">
        <v>0.38211285933987932</v>
      </c>
      <c r="H1">
        <v>0.15950824774354186</v>
      </c>
      <c r="I1">
        <v>1.4090480678605091</v>
      </c>
      <c r="J1">
        <v>0.71469520351614757</v>
      </c>
      <c r="K1" s="2">
        <v>-3.0658250676284943E-3</v>
      </c>
      <c r="M1" s="2">
        <v>0.96859236699343298</v>
      </c>
      <c r="N1" s="2">
        <v>0.32447846315473516</v>
      </c>
      <c r="O1" s="2">
        <v>0.74202524772634715</v>
      </c>
      <c r="P1" s="2">
        <v>-1.2799969852276154</v>
      </c>
      <c r="Q1" s="2">
        <v>4.4921691831567107E-2</v>
      </c>
      <c r="R1" s="2">
        <v>0.55147653721682854</v>
      </c>
      <c r="S1" s="2">
        <v>0.38211285933987932</v>
      </c>
      <c r="T1" s="2">
        <v>0.15950824774354186</v>
      </c>
      <c r="U1" s="2">
        <v>1.4090480678605091</v>
      </c>
      <c r="V1" s="2">
        <v>0.71469520351614757</v>
      </c>
      <c r="W1" s="2">
        <v>-3.0658250676284943E-3</v>
      </c>
    </row>
    <row r="2" spans="1:23" x14ac:dyDescent="0.25">
      <c r="A2">
        <v>1.4282859046350052</v>
      </c>
      <c r="B2">
        <v>0.54502476361999097</v>
      </c>
      <c r="C2">
        <v>0.35625084837790144</v>
      </c>
      <c r="D2">
        <v>-0.2484926138076575</v>
      </c>
      <c r="E2">
        <v>0.17462252649348214</v>
      </c>
      <c r="F2">
        <v>0.37874190938511332</v>
      </c>
      <c r="G2">
        <v>0.32319886430852951</v>
      </c>
      <c r="H2">
        <v>0.72159975101151563</v>
      </c>
      <c r="I2">
        <v>1.9187558906691802</v>
      </c>
      <c r="J2">
        <v>0.19625453850563729</v>
      </c>
      <c r="M2" s="2">
        <v>1.4282859046350052</v>
      </c>
      <c r="N2" s="2">
        <v>0.54502476361999097</v>
      </c>
      <c r="O2" s="2">
        <v>0.35625084837790144</v>
      </c>
      <c r="P2" s="2">
        <v>-0.2484926138076575</v>
      </c>
      <c r="Q2" s="2">
        <v>0.17462252649348214</v>
      </c>
      <c r="R2" s="2">
        <v>0.37874190938511332</v>
      </c>
      <c r="S2" s="2">
        <v>0.32319886430852951</v>
      </c>
      <c r="T2" s="2">
        <v>0.72159975101151563</v>
      </c>
      <c r="U2" s="2">
        <v>1.9187558906691802</v>
      </c>
      <c r="V2" s="2">
        <v>0.19625453850563729</v>
      </c>
    </row>
    <row r="3" spans="1:23" x14ac:dyDescent="0.25">
      <c r="A3">
        <v>1.2687731988198345</v>
      </c>
      <c r="B3">
        <v>0.4924958727300015</v>
      </c>
      <c r="C3">
        <v>0.42744672186778876</v>
      </c>
      <c r="D3">
        <v>-5.0120590895387396E-2</v>
      </c>
      <c r="E3">
        <v>0.20256963331145084</v>
      </c>
      <c r="F3">
        <v>0.3086569579288026</v>
      </c>
      <c r="G3">
        <v>0.46930083993848337</v>
      </c>
      <c r="H3">
        <v>1.0343915343915342</v>
      </c>
      <c r="I3">
        <v>1.2041470311027334</v>
      </c>
      <c r="M3" s="2">
        <v>1.2687731988198345</v>
      </c>
      <c r="N3" s="2">
        <v>0.4924958727300015</v>
      </c>
      <c r="O3" s="2">
        <v>0.42744672186778876</v>
      </c>
      <c r="P3" s="2">
        <v>-5.0120590895387396E-2</v>
      </c>
      <c r="Q3" s="2">
        <v>0.20256963331145084</v>
      </c>
      <c r="R3" s="2">
        <v>0.3086569579288026</v>
      </c>
      <c r="S3" s="2">
        <v>0.46930083993848337</v>
      </c>
      <c r="T3" s="2">
        <v>1.0343915343915342</v>
      </c>
      <c r="U3" s="2">
        <v>1.2041470311027334</v>
      </c>
    </row>
    <row r="4" spans="1:23" x14ac:dyDescent="0.25">
      <c r="A4">
        <v>0.97677738650423529</v>
      </c>
      <c r="B4">
        <v>0.50990544799639803</v>
      </c>
      <c r="C4">
        <v>0.35903352789466536</v>
      </c>
      <c r="D4">
        <v>2.6680735604461863E-2</v>
      </c>
      <c r="E4">
        <v>0.16421269811497705</v>
      </c>
      <c r="F4">
        <v>0.38541666666666669</v>
      </c>
      <c r="G4">
        <v>0.57979415592097472</v>
      </c>
      <c r="H4">
        <v>0.74634298163709922</v>
      </c>
      <c r="M4" s="2">
        <v>0.97677738650423529</v>
      </c>
      <c r="N4" s="2">
        <v>0.50990544799639803</v>
      </c>
      <c r="O4" s="2">
        <v>0.35903352789466536</v>
      </c>
      <c r="P4" s="2">
        <v>2.6680735604461863E-2</v>
      </c>
      <c r="Q4" s="2">
        <v>0.16421269811497705</v>
      </c>
      <c r="R4" s="2">
        <v>0.38541666666666669</v>
      </c>
      <c r="S4" s="2">
        <v>0.57979415592097472</v>
      </c>
      <c r="T4" s="2">
        <v>0.74634298163709922</v>
      </c>
    </row>
    <row r="5" spans="1:23" x14ac:dyDescent="0.25">
      <c r="A5">
        <v>0.95850385457314169</v>
      </c>
      <c r="B5">
        <v>0.46052829055980793</v>
      </c>
      <c r="C5">
        <v>0.27059861544726482</v>
      </c>
      <c r="D5">
        <v>5.7883629785951157E-2</v>
      </c>
      <c r="E5">
        <v>0.21954421832504925</v>
      </c>
      <c r="F5">
        <v>0.46298543689320393</v>
      </c>
      <c r="G5">
        <v>0.40861232698450251</v>
      </c>
      <c r="M5" s="2">
        <v>0.95850385457314169</v>
      </c>
      <c r="N5" s="2">
        <v>0.46052829055980793</v>
      </c>
      <c r="O5" s="2">
        <v>0.27059861544726482</v>
      </c>
      <c r="P5" s="2">
        <v>5.7883629785951157E-2</v>
      </c>
      <c r="Q5" s="2">
        <v>0.21954421832504925</v>
      </c>
      <c r="R5" s="2">
        <v>0.46298543689320393</v>
      </c>
      <c r="S5" s="2">
        <v>0.40861232698450251</v>
      </c>
    </row>
    <row r="6" spans="1:23" x14ac:dyDescent="0.25">
      <c r="A6">
        <v>0.81145902731512332</v>
      </c>
      <c r="B6">
        <v>0.34383911151133123</v>
      </c>
      <c r="C6">
        <v>0.21460567395140492</v>
      </c>
      <c r="D6">
        <v>0.12850467289719625</v>
      </c>
      <c r="E6">
        <v>0.24111413298321299</v>
      </c>
      <c r="F6">
        <v>0.34830097087378642</v>
      </c>
      <c r="M6" s="2">
        <v>0.81145902731512332</v>
      </c>
      <c r="N6" s="2">
        <v>0.34383911151133123</v>
      </c>
      <c r="O6" s="2">
        <v>0.21460567395140492</v>
      </c>
      <c r="P6" s="2">
        <v>0.12850467289719625</v>
      </c>
      <c r="Q6" s="2">
        <v>0.24111413298321299</v>
      </c>
      <c r="R6" s="2">
        <v>0.34830097087378642</v>
      </c>
    </row>
    <row r="7" spans="1:23" x14ac:dyDescent="0.25">
      <c r="A7">
        <v>0.60350242695345957</v>
      </c>
      <c r="B7">
        <v>0.27637700735404475</v>
      </c>
      <c r="C7">
        <v>0.23435591149721732</v>
      </c>
      <c r="D7">
        <v>0.24577931866144104</v>
      </c>
      <c r="E7">
        <v>0.15511582106349056</v>
      </c>
      <c r="M7" s="2">
        <v>0.60350242695345957</v>
      </c>
      <c r="N7" s="2">
        <v>0.27637700735404475</v>
      </c>
      <c r="O7" s="2">
        <v>0.23435591149721732</v>
      </c>
      <c r="P7" s="2">
        <v>0.24577931866144104</v>
      </c>
      <c r="Q7" s="2">
        <v>0.15511582106349056</v>
      </c>
    </row>
    <row r="8" spans="1:23" x14ac:dyDescent="0.25">
      <c r="A8">
        <v>0.4538878842676311</v>
      </c>
      <c r="B8">
        <v>0.28583220771424289</v>
      </c>
      <c r="C8">
        <v>0.31084566309216777</v>
      </c>
      <c r="D8">
        <v>0.22053059993970456</v>
      </c>
      <c r="M8" s="2">
        <v>0.4538878842676311</v>
      </c>
      <c r="N8" s="2">
        <v>0.28583220771424289</v>
      </c>
      <c r="O8" s="2">
        <v>0.31084566309216777</v>
      </c>
      <c r="P8" s="2">
        <v>0.22053059993970456</v>
      </c>
    </row>
    <row r="9" spans="1:23" x14ac:dyDescent="0.25">
      <c r="A9">
        <v>0.43628057485485872</v>
      </c>
      <c r="B9">
        <v>0.31374756115863728</v>
      </c>
      <c r="C9">
        <v>0.28064340980046154</v>
      </c>
      <c r="M9" s="2">
        <v>0.43628057485485872</v>
      </c>
      <c r="N9" s="2">
        <v>0.31374756115863728</v>
      </c>
      <c r="O9" s="2">
        <v>0.28064340980046154</v>
      </c>
    </row>
    <row r="10" spans="1:23" x14ac:dyDescent="0.25">
      <c r="A10">
        <v>0.49443228323974497</v>
      </c>
      <c r="B10">
        <v>0.26564610535794686</v>
      </c>
      <c r="M10" s="2">
        <v>0.49443228323974497</v>
      </c>
      <c r="N10" s="2">
        <v>0.26564610535794686</v>
      </c>
    </row>
    <row r="11" spans="1:23" x14ac:dyDescent="0.25">
      <c r="A11">
        <v>0.44655943656609881</v>
      </c>
      <c r="M11">
        <v>0.44655943656609881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O2" sqref="O2:O8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8</v>
      </c>
      <c r="C1" s="3">
        <v>4</v>
      </c>
      <c r="D1" s="3">
        <v>14102885.869999999</v>
      </c>
      <c r="E1" s="3">
        <v>215.97</v>
      </c>
      <c r="F1" s="1">
        <v>1</v>
      </c>
      <c r="J1" s="2"/>
      <c r="K1" s="3"/>
      <c r="L1" s="3"/>
      <c r="M1" s="3"/>
      <c r="N1" s="3"/>
      <c r="O1" s="2"/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-0.89951792469550773</v>
      </c>
      <c r="H2">
        <f t="shared" ref="H2:H8" si="0">E2/E$1</f>
        <v>2.2179006343473633E-2</v>
      </c>
      <c r="J2" s="2">
        <v>1112</v>
      </c>
      <c r="K2" s="3">
        <v>8</v>
      </c>
      <c r="L2" s="3">
        <v>4</v>
      </c>
      <c r="M2" s="3">
        <v>-916131.01</v>
      </c>
      <c r="N2" s="3">
        <v>-89.19</v>
      </c>
      <c r="O2" s="2">
        <f t="shared" ref="O2:O8" si="1">N2/E$1</f>
        <v>-0.4129740241700236</v>
      </c>
      <c r="Q2" s="3">
        <v>607</v>
      </c>
      <c r="R2" s="3">
        <v>20</v>
      </c>
      <c r="S2" s="3">
        <v>2</v>
      </c>
      <c r="T2" s="3">
        <v>-529707.5</v>
      </c>
      <c r="U2" s="3">
        <v>-52.39</v>
      </c>
      <c r="V2" s="3">
        <v>88.95</v>
      </c>
      <c r="W2" s="2">
        <f t="shared" ref="W2:W6" si="2">U2/V2</f>
        <v>-0.58898257448004498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3">(D3-D2)/$D$1</f>
        <v>0.81047853080300092</v>
      </c>
      <c r="H3">
        <f t="shared" si="0"/>
        <v>8.6215678103440302E-2</v>
      </c>
      <c r="J3" s="2">
        <v>1213</v>
      </c>
      <c r="K3" s="3">
        <v>8</v>
      </c>
      <c r="L3" s="3">
        <v>4</v>
      </c>
      <c r="M3" s="3">
        <v>510422.48</v>
      </c>
      <c r="N3" s="3">
        <v>46.9</v>
      </c>
      <c r="O3" s="2">
        <f t="shared" si="1"/>
        <v>0.21715979071167291</v>
      </c>
      <c r="Q3" s="3">
        <v>708</v>
      </c>
      <c r="R3" s="3">
        <v>7</v>
      </c>
      <c r="S3" s="3">
        <v>14</v>
      </c>
      <c r="T3" s="3">
        <v>802977.66</v>
      </c>
      <c r="U3" s="3">
        <v>76.83</v>
      </c>
      <c r="V3" s="3">
        <v>371.31</v>
      </c>
      <c r="W3" s="2">
        <f t="shared" si="2"/>
        <v>0.20691605397107538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3"/>
        <v>1.0321313569560924</v>
      </c>
      <c r="H4">
        <f t="shared" si="0"/>
        <v>0.10001389081816919</v>
      </c>
      <c r="J4" s="2">
        <v>1314</v>
      </c>
      <c r="K4" s="3">
        <v>8</v>
      </c>
      <c r="L4" s="3">
        <v>4</v>
      </c>
      <c r="M4" s="3">
        <v>1918639.58</v>
      </c>
      <c r="N4" s="3">
        <v>196.49</v>
      </c>
      <c r="O4" s="2">
        <f t="shared" si="1"/>
        <v>0.90980228735472524</v>
      </c>
      <c r="Q4" s="3">
        <v>809</v>
      </c>
      <c r="R4" s="3">
        <v>8</v>
      </c>
      <c r="S4" s="3">
        <v>1</v>
      </c>
      <c r="T4" s="3">
        <v>-291778.69</v>
      </c>
      <c r="U4" s="3">
        <v>-28.41</v>
      </c>
      <c r="V4" s="3">
        <v>271.02</v>
      </c>
      <c r="W4" s="2">
        <f t="shared" si="2"/>
        <v>-0.10482621208766882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3"/>
        <v>0.61109423272954533</v>
      </c>
      <c r="H5">
        <f t="shared" si="0"/>
        <v>8.107607538083994E-2</v>
      </c>
      <c r="J5" s="2">
        <v>1415</v>
      </c>
      <c r="K5" s="3">
        <v>8</v>
      </c>
      <c r="L5" s="3">
        <v>4</v>
      </c>
      <c r="M5" s="3">
        <v>279668.64</v>
      </c>
      <c r="N5" s="3">
        <v>26.42</v>
      </c>
      <c r="O5" s="2">
        <f t="shared" si="1"/>
        <v>0.12233180534333474</v>
      </c>
      <c r="Q5" s="3">
        <v>910</v>
      </c>
      <c r="R5" s="3">
        <v>10</v>
      </c>
      <c r="S5" s="3">
        <v>3</v>
      </c>
      <c r="T5" s="3">
        <v>-362615.4</v>
      </c>
      <c r="U5" s="3">
        <v>-35.58</v>
      </c>
      <c r="V5" s="3">
        <v>192.34</v>
      </c>
      <c r="W5" s="2">
        <f t="shared" si="2"/>
        <v>-0.18498492253301443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3"/>
        <v>1.9748043674695077</v>
      </c>
      <c r="H6">
        <f t="shared" si="0"/>
        <v>0.10839468444691393</v>
      </c>
      <c r="J6" s="2">
        <v>1516</v>
      </c>
      <c r="K6" s="3">
        <v>8</v>
      </c>
      <c r="L6" s="3">
        <v>4</v>
      </c>
      <c r="M6" s="3">
        <v>-773717.71</v>
      </c>
      <c r="N6" s="3">
        <v>-80.459999999999994</v>
      </c>
      <c r="O6" s="2">
        <f t="shared" si="1"/>
        <v>-0.3725517432976802</v>
      </c>
      <c r="Q6" s="3">
        <v>1011</v>
      </c>
      <c r="R6" s="3">
        <v>9</v>
      </c>
      <c r="S6" s="3">
        <v>8</v>
      </c>
      <c r="T6" s="3">
        <v>1376465.16</v>
      </c>
      <c r="U6" s="3">
        <v>127.68</v>
      </c>
      <c r="V6" s="3">
        <v>239.28</v>
      </c>
      <c r="W6" s="2">
        <f t="shared" si="2"/>
        <v>0.53360080240722174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3"/>
        <v>1.7077040289485095</v>
      </c>
      <c r="H7">
        <f t="shared" si="0"/>
        <v>0.11904431170995972</v>
      </c>
      <c r="J7" s="2">
        <v>1617</v>
      </c>
      <c r="K7" s="3">
        <v>8</v>
      </c>
      <c r="L7" s="3">
        <v>4</v>
      </c>
      <c r="M7" s="3">
        <v>503192.39</v>
      </c>
      <c r="N7" s="3">
        <v>54.98</v>
      </c>
      <c r="O7" s="2">
        <f t="shared" si="1"/>
        <v>0.25457239431402506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3"/>
        <v>-1.5584944445132924</v>
      </c>
      <c r="H8">
        <f t="shared" si="0"/>
        <v>7.6584710839468439E-2</v>
      </c>
      <c r="J8" s="2">
        <v>1718</v>
      </c>
      <c r="K8" s="3">
        <v>8</v>
      </c>
      <c r="L8" s="3">
        <v>4</v>
      </c>
      <c r="M8" s="3">
        <v>-549224.31999999995</v>
      </c>
      <c r="N8" s="3">
        <v>-54.13</v>
      </c>
      <c r="O8" s="2">
        <f t="shared" si="1"/>
        <v>-0.25063666249942124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O2" sqref="O2:O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8</v>
      </c>
      <c r="C1" s="3">
        <v>3</v>
      </c>
      <c r="D1" s="3">
        <v>15508287.68</v>
      </c>
      <c r="E1" s="3">
        <v>195.18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0.165622072081655</v>
      </c>
      <c r="H2">
        <f t="shared" ref="H2:H7" si="0">E2/E$1</f>
        <v>0.27938313351777844</v>
      </c>
      <c r="J2">
        <v>1213</v>
      </c>
      <c r="K2" s="3">
        <v>8</v>
      </c>
      <c r="L2" s="3">
        <v>3</v>
      </c>
      <c r="M2" s="3">
        <v>665319.98</v>
      </c>
      <c r="N2" s="3">
        <v>61.13</v>
      </c>
      <c r="O2">
        <f>N2/E$1</f>
        <v>0.31319807357311202</v>
      </c>
      <c r="Q2" s="3">
        <v>607</v>
      </c>
      <c r="R2" s="3">
        <v>20</v>
      </c>
      <c r="S2" s="3">
        <v>2</v>
      </c>
      <c r="T2" s="3">
        <v>-197411.25</v>
      </c>
      <c r="U2" s="3">
        <v>-19.7</v>
      </c>
      <c r="V2" s="3">
        <v>88.95</v>
      </c>
      <c r="W2" s="2">
        <f t="shared" ref="W2:W7" si="1">U2/V2</f>
        <v>-0.22147273749297355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2">(D3-D2)/$D$1</f>
        <v>0.85731247990364834</v>
      </c>
      <c r="H3">
        <f t="shared" si="0"/>
        <v>0.19187416743518804</v>
      </c>
      <c r="J3">
        <v>1314</v>
      </c>
      <c r="K3" s="3">
        <v>8</v>
      </c>
      <c r="L3" s="3">
        <v>3</v>
      </c>
      <c r="M3" s="3">
        <v>1918639.58</v>
      </c>
      <c r="N3" s="3">
        <v>196.49</v>
      </c>
      <c r="O3">
        <f t="shared" ref="O3:O7" si="3">N3/E$1</f>
        <v>1.0067117532534071</v>
      </c>
      <c r="Q3" s="3">
        <v>708</v>
      </c>
      <c r="R3" s="3">
        <v>7</v>
      </c>
      <c r="S3" s="3">
        <v>14</v>
      </c>
      <c r="T3" s="3">
        <v>-1341831.8799999999</v>
      </c>
      <c r="U3" s="3">
        <v>-131.36000000000001</v>
      </c>
      <c r="V3" s="3">
        <v>371.31</v>
      </c>
      <c r="W3" s="2">
        <f t="shared" si="1"/>
        <v>-0.35377447415905849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2"/>
        <v>0.95319271250454396</v>
      </c>
      <c r="H4">
        <f t="shared" si="0"/>
        <v>0.15636848037708781</v>
      </c>
      <c r="J4">
        <v>1415</v>
      </c>
      <c r="K4" s="3">
        <v>8</v>
      </c>
      <c r="L4" s="3">
        <v>3</v>
      </c>
      <c r="M4" s="3">
        <v>392281.81</v>
      </c>
      <c r="N4" s="3">
        <v>37.07</v>
      </c>
      <c r="O4">
        <f t="shared" si="3"/>
        <v>0.18992724664412336</v>
      </c>
      <c r="Q4" s="3">
        <v>809</v>
      </c>
      <c r="R4" s="3">
        <v>8</v>
      </c>
      <c r="S4" s="3">
        <v>1</v>
      </c>
      <c r="T4" s="3">
        <v>-279356.34999999998</v>
      </c>
      <c r="U4" s="3">
        <v>-28.48</v>
      </c>
      <c r="V4" s="3">
        <v>271.02</v>
      </c>
      <c r="W4" s="2">
        <f t="shared" si="1"/>
        <v>-0.10508449560918014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2"/>
        <v>2.4374827879127916</v>
      </c>
      <c r="H5">
        <f t="shared" si="0"/>
        <v>0.19525566144072137</v>
      </c>
      <c r="J5">
        <v>1516</v>
      </c>
      <c r="K5" s="3">
        <v>8</v>
      </c>
      <c r="L5" s="3">
        <v>3</v>
      </c>
      <c r="M5" s="3">
        <v>-773717.71</v>
      </c>
      <c r="N5" s="3">
        <v>-80.459999999999994</v>
      </c>
      <c r="O5">
        <f t="shared" si="3"/>
        <v>-0.41223486012911154</v>
      </c>
      <c r="Q5" s="3">
        <v>910</v>
      </c>
      <c r="R5" s="3">
        <v>10</v>
      </c>
      <c r="S5" s="3">
        <v>3</v>
      </c>
      <c r="T5" s="3">
        <v>0</v>
      </c>
      <c r="U5" s="3">
        <v>0</v>
      </c>
      <c r="V5" s="3">
        <v>192.34</v>
      </c>
      <c r="W5" s="2">
        <f t="shared" si="1"/>
        <v>0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2"/>
        <v>2.9764854078332394</v>
      </c>
      <c r="H6">
        <f t="shared" si="0"/>
        <v>0.23455272056563173</v>
      </c>
      <c r="J6">
        <v>1617</v>
      </c>
      <c r="K6" s="3">
        <v>8</v>
      </c>
      <c r="L6" s="3">
        <v>3</v>
      </c>
      <c r="M6" s="3">
        <v>503192.39</v>
      </c>
      <c r="N6" s="3">
        <v>54.98</v>
      </c>
      <c r="O6">
        <f t="shared" si="3"/>
        <v>0.28168869761246029</v>
      </c>
      <c r="Q6" s="3">
        <v>1011</v>
      </c>
      <c r="R6" s="3">
        <v>9</v>
      </c>
      <c r="S6" s="3">
        <v>8</v>
      </c>
      <c r="T6" s="3">
        <v>938841.25</v>
      </c>
      <c r="U6" s="3">
        <v>82.63</v>
      </c>
      <c r="V6" s="3">
        <v>239.28</v>
      </c>
      <c r="W6" s="2">
        <f t="shared" si="1"/>
        <v>0.34532764961551321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2"/>
        <v>-0.81885006726932197</v>
      </c>
      <c r="H7">
        <f t="shared" si="0"/>
        <v>0.17645250537964954</v>
      </c>
      <c r="J7">
        <v>1718</v>
      </c>
      <c r="K7" s="3">
        <v>8</v>
      </c>
      <c r="L7" s="3">
        <v>3</v>
      </c>
      <c r="M7" s="3">
        <v>-332655.28000000003</v>
      </c>
      <c r="N7" s="3">
        <v>-32.79</v>
      </c>
      <c r="O7">
        <f t="shared" si="3"/>
        <v>-0.16799877036581615</v>
      </c>
      <c r="Q7" s="3">
        <v>1112</v>
      </c>
      <c r="R7" s="3">
        <v>5</v>
      </c>
      <c r="S7" s="3">
        <v>8</v>
      </c>
      <c r="T7" s="3">
        <v>-521042.5</v>
      </c>
      <c r="U7" s="3">
        <v>-49.83</v>
      </c>
      <c r="V7" s="3">
        <v>169.04</v>
      </c>
      <c r="W7" s="2">
        <f t="shared" si="1"/>
        <v>-0.29478230004732608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O2" sqref="O2:O6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8</v>
      </c>
      <c r="C1" s="3">
        <v>3</v>
      </c>
      <c r="D1" s="3">
        <v>16165983.859999999</v>
      </c>
      <c r="E1" s="3">
        <v>173.67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-0.20378961766450757</v>
      </c>
      <c r="H2">
        <f>E2/E$1</f>
        <v>0.18598491391719929</v>
      </c>
      <c r="J2" s="2">
        <v>1314</v>
      </c>
      <c r="K2" s="3">
        <v>8</v>
      </c>
      <c r="L2" s="3">
        <v>3</v>
      </c>
      <c r="M2" s="3">
        <v>1918639.58</v>
      </c>
      <c r="N2" s="3">
        <v>196.49</v>
      </c>
      <c r="O2" s="2">
        <f t="shared" ref="O2:O6" si="0">N2/E$1</f>
        <v>1.1313986295848451</v>
      </c>
      <c r="Q2" s="3">
        <v>607</v>
      </c>
      <c r="R2" s="3">
        <v>20</v>
      </c>
      <c r="S2" s="3">
        <v>2</v>
      </c>
      <c r="T2" s="3">
        <v>0</v>
      </c>
      <c r="U2" s="3">
        <v>0</v>
      </c>
      <c r="V2" s="3">
        <v>88.95</v>
      </c>
      <c r="W2" s="2">
        <f t="shared" ref="W2:W8" si="1">U2/V2</f>
        <v>0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2">(D3-D2)/$D$1</f>
        <v>0.8520212910815067</v>
      </c>
      <c r="H3">
        <f>E3/E$1</f>
        <v>0.1573098405021017</v>
      </c>
      <c r="J3" s="2">
        <v>1415</v>
      </c>
      <c r="K3" s="3">
        <v>8</v>
      </c>
      <c r="L3" s="3">
        <v>3</v>
      </c>
      <c r="M3" s="3">
        <v>392281.81</v>
      </c>
      <c r="N3" s="3">
        <v>37.07</v>
      </c>
      <c r="O3" s="2">
        <f t="shared" si="0"/>
        <v>0.21345079748949158</v>
      </c>
      <c r="Q3" s="3">
        <v>708</v>
      </c>
      <c r="R3" s="3">
        <v>7</v>
      </c>
      <c r="S3" s="3">
        <v>14</v>
      </c>
      <c r="T3" s="3">
        <v>2269767.84</v>
      </c>
      <c r="U3" s="3">
        <v>222.22</v>
      </c>
      <c r="V3" s="3">
        <v>371.31</v>
      </c>
      <c r="W3" s="2">
        <f t="shared" si="1"/>
        <v>0.59847566723223178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2"/>
        <v>2.3627353522546453</v>
      </c>
      <c r="H4">
        <f>E4/E$1</f>
        <v>0.22842171935279557</v>
      </c>
      <c r="J4" s="2">
        <v>1516</v>
      </c>
      <c r="K4" s="3">
        <v>8</v>
      </c>
      <c r="L4" s="3">
        <v>3</v>
      </c>
      <c r="M4" s="3">
        <v>-773717.71</v>
      </c>
      <c r="N4" s="3">
        <v>-80.459999999999994</v>
      </c>
      <c r="O4" s="2">
        <f t="shared" si="0"/>
        <v>-0.46329245120055279</v>
      </c>
      <c r="Q4" s="3">
        <v>809</v>
      </c>
      <c r="R4" s="3">
        <v>8</v>
      </c>
      <c r="S4" s="3">
        <v>1</v>
      </c>
      <c r="T4" s="3">
        <v>1918639.58</v>
      </c>
      <c r="U4" s="3">
        <v>196.49</v>
      </c>
      <c r="V4" s="3">
        <v>271.02</v>
      </c>
      <c r="W4" s="2">
        <f t="shared" si="1"/>
        <v>0.72500184488229658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2"/>
        <v>2.8067016782237468</v>
      </c>
      <c r="H5">
        <f>E5/E$1</f>
        <v>0.28220187712327977</v>
      </c>
      <c r="J5" s="2">
        <v>1617</v>
      </c>
      <c r="K5" s="3">
        <v>8</v>
      </c>
      <c r="L5" s="3">
        <v>3</v>
      </c>
      <c r="M5" s="3">
        <v>503192.39</v>
      </c>
      <c r="N5" s="3">
        <v>54.98</v>
      </c>
      <c r="O5" s="2">
        <f t="shared" si="0"/>
        <v>0.31657741694017388</v>
      </c>
      <c r="Q5" s="3">
        <v>910</v>
      </c>
      <c r="R5" s="3">
        <v>10</v>
      </c>
      <c r="S5" s="3">
        <v>3</v>
      </c>
      <c r="T5" s="3">
        <v>0</v>
      </c>
      <c r="U5" s="3">
        <v>0</v>
      </c>
      <c r="V5" s="3">
        <v>192.34</v>
      </c>
      <c r="W5" s="2">
        <f t="shared" si="1"/>
        <v>0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2"/>
        <v>-0.81480136650340629</v>
      </c>
      <c r="H6">
        <f>E6/E$1</f>
        <v>0.19888293890712272</v>
      </c>
      <c r="J6" s="2">
        <v>1718</v>
      </c>
      <c r="K6" s="3">
        <v>8</v>
      </c>
      <c r="L6" s="3">
        <v>3</v>
      </c>
      <c r="M6" s="3">
        <v>-332655.28000000003</v>
      </c>
      <c r="N6" s="3">
        <v>-32.79</v>
      </c>
      <c r="O6" s="2">
        <f t="shared" si="0"/>
        <v>-0.18880635688374503</v>
      </c>
      <c r="Q6" s="3">
        <v>1011</v>
      </c>
      <c r="R6" s="3">
        <v>9</v>
      </c>
      <c r="S6" s="3">
        <v>8</v>
      </c>
      <c r="T6" s="3">
        <v>2652178.42</v>
      </c>
      <c r="U6" s="3">
        <v>245.04</v>
      </c>
      <c r="V6" s="3">
        <v>239.28</v>
      </c>
      <c r="W6" s="2">
        <f t="shared" si="1"/>
        <v>1.0240722166499499</v>
      </c>
    </row>
    <row r="7" spans="1:23" x14ac:dyDescent="0.25">
      <c r="Q7" s="3">
        <v>1112</v>
      </c>
      <c r="R7" s="3">
        <v>5</v>
      </c>
      <c r="S7" s="3">
        <v>8</v>
      </c>
      <c r="T7" s="3">
        <v>2493524.37</v>
      </c>
      <c r="U7" s="3">
        <v>235.85</v>
      </c>
      <c r="V7" s="3">
        <v>169.04</v>
      </c>
      <c r="W7" s="2">
        <f t="shared" si="1"/>
        <v>1.3952318977756744</v>
      </c>
    </row>
    <row r="8" spans="1:23" x14ac:dyDescent="0.25">
      <c r="Q8" s="3">
        <v>1213</v>
      </c>
      <c r="R8" s="3">
        <v>5</v>
      </c>
      <c r="S8" s="3">
        <v>4</v>
      </c>
      <c r="T8" s="3">
        <v>1761029.64</v>
      </c>
      <c r="U8" s="3">
        <v>157.49</v>
      </c>
      <c r="V8" s="3">
        <v>92.93</v>
      </c>
      <c r="W8" s="2">
        <f t="shared" si="1"/>
        <v>1.6947164532443775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O2" sqref="O2:O5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8</v>
      </c>
      <c r="C1" s="3">
        <v>3</v>
      </c>
      <c r="D1" s="3">
        <v>18084623.43</v>
      </c>
      <c r="E1" s="3">
        <v>169.47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-0.7351316410573443</v>
      </c>
      <c r="H2">
        <f>E2/E$1</f>
        <v>6.0482681300525164E-2</v>
      </c>
      <c r="J2" s="2">
        <v>1415</v>
      </c>
      <c r="K2" s="3">
        <v>8</v>
      </c>
      <c r="L2" s="3">
        <v>3</v>
      </c>
      <c r="M2" s="3">
        <v>392281.81</v>
      </c>
      <c r="N2" s="3">
        <v>37.07</v>
      </c>
      <c r="O2" s="2">
        <f t="shared" ref="O2:O5" si="0">N2/E$1</f>
        <v>0.21874078007907005</v>
      </c>
      <c r="Q2" s="3">
        <v>607</v>
      </c>
      <c r="R2" s="3">
        <v>20</v>
      </c>
      <c r="S2" s="3">
        <v>2</v>
      </c>
      <c r="T2" s="3">
        <v>95677.08</v>
      </c>
      <c r="U2" s="3">
        <v>9.23</v>
      </c>
      <c r="V2" s="3">
        <v>88.95</v>
      </c>
      <c r="W2" s="2">
        <f t="shared" ref="W2:W9" si="1">U2/V2</f>
        <v>0.10376616076447442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2.4328310091884506</v>
      </c>
      <c r="H3">
        <f t="shared" ref="H3:H5" si="3">E3/E$1</f>
        <v>0.27361774945418066</v>
      </c>
      <c r="J3" s="2">
        <v>1516</v>
      </c>
      <c r="K3" s="3">
        <v>8</v>
      </c>
      <c r="L3" s="3">
        <v>3</v>
      </c>
      <c r="M3" s="3">
        <v>-773717.71</v>
      </c>
      <c r="N3" s="3">
        <v>-80.459999999999994</v>
      </c>
      <c r="O3" s="2">
        <f t="shared" si="0"/>
        <v>-0.47477429633563462</v>
      </c>
      <c r="Q3" s="3">
        <v>708</v>
      </c>
      <c r="R3" s="3">
        <v>7</v>
      </c>
      <c r="S3" s="3">
        <v>14</v>
      </c>
      <c r="T3" s="3">
        <v>-358770.56</v>
      </c>
      <c r="U3" s="3">
        <v>-33.9</v>
      </c>
      <c r="V3" s="3">
        <v>371.31</v>
      </c>
      <c r="W3" s="2">
        <f t="shared" si="1"/>
        <v>-9.1298376020037167E-2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3.3477700298457358</v>
      </c>
      <c r="H4">
        <f t="shared" si="3"/>
        <v>0.39222281229716172</v>
      </c>
      <c r="J4" s="2">
        <v>1617</v>
      </c>
      <c r="K4" s="3">
        <v>8</v>
      </c>
      <c r="L4" s="3">
        <v>3</v>
      </c>
      <c r="M4" s="3">
        <v>503192.39</v>
      </c>
      <c r="N4" s="3">
        <v>54.98</v>
      </c>
      <c r="O4" s="2">
        <f t="shared" si="0"/>
        <v>0.32442320174662181</v>
      </c>
      <c r="Q4" s="3">
        <v>809</v>
      </c>
      <c r="R4" s="3">
        <v>8</v>
      </c>
      <c r="S4" s="3">
        <v>1</v>
      </c>
      <c r="T4" s="3">
        <v>392281.81</v>
      </c>
      <c r="U4" s="3">
        <v>37.07</v>
      </c>
      <c r="V4" s="3">
        <v>271.02</v>
      </c>
      <c r="W4" s="2">
        <f t="shared" si="1"/>
        <v>0.13677957346321307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-0.23531412674817248</v>
      </c>
      <c r="H5">
        <f t="shared" si="3"/>
        <v>0.28299994099250608</v>
      </c>
      <c r="J5" s="2">
        <v>1718</v>
      </c>
      <c r="K5" s="3">
        <v>8</v>
      </c>
      <c r="L5" s="3">
        <v>3</v>
      </c>
      <c r="M5" s="3">
        <v>-332655.28000000003</v>
      </c>
      <c r="N5" s="3">
        <v>-32.79</v>
      </c>
      <c r="O5" s="2">
        <f t="shared" si="0"/>
        <v>-0.19348557266772881</v>
      </c>
      <c r="Q5" s="3">
        <v>910</v>
      </c>
      <c r="R5" s="3">
        <v>10</v>
      </c>
      <c r="S5" s="3">
        <v>3</v>
      </c>
      <c r="T5" s="3">
        <v>184418.82</v>
      </c>
      <c r="U5" s="3">
        <v>17.38</v>
      </c>
      <c r="V5" s="3">
        <v>192.34</v>
      </c>
      <c r="W5" s="2">
        <f t="shared" si="1"/>
        <v>9.0360819382343763E-2</v>
      </c>
    </row>
    <row r="6" spans="1:23" x14ac:dyDescent="0.25">
      <c r="Q6" s="3">
        <v>1011</v>
      </c>
      <c r="R6" s="3">
        <v>9</v>
      </c>
      <c r="S6" s="3">
        <v>8</v>
      </c>
      <c r="T6" s="3">
        <v>336801.52</v>
      </c>
      <c r="U6" s="3">
        <v>32.56</v>
      </c>
      <c r="V6" s="3">
        <v>239.28</v>
      </c>
      <c r="W6" s="2">
        <f t="shared" si="1"/>
        <v>0.13607489134068873</v>
      </c>
    </row>
    <row r="7" spans="1:23" x14ac:dyDescent="0.25">
      <c r="Q7" s="3">
        <v>1112</v>
      </c>
      <c r="R7" s="3">
        <v>5</v>
      </c>
      <c r="S7" s="3">
        <v>8</v>
      </c>
      <c r="T7" s="3">
        <v>-356256.84</v>
      </c>
      <c r="U7" s="3">
        <v>-35.56</v>
      </c>
      <c r="V7" s="3">
        <v>169.04</v>
      </c>
      <c r="W7" s="2">
        <f t="shared" si="1"/>
        <v>-0.21036441079034551</v>
      </c>
    </row>
    <row r="8" spans="1:23" x14ac:dyDescent="0.25">
      <c r="Q8" s="3">
        <v>1213</v>
      </c>
      <c r="R8" s="3">
        <v>5</v>
      </c>
      <c r="S8" s="3">
        <v>4</v>
      </c>
      <c r="T8" s="3">
        <v>836991.4</v>
      </c>
      <c r="U8" s="3">
        <v>77.52</v>
      </c>
      <c r="V8" s="3">
        <v>92.93</v>
      </c>
      <c r="W8" s="2">
        <f t="shared" si="1"/>
        <v>0.83417626170235648</v>
      </c>
    </row>
    <row r="9" spans="1:23" x14ac:dyDescent="0.25">
      <c r="Q9" s="3">
        <v>1314</v>
      </c>
      <c r="R9" s="3">
        <v>7</v>
      </c>
      <c r="S9" s="3">
        <v>9</v>
      </c>
      <c r="T9" s="3">
        <v>-440079.15</v>
      </c>
      <c r="U9" s="3">
        <v>-43.26</v>
      </c>
      <c r="V9" s="3">
        <v>301.57</v>
      </c>
      <c r="W9" s="2">
        <f t="shared" si="1"/>
        <v>-0.14344928209039359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O2" sqref="O2:O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8</v>
      </c>
      <c r="C1" s="3">
        <v>3</v>
      </c>
      <c r="D1" s="3">
        <v>18351002.329999998</v>
      </c>
      <c r="E1" s="3">
        <v>152.49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0.93833315588707689</v>
      </c>
      <c r="H2">
        <f>E2/E$1</f>
        <v>0.49019607843137253</v>
      </c>
      <c r="J2" s="2">
        <v>1516</v>
      </c>
      <c r="K2" s="3">
        <v>8</v>
      </c>
      <c r="L2" s="3">
        <v>3</v>
      </c>
      <c r="M2" s="3">
        <v>-773717.71</v>
      </c>
      <c r="N2" s="3">
        <v>-80.459999999999994</v>
      </c>
      <c r="O2" s="2">
        <f t="shared" ref="O2:O4" si="0">N2/E$1</f>
        <v>-0.52764115679716694</v>
      </c>
      <c r="Q2" s="3">
        <v>607</v>
      </c>
      <c r="R2" s="3">
        <v>20</v>
      </c>
      <c r="S2" s="3">
        <v>2</v>
      </c>
      <c r="T2" s="3">
        <v>-87531.79</v>
      </c>
      <c r="U2" s="3">
        <v>-8.44</v>
      </c>
      <c r="V2" s="3">
        <v>88.95</v>
      </c>
      <c r="W2" s="2">
        <f t="shared" ref="W2:W10" si="1">U2/V2</f>
        <v>-9.4884766722878017E-2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3.8120697012630158</v>
      </c>
      <c r="H3">
        <f>E3/E$1</f>
        <v>0.6675191815856778</v>
      </c>
      <c r="J3" s="2">
        <v>1617</v>
      </c>
      <c r="K3" s="3">
        <v>8</v>
      </c>
      <c r="L3" s="3">
        <v>3</v>
      </c>
      <c r="M3" s="3">
        <v>503192.39</v>
      </c>
      <c r="N3" s="3">
        <v>54.98</v>
      </c>
      <c r="O3" s="2">
        <f t="shared" si="0"/>
        <v>0.36054823267099478</v>
      </c>
      <c r="Q3" s="3">
        <v>708</v>
      </c>
      <c r="R3" s="3">
        <v>7</v>
      </c>
      <c r="S3" s="3">
        <v>14</v>
      </c>
      <c r="T3" s="3">
        <v>-731894.78</v>
      </c>
      <c r="U3" s="3">
        <v>-76.17</v>
      </c>
      <c r="V3" s="3">
        <v>371.31</v>
      </c>
      <c r="W3" s="2">
        <f t="shared" si="1"/>
        <v>-0.20513856346449058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-0.2994836887473713</v>
      </c>
      <c r="H4">
        <f>E4/E$1</f>
        <v>0.41891271558790738</v>
      </c>
      <c r="J4" s="2">
        <v>1718</v>
      </c>
      <c r="K4" s="3">
        <v>8</v>
      </c>
      <c r="L4" s="3">
        <v>3</v>
      </c>
      <c r="M4" s="3">
        <v>-332655.28000000003</v>
      </c>
      <c r="N4" s="3">
        <v>-32.79</v>
      </c>
      <c r="O4" s="2">
        <f t="shared" si="0"/>
        <v>-0.21503049380287231</v>
      </c>
      <c r="Q4" s="3">
        <v>809</v>
      </c>
      <c r="R4" s="3">
        <v>8</v>
      </c>
      <c r="S4" s="3">
        <v>1</v>
      </c>
      <c r="T4" s="3">
        <v>-75480.45</v>
      </c>
      <c r="U4" s="3">
        <v>-7.33</v>
      </c>
      <c r="V4" s="3">
        <v>271.02</v>
      </c>
      <c r="W4" s="2">
        <f t="shared" si="1"/>
        <v>-2.7045974466829017E-2</v>
      </c>
    </row>
    <row r="5" spans="1:23" x14ac:dyDescent="0.25">
      <c r="Q5" s="3">
        <v>910</v>
      </c>
      <c r="R5" s="3">
        <v>10</v>
      </c>
      <c r="S5" s="3">
        <v>3</v>
      </c>
      <c r="T5" s="3">
        <v>0</v>
      </c>
      <c r="U5" s="3">
        <v>0</v>
      </c>
      <c r="V5" s="3">
        <v>192.34</v>
      </c>
      <c r="W5" s="2">
        <f t="shared" si="1"/>
        <v>0</v>
      </c>
    </row>
    <row r="6" spans="1:23" x14ac:dyDescent="0.25">
      <c r="Q6" s="3">
        <v>1011</v>
      </c>
      <c r="R6" s="3">
        <v>9</v>
      </c>
      <c r="S6" s="3">
        <v>8</v>
      </c>
      <c r="T6" s="3">
        <v>174792.95</v>
      </c>
      <c r="U6" s="3">
        <v>16.510000000000002</v>
      </c>
      <c r="V6" s="3">
        <v>239.28</v>
      </c>
      <c r="W6" s="2">
        <f t="shared" si="1"/>
        <v>6.899866265463056E-2</v>
      </c>
    </row>
    <row r="7" spans="1:23" x14ac:dyDescent="0.25">
      <c r="Q7" s="3">
        <v>1112</v>
      </c>
      <c r="R7" s="3">
        <v>5</v>
      </c>
      <c r="S7" s="3">
        <v>8</v>
      </c>
      <c r="T7" s="3">
        <v>-233406.58</v>
      </c>
      <c r="U7" s="3">
        <v>-23.88</v>
      </c>
      <c r="V7" s="3">
        <v>169.04</v>
      </c>
      <c r="W7" s="2">
        <f t="shared" si="1"/>
        <v>-0.14126833885470894</v>
      </c>
    </row>
    <row r="8" spans="1:23" x14ac:dyDescent="0.25">
      <c r="Q8" s="3">
        <v>1213</v>
      </c>
      <c r="R8" s="3">
        <v>5</v>
      </c>
      <c r="S8" s="3">
        <v>4</v>
      </c>
      <c r="T8" s="3">
        <v>-312348.75</v>
      </c>
      <c r="U8" s="3">
        <v>-32.479999999999997</v>
      </c>
      <c r="V8" s="3">
        <v>92.93</v>
      </c>
      <c r="W8" s="2">
        <f t="shared" si="1"/>
        <v>-0.34951038416012048</v>
      </c>
    </row>
    <row r="9" spans="1:23" x14ac:dyDescent="0.25">
      <c r="Q9" s="3">
        <v>1314</v>
      </c>
      <c r="R9" s="3">
        <v>7</v>
      </c>
      <c r="S9" s="3">
        <v>9</v>
      </c>
      <c r="T9" s="3">
        <v>-1384288.62</v>
      </c>
      <c r="U9" s="3">
        <v>-139.12</v>
      </c>
      <c r="V9" s="3">
        <v>301.57</v>
      </c>
      <c r="W9" s="2">
        <f t="shared" si="1"/>
        <v>-0.46131909672712806</v>
      </c>
    </row>
    <row r="10" spans="1:23" x14ac:dyDescent="0.25">
      <c r="Q10" s="3">
        <v>1415</v>
      </c>
      <c r="R10" s="3">
        <v>6</v>
      </c>
      <c r="S10" s="3">
        <v>4</v>
      </c>
      <c r="T10" s="3">
        <v>-316726.56</v>
      </c>
      <c r="U10" s="3">
        <v>-32.94</v>
      </c>
      <c r="V10" s="3">
        <v>115.1</v>
      </c>
      <c r="W10" s="2">
        <f t="shared" si="1"/>
        <v>-0.28618592528236314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O2" sqref="O2:O3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8</v>
      </c>
      <c r="C1" s="3">
        <v>3</v>
      </c>
      <c r="D1" s="3">
        <v>17239053.82</v>
      </c>
      <c r="E1" s="3">
        <v>128.93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8.2204885186674431E-2</v>
      </c>
      <c r="H2">
        <f>E2/E$1</f>
        <v>0.29007988831148684</v>
      </c>
      <c r="J2" s="2">
        <v>1617</v>
      </c>
      <c r="K2" s="3">
        <v>8</v>
      </c>
      <c r="L2" s="3">
        <v>3</v>
      </c>
      <c r="M2" s="3">
        <v>503192.39</v>
      </c>
      <c r="N2" s="3">
        <v>54.98</v>
      </c>
      <c r="O2" s="2">
        <f t="shared" ref="O2:O3" si="0">N2/E$1</f>
        <v>0.42643294811137822</v>
      </c>
      <c r="Q2" s="3">
        <v>607</v>
      </c>
      <c r="R2" s="3">
        <v>20</v>
      </c>
      <c r="S2" s="3">
        <v>2</v>
      </c>
      <c r="T2" s="3">
        <v>350105.35</v>
      </c>
      <c r="U2" s="3">
        <v>36.479999999999997</v>
      </c>
      <c r="V2" s="3">
        <v>88.95</v>
      </c>
      <c r="W2" s="2">
        <f t="shared" ref="W2:W11" si="1">U2/V2</f>
        <v>0.41011804384485662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-0.46186766705041832</v>
      </c>
      <c r="H3">
        <f>E3/E$1</f>
        <v>7.9655627084464428E-2</v>
      </c>
      <c r="J3" s="2">
        <v>1718</v>
      </c>
      <c r="K3" s="3">
        <v>8</v>
      </c>
      <c r="L3" s="3">
        <v>3</v>
      </c>
      <c r="M3" s="3">
        <v>-332655.28000000003</v>
      </c>
      <c r="N3" s="3">
        <v>-32.79</v>
      </c>
      <c r="O3" s="2">
        <f t="shared" si="0"/>
        <v>-0.25432405181106027</v>
      </c>
      <c r="Q3" s="3">
        <v>708</v>
      </c>
      <c r="R3" s="3">
        <v>7</v>
      </c>
      <c r="S3" s="3">
        <v>14</v>
      </c>
      <c r="T3" s="3">
        <v>-1287544.46</v>
      </c>
      <c r="U3" s="3">
        <v>-131.41999999999999</v>
      </c>
      <c r="V3" s="3">
        <v>371.31</v>
      </c>
      <c r="W3" s="2">
        <f t="shared" si="1"/>
        <v>-0.35393606420511159</v>
      </c>
    </row>
    <row r="4" spans="1:23" x14ac:dyDescent="0.25">
      <c r="Q4" s="3">
        <v>809</v>
      </c>
      <c r="R4" s="3">
        <v>8</v>
      </c>
      <c r="S4" s="3">
        <v>1</v>
      </c>
      <c r="T4" s="3">
        <v>0</v>
      </c>
      <c r="U4" s="3">
        <v>0</v>
      </c>
      <c r="V4" s="3">
        <v>271.02</v>
      </c>
      <c r="W4" s="2">
        <f t="shared" si="1"/>
        <v>0</v>
      </c>
    </row>
    <row r="5" spans="1:23" x14ac:dyDescent="0.25">
      <c r="Q5" s="3">
        <v>910</v>
      </c>
      <c r="R5" s="3">
        <v>10</v>
      </c>
      <c r="S5" s="3">
        <v>3</v>
      </c>
      <c r="T5" s="3">
        <v>793941</v>
      </c>
      <c r="U5" s="3">
        <v>86.06</v>
      </c>
      <c r="V5" s="3">
        <v>192.34</v>
      </c>
      <c r="W5" s="2">
        <f t="shared" si="1"/>
        <v>0.44743683061245709</v>
      </c>
    </row>
    <row r="6" spans="1:23" x14ac:dyDescent="0.25">
      <c r="Q6" s="3">
        <v>1011</v>
      </c>
      <c r="R6" s="3">
        <v>9</v>
      </c>
      <c r="S6" s="3">
        <v>8</v>
      </c>
      <c r="T6" s="3">
        <v>244528.65</v>
      </c>
      <c r="U6" s="3">
        <v>25.95</v>
      </c>
      <c r="V6" s="3">
        <v>239.28</v>
      </c>
      <c r="W6" s="2">
        <f t="shared" si="1"/>
        <v>0.10845035105315948</v>
      </c>
    </row>
    <row r="7" spans="1:23" x14ac:dyDescent="0.25">
      <c r="Q7" s="3">
        <v>1112</v>
      </c>
      <c r="R7" s="3">
        <v>5</v>
      </c>
      <c r="S7" s="3">
        <v>8</v>
      </c>
      <c r="T7" s="3">
        <v>44381.7</v>
      </c>
      <c r="U7" s="3">
        <v>4.4000000000000004</v>
      </c>
      <c r="V7" s="3">
        <v>169.04</v>
      </c>
      <c r="W7" s="2">
        <f t="shared" si="1"/>
        <v>2.6029342167534313E-2</v>
      </c>
    </row>
    <row r="8" spans="1:23" x14ac:dyDescent="0.25">
      <c r="Q8" s="3">
        <v>1213</v>
      </c>
      <c r="R8" s="3">
        <v>5</v>
      </c>
      <c r="S8" s="3">
        <v>4</v>
      </c>
      <c r="T8" s="3">
        <v>-727486.2</v>
      </c>
      <c r="U8" s="3">
        <v>-74.7</v>
      </c>
      <c r="V8" s="3">
        <v>92.93</v>
      </c>
      <c r="W8" s="2">
        <f t="shared" si="1"/>
        <v>-0.80383084041751851</v>
      </c>
    </row>
    <row r="9" spans="1:23" x14ac:dyDescent="0.25">
      <c r="Q9" s="3">
        <v>1314</v>
      </c>
      <c r="R9" s="3">
        <v>7</v>
      </c>
      <c r="S9" s="3">
        <v>9</v>
      </c>
      <c r="T9" s="3">
        <v>-1428029.31</v>
      </c>
      <c r="U9" s="3">
        <v>-145.76</v>
      </c>
      <c r="V9" s="3">
        <v>301.57</v>
      </c>
      <c r="W9" s="2">
        <f t="shared" si="1"/>
        <v>-0.4833372019763239</v>
      </c>
    </row>
    <row r="10" spans="1:23" x14ac:dyDescent="0.25">
      <c r="Q10" s="3">
        <v>1415</v>
      </c>
      <c r="R10" s="3">
        <v>6</v>
      </c>
      <c r="S10" s="3">
        <v>4</v>
      </c>
      <c r="T10" s="3">
        <v>-460302.57</v>
      </c>
      <c r="U10" s="3">
        <v>-46.79</v>
      </c>
      <c r="V10" s="3">
        <v>115.1</v>
      </c>
      <c r="W10" s="2">
        <f t="shared" si="1"/>
        <v>-0.40651607298001741</v>
      </c>
    </row>
    <row r="11" spans="1:23" x14ac:dyDescent="0.25">
      <c r="Q11" s="3">
        <v>1516</v>
      </c>
      <c r="R11" s="3">
        <v>11</v>
      </c>
      <c r="S11" s="3">
        <v>1</v>
      </c>
      <c r="T11" s="3">
        <v>555262.9</v>
      </c>
      <c r="U11" s="3">
        <v>59.7</v>
      </c>
      <c r="V11" s="3">
        <v>48.49</v>
      </c>
      <c r="W11" s="2">
        <f t="shared" si="1"/>
        <v>1.2311816869457619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H2" sqref="H2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8</v>
      </c>
      <c r="C1" s="3">
        <v>3</v>
      </c>
      <c r="D1" s="3">
        <v>17326811.059999999</v>
      </c>
      <c r="E1" s="3">
        <v>117.6</v>
      </c>
      <c r="F1" s="1">
        <v>1</v>
      </c>
    </row>
    <row r="2" spans="1:16" x14ac:dyDescent="0.25">
      <c r="A2">
        <v>1718</v>
      </c>
      <c r="B2" s="3">
        <v>8</v>
      </c>
      <c r="C2" s="3">
        <v>3</v>
      </c>
      <c r="D2" s="3">
        <v>-332655.28000000003</v>
      </c>
      <c r="E2" s="3">
        <v>-32.79</v>
      </c>
      <c r="F2" s="1">
        <v>2819</v>
      </c>
      <c r="G2">
        <f>(D2-D1)/$D$1</f>
        <v>-1.0191988750179171</v>
      </c>
      <c r="H2">
        <f>E2/E$1</f>
        <v>-0.27882653061224488</v>
      </c>
      <c r="J2" s="3">
        <v>607</v>
      </c>
      <c r="K2" s="3">
        <v>20</v>
      </c>
      <c r="L2" s="3">
        <v>2</v>
      </c>
      <c r="M2" s="3">
        <v>0</v>
      </c>
      <c r="N2" s="3">
        <v>0</v>
      </c>
      <c r="O2" s="3">
        <v>88.95</v>
      </c>
      <c r="P2" s="2">
        <f t="shared" ref="P2:P12" si="0">N2/O2</f>
        <v>0</v>
      </c>
    </row>
    <row r="3" spans="1:16" x14ac:dyDescent="0.25">
      <c r="J3" s="3">
        <v>708</v>
      </c>
      <c r="K3" s="3">
        <v>7</v>
      </c>
      <c r="L3" s="3">
        <v>14</v>
      </c>
      <c r="M3" s="3">
        <v>2062147.75</v>
      </c>
      <c r="N3" s="3">
        <v>154</v>
      </c>
      <c r="O3" s="3">
        <v>371.31</v>
      </c>
      <c r="P3" s="2">
        <f t="shared" si="0"/>
        <v>0.41474778486978536</v>
      </c>
    </row>
    <row r="4" spans="1:16" x14ac:dyDescent="0.25">
      <c r="J4" s="3">
        <v>809</v>
      </c>
      <c r="K4" s="3">
        <v>8</v>
      </c>
      <c r="L4" s="3">
        <v>1</v>
      </c>
      <c r="M4" s="3">
        <v>-13593.46</v>
      </c>
      <c r="N4" s="3">
        <v>-1.36</v>
      </c>
      <c r="O4" s="3">
        <v>271.02</v>
      </c>
      <c r="P4" s="2">
        <f t="shared" si="0"/>
        <v>-5.0180798465057934E-3</v>
      </c>
    </row>
    <row r="5" spans="1:16" x14ac:dyDescent="0.25">
      <c r="J5" s="3">
        <v>910</v>
      </c>
      <c r="K5" s="3">
        <v>10</v>
      </c>
      <c r="L5" s="3">
        <v>3</v>
      </c>
      <c r="M5" s="3">
        <v>-270856.03000000003</v>
      </c>
      <c r="N5" s="3">
        <v>-27.01</v>
      </c>
      <c r="O5" s="3">
        <v>192.34</v>
      </c>
      <c r="P5" s="2">
        <f t="shared" si="0"/>
        <v>-0.14042840802745141</v>
      </c>
    </row>
    <row r="6" spans="1:16" x14ac:dyDescent="0.25">
      <c r="J6" s="3">
        <v>1011</v>
      </c>
      <c r="K6" s="3">
        <v>9</v>
      </c>
      <c r="L6" s="3">
        <v>8</v>
      </c>
      <c r="M6" s="3">
        <v>1753955.79</v>
      </c>
      <c r="N6" s="3">
        <v>131.37</v>
      </c>
      <c r="O6" s="3">
        <v>239.28</v>
      </c>
      <c r="P6" s="2">
        <f t="shared" si="0"/>
        <v>0.54902206619859584</v>
      </c>
    </row>
    <row r="7" spans="1:16" x14ac:dyDescent="0.25">
      <c r="J7" s="3">
        <v>1112</v>
      </c>
      <c r="K7" s="3">
        <v>5</v>
      </c>
      <c r="L7" s="3">
        <v>8</v>
      </c>
      <c r="M7" s="3">
        <v>2830688.31</v>
      </c>
      <c r="N7" s="3">
        <v>212.65</v>
      </c>
      <c r="O7" s="3">
        <v>169.04</v>
      </c>
      <c r="P7" s="2">
        <f t="shared" si="0"/>
        <v>1.2579862754377662</v>
      </c>
    </row>
    <row r="8" spans="1:16" x14ac:dyDescent="0.25">
      <c r="J8" s="3">
        <v>1213</v>
      </c>
      <c r="K8" s="3">
        <v>5</v>
      </c>
      <c r="L8" s="3">
        <v>4</v>
      </c>
      <c r="M8" s="3">
        <v>3161371</v>
      </c>
      <c r="N8" s="3">
        <v>232.66</v>
      </c>
      <c r="O8" s="3">
        <v>92.93</v>
      </c>
      <c r="P8" s="2">
        <f t="shared" si="0"/>
        <v>2.5036048638760353</v>
      </c>
    </row>
    <row r="9" spans="1:16" x14ac:dyDescent="0.25">
      <c r="J9" s="3">
        <v>1314</v>
      </c>
      <c r="K9" s="3">
        <v>7</v>
      </c>
      <c r="L9" s="3">
        <v>9</v>
      </c>
      <c r="M9" s="3">
        <v>1852487.55</v>
      </c>
      <c r="N9" s="3">
        <v>141.26</v>
      </c>
      <c r="O9" s="3">
        <v>301.57</v>
      </c>
      <c r="P9" s="2">
        <f t="shared" si="0"/>
        <v>0.46841529329840498</v>
      </c>
    </row>
    <row r="10" spans="1:16" x14ac:dyDescent="0.25">
      <c r="J10" s="3">
        <v>1415</v>
      </c>
      <c r="K10" s="3">
        <v>6</v>
      </c>
      <c r="L10" s="3">
        <v>4</v>
      </c>
      <c r="M10" s="3">
        <v>2813614.8</v>
      </c>
      <c r="N10" s="3">
        <v>208.28</v>
      </c>
      <c r="O10" s="3">
        <v>115.1</v>
      </c>
      <c r="P10" s="2">
        <f t="shared" si="0"/>
        <v>1.8095569070373589</v>
      </c>
    </row>
    <row r="11" spans="1:16" x14ac:dyDescent="0.25">
      <c r="J11" s="3">
        <v>1516</v>
      </c>
      <c r="K11" s="3">
        <v>11</v>
      </c>
      <c r="L11" s="3">
        <v>1</v>
      </c>
      <c r="M11" s="3">
        <v>-257803.29</v>
      </c>
      <c r="N11" s="3">
        <v>-25.69</v>
      </c>
      <c r="O11" s="3">
        <v>48.49</v>
      </c>
      <c r="P11" s="2">
        <f t="shared" si="0"/>
        <v>-0.52979995875438235</v>
      </c>
    </row>
    <row r="12" spans="1:16" x14ac:dyDescent="0.25">
      <c r="J12" s="3">
        <v>1617</v>
      </c>
      <c r="K12" s="3">
        <v>4</v>
      </c>
      <c r="L12" s="3">
        <v>5</v>
      </c>
      <c r="M12" s="3">
        <v>3136440.98</v>
      </c>
      <c r="N12" s="3">
        <v>236.32</v>
      </c>
      <c r="O12" s="3">
        <v>96.99</v>
      </c>
      <c r="P12" s="2">
        <f t="shared" si="0"/>
        <v>2.4365398494690176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A972-927B-4271-B3D1-4AE3C219076A}">
  <dimension ref="A1:L11"/>
  <sheetViews>
    <sheetView workbookViewId="0">
      <selection activeCell="A13" sqref="A13"/>
    </sheetView>
  </sheetViews>
  <sheetFormatPr defaultRowHeight="13.8" x14ac:dyDescent="0.25"/>
  <cols>
    <col min="11" max="11" width="8.109375" bestFit="1" customWidth="1"/>
  </cols>
  <sheetData>
    <row r="1" spans="1:12" x14ac:dyDescent="0.25">
      <c r="A1" s="1">
        <v>101.77</v>
      </c>
      <c r="L1">
        <f>_xlfn.STDEV.P(A1)</f>
        <v>0</v>
      </c>
    </row>
    <row r="2" spans="1:12" x14ac:dyDescent="0.25">
      <c r="A2" s="1">
        <v>63.73</v>
      </c>
      <c r="B2" s="1">
        <v>43.24</v>
      </c>
      <c r="L2">
        <f>_xlfn.STDEV.P(A2:B2)</f>
        <v>10.245000000000015</v>
      </c>
    </row>
    <row r="3" spans="1:12" x14ac:dyDescent="0.25">
      <c r="A3" s="1">
        <v>106.84</v>
      </c>
      <c r="B3" s="1">
        <v>95.88</v>
      </c>
      <c r="C3" s="1">
        <v>109.33</v>
      </c>
      <c r="L3">
        <f>_xlfn.STDEV.P(A3:C3)</f>
        <v>5.8426040617367052</v>
      </c>
    </row>
    <row r="4" spans="1:12" x14ac:dyDescent="0.25">
      <c r="A4" s="1">
        <v>-91.26</v>
      </c>
      <c r="B4" s="1">
        <v>-17.54</v>
      </c>
      <c r="C4" s="1">
        <v>-169.83</v>
      </c>
      <c r="D4" s="1">
        <v>-169.83</v>
      </c>
      <c r="L4">
        <f>_xlfn.STDEV.P(A4:D4)</f>
        <v>63.327332369206914</v>
      </c>
    </row>
    <row r="5" spans="1:12" x14ac:dyDescent="0.25">
      <c r="A5" s="1">
        <v>52.5</v>
      </c>
      <c r="B5" s="1">
        <v>29.63</v>
      </c>
      <c r="C5" s="1">
        <v>57.66</v>
      </c>
      <c r="D5" s="1">
        <v>57.66</v>
      </c>
      <c r="E5" s="1">
        <v>4.79</v>
      </c>
      <c r="L5">
        <f>_xlfn.STDEV.P(A5:E5)</f>
        <v>20.621729704367674</v>
      </c>
    </row>
    <row r="6" spans="1:12" x14ac:dyDescent="0.25">
      <c r="A6" s="1">
        <v>54.76</v>
      </c>
      <c r="B6" s="1">
        <v>54.53</v>
      </c>
      <c r="C6" s="1">
        <v>23.78</v>
      </c>
      <c r="D6" s="1">
        <v>23.78</v>
      </c>
      <c r="E6" s="1">
        <v>24.02</v>
      </c>
      <c r="F6" s="1">
        <v>54.53</v>
      </c>
      <c r="L6">
        <f>_xlfn.STDEV.P(A6:F6)</f>
        <v>15.373732648760207</v>
      </c>
    </row>
    <row r="7" spans="1:12" x14ac:dyDescent="0.25">
      <c r="A7" s="1">
        <v>25.57</v>
      </c>
      <c r="B7" s="1">
        <v>32.299999999999997</v>
      </c>
      <c r="C7" s="1">
        <v>35.369999999999997</v>
      </c>
      <c r="D7" s="1">
        <v>35.369999999999997</v>
      </c>
      <c r="E7" s="1">
        <v>23.89</v>
      </c>
      <c r="F7" s="1">
        <v>32.299999999999997</v>
      </c>
      <c r="G7" s="1">
        <v>32.299999999999997</v>
      </c>
      <c r="L7">
        <f>_xlfn.STDEV.P(A7:G7)</f>
        <v>4.1969269612857287</v>
      </c>
    </row>
    <row r="8" spans="1:12" x14ac:dyDescent="0.25">
      <c r="A8" s="1">
        <v>13.68</v>
      </c>
      <c r="B8" s="1">
        <v>47.87</v>
      </c>
      <c r="C8" s="1">
        <v>32.68</v>
      </c>
      <c r="D8" s="1">
        <v>32.68</v>
      </c>
      <c r="E8" s="1">
        <v>14.87</v>
      </c>
      <c r="F8" s="1">
        <v>47.87</v>
      </c>
      <c r="G8" s="1">
        <v>47.87</v>
      </c>
      <c r="H8" s="1">
        <v>10.25</v>
      </c>
      <c r="L8">
        <f>_xlfn.STDEV.P(A8:H8)</f>
        <v>15.207525634944684</v>
      </c>
    </row>
    <row r="9" spans="1:12" x14ac:dyDescent="0.25">
      <c r="A9" s="1">
        <v>65.069999999999993</v>
      </c>
      <c r="B9" s="1">
        <v>66.98</v>
      </c>
      <c r="C9" s="1">
        <v>71.19</v>
      </c>
      <c r="D9" s="1">
        <v>71.19</v>
      </c>
      <c r="E9" s="1">
        <v>60.29</v>
      </c>
      <c r="F9" s="1">
        <v>66.98</v>
      </c>
      <c r="G9" s="1">
        <v>66.98</v>
      </c>
      <c r="H9" s="1">
        <v>70.819999999999993</v>
      </c>
      <c r="I9" s="1">
        <v>74.75</v>
      </c>
      <c r="L9">
        <f>_xlfn.STDEV.P(A9:I9)</f>
        <v>4.0063116869925794</v>
      </c>
    </row>
    <row r="10" spans="1:12" x14ac:dyDescent="0.25">
      <c r="A10" s="1">
        <v>90.63</v>
      </c>
      <c r="B10" s="1">
        <v>49.14</v>
      </c>
      <c r="C10" s="1">
        <v>100.13</v>
      </c>
      <c r="D10" s="1">
        <v>100.13</v>
      </c>
      <c r="E10" s="1">
        <v>20.18</v>
      </c>
      <c r="F10" s="1">
        <v>49.14</v>
      </c>
      <c r="G10" s="1">
        <v>49.14</v>
      </c>
      <c r="H10" s="1">
        <v>78.790000000000006</v>
      </c>
      <c r="I10" s="1">
        <v>37.4</v>
      </c>
      <c r="J10" s="1">
        <v>37.4</v>
      </c>
      <c r="L10">
        <f>_xlfn.STDEV.P(A10:J10)</f>
        <v>27.310205711418586</v>
      </c>
    </row>
    <row r="11" spans="1:12" x14ac:dyDescent="0.25">
      <c r="A11" s="1">
        <v>-6.46</v>
      </c>
      <c r="B11" s="1">
        <v>-23.63</v>
      </c>
      <c r="C11" s="1">
        <v>2.68</v>
      </c>
      <c r="D11" s="1">
        <v>2.68</v>
      </c>
      <c r="E11" s="1">
        <v>-36.99</v>
      </c>
      <c r="F11" s="1">
        <v>-23.63</v>
      </c>
      <c r="G11" s="1">
        <v>-23.63</v>
      </c>
      <c r="H11" s="1">
        <v>-10.039999999999999</v>
      </c>
      <c r="I11" s="1">
        <v>-0.37</v>
      </c>
      <c r="J11" s="1">
        <v>-0.37</v>
      </c>
      <c r="K11" s="1">
        <v>-0.17</v>
      </c>
      <c r="L11">
        <f>_xlfn.STDEV.P(A11:K11)</f>
        <v>13.118437469946359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V13"/>
  <sheetViews>
    <sheetView workbookViewId="0">
      <selection activeCell="A12" sqref="A12"/>
    </sheetView>
  </sheetViews>
  <sheetFormatPr defaultRowHeight="13.8" x14ac:dyDescent="0.25"/>
  <cols>
    <col min="1" max="16384" width="8.88671875" style="2"/>
  </cols>
  <sheetData>
    <row r="1" spans="1:22" x14ac:dyDescent="0.25">
      <c r="A1" s="2">
        <v>0</v>
      </c>
      <c r="B1" s="2">
        <v>0.45410484668644907</v>
      </c>
      <c r="C1" s="2">
        <v>0.60784239867409973</v>
      </c>
      <c r="D1" s="2">
        <v>0.67064146475538078</v>
      </c>
      <c r="E1" s="2">
        <v>-0.4129740241700236</v>
      </c>
      <c r="F1" s="2">
        <v>0.31319807357311202</v>
      </c>
      <c r="G1" s="2">
        <v>1.1313986295848451</v>
      </c>
      <c r="H1" s="2">
        <v>0.21874078007907005</v>
      </c>
      <c r="I1" s="2">
        <v>-0.52764115679716694</v>
      </c>
      <c r="J1" s="2">
        <v>0.42643294811137822</v>
      </c>
      <c r="K1" s="2">
        <v>-0.27882653061224488</v>
      </c>
      <c r="M1" s="2">
        <f>_xlfn.STDEV.P(J1:K1)</f>
        <v>0.35262973936181158</v>
      </c>
      <c r="N1" s="2">
        <f>_xlfn.STDEV.P(I1:K1)</f>
        <v>0.40408429376253507</v>
      </c>
      <c r="O1" s="2">
        <f>_xlfn.STDEV.P(H1:K1)</f>
        <v>0.38057130649325854</v>
      </c>
      <c r="P1" s="2">
        <f>_xlfn.STDEV.P(G1:K1)</f>
        <v>0.57925542852137368</v>
      </c>
      <c r="Q1" s="2">
        <f>_xlfn.STDEV.P(F1:K1)</f>
        <v>0.5306474425182397</v>
      </c>
      <c r="R1" s="2">
        <f>_xlfn.STDEV.P(E1:K1)</f>
        <v>0.53803015746222926</v>
      </c>
      <c r="S1" s="2">
        <f>_xlfn.STDEV.P(D1:K1)</f>
        <v>0.53472911192604666</v>
      </c>
      <c r="T1" s="2">
        <f>_xlfn.STDEV.P(C1:K1)</f>
        <v>0.52076160669225757</v>
      </c>
      <c r="U1" s="2">
        <f>_xlfn.STDEV.P(B1:K1)</f>
        <v>0.49824402681407237</v>
      </c>
      <c r="V1" s="2">
        <f>_xlfn.STDEV.P(A1:K1)</f>
        <v>0.4809142467744677</v>
      </c>
    </row>
    <row r="2" spans="1:22" x14ac:dyDescent="0.25">
      <c r="A2" s="2">
        <v>0</v>
      </c>
      <c r="B2" s="2">
        <v>0.26117705242334327</v>
      </c>
      <c r="C2" s="2">
        <v>0.59740846768118117</v>
      </c>
      <c r="D2" s="2">
        <v>-0.37714068248128885</v>
      </c>
      <c r="E2" s="2">
        <v>0.21715979071167291</v>
      </c>
      <c r="F2" s="2">
        <v>1.0067117532534071</v>
      </c>
      <c r="G2" s="2">
        <v>0.21345079748949158</v>
      </c>
      <c r="H2" s="2">
        <v>-0.47477429633563462</v>
      </c>
      <c r="I2" s="2">
        <v>0.36054823267099478</v>
      </c>
      <c r="J2" s="2">
        <v>-0.25432405181106027</v>
      </c>
      <c r="M2" s="2">
        <f>_xlfn.STDEV.P(I2:J2)</f>
        <v>0.3074361422410275</v>
      </c>
      <c r="N2" s="2">
        <f>_xlfn.STDEV.P(H2:J2)</f>
        <v>0.35346380672820699</v>
      </c>
      <c r="O2" s="2">
        <f>_xlfn.STDEV.P(G2:J2)</f>
        <v>0.33898144389174273</v>
      </c>
      <c r="P2" s="2">
        <f>_xlfn.STDEV.P(F2:J2)</f>
        <v>0.51653991771786101</v>
      </c>
      <c r="Q2" s="2">
        <f>_xlfn.STDEV.P(E2:J2)</f>
        <v>0.47185724250470262</v>
      </c>
      <c r="R2" s="2">
        <f>_xlfn.STDEV.P(D2:J2)</f>
        <v>0.47811734018623869</v>
      </c>
      <c r="S2" s="2">
        <f>_xlfn.STDEV.P(C2:J2)</f>
        <v>0.47666858356977398</v>
      </c>
      <c r="T2" s="2">
        <f>_xlfn.STDEV.P(B2:J2)</f>
        <v>0.4505059826933947</v>
      </c>
      <c r="U2" s="2">
        <f>_xlfn.STDEV.P(A2:J2)</f>
        <v>0.43050002155470529</v>
      </c>
    </row>
    <row r="3" spans="1:22" x14ac:dyDescent="0.25">
      <c r="A3" s="2">
        <v>0.42034851039910059</v>
      </c>
      <c r="B3" s="2">
        <v>8.367952522255194E-2</v>
      </c>
      <c r="C3" s="2">
        <v>-0.33595751092361004</v>
      </c>
      <c r="D3" s="2">
        <v>0.19831705357520402</v>
      </c>
      <c r="E3" s="2">
        <v>0.90980228735472524</v>
      </c>
      <c r="F3" s="2">
        <v>0.18992724664412336</v>
      </c>
      <c r="G3" s="2">
        <v>-0.46329245120055279</v>
      </c>
      <c r="H3" s="2">
        <v>0.32442320174662181</v>
      </c>
      <c r="I3" s="2">
        <v>-0.21503049380287231</v>
      </c>
      <c r="M3" s="2">
        <f>_xlfn.STDEV.P(H3:I3)</f>
        <v>0.26972684777474704</v>
      </c>
      <c r="N3" s="2">
        <f>_xlfn.STDEV.P(G3:I3)</f>
        <v>0.32882623561032753</v>
      </c>
      <c r="O3" s="2">
        <f>_xlfn.STDEV.P(F3:I3)</f>
        <v>0.31443562001724684</v>
      </c>
      <c r="P3" s="2">
        <f>_xlfn.STDEV.P(E3:I3)</f>
        <v>0.47300921094162557</v>
      </c>
      <c r="Q3" s="2">
        <f>_xlfn.STDEV.P(D3:I3)</f>
        <v>0.43218471359596178</v>
      </c>
      <c r="R3" s="2">
        <f>_xlfn.STDEV.P(C3:I3)</f>
        <v>0.43577452369661779</v>
      </c>
      <c r="S3" s="2">
        <f>_xlfn.STDEV.P(B3:I3)</f>
        <v>0.40763111919136086</v>
      </c>
      <c r="T3" s="2">
        <f>_xlfn.STDEV.P(A3:I3)</f>
        <v>0.3983836400902645</v>
      </c>
    </row>
    <row r="4" spans="1:22" x14ac:dyDescent="0.25">
      <c r="A4" s="2">
        <v>0.3934794828555368</v>
      </c>
      <c r="B4" s="2">
        <v>0.29099901088031654</v>
      </c>
      <c r="C4" s="2">
        <v>0.17666114208226608</v>
      </c>
      <c r="D4" s="2">
        <v>0.83085965579939958</v>
      </c>
      <c r="E4" s="2">
        <v>0.12233180534333474</v>
      </c>
      <c r="F4" s="2">
        <v>-0.41223486012911154</v>
      </c>
      <c r="G4" s="2">
        <v>0.31657741694017388</v>
      </c>
      <c r="H4" s="2">
        <v>-0.19348557266772881</v>
      </c>
      <c r="M4" s="2">
        <f>_xlfn.STDEV.P(G4:H4)</f>
        <v>0.25503149480395132</v>
      </c>
      <c r="N4" s="2">
        <f>_xlfn.STDEV.P(F4:H4)</f>
        <v>0.30535641094365829</v>
      </c>
      <c r="O4" s="2">
        <f>_xlfn.STDEV.P(E4:H4)</f>
        <v>0.28089325519806835</v>
      </c>
      <c r="P4" s="2">
        <f>_xlfn.STDEV.P(D4:H4)</f>
        <v>0.43004564370518328</v>
      </c>
      <c r="Q4" s="2">
        <f>_xlfn.STDEV.P(C4:H4)</f>
        <v>0.39291617779242149</v>
      </c>
      <c r="R4" s="2">
        <f>_xlfn.STDEV.P(B4:H4)</f>
        <v>0.36758120452384346</v>
      </c>
      <c r="S4" s="2">
        <f>_xlfn.STDEV.P(A4:H4)</f>
        <v>0.35228347914481561</v>
      </c>
    </row>
    <row r="5" spans="1:22" x14ac:dyDescent="0.25">
      <c r="A5" s="2">
        <v>-0.58898257448004498</v>
      </c>
      <c r="B5" s="2">
        <v>-0.38803165182987143</v>
      </c>
      <c r="C5" s="2">
        <v>0.74013108332077748</v>
      </c>
      <c r="D5" s="2">
        <v>0.1117171973444966</v>
      </c>
      <c r="E5" s="2">
        <v>-0.3725517432976802</v>
      </c>
      <c r="F5" s="2">
        <v>0.28168869761246029</v>
      </c>
      <c r="G5" s="2">
        <v>-0.18880635688374503</v>
      </c>
      <c r="M5" s="2">
        <f>_xlfn.STDEV.P(F5:G5)</f>
        <v>0.23524752724810266</v>
      </c>
      <c r="N5" s="2">
        <f>_xlfn.STDEV.P(E5:G5)</f>
        <v>0.27551134637979952</v>
      </c>
      <c r="O5" s="2">
        <f>_xlfn.STDEV.P(D5:G5)</f>
        <v>0.25456821805216845</v>
      </c>
      <c r="P5" s="2">
        <f>_xlfn.STDEV.P(C5:G5)</f>
        <v>0.38693363337105852</v>
      </c>
      <c r="Q5" s="2">
        <f>_xlfn.STDEV.P(B5:G5)</f>
        <v>0.39978802290327037</v>
      </c>
      <c r="R5" s="2">
        <f>_xlfn.STDEV.P(A5:G5)</f>
        <v>0.42897250304374956</v>
      </c>
    </row>
    <row r="6" spans="1:22" x14ac:dyDescent="0.25">
      <c r="A6" s="2">
        <v>-0.22147273749297355</v>
      </c>
      <c r="B6" s="2">
        <v>1.1598911968348171</v>
      </c>
      <c r="C6" s="2">
        <v>9.9517854452312787E-2</v>
      </c>
      <c r="D6" s="2">
        <v>-0.34022580235950778</v>
      </c>
      <c r="E6" s="2">
        <v>0.25457239431402506</v>
      </c>
      <c r="F6" s="2">
        <v>-0.16799877036581615</v>
      </c>
      <c r="M6" s="2">
        <f>_xlfn.STDEV.P(E6:F6)</f>
        <v>0.21128558233992062</v>
      </c>
      <c r="N6" s="2">
        <f>_xlfn.STDEV.P(D6:F6)</f>
        <v>0.24989185094852537</v>
      </c>
      <c r="O6" s="2">
        <f>_xlfn.STDEV.P(C6:F6)</f>
        <v>0.23062347196327979</v>
      </c>
      <c r="P6" s="2">
        <f>_xlfn.STDEV.P(B6:F6)</f>
        <v>0.52186709069736803</v>
      </c>
      <c r="Q6" s="2">
        <f>_xlfn.STDEV.P(A6:F6)</f>
        <v>0.50175839446819881</v>
      </c>
    </row>
    <row r="7" spans="1:22" x14ac:dyDescent="0.25">
      <c r="A7" s="2">
        <v>0</v>
      </c>
      <c r="B7" s="2">
        <v>-0.13664688427299704</v>
      </c>
      <c r="C7" s="2">
        <v>-0.30307367786650591</v>
      </c>
      <c r="D7" s="2">
        <v>0.23248340310372528</v>
      </c>
      <c r="E7" s="2">
        <v>-0.25063666249942124</v>
      </c>
      <c r="M7" s="2">
        <f>_xlfn.STDEV.P(D7:E7)</f>
        <v>0.24156003280157326</v>
      </c>
      <c r="N7" s="2">
        <f>_xlfn.STDEV.P(C7:E7)</f>
        <v>0.24105693779832538</v>
      </c>
      <c r="O7" s="2">
        <f>_xlfn.STDEV.P(B7:E7)</f>
        <v>0.20915376245287501</v>
      </c>
      <c r="P7" s="2">
        <f>_xlfn.STDEV.P(A7:E7)</f>
        <v>0.1925947077233105</v>
      </c>
    </row>
    <row r="8" spans="1:22" x14ac:dyDescent="0.25">
      <c r="A8" s="2">
        <v>0.10376616076447442</v>
      </c>
      <c r="B8" s="2">
        <v>-0.36394658753709203</v>
      </c>
      <c r="C8" s="2">
        <v>0.20709657978002108</v>
      </c>
      <c r="D8" s="2">
        <v>-0.22888917078946255</v>
      </c>
      <c r="M8" s="2">
        <f>_xlfn.STDEV.P(C8:D8)</f>
        <v>0.21799287528474182</v>
      </c>
      <c r="N8" s="2">
        <f>_xlfn.STDEV.P(B8:D8)</f>
        <v>0.2436788367817451</v>
      </c>
      <c r="O8" s="2">
        <f>_xlfn.STDEV.P(A8:D8)</f>
        <v>0.23378760920528008</v>
      </c>
    </row>
    <row r="9" spans="1:22" x14ac:dyDescent="0.25">
      <c r="A9" s="2">
        <v>-9.4884766722878017E-2</v>
      </c>
      <c r="B9" s="2">
        <v>5.2818991097922853E-2</v>
      </c>
      <c r="C9" s="2">
        <v>-0.20389483200241074</v>
      </c>
      <c r="M9" s="2">
        <f>_xlfn.STDEV.P(B9:C9)</f>
        <v>0.12835691155016679</v>
      </c>
      <c r="N9" s="2">
        <f>_xlfn.STDEV.P(A9:C9)</f>
        <v>0.10519906071476703</v>
      </c>
    </row>
    <row r="10" spans="1:22" x14ac:dyDescent="0.25">
      <c r="A10" s="2">
        <v>0.41011804384485662</v>
      </c>
      <c r="B10" s="2">
        <v>0.87551928783382793</v>
      </c>
      <c r="M10" s="2">
        <f>_xlfn.STDEV.P(A10:B10)</f>
        <v>0.23270062199448571</v>
      </c>
    </row>
    <row r="11" spans="1:22" x14ac:dyDescent="0.25">
      <c r="A11" s="2">
        <v>0</v>
      </c>
      <c r="M11" s="2">
        <f>_xlfn.STDEV.P(J1:K1)</f>
        <v>0.35262973936181158</v>
      </c>
      <c r="N11" s="2">
        <f>_xlfn.STDEV.P(I1:J1)</f>
        <v>0.47703705245427253</v>
      </c>
      <c r="O11" s="2">
        <f>_xlfn.STDEV.P(H1:I1)</f>
        <v>0.3731909684381185</v>
      </c>
      <c r="P11" s="2">
        <f>_xlfn.STDEV.P(G1:H1)</f>
        <v>0.45632892475288733</v>
      </c>
      <c r="Q11" s="2">
        <f>_xlfn.STDEV.P(F1:G1)</f>
        <v>0.40910027800586662</v>
      </c>
      <c r="R11" s="2">
        <f>_xlfn.STDEV.P(E1:F1)</f>
        <v>0.36308604887156781</v>
      </c>
      <c r="S11" s="2">
        <f>_xlfn.STDEV.P(D1:E1)</f>
        <v>0.54180774446270219</v>
      </c>
      <c r="T11" s="2">
        <f>_xlfn.STDEV.P(C1:D1)</f>
        <v>3.1399533040640526E-2</v>
      </c>
      <c r="U11" s="2">
        <f>_xlfn.STDEV.P(B1:C1)</f>
        <v>7.6868775993825522E-2</v>
      </c>
      <c r="V11" s="2">
        <f>_xlfn.STDEV.P(A1:B1)</f>
        <v>0.22705242334322454</v>
      </c>
    </row>
    <row r="12" spans="1:22" x14ac:dyDescent="0.25">
      <c r="A12" s="2">
        <v>0.25</v>
      </c>
      <c r="B12" s="2">
        <v>0.67</v>
      </c>
      <c r="M12" s="2">
        <v>0.13</v>
      </c>
    </row>
    <row r="13" spans="1:22" x14ac:dyDescent="0.25">
      <c r="A13" s="2">
        <f>_xlfn.STDEV.S(A1:A11)</f>
        <v>0.299869796121081</v>
      </c>
      <c r="B13" s="2">
        <f t="shared" ref="B13:J13" si="0">_xlfn.STDEV.S(B1:B11)</f>
        <v>0.50091762133739925</v>
      </c>
      <c r="C13" s="2">
        <f t="shared" si="0"/>
        <v>0.40698059200340547</v>
      </c>
      <c r="D13" s="2">
        <f t="shared" si="0"/>
        <v>0.44812149513868421</v>
      </c>
      <c r="E13" s="2">
        <f t="shared" si="0"/>
        <v>0.46468309602430968</v>
      </c>
      <c r="F13" s="2">
        <f t="shared" si="0"/>
        <v>0.48592294188493018</v>
      </c>
      <c r="G13" s="2">
        <f t="shared" si="0"/>
        <v>0.60670925528791353</v>
      </c>
      <c r="H13" s="2">
        <f t="shared" si="0"/>
        <v>0.3705999625586836</v>
      </c>
      <c r="I13" s="2">
        <f t="shared" si="0"/>
        <v>0.45053610446349301</v>
      </c>
      <c r="J13" s="2">
        <f t="shared" si="0"/>
        <v>0.48136789098536625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A1:X13"/>
  <sheetViews>
    <sheetView topLeftCell="B1" workbookViewId="0">
      <selection activeCell="P3" sqref="P3"/>
    </sheetView>
  </sheetViews>
  <sheetFormatPr defaultRowHeight="13.8" x14ac:dyDescent="0.25"/>
  <cols>
    <col min="1" max="16384" width="8.88671875" style="2"/>
  </cols>
  <sheetData>
    <row r="1" spans="1:24" x14ac:dyDescent="0.25">
      <c r="A1" s="2">
        <v>0</v>
      </c>
      <c r="L1" s="2">
        <f>AVERAGE(A1:K1)</f>
        <v>0</v>
      </c>
      <c r="M1" s="2">
        <f>AVERAGE(N1:X1)</f>
        <v>0</v>
      </c>
      <c r="N1" s="3">
        <v>0</v>
      </c>
    </row>
    <row r="2" spans="1:24" x14ac:dyDescent="0.25">
      <c r="A2" s="2">
        <v>0</v>
      </c>
      <c r="B2" s="2">
        <v>0.45410484668644907</v>
      </c>
      <c r="L2" s="2">
        <f t="shared" ref="L2:L11" si="0">AVERAGE(A2:K2)</f>
        <v>0.22705242334322454</v>
      </c>
      <c r="M2" s="2">
        <f t="shared" ref="M2:M11" si="1">AVERAGE(N2:X2)</f>
        <v>45.91</v>
      </c>
      <c r="N2" s="3">
        <v>0</v>
      </c>
      <c r="O2" s="3">
        <v>91.82</v>
      </c>
    </row>
    <row r="3" spans="1:24" x14ac:dyDescent="0.25">
      <c r="A3" s="2">
        <v>0.42034851039910059</v>
      </c>
      <c r="B3" s="2">
        <v>0.26117705242334327</v>
      </c>
      <c r="C3" s="2">
        <v>0.60784239867409973</v>
      </c>
      <c r="L3" s="2">
        <f t="shared" si="0"/>
        <v>0.42978932049884788</v>
      </c>
      <c r="M3" s="2">
        <f t="shared" si="1"/>
        <v>83.856666666666669</v>
      </c>
      <c r="N3" s="3">
        <v>37.39</v>
      </c>
      <c r="O3" s="3">
        <v>52.81</v>
      </c>
      <c r="P3" s="3">
        <v>161.37</v>
      </c>
    </row>
    <row r="4" spans="1:24" x14ac:dyDescent="0.25">
      <c r="A4" s="2">
        <v>0.3934794828555368</v>
      </c>
      <c r="B4" s="2">
        <v>8.367952522255194E-2</v>
      </c>
      <c r="C4" s="2">
        <v>0.59740846768118117</v>
      </c>
      <c r="D4" s="2">
        <v>0.67064146475538078</v>
      </c>
      <c r="L4" s="2">
        <f t="shared" si="0"/>
        <v>0.43630223512866262</v>
      </c>
      <c r="M4" s="2">
        <f t="shared" si="1"/>
        <v>92.28</v>
      </c>
      <c r="N4" s="3">
        <v>35</v>
      </c>
      <c r="O4" s="3">
        <v>16.920000000000002</v>
      </c>
      <c r="P4" s="3">
        <v>158.6</v>
      </c>
      <c r="Q4" s="3">
        <v>158.6</v>
      </c>
    </row>
    <row r="5" spans="1:24" x14ac:dyDescent="0.25">
      <c r="A5" s="2">
        <v>-0.58898257448004498</v>
      </c>
      <c r="B5" s="2">
        <v>0.29099901088031654</v>
      </c>
      <c r="C5" s="2">
        <v>-0.33595751092361004</v>
      </c>
      <c r="D5" s="2">
        <v>-0.37714068248128885</v>
      </c>
      <c r="E5" s="2">
        <v>-0.4129740241700236</v>
      </c>
      <c r="L5" s="2">
        <f t="shared" si="0"/>
        <v>-0.28481115623493014</v>
      </c>
      <c r="M5" s="2">
        <f t="shared" si="1"/>
        <v>-52.224000000000004</v>
      </c>
      <c r="N5" s="3">
        <v>-52.39</v>
      </c>
      <c r="O5" s="3">
        <v>58.84</v>
      </c>
      <c r="P5" s="3">
        <v>-89.19</v>
      </c>
      <c r="Q5" s="3">
        <v>-89.19</v>
      </c>
      <c r="R5" s="3">
        <v>-89.19</v>
      </c>
    </row>
    <row r="6" spans="1:24" x14ac:dyDescent="0.25">
      <c r="A6" s="2">
        <v>-0.22147273749297355</v>
      </c>
      <c r="B6" s="2">
        <v>-0.38803165182987143</v>
      </c>
      <c r="C6" s="2">
        <v>0.17666114208226608</v>
      </c>
      <c r="D6" s="2">
        <v>0.19831705357520402</v>
      </c>
      <c r="E6" s="2">
        <v>0.21715979071167291</v>
      </c>
      <c r="F6" s="2">
        <v>0.31319807357311202</v>
      </c>
      <c r="L6" s="2">
        <f t="shared" si="0"/>
        <v>4.9305278436568338E-2</v>
      </c>
      <c r="M6" s="2">
        <f t="shared" si="1"/>
        <v>17.278333333333332</v>
      </c>
      <c r="N6" s="3">
        <v>-19.7</v>
      </c>
      <c r="O6" s="3">
        <v>-78.459999999999994</v>
      </c>
      <c r="P6" s="3">
        <v>46.9</v>
      </c>
      <c r="Q6" s="3">
        <v>46.9</v>
      </c>
      <c r="R6" s="3">
        <v>46.9</v>
      </c>
      <c r="S6" s="3">
        <v>61.13</v>
      </c>
    </row>
    <row r="7" spans="1:24" x14ac:dyDescent="0.25">
      <c r="A7" s="2">
        <v>0</v>
      </c>
      <c r="B7" s="2">
        <v>1.1598911968348171</v>
      </c>
      <c r="C7" s="2">
        <v>0.74013108332077748</v>
      </c>
      <c r="D7" s="2">
        <v>0.83085965579939958</v>
      </c>
      <c r="E7" s="2">
        <v>0.90980228735472524</v>
      </c>
      <c r="F7" s="2">
        <v>1.0067117532534071</v>
      </c>
      <c r="G7" s="2">
        <v>1.1313986295848451</v>
      </c>
      <c r="L7" s="2">
        <f t="shared" si="0"/>
        <v>0.82554208659256745</v>
      </c>
      <c r="M7" s="2">
        <f t="shared" si="1"/>
        <v>173.85428571428571</v>
      </c>
      <c r="N7" s="3">
        <v>0</v>
      </c>
      <c r="O7" s="3">
        <v>234.53</v>
      </c>
      <c r="P7" s="3">
        <v>196.49</v>
      </c>
      <c r="Q7" s="3">
        <v>196.49</v>
      </c>
      <c r="R7" s="3">
        <v>196.49</v>
      </c>
      <c r="S7" s="3">
        <v>196.49</v>
      </c>
      <c r="T7" s="3">
        <v>196.49</v>
      </c>
    </row>
    <row r="8" spans="1:24" x14ac:dyDescent="0.25">
      <c r="A8" s="2">
        <v>0.10376616076447442</v>
      </c>
      <c r="B8" s="2">
        <v>-0.13664688427299704</v>
      </c>
      <c r="C8" s="2">
        <v>9.9517854452312787E-2</v>
      </c>
      <c r="D8" s="2">
        <v>0.1117171973444966</v>
      </c>
      <c r="E8" s="2">
        <v>0.12233180534333474</v>
      </c>
      <c r="F8" s="2">
        <v>0.18992724664412336</v>
      </c>
      <c r="G8" s="2">
        <v>0.21345079748949158</v>
      </c>
      <c r="H8" s="2">
        <v>0.21874078007907005</v>
      </c>
      <c r="L8" s="2">
        <f t="shared" si="0"/>
        <v>0.11535061973053833</v>
      </c>
      <c r="M8" s="2">
        <f t="shared" si="1"/>
        <v>21.508749999999999</v>
      </c>
      <c r="N8" s="3">
        <v>9.23</v>
      </c>
      <c r="O8" s="3">
        <v>-27.63</v>
      </c>
      <c r="P8" s="3">
        <v>26.42</v>
      </c>
      <c r="Q8" s="3">
        <v>26.42</v>
      </c>
      <c r="R8" s="3">
        <v>26.42</v>
      </c>
      <c r="S8" s="3">
        <v>37.07</v>
      </c>
      <c r="T8" s="3">
        <v>37.07</v>
      </c>
      <c r="U8" s="3">
        <v>37.07</v>
      </c>
    </row>
    <row r="9" spans="1:24" x14ac:dyDescent="0.25">
      <c r="A9" s="2">
        <v>-9.4884766722878017E-2</v>
      </c>
      <c r="B9" s="2">
        <v>-0.36394658753709203</v>
      </c>
      <c r="C9" s="2">
        <v>-0.30307367786650591</v>
      </c>
      <c r="D9" s="2">
        <v>-0.34022580235950778</v>
      </c>
      <c r="E9" s="2">
        <v>-0.3725517432976802</v>
      </c>
      <c r="F9" s="2">
        <v>-0.41223486012911154</v>
      </c>
      <c r="G9" s="2">
        <v>-0.46329245120055279</v>
      </c>
      <c r="H9" s="2">
        <v>-0.47477429633563462</v>
      </c>
      <c r="I9" s="2">
        <v>-0.52764115679716694</v>
      </c>
      <c r="L9" s="2">
        <f t="shared" si="0"/>
        <v>-0.37251392691623664</v>
      </c>
      <c r="M9" s="2">
        <f t="shared" si="1"/>
        <v>-71.694444444444443</v>
      </c>
      <c r="N9" s="3">
        <v>-8.44</v>
      </c>
      <c r="O9" s="3">
        <v>-73.59</v>
      </c>
      <c r="P9" s="3">
        <v>-80.459999999999994</v>
      </c>
      <c r="Q9" s="3">
        <v>-80.459999999999994</v>
      </c>
      <c r="R9" s="3">
        <v>-80.459999999999994</v>
      </c>
      <c r="S9" s="3">
        <v>-80.459999999999994</v>
      </c>
      <c r="T9" s="3">
        <v>-80.459999999999994</v>
      </c>
      <c r="U9" s="3">
        <v>-80.459999999999994</v>
      </c>
      <c r="V9" s="3">
        <v>-80.459999999999994</v>
      </c>
    </row>
    <row r="10" spans="1:24" x14ac:dyDescent="0.25">
      <c r="A10" s="2">
        <v>0.41011804384485662</v>
      </c>
      <c r="B10" s="2">
        <v>5.2818991097922853E-2</v>
      </c>
      <c r="C10" s="2">
        <v>0.20709657978002108</v>
      </c>
      <c r="D10" s="2">
        <v>0.23248340310372528</v>
      </c>
      <c r="E10" s="2">
        <v>0.25457239431402506</v>
      </c>
      <c r="F10" s="2">
        <v>0.28168869761246029</v>
      </c>
      <c r="G10" s="2">
        <v>0.31657741694017388</v>
      </c>
      <c r="H10" s="2">
        <v>0.32442320174662181</v>
      </c>
      <c r="I10" s="2">
        <v>0.36054823267099478</v>
      </c>
      <c r="J10" s="2">
        <v>0.42643294811137822</v>
      </c>
      <c r="L10" s="2">
        <f t="shared" si="0"/>
        <v>0.28667599092221796</v>
      </c>
      <c r="M10" s="2">
        <f t="shared" si="1"/>
        <v>48.7</v>
      </c>
      <c r="N10" s="3">
        <v>36.479999999999997</v>
      </c>
      <c r="O10" s="3">
        <v>10.68</v>
      </c>
      <c r="P10" s="3">
        <v>54.98</v>
      </c>
      <c r="Q10" s="3">
        <v>54.98</v>
      </c>
      <c r="R10" s="3">
        <v>54.98</v>
      </c>
      <c r="S10" s="3">
        <v>54.98</v>
      </c>
      <c r="T10" s="3">
        <v>54.98</v>
      </c>
      <c r="U10" s="3">
        <v>54.98</v>
      </c>
      <c r="V10" s="3">
        <v>54.98</v>
      </c>
      <c r="W10" s="3">
        <v>54.98</v>
      </c>
    </row>
    <row r="11" spans="1:24" x14ac:dyDescent="0.25">
      <c r="A11" s="2">
        <v>0</v>
      </c>
      <c r="B11" s="2">
        <v>0.87551928783382793</v>
      </c>
      <c r="C11" s="2">
        <v>-0.20389483200241074</v>
      </c>
      <c r="D11" s="2">
        <v>-0.22888917078946255</v>
      </c>
      <c r="E11" s="2">
        <v>-0.25063666249942124</v>
      </c>
      <c r="F11" s="2">
        <v>-0.16799877036581615</v>
      </c>
      <c r="G11" s="2">
        <v>-0.18880635688374503</v>
      </c>
      <c r="H11" s="2">
        <v>-0.19348557266772881</v>
      </c>
      <c r="I11" s="2">
        <v>-0.21503049380287231</v>
      </c>
      <c r="J11" s="2">
        <v>-0.25432405181106027</v>
      </c>
      <c r="K11" s="2">
        <v>-0.27882653061224488</v>
      </c>
      <c r="L11" s="2">
        <f t="shared" si="0"/>
        <v>-0.10057937760008491</v>
      </c>
      <c r="M11" s="2">
        <f t="shared" si="1"/>
        <v>-16.554545454545451</v>
      </c>
      <c r="N11" s="3">
        <v>0</v>
      </c>
      <c r="O11" s="3">
        <v>177.03</v>
      </c>
      <c r="P11" s="3">
        <v>-54.13</v>
      </c>
      <c r="Q11" s="3">
        <v>-54.13</v>
      </c>
      <c r="R11" s="3">
        <v>-54.13</v>
      </c>
      <c r="S11" s="3">
        <v>-32.79</v>
      </c>
      <c r="T11" s="3">
        <v>-32.79</v>
      </c>
      <c r="U11" s="3">
        <v>-32.79</v>
      </c>
      <c r="V11" s="3">
        <v>-32.79</v>
      </c>
      <c r="W11" s="3">
        <v>-32.79</v>
      </c>
      <c r="X11" s="3">
        <v>-32.79</v>
      </c>
    </row>
    <row r="12" spans="1:24" x14ac:dyDescent="0.25">
      <c r="A12" s="2">
        <f>AVERAGE(A1:A11)</f>
        <v>3.8397465378915627E-2</v>
      </c>
      <c r="B12" s="2">
        <f t="shared" ref="B12:K12" si="2">AVERAGE(B1:B11)</f>
        <v>0.22895647873392683</v>
      </c>
      <c r="C12" s="2">
        <f t="shared" si="2"/>
        <v>0.17619238946645904</v>
      </c>
      <c r="D12" s="2">
        <f t="shared" si="2"/>
        <v>0.13722038986849341</v>
      </c>
      <c r="E12" s="2">
        <f t="shared" si="2"/>
        <v>6.68148353938047E-2</v>
      </c>
      <c r="F12" s="2">
        <f t="shared" si="2"/>
        <v>0.20188202343136255</v>
      </c>
      <c r="G12" s="2">
        <f t="shared" si="2"/>
        <v>0.20186560718604257</v>
      </c>
      <c r="H12" s="2">
        <f t="shared" si="2"/>
        <v>-3.127397179441789E-2</v>
      </c>
      <c r="I12" s="2">
        <f t="shared" si="2"/>
        <v>-0.12737447264301482</v>
      </c>
      <c r="J12" s="2">
        <f t="shared" si="2"/>
        <v>8.6054448150158974E-2</v>
      </c>
      <c r="K12" s="2">
        <f t="shared" si="2"/>
        <v>-0.27882653061224488</v>
      </c>
      <c r="N12" s="2">
        <f>AVERAGE(N1:N11)</f>
        <v>3.4154545454545455</v>
      </c>
      <c r="O12" s="2">
        <f t="shared" ref="O12:X12" si="3">AVERAGE(O1:O11)</f>
        <v>46.295000000000002</v>
      </c>
      <c r="P12" s="2">
        <f t="shared" si="3"/>
        <v>46.775555555555563</v>
      </c>
      <c r="Q12" s="2">
        <f t="shared" si="3"/>
        <v>32.451250000000009</v>
      </c>
      <c r="R12" s="2">
        <f t="shared" si="3"/>
        <v>14.430000000000003</v>
      </c>
      <c r="S12" s="2">
        <f t="shared" si="3"/>
        <v>39.403333333333343</v>
      </c>
      <c r="T12" s="2">
        <f t="shared" si="3"/>
        <v>35.058000000000007</v>
      </c>
      <c r="U12" s="2">
        <f t="shared" si="3"/>
        <v>-5.2999999999999989</v>
      </c>
      <c r="V12" s="2">
        <f t="shared" si="3"/>
        <v>-19.423333333333332</v>
      </c>
      <c r="W12" s="2">
        <f t="shared" si="3"/>
        <v>11.094999999999999</v>
      </c>
      <c r="X12" s="2">
        <f t="shared" si="3"/>
        <v>-32.79</v>
      </c>
    </row>
    <row r="13" spans="1:24" x14ac:dyDescent="0.25">
      <c r="B13" s="2">
        <v>1</v>
      </c>
      <c r="F13" s="2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ECCB-F382-42AB-924D-63F88BD13781}">
  <dimension ref="A1:E66"/>
  <sheetViews>
    <sheetView workbookViewId="0">
      <selection activeCell="E7" sqref="E7:E8"/>
    </sheetView>
  </sheetViews>
  <sheetFormatPr defaultRowHeight="13.8" x14ac:dyDescent="0.25"/>
  <cols>
    <col min="1" max="1" width="9.109375" style="2" bestFit="1" customWidth="1"/>
    <col min="2" max="16384" width="8.88671875" style="2"/>
  </cols>
  <sheetData>
    <row r="1" spans="1:5" x14ac:dyDescent="0.25">
      <c r="A1" s="3">
        <v>0</v>
      </c>
      <c r="C1" s="2">
        <f>COUNT(A1:A66)</f>
        <v>66</v>
      </c>
      <c r="E1" s="2">
        <f>COUNT(A1:A66)</f>
        <v>66</v>
      </c>
    </row>
    <row r="2" spans="1:5" x14ac:dyDescent="0.25">
      <c r="A2" s="3">
        <v>0</v>
      </c>
      <c r="C2" s="2">
        <f>AVERAGE(A1:A66)</f>
        <v>24.299393939393944</v>
      </c>
      <c r="E2" s="2">
        <v>0.63</v>
      </c>
    </row>
    <row r="3" spans="1:5" x14ac:dyDescent="0.25">
      <c r="A3" s="3">
        <v>37.39</v>
      </c>
      <c r="C3" s="2">
        <f>_xlfn.STDEV.S(A1:A66)</f>
        <v>85.627169715419171</v>
      </c>
      <c r="E3" s="2">
        <v>0.97</v>
      </c>
    </row>
    <row r="4" spans="1:5" x14ac:dyDescent="0.25">
      <c r="A4" s="3">
        <v>35</v>
      </c>
      <c r="C4" s="2">
        <f>C3/SQRT(C1)</f>
        <v>10.539975988611312</v>
      </c>
      <c r="E4" s="2">
        <f>1-E3</f>
        <v>3.0000000000000027E-2</v>
      </c>
    </row>
    <row r="5" spans="1:5" x14ac:dyDescent="0.25">
      <c r="A5" s="3">
        <v>-52.39</v>
      </c>
      <c r="C5" s="2">
        <v>0.97</v>
      </c>
      <c r="E5" s="2">
        <f>_xlfn.NORM.S.INV(E4/2)</f>
        <v>-2.1700903775845601</v>
      </c>
    </row>
    <row r="6" spans="1:5" x14ac:dyDescent="0.25">
      <c r="A6" s="3">
        <v>-19.7</v>
      </c>
      <c r="C6" s="2">
        <f>C1-1</f>
        <v>65</v>
      </c>
      <c r="E6" s="2">
        <f>E5*SQRT(E2*(1-E2)/E1)</f>
        <v>-0.12896652271440132</v>
      </c>
    </row>
    <row r="7" spans="1:5" x14ac:dyDescent="0.25">
      <c r="A7" s="3">
        <v>0</v>
      </c>
      <c r="C7" s="2">
        <f>TINV(1-C5,C6)</f>
        <v>2.2187721134618488</v>
      </c>
      <c r="E7" s="2">
        <f>E2+E6</f>
        <v>0.50103347728559866</v>
      </c>
    </row>
    <row r="8" spans="1:5" x14ac:dyDescent="0.25">
      <c r="A8" s="3">
        <v>9.23</v>
      </c>
      <c r="C8" s="2">
        <f>C7*C4</f>
        <v>23.385804800088259</v>
      </c>
      <c r="E8" s="2">
        <f>E2-E6</f>
        <v>0.75896652271440135</v>
      </c>
    </row>
    <row r="9" spans="1:5" x14ac:dyDescent="0.25">
      <c r="A9" s="3">
        <v>-8.44</v>
      </c>
      <c r="C9" s="2">
        <f>C2-C8</f>
        <v>0.91358913930568519</v>
      </c>
    </row>
    <row r="10" spans="1:5" x14ac:dyDescent="0.25">
      <c r="A10" s="3">
        <v>36.479999999999997</v>
      </c>
      <c r="C10" s="2">
        <f>C2+C8</f>
        <v>47.685198739482203</v>
      </c>
    </row>
    <row r="11" spans="1:5" x14ac:dyDescent="0.25">
      <c r="A11" s="3">
        <v>0</v>
      </c>
    </row>
    <row r="12" spans="1:5" x14ac:dyDescent="0.25">
      <c r="A12" s="3">
        <v>91.82</v>
      </c>
    </row>
    <row r="13" spans="1:5" x14ac:dyDescent="0.25">
      <c r="A13" s="3">
        <v>52.81</v>
      </c>
    </row>
    <row r="14" spans="1:5" x14ac:dyDescent="0.25">
      <c r="A14" s="3">
        <v>16.920000000000002</v>
      </c>
    </row>
    <row r="15" spans="1:5" x14ac:dyDescent="0.25">
      <c r="A15" s="3">
        <v>58.84</v>
      </c>
    </row>
    <row r="16" spans="1:5" x14ac:dyDescent="0.25">
      <c r="A16" s="3">
        <v>-78.459999999999994</v>
      </c>
    </row>
    <row r="17" spans="1:1" x14ac:dyDescent="0.25">
      <c r="A17" s="3">
        <v>234.53</v>
      </c>
    </row>
    <row r="18" spans="1:1" x14ac:dyDescent="0.25">
      <c r="A18" s="3">
        <v>-27.63</v>
      </c>
    </row>
    <row r="19" spans="1:1" x14ac:dyDescent="0.25">
      <c r="A19" s="3">
        <v>-73.59</v>
      </c>
    </row>
    <row r="20" spans="1:1" x14ac:dyDescent="0.25">
      <c r="A20" s="3">
        <v>10.68</v>
      </c>
    </row>
    <row r="21" spans="1:1" x14ac:dyDescent="0.25">
      <c r="A21" s="3">
        <v>177.03</v>
      </c>
    </row>
    <row r="22" spans="1:1" x14ac:dyDescent="0.25">
      <c r="A22" s="3">
        <v>161.37</v>
      </c>
    </row>
    <row r="23" spans="1:1" x14ac:dyDescent="0.25">
      <c r="A23" s="3">
        <v>158.6</v>
      </c>
    </row>
    <row r="24" spans="1:1" x14ac:dyDescent="0.25">
      <c r="A24" s="3">
        <v>-89.19</v>
      </c>
    </row>
    <row r="25" spans="1:1" x14ac:dyDescent="0.25">
      <c r="A25" s="3">
        <v>46.9</v>
      </c>
    </row>
    <row r="26" spans="1:1" x14ac:dyDescent="0.25">
      <c r="A26" s="3">
        <v>196.49</v>
      </c>
    </row>
    <row r="27" spans="1:1" x14ac:dyDescent="0.25">
      <c r="A27" s="3">
        <v>26.42</v>
      </c>
    </row>
    <row r="28" spans="1:1" x14ac:dyDescent="0.25">
      <c r="A28" s="3">
        <v>-80.459999999999994</v>
      </c>
    </row>
    <row r="29" spans="1:1" x14ac:dyDescent="0.25">
      <c r="A29" s="3">
        <v>54.98</v>
      </c>
    </row>
    <row r="30" spans="1:1" x14ac:dyDescent="0.25">
      <c r="A30" s="3">
        <v>-54.13</v>
      </c>
    </row>
    <row r="31" spans="1:1" x14ac:dyDescent="0.25">
      <c r="A31" s="3">
        <v>158.6</v>
      </c>
    </row>
    <row r="32" spans="1:1" x14ac:dyDescent="0.25">
      <c r="A32" s="3">
        <v>-89.19</v>
      </c>
    </row>
    <row r="33" spans="1:1" x14ac:dyDescent="0.25">
      <c r="A33" s="3">
        <v>46.9</v>
      </c>
    </row>
    <row r="34" spans="1:1" x14ac:dyDescent="0.25">
      <c r="A34" s="3">
        <v>196.49</v>
      </c>
    </row>
    <row r="35" spans="1:1" x14ac:dyDescent="0.25">
      <c r="A35" s="3">
        <v>26.42</v>
      </c>
    </row>
    <row r="36" spans="1:1" x14ac:dyDescent="0.25">
      <c r="A36" s="3">
        <v>-80.459999999999994</v>
      </c>
    </row>
    <row r="37" spans="1:1" x14ac:dyDescent="0.25">
      <c r="A37" s="3">
        <v>54.98</v>
      </c>
    </row>
    <row r="38" spans="1:1" x14ac:dyDescent="0.25">
      <c r="A38" s="3">
        <v>-54.13</v>
      </c>
    </row>
    <row r="39" spans="1:1" x14ac:dyDescent="0.25">
      <c r="A39" s="3">
        <v>-89.19</v>
      </c>
    </row>
    <row r="40" spans="1:1" x14ac:dyDescent="0.25">
      <c r="A40" s="3">
        <v>46.9</v>
      </c>
    </row>
    <row r="41" spans="1:1" x14ac:dyDescent="0.25">
      <c r="A41" s="3">
        <v>196.49</v>
      </c>
    </row>
    <row r="42" spans="1:1" x14ac:dyDescent="0.25">
      <c r="A42" s="3">
        <v>26.42</v>
      </c>
    </row>
    <row r="43" spans="1:1" x14ac:dyDescent="0.25">
      <c r="A43" s="3">
        <v>-80.459999999999994</v>
      </c>
    </row>
    <row r="44" spans="1:1" x14ac:dyDescent="0.25">
      <c r="A44" s="3">
        <v>54.98</v>
      </c>
    </row>
    <row r="45" spans="1:1" x14ac:dyDescent="0.25">
      <c r="A45" s="3">
        <v>-54.13</v>
      </c>
    </row>
    <row r="46" spans="1:1" x14ac:dyDescent="0.25">
      <c r="A46" s="3">
        <v>61.13</v>
      </c>
    </row>
    <row r="47" spans="1:1" x14ac:dyDescent="0.25">
      <c r="A47" s="3">
        <v>196.49</v>
      </c>
    </row>
    <row r="48" spans="1:1" x14ac:dyDescent="0.25">
      <c r="A48" s="3">
        <v>37.07</v>
      </c>
    </row>
    <row r="49" spans="1:1" x14ac:dyDescent="0.25">
      <c r="A49" s="3">
        <v>-80.459999999999994</v>
      </c>
    </row>
    <row r="50" spans="1:1" x14ac:dyDescent="0.25">
      <c r="A50" s="3">
        <v>54.98</v>
      </c>
    </row>
    <row r="51" spans="1:1" x14ac:dyDescent="0.25">
      <c r="A51" s="3">
        <v>-32.79</v>
      </c>
    </row>
    <row r="52" spans="1:1" x14ac:dyDescent="0.25">
      <c r="A52" s="3">
        <v>196.49</v>
      </c>
    </row>
    <row r="53" spans="1:1" x14ac:dyDescent="0.25">
      <c r="A53" s="3">
        <v>37.07</v>
      </c>
    </row>
    <row r="54" spans="1:1" x14ac:dyDescent="0.25">
      <c r="A54" s="3">
        <v>-80.459999999999994</v>
      </c>
    </row>
    <row r="55" spans="1:1" x14ac:dyDescent="0.25">
      <c r="A55" s="3">
        <v>54.98</v>
      </c>
    </row>
    <row r="56" spans="1:1" x14ac:dyDescent="0.25">
      <c r="A56" s="3">
        <v>-32.79</v>
      </c>
    </row>
    <row r="57" spans="1:1" x14ac:dyDescent="0.25">
      <c r="A57" s="3">
        <v>37.07</v>
      </c>
    </row>
    <row r="58" spans="1:1" x14ac:dyDescent="0.25">
      <c r="A58" s="3">
        <v>-80.459999999999994</v>
      </c>
    </row>
    <row r="59" spans="1:1" x14ac:dyDescent="0.25">
      <c r="A59" s="3">
        <v>54.98</v>
      </c>
    </row>
    <row r="60" spans="1:1" x14ac:dyDescent="0.25">
      <c r="A60" s="3">
        <v>-32.79</v>
      </c>
    </row>
    <row r="61" spans="1:1" x14ac:dyDescent="0.25">
      <c r="A61" s="3">
        <v>-80.459999999999994</v>
      </c>
    </row>
    <row r="62" spans="1:1" x14ac:dyDescent="0.25">
      <c r="A62" s="3">
        <v>54.98</v>
      </c>
    </row>
    <row r="63" spans="1:1" x14ac:dyDescent="0.25">
      <c r="A63" s="3">
        <v>-32.79</v>
      </c>
    </row>
    <row r="64" spans="1:1" x14ac:dyDescent="0.25">
      <c r="A64" s="3">
        <v>54.98</v>
      </c>
    </row>
    <row r="65" spans="1:1" x14ac:dyDescent="0.25">
      <c r="A65" s="3">
        <v>-32.79</v>
      </c>
    </row>
    <row r="66" spans="1:1" x14ac:dyDescent="0.25">
      <c r="A66" s="3">
        <v>-32.79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O2" sqref="O2:O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20</v>
      </c>
      <c r="C1" s="3">
        <v>2</v>
      </c>
      <c r="D1" s="3">
        <v>717274.8</v>
      </c>
      <c r="E1" s="3">
        <v>88.95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2.1016817264457082</v>
      </c>
      <c r="H2">
        <f t="shared" ref="H2:H12" si="0">E2/E$1</f>
        <v>0.18336143901068014</v>
      </c>
      <c r="J2">
        <v>708</v>
      </c>
      <c r="K2" s="3">
        <v>20</v>
      </c>
      <c r="L2" s="3">
        <v>2</v>
      </c>
      <c r="M2" s="3">
        <v>0</v>
      </c>
      <c r="N2" s="3">
        <v>0</v>
      </c>
      <c r="O2">
        <f>N2/E$1</f>
        <v>0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98.764018922733655</v>
      </c>
      <c r="H3">
        <f t="shared" si="0"/>
        <v>1.6871275997751545</v>
      </c>
      <c r="J3">
        <v>809</v>
      </c>
      <c r="K3" s="3">
        <v>20</v>
      </c>
      <c r="L3" s="3">
        <v>2</v>
      </c>
      <c r="M3" s="3">
        <v>0</v>
      </c>
      <c r="N3" s="3">
        <v>0</v>
      </c>
      <c r="O3">
        <f t="shared" ref="O3:O12" si="2">N3/E$1</f>
        <v>0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41.30452978412179</v>
      </c>
      <c r="H4">
        <f t="shared" si="0"/>
        <v>1.4987071388420461</v>
      </c>
      <c r="J4">
        <v>910</v>
      </c>
      <c r="K4" s="3">
        <v>20</v>
      </c>
      <c r="L4" s="3">
        <v>2</v>
      </c>
      <c r="M4" s="3">
        <v>366205.54</v>
      </c>
      <c r="N4" s="3">
        <v>37.39</v>
      </c>
      <c r="O4">
        <f t="shared" si="2"/>
        <v>0.42034851039910059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25.535622860304027</v>
      </c>
      <c r="H5">
        <f t="shared" si="0"/>
        <v>1.1537942664418213</v>
      </c>
      <c r="J5">
        <v>1011</v>
      </c>
      <c r="K5" s="3">
        <v>20</v>
      </c>
      <c r="L5" s="3">
        <v>2</v>
      </c>
      <c r="M5" s="3">
        <v>342201.2</v>
      </c>
      <c r="N5" s="3">
        <v>35</v>
      </c>
      <c r="O5">
        <f t="shared" si="2"/>
        <v>0.3934794828555368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38.072686981335458</v>
      </c>
      <c r="H6">
        <f t="shared" si="0"/>
        <v>1.1322091062394604</v>
      </c>
      <c r="J6">
        <v>1112</v>
      </c>
      <c r="K6" s="3">
        <v>20</v>
      </c>
      <c r="L6" s="3">
        <v>2</v>
      </c>
      <c r="M6" s="3">
        <v>-529707.5</v>
      </c>
      <c r="N6" s="3">
        <v>-52.39</v>
      </c>
      <c r="O6">
        <f t="shared" si="2"/>
        <v>-0.58898257448004498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30.896077444795189</v>
      </c>
      <c r="H7">
        <f t="shared" si="0"/>
        <v>0.95851602023608773</v>
      </c>
      <c r="J7">
        <v>1213</v>
      </c>
      <c r="K7" s="3">
        <v>20</v>
      </c>
      <c r="L7" s="3">
        <v>2</v>
      </c>
      <c r="M7" s="3">
        <v>-197411.25</v>
      </c>
      <c r="N7" s="3">
        <v>-19.7</v>
      </c>
      <c r="O7">
        <f t="shared" si="2"/>
        <v>-0.22147273749297355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19.96944794380062</v>
      </c>
      <c r="H8">
        <f t="shared" si="0"/>
        <v>0.71287240022484533</v>
      </c>
      <c r="J8">
        <v>1314</v>
      </c>
      <c r="K8" s="3">
        <v>20</v>
      </c>
      <c r="L8" s="3">
        <v>2</v>
      </c>
      <c r="M8" s="3">
        <v>0</v>
      </c>
      <c r="N8" s="3">
        <v>0</v>
      </c>
      <c r="O8">
        <f t="shared" si="2"/>
        <v>0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10.326731498165014</v>
      </c>
      <c r="H9">
        <f t="shared" si="0"/>
        <v>0.53614390106801568</v>
      </c>
      <c r="J9">
        <v>1415</v>
      </c>
      <c r="K9" s="3">
        <v>20</v>
      </c>
      <c r="L9" s="3">
        <v>2</v>
      </c>
      <c r="M9" s="3">
        <v>95677.08</v>
      </c>
      <c r="N9" s="3">
        <v>9.23</v>
      </c>
      <c r="O9">
        <f t="shared" si="2"/>
        <v>0.10376616076447442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48.797902338127606</v>
      </c>
      <c r="H10">
        <f t="shared" si="0"/>
        <v>0.51534569983136591</v>
      </c>
      <c r="J10">
        <v>1516</v>
      </c>
      <c r="K10" s="3">
        <v>20</v>
      </c>
      <c r="L10" s="3">
        <v>2</v>
      </c>
      <c r="M10" s="3">
        <v>-87531.79</v>
      </c>
      <c r="N10" s="3">
        <v>-8.44</v>
      </c>
      <c r="O10">
        <f t="shared" si="2"/>
        <v>-9.4884766722878017E-2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92.368079277286753</v>
      </c>
      <c r="H11">
        <f t="shared" si="0"/>
        <v>0.5840359752670039</v>
      </c>
      <c r="J11">
        <v>1617</v>
      </c>
      <c r="K11" s="3">
        <v>20</v>
      </c>
      <c r="L11" s="3">
        <v>2</v>
      </c>
      <c r="M11" s="3">
        <v>350105.35</v>
      </c>
      <c r="N11" s="3">
        <v>36.479999999999997</v>
      </c>
      <c r="O11">
        <f t="shared" si="2"/>
        <v>0.41011804384485662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-2.7535064106531979</v>
      </c>
      <c r="H12">
        <f t="shared" si="0"/>
        <v>0.52748735244519396</v>
      </c>
      <c r="J12">
        <v>1718</v>
      </c>
      <c r="K12" s="3">
        <v>20</v>
      </c>
      <c r="L12" s="3">
        <v>2</v>
      </c>
      <c r="M12" s="3">
        <v>0</v>
      </c>
      <c r="N12" s="3">
        <v>0</v>
      </c>
      <c r="O12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O2" sqref="O2:O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12</v>
      </c>
      <c r="C1" s="3">
        <v>13</v>
      </c>
      <c r="D1" s="3">
        <v>4273584.5999999996</v>
      </c>
      <c r="E1" s="3">
        <v>202.2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1.4644248952038998</v>
      </c>
      <c r="H2">
        <f t="shared" ref="H2:H11" si="0">E2/E$1</f>
        <v>0.21384767556874384</v>
      </c>
      <c r="J2">
        <v>809</v>
      </c>
      <c r="K2" s="3">
        <v>12</v>
      </c>
      <c r="L2" s="3">
        <v>13</v>
      </c>
      <c r="M2" s="3">
        <v>1087962.99</v>
      </c>
      <c r="N2" s="3">
        <v>91.82</v>
      </c>
      <c r="O2">
        <f>N2/E$1</f>
        <v>0.45410484668644907</v>
      </c>
      <c r="Q2" s="3">
        <v>607</v>
      </c>
      <c r="R2" s="3">
        <v>20</v>
      </c>
      <c r="S2" s="3">
        <v>2</v>
      </c>
      <c r="T2" s="3">
        <v>0</v>
      </c>
      <c r="U2" s="3">
        <v>0</v>
      </c>
      <c r="V2" s="3">
        <v>88.95</v>
      </c>
      <c r="W2" s="2">
        <f t="shared" ref="W2:W3" si="1">U2/V2</f>
        <v>0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2">(D3-D2)/$D$1</f>
        <v>6.3182205940184266</v>
      </c>
      <c r="H3">
        <f t="shared" si="0"/>
        <v>0.3591988130563798</v>
      </c>
      <c r="J3">
        <v>910</v>
      </c>
      <c r="K3" s="3">
        <v>12</v>
      </c>
      <c r="L3" s="3">
        <v>13</v>
      </c>
      <c r="M3" s="3">
        <v>540174.46</v>
      </c>
      <c r="N3" s="3">
        <v>52.81</v>
      </c>
      <c r="O3">
        <f t="shared" ref="O3:O11" si="3">N3/E$1</f>
        <v>0.26117705242334327</v>
      </c>
      <c r="Q3" s="3">
        <v>708</v>
      </c>
      <c r="R3" s="3">
        <v>7</v>
      </c>
      <c r="S3" s="3">
        <v>14</v>
      </c>
      <c r="T3" s="3">
        <v>1200739.3700000001</v>
      </c>
      <c r="U3" s="3">
        <v>104.19</v>
      </c>
      <c r="V3" s="3">
        <v>371.31</v>
      </c>
      <c r="W3" s="2">
        <f t="shared" si="1"/>
        <v>0.28060111497131773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2"/>
        <v>4.7342098059788045</v>
      </c>
      <c r="H4">
        <f t="shared" si="0"/>
        <v>0.32457962413452029</v>
      </c>
      <c r="J4">
        <v>1011</v>
      </c>
      <c r="K4" s="3">
        <v>12</v>
      </c>
      <c r="L4" s="3">
        <v>13</v>
      </c>
      <c r="M4" s="3">
        <v>188886.46</v>
      </c>
      <c r="N4" s="3">
        <v>16.920000000000002</v>
      </c>
      <c r="O4">
        <f t="shared" si="3"/>
        <v>8.367952522255194E-2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2"/>
        <v>5.1950968374418043</v>
      </c>
      <c r="H5">
        <f t="shared" si="0"/>
        <v>0.33605341246290804</v>
      </c>
      <c r="J5">
        <v>1112</v>
      </c>
      <c r="K5" s="3">
        <v>12</v>
      </c>
      <c r="L5" s="3">
        <v>13</v>
      </c>
      <c r="M5" s="3">
        <v>626167.03</v>
      </c>
      <c r="N5" s="3">
        <v>58.84</v>
      </c>
      <c r="O5">
        <f t="shared" si="3"/>
        <v>0.29099901088031654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2"/>
        <v>5.1488215326309437</v>
      </c>
      <c r="H6">
        <f t="shared" si="0"/>
        <v>0.30351137487636004</v>
      </c>
      <c r="J6">
        <v>1213</v>
      </c>
      <c r="K6" s="3">
        <v>12</v>
      </c>
      <c r="L6" s="3">
        <v>13</v>
      </c>
      <c r="M6" s="3">
        <v>-814256.8</v>
      </c>
      <c r="N6" s="3">
        <v>-78.459999999999994</v>
      </c>
      <c r="O6">
        <f t="shared" si="3"/>
        <v>-0.38803165182987143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2"/>
        <v>3.1110764906818504</v>
      </c>
      <c r="H7">
        <f t="shared" si="0"/>
        <v>0.22660731948565777</v>
      </c>
      <c r="J7">
        <v>1314</v>
      </c>
      <c r="K7" s="3">
        <v>12</v>
      </c>
      <c r="L7" s="3">
        <v>13</v>
      </c>
      <c r="M7" s="3">
        <v>2479633.75</v>
      </c>
      <c r="N7" s="3">
        <v>234.53</v>
      </c>
      <c r="O7">
        <f t="shared" si="3"/>
        <v>1.1598911968348171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2"/>
        <v>3.4590134918588036</v>
      </c>
      <c r="H8">
        <f t="shared" si="0"/>
        <v>0.1821463897131553</v>
      </c>
      <c r="J8">
        <v>1415</v>
      </c>
      <c r="K8" s="3">
        <v>12</v>
      </c>
      <c r="L8" s="3">
        <v>13</v>
      </c>
      <c r="M8" s="3">
        <v>-293203.09000000003</v>
      </c>
      <c r="N8" s="3">
        <v>-27.63</v>
      </c>
      <c r="O8">
        <f t="shared" si="3"/>
        <v>-0.13664688427299704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2"/>
        <v>8.8453108638588773</v>
      </c>
      <c r="H9">
        <f t="shared" si="0"/>
        <v>0.18837784371909003</v>
      </c>
      <c r="J9">
        <v>1516</v>
      </c>
      <c r="K9" s="3">
        <v>12</v>
      </c>
      <c r="L9" s="3">
        <v>13</v>
      </c>
      <c r="M9" s="3">
        <v>-740110.61</v>
      </c>
      <c r="N9" s="3">
        <v>-73.59</v>
      </c>
      <c r="O9">
        <f t="shared" si="3"/>
        <v>-0.36394658753709203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2"/>
        <v>10.801281898104936</v>
      </c>
      <c r="H10">
        <f t="shared" si="0"/>
        <v>0.20677546983184969</v>
      </c>
      <c r="J10">
        <v>1617</v>
      </c>
      <c r="K10" s="3">
        <v>12</v>
      </c>
      <c r="L10" s="3">
        <v>13</v>
      </c>
      <c r="M10" s="3">
        <v>106999.6</v>
      </c>
      <c r="N10" s="3">
        <v>10.68</v>
      </c>
      <c r="O10">
        <f t="shared" si="3"/>
        <v>5.2818991097922853E-2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2"/>
        <v>-2.9715013504120167</v>
      </c>
      <c r="H11">
        <f t="shared" si="0"/>
        <v>0.17507418397626112</v>
      </c>
      <c r="J11">
        <v>1718</v>
      </c>
      <c r="K11" s="3">
        <v>12</v>
      </c>
      <c r="L11" s="3">
        <v>13</v>
      </c>
      <c r="M11" s="3">
        <v>2405476.7599999998</v>
      </c>
      <c r="N11" s="3">
        <v>177.03</v>
      </c>
      <c r="O11">
        <f t="shared" si="3"/>
        <v>0.87551928783382793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tabSelected="1" workbookViewId="0">
      <selection activeCell="O2" sqref="O2:O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8</v>
      </c>
      <c r="C1" s="3">
        <v>4</v>
      </c>
      <c r="D1" s="3">
        <v>9091469.9700000007</v>
      </c>
      <c r="E1" s="3">
        <v>265.48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2.0997130852316945</v>
      </c>
      <c r="H2">
        <f t="shared" ref="H2:H10" si="0">E2/E$1</f>
        <v>0.41182009944251918</v>
      </c>
      <c r="J2">
        <v>910</v>
      </c>
      <c r="K2" s="3">
        <v>8</v>
      </c>
      <c r="L2" s="3">
        <v>4</v>
      </c>
      <c r="M2" s="3">
        <v>1682931.48</v>
      </c>
      <c r="N2" s="3">
        <v>161.37</v>
      </c>
      <c r="O2">
        <f>N2/E$1</f>
        <v>0.60784239867409973</v>
      </c>
      <c r="Q2" s="3">
        <v>607</v>
      </c>
      <c r="R2" s="3">
        <v>20</v>
      </c>
      <c r="S2" s="3">
        <v>2</v>
      </c>
      <c r="T2" s="3">
        <v>366205.54</v>
      </c>
      <c r="U2" s="3">
        <v>37.39</v>
      </c>
      <c r="V2" s="3">
        <v>88.95</v>
      </c>
      <c r="W2" s="2">
        <f t="shared" ref="W2:W4" si="1">U2/V2</f>
        <v>0.42034851039910059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0.4381677619950386</v>
      </c>
      <c r="H3">
        <f t="shared" si="0"/>
        <v>0.19771734217266837</v>
      </c>
      <c r="J3">
        <v>1011</v>
      </c>
      <c r="K3" s="3">
        <v>8</v>
      </c>
      <c r="L3" s="3">
        <v>4</v>
      </c>
      <c r="M3" s="3">
        <v>1789536.92</v>
      </c>
      <c r="N3" s="3">
        <v>158.6</v>
      </c>
      <c r="O3">
        <f t="shared" ref="O3:O10" si="3">N3/E$1</f>
        <v>0.59740846768118117</v>
      </c>
      <c r="Q3" s="3">
        <v>708</v>
      </c>
      <c r="R3" s="3">
        <v>7</v>
      </c>
      <c r="S3" s="3">
        <v>14</v>
      </c>
      <c r="T3" s="3">
        <v>-623158.76</v>
      </c>
      <c r="U3" s="3">
        <v>-62.72</v>
      </c>
      <c r="V3" s="3">
        <v>371.31</v>
      </c>
      <c r="W3" s="2">
        <f t="shared" si="1"/>
        <v>-0.16891546147423986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2.8206448632200667</v>
      </c>
      <c r="H4">
        <f t="shared" si="0"/>
        <v>0.23723067651047158</v>
      </c>
      <c r="J4">
        <v>1112</v>
      </c>
      <c r="K4" s="3">
        <v>8</v>
      </c>
      <c r="L4" s="3">
        <v>4</v>
      </c>
      <c r="M4" s="3">
        <v>-916131.01</v>
      </c>
      <c r="N4" s="3">
        <v>-89.19</v>
      </c>
      <c r="O4">
        <f t="shared" si="3"/>
        <v>-0.33595751092361004</v>
      </c>
      <c r="Q4" s="3">
        <v>809</v>
      </c>
      <c r="R4" s="3">
        <v>8</v>
      </c>
      <c r="S4" s="3">
        <v>1</v>
      </c>
      <c r="T4" s="3">
        <v>0</v>
      </c>
      <c r="U4" s="3">
        <v>0</v>
      </c>
      <c r="V4" s="3">
        <v>271.02</v>
      </c>
      <c r="W4" s="2">
        <f t="shared" si="1"/>
        <v>0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1.3910551826857105</v>
      </c>
      <c r="H5">
        <f t="shared" si="0"/>
        <v>0.19926171463010395</v>
      </c>
      <c r="J5">
        <v>1213</v>
      </c>
      <c r="K5" s="3">
        <v>8</v>
      </c>
      <c r="L5" s="3">
        <v>4</v>
      </c>
      <c r="M5" s="3">
        <v>510422.48</v>
      </c>
      <c r="N5" s="3">
        <v>46.9</v>
      </c>
      <c r="O5">
        <f t="shared" si="3"/>
        <v>0.17666114208226608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1.3802362270795696</v>
      </c>
      <c r="H6">
        <f t="shared" si="0"/>
        <v>0.15018080458038269</v>
      </c>
      <c r="J6">
        <v>1314</v>
      </c>
      <c r="K6" s="3">
        <v>8</v>
      </c>
      <c r="L6" s="3">
        <v>4</v>
      </c>
      <c r="M6" s="3">
        <v>1918639.58</v>
      </c>
      <c r="N6" s="3">
        <v>196.49</v>
      </c>
      <c r="O6">
        <f t="shared" si="3"/>
        <v>0.74013108332077748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1.5024528360181106</v>
      </c>
      <c r="H7">
        <f t="shared" si="0"/>
        <v>0.11910501732710561</v>
      </c>
      <c r="J7">
        <v>1415</v>
      </c>
      <c r="K7" s="3">
        <v>8</v>
      </c>
      <c r="L7" s="3">
        <v>4</v>
      </c>
      <c r="M7" s="3">
        <v>279668.64</v>
      </c>
      <c r="N7" s="3">
        <v>26.42</v>
      </c>
      <c r="O7">
        <f t="shared" si="3"/>
        <v>9.9517854452312787E-2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4.0706002496975753</v>
      </c>
      <c r="H8">
        <f t="shared" si="0"/>
        <v>0.13006629501280698</v>
      </c>
      <c r="J8">
        <v>1516</v>
      </c>
      <c r="K8" s="3">
        <v>8</v>
      </c>
      <c r="L8" s="3">
        <v>4</v>
      </c>
      <c r="M8" s="3">
        <v>-773717.71</v>
      </c>
      <c r="N8" s="3">
        <v>-80.459999999999994</v>
      </c>
      <c r="O8">
        <f t="shared" si="3"/>
        <v>-0.30307367786650591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7.8005634494770266</v>
      </c>
      <c r="H9">
        <f t="shared" si="0"/>
        <v>0.17251770378182912</v>
      </c>
      <c r="J9">
        <v>1617</v>
      </c>
      <c r="K9" s="3">
        <v>8</v>
      </c>
      <c r="L9" s="3">
        <v>4</v>
      </c>
      <c r="M9" s="3">
        <v>503192.39</v>
      </c>
      <c r="N9" s="3">
        <v>54.98</v>
      </c>
      <c r="O9">
        <f t="shared" si="3"/>
        <v>0.20709657978002108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0.34811867392661022</v>
      </c>
      <c r="H10">
        <f t="shared" si="0"/>
        <v>0.15575561247551603</v>
      </c>
      <c r="J10">
        <v>1718</v>
      </c>
      <c r="K10" s="3">
        <v>8</v>
      </c>
      <c r="L10" s="3">
        <v>4</v>
      </c>
      <c r="M10" s="3">
        <v>-549224.31999999995</v>
      </c>
      <c r="N10" s="3">
        <v>-54.13</v>
      </c>
      <c r="O10">
        <f t="shared" si="3"/>
        <v>-0.20389483200241074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O2" sqref="O2:O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8</v>
      </c>
      <c r="C1" s="3">
        <v>4</v>
      </c>
      <c r="D1" s="3">
        <v>10980215.85</v>
      </c>
      <c r="E1" s="3">
        <v>236.49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-5.0923047983615009</v>
      </c>
      <c r="H2">
        <f t="shared" ref="H2:H9" si="0">E2/E$1</f>
        <v>-0.71812761638969935</v>
      </c>
      <c r="J2" s="2">
        <v>1011</v>
      </c>
      <c r="K2" s="3">
        <v>8</v>
      </c>
      <c r="L2" s="3">
        <v>4</v>
      </c>
      <c r="M2" s="3">
        <v>1789536.92</v>
      </c>
      <c r="N2" s="3">
        <v>158.6</v>
      </c>
      <c r="O2" s="2">
        <f t="shared" ref="O2:O9" si="1">N2/E$1</f>
        <v>0.67064146475538078</v>
      </c>
      <c r="Q2" s="3">
        <v>607</v>
      </c>
      <c r="R2" s="3">
        <v>20</v>
      </c>
      <c r="S2" s="3">
        <v>2</v>
      </c>
      <c r="T2" s="3">
        <v>342201.2</v>
      </c>
      <c r="U2" s="3">
        <v>35</v>
      </c>
      <c r="V2" s="3">
        <v>88.95</v>
      </c>
      <c r="W2" s="2">
        <f t="shared" ref="W2:W5" si="2">U2/V2</f>
        <v>0.3934794828555368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3">(D3-D2)/$D$1</f>
        <v>2.3354557333224011</v>
      </c>
      <c r="H3">
        <f t="shared" si="0"/>
        <v>-0.1394139287073449</v>
      </c>
      <c r="J3" s="2">
        <v>1112</v>
      </c>
      <c r="K3" s="3">
        <v>8</v>
      </c>
      <c r="L3" s="3">
        <v>4</v>
      </c>
      <c r="M3" s="3">
        <v>-916131.01</v>
      </c>
      <c r="N3" s="3">
        <v>-89.19</v>
      </c>
      <c r="O3" s="2">
        <f t="shared" si="1"/>
        <v>-0.37714068248128885</v>
      </c>
      <c r="Q3" s="3">
        <v>708</v>
      </c>
      <c r="R3" s="3">
        <v>7</v>
      </c>
      <c r="S3" s="3">
        <v>14</v>
      </c>
      <c r="T3" s="3">
        <v>1315502.18</v>
      </c>
      <c r="U3" s="3">
        <v>118.42</v>
      </c>
      <c r="V3" s="3">
        <v>371.31</v>
      </c>
      <c r="W3" s="2">
        <f t="shared" si="2"/>
        <v>0.31892488756025961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3"/>
        <v>1.1517748460290969</v>
      </c>
      <c r="H4">
        <f t="shared" si="0"/>
        <v>-2.8119582223349825E-2</v>
      </c>
      <c r="J4" s="2">
        <v>1213</v>
      </c>
      <c r="K4" s="3">
        <v>8</v>
      </c>
      <c r="L4" s="3">
        <v>4</v>
      </c>
      <c r="M4" s="3">
        <v>510422.48</v>
      </c>
      <c r="N4" s="3">
        <v>46.9</v>
      </c>
      <c r="O4" s="2">
        <f t="shared" si="1"/>
        <v>0.19831705357520402</v>
      </c>
      <c r="Q4" s="3">
        <v>809</v>
      </c>
      <c r="R4" s="3">
        <v>8</v>
      </c>
      <c r="S4" s="3">
        <v>1</v>
      </c>
      <c r="T4" s="3">
        <v>661297.91</v>
      </c>
      <c r="U4" s="3">
        <v>69.86</v>
      </c>
      <c r="V4" s="3">
        <v>271.02</v>
      </c>
      <c r="W4" s="2">
        <f t="shared" si="2"/>
        <v>0.25776695446830494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3"/>
        <v>1.1428168973563486</v>
      </c>
      <c r="H5">
        <f t="shared" si="0"/>
        <v>1.4968920461753139E-2</v>
      </c>
      <c r="J5" s="2">
        <v>1314</v>
      </c>
      <c r="K5" s="3">
        <v>8</v>
      </c>
      <c r="L5" s="3">
        <v>4</v>
      </c>
      <c r="M5" s="3">
        <v>1918639.58</v>
      </c>
      <c r="N5" s="3">
        <v>196.49</v>
      </c>
      <c r="O5" s="2">
        <f t="shared" si="1"/>
        <v>0.83085965579939958</v>
      </c>
      <c r="Q5" s="3">
        <v>910</v>
      </c>
      <c r="R5" s="3">
        <v>10</v>
      </c>
      <c r="S5" s="3">
        <v>3</v>
      </c>
      <c r="T5" s="3">
        <v>631492.81000000006</v>
      </c>
      <c r="U5" s="3">
        <v>66.709999999999994</v>
      </c>
      <c r="V5" s="3">
        <v>192.34</v>
      </c>
      <c r="W5" s="2">
        <f t="shared" si="2"/>
        <v>0.34683373193303524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3"/>
        <v>1.2440105938354573</v>
      </c>
      <c r="H6">
        <f t="shared" si="0"/>
        <v>3.2474946086515286E-2</v>
      </c>
      <c r="J6" s="2">
        <v>1415</v>
      </c>
      <c r="K6" s="3">
        <v>8</v>
      </c>
      <c r="L6" s="3">
        <v>4</v>
      </c>
      <c r="M6" s="3">
        <v>279668.64</v>
      </c>
      <c r="N6" s="3">
        <v>26.42</v>
      </c>
      <c r="O6" s="2">
        <f t="shared" si="1"/>
        <v>0.1117171973444966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3"/>
        <v>3.3704018605426604</v>
      </c>
      <c r="H7">
        <f t="shared" si="0"/>
        <v>7.2096071715505944E-2</v>
      </c>
      <c r="J7" s="2">
        <v>1516</v>
      </c>
      <c r="K7" s="3">
        <v>8</v>
      </c>
      <c r="L7" s="3">
        <v>4</v>
      </c>
      <c r="M7" s="3">
        <v>-773717.71</v>
      </c>
      <c r="N7" s="3">
        <v>-80.459999999999994</v>
      </c>
      <c r="O7" s="2">
        <f t="shared" si="1"/>
        <v>-0.34022580235950778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3"/>
        <v>6.4587608585126306</v>
      </c>
      <c r="H8">
        <f t="shared" si="0"/>
        <v>0.1378916656095395</v>
      </c>
      <c r="J8" s="2">
        <v>1617</v>
      </c>
      <c r="K8" s="3">
        <v>8</v>
      </c>
      <c r="L8" s="3">
        <v>4</v>
      </c>
      <c r="M8" s="3">
        <v>503192.39</v>
      </c>
      <c r="N8" s="3">
        <v>54.98</v>
      </c>
      <c r="O8" s="2">
        <f t="shared" si="1"/>
        <v>0.23248340310372528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3"/>
        <v>0.2882375458948741</v>
      </c>
      <c r="H9">
        <f t="shared" si="0"/>
        <v>0.12372616178273924</v>
      </c>
      <c r="J9" s="2">
        <v>1718</v>
      </c>
      <c r="K9" s="3">
        <v>8</v>
      </c>
      <c r="L9" s="3">
        <v>4</v>
      </c>
      <c r="M9" s="3">
        <v>-549224.31999999995</v>
      </c>
      <c r="N9" s="3">
        <v>-54.13</v>
      </c>
      <c r="O9" s="2">
        <f t="shared" si="1"/>
        <v>-0.22888917078946255</v>
      </c>
    </row>
    <row r="10" spans="1:23" x14ac:dyDescent="0.25">
      <c r="N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c43综合(1)</vt:lpstr>
      <vt:lpstr>c43综合(2)</vt:lpstr>
      <vt:lpstr>综合(3)</vt:lpstr>
      <vt:lpstr>综合(4)</vt:lpstr>
      <vt:lpstr>综合(5)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2018-12-13T16:58:01Z</dcterms:modified>
</cp:coreProperties>
</file>