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 activeTab="1"/>
  </bookViews>
  <sheets>
    <sheet name="辽宁联合" sheetId="1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A3" i="3"/>
  <c r="B3"/>
  <c r="A4"/>
  <c r="B4"/>
  <c r="A2"/>
  <c r="B2"/>
  <c r="A3" i="1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</calcChain>
</file>

<file path=xl/sharedStrings.xml><?xml version="1.0" encoding="utf-8"?>
<sst xmlns="http://schemas.openxmlformats.org/spreadsheetml/2006/main" count="42" uniqueCount="23">
  <si>
    <t>序号</t>
  </si>
  <si>
    <t>登录账号</t>
  </si>
  <si>
    <t>账户名称</t>
  </si>
  <si>
    <t>上日结存</t>
  </si>
  <si>
    <t>出入金</t>
  </si>
  <si>
    <t>出入金手续费</t>
  </si>
  <si>
    <t>库存费</t>
  </si>
  <si>
    <t>结算盈亏</t>
  </si>
  <si>
    <t>平仓盈亏</t>
  </si>
  <si>
    <t>交易手续费</t>
  </si>
  <si>
    <t>交收货款</t>
  </si>
  <si>
    <t>交收费用</t>
  </si>
  <si>
    <t>利息收入</t>
  </si>
  <si>
    <t>其他调整</t>
  </si>
  <si>
    <t>今日结余</t>
  </si>
  <si>
    <t>净值</t>
  </si>
  <si>
    <t>履约准备金</t>
  </si>
  <si>
    <t>冻结准备金</t>
  </si>
  <si>
    <t>可用准备金</t>
  </si>
  <si>
    <t xml:space="preserve">  </t>
  </si>
  <si>
    <t>张俊生</t>
    <phoneticPr fontId="18" type="noConversion"/>
  </si>
  <si>
    <t>尤长亮</t>
    <phoneticPr fontId="18" type="noConversion"/>
  </si>
  <si>
    <t>汪帅锞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</si>
</sst>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20"/>
  <sheetViews>
    <sheetView workbookViewId="0">
      <selection activeCell="D3" sqref="D3:S5"/>
    </sheetView>
  </sheetViews>
  <sheetFormatPr defaultRowHeight="13.5"/>
  <sheetData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>
      <c r="A3" t="str">
        <f>"1"</f>
        <v>1</v>
      </c>
      <c r="B3" t="str">
        <f>"093000037920004"</f>
        <v>093000037920004</v>
      </c>
      <c r="C3" t="str">
        <f>"程杨"</f>
        <v>程杨</v>
      </c>
      <c r="D3">
        <v>534.09</v>
      </c>
      <c r="E3">
        <v>-731</v>
      </c>
      <c r="F3">
        <v>0</v>
      </c>
      <c r="G3">
        <v>-18.260000000000002</v>
      </c>
      <c r="H3">
        <v>131</v>
      </c>
      <c r="I3">
        <v>520</v>
      </c>
      <c r="J3">
        <v>-277.5</v>
      </c>
      <c r="K3">
        <v>0</v>
      </c>
      <c r="L3">
        <v>0</v>
      </c>
      <c r="M3">
        <v>0</v>
      </c>
      <c r="N3">
        <v>0</v>
      </c>
      <c r="O3">
        <v>158.33000000000001</v>
      </c>
      <c r="P3">
        <v>158.33000000000001</v>
      </c>
      <c r="Q3">
        <v>0</v>
      </c>
      <c r="R3">
        <v>0</v>
      </c>
      <c r="S3">
        <v>158.33000000000001</v>
      </c>
    </row>
    <row r="4" spans="1:19">
      <c r="A4" t="str">
        <f>"2"</f>
        <v>2</v>
      </c>
      <c r="B4" t="str">
        <f>"093000037920005"</f>
        <v>093000037920005</v>
      </c>
      <c r="C4" t="str">
        <f>"方俊凯"</f>
        <v>方俊凯</v>
      </c>
      <c r="D4">
        <v>114.81</v>
      </c>
      <c r="E4">
        <v>1700</v>
      </c>
      <c r="F4">
        <v>0</v>
      </c>
      <c r="G4">
        <v>-16.149999999999999</v>
      </c>
      <c r="H4">
        <v>-196</v>
      </c>
      <c r="I4">
        <v>770</v>
      </c>
      <c r="J4">
        <v>-246.05</v>
      </c>
      <c r="K4">
        <v>0</v>
      </c>
      <c r="L4">
        <v>0</v>
      </c>
      <c r="M4">
        <v>0</v>
      </c>
      <c r="N4">
        <v>0</v>
      </c>
      <c r="O4">
        <v>2126.61</v>
      </c>
      <c r="P4">
        <v>2126.61</v>
      </c>
      <c r="Q4">
        <v>1954.86</v>
      </c>
      <c r="R4">
        <v>0</v>
      </c>
      <c r="S4">
        <v>171.75</v>
      </c>
    </row>
    <row r="5" spans="1:19">
      <c r="A5" t="str">
        <f>"3"</f>
        <v>3</v>
      </c>
      <c r="B5" t="str">
        <f>"093000037920006"</f>
        <v>093000037920006</v>
      </c>
      <c r="C5" t="str">
        <f>"王向前"</f>
        <v>王向前</v>
      </c>
      <c r="D5">
        <v>275.17</v>
      </c>
      <c r="E5">
        <v>0</v>
      </c>
      <c r="F5">
        <v>0</v>
      </c>
      <c r="G5">
        <v>-10.33</v>
      </c>
      <c r="H5">
        <v>-61</v>
      </c>
      <c r="I5">
        <v>144</v>
      </c>
      <c r="J5">
        <v>-71.790000000000006</v>
      </c>
      <c r="K5">
        <v>0</v>
      </c>
      <c r="L5">
        <v>0</v>
      </c>
      <c r="M5">
        <v>0</v>
      </c>
      <c r="N5">
        <v>0</v>
      </c>
      <c r="O5">
        <v>276.05</v>
      </c>
      <c r="P5">
        <v>276.05</v>
      </c>
      <c r="Q5">
        <v>208.14</v>
      </c>
      <c r="R5">
        <v>0</v>
      </c>
      <c r="S5">
        <v>67.91</v>
      </c>
    </row>
    <row r="6" spans="1:19">
      <c r="A6" t="str">
        <f>"4"</f>
        <v>4</v>
      </c>
      <c r="B6" t="str">
        <f>"093000037920007"</f>
        <v>093000037920007</v>
      </c>
      <c r="C6" t="str">
        <f>"程圳"</f>
        <v>程圳</v>
      </c>
      <c r="D6">
        <v>132.5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132.5</v>
      </c>
      <c r="P6">
        <v>132.5</v>
      </c>
      <c r="Q6">
        <v>0</v>
      </c>
      <c r="R6">
        <v>0</v>
      </c>
      <c r="S6">
        <v>132.5</v>
      </c>
    </row>
    <row r="7" spans="1:19">
      <c r="A7" t="str">
        <f>"5"</f>
        <v>5</v>
      </c>
      <c r="B7" t="str">
        <f>"093000037920008"</f>
        <v>093000037920008</v>
      </c>
      <c r="C7" t="str">
        <f>"程爱萍"</f>
        <v>程爱萍</v>
      </c>
      <c r="D7">
        <v>136.52000000000001</v>
      </c>
      <c r="E7">
        <v>0</v>
      </c>
      <c r="F7">
        <v>0</v>
      </c>
      <c r="G7">
        <v>0</v>
      </c>
      <c r="H7">
        <v>0</v>
      </c>
      <c r="I7">
        <v>26</v>
      </c>
      <c r="J7">
        <v>-2.73</v>
      </c>
      <c r="K7">
        <v>0</v>
      </c>
      <c r="L7">
        <v>0</v>
      </c>
      <c r="M7">
        <v>0</v>
      </c>
      <c r="N7">
        <v>0</v>
      </c>
      <c r="O7">
        <v>159.79</v>
      </c>
      <c r="P7">
        <v>159.79</v>
      </c>
      <c r="Q7">
        <v>0</v>
      </c>
      <c r="R7">
        <v>0</v>
      </c>
      <c r="S7">
        <v>159.79</v>
      </c>
    </row>
    <row r="8" spans="1:19">
      <c r="A8" t="str">
        <f>"6"</f>
        <v>6</v>
      </c>
      <c r="B8" t="str">
        <f>"093000037920009"</f>
        <v>093000037920009</v>
      </c>
      <c r="C8" t="str">
        <f>"程爱华"</f>
        <v>程爱华</v>
      </c>
      <c r="D8">
        <v>137.52000000000001</v>
      </c>
      <c r="E8">
        <v>-161.79</v>
      </c>
      <c r="F8">
        <v>0</v>
      </c>
      <c r="G8">
        <v>0</v>
      </c>
      <c r="H8">
        <v>0</v>
      </c>
      <c r="I8">
        <v>27</v>
      </c>
      <c r="J8">
        <v>-2.73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t="str">
        <f>"7"</f>
        <v>7</v>
      </c>
      <c r="B9" t="str">
        <f>"093000037920012"</f>
        <v>093000037920012</v>
      </c>
      <c r="C9" t="str">
        <f>"方明亮"</f>
        <v>方明亮</v>
      </c>
      <c r="D9">
        <v>212.6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212.6</v>
      </c>
      <c r="P9">
        <v>212.6</v>
      </c>
      <c r="Q9">
        <v>0</v>
      </c>
      <c r="R9">
        <v>0</v>
      </c>
      <c r="S9">
        <v>212.6</v>
      </c>
    </row>
    <row r="10" spans="1:19">
      <c r="A10" t="str">
        <f>"8"</f>
        <v>8</v>
      </c>
      <c r="B10" t="str">
        <f>"093000037920011"</f>
        <v>093000037920011</v>
      </c>
      <c r="C10" t="str">
        <f>"李洁"</f>
        <v>李洁</v>
      </c>
      <c r="D10">
        <v>213.6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213.6</v>
      </c>
      <c r="P10">
        <v>213.6</v>
      </c>
      <c r="Q10">
        <v>0</v>
      </c>
      <c r="R10">
        <v>0</v>
      </c>
      <c r="S10">
        <v>213.6</v>
      </c>
    </row>
    <row r="11" spans="1:19">
      <c r="A11" t="str">
        <f>"9"</f>
        <v>9</v>
      </c>
      <c r="B11" t="str">
        <f>"093000037920010"</f>
        <v>093000037920010</v>
      </c>
      <c r="C11" t="str">
        <f>"时战群"</f>
        <v>时战群</v>
      </c>
      <c r="D11">
        <v>0</v>
      </c>
      <c r="E11">
        <v>200</v>
      </c>
      <c r="F11">
        <v>0</v>
      </c>
      <c r="G11">
        <v>0</v>
      </c>
      <c r="H11">
        <v>0</v>
      </c>
      <c r="I11">
        <v>18</v>
      </c>
      <c r="J11">
        <v>-5.43</v>
      </c>
      <c r="K11">
        <v>0</v>
      </c>
      <c r="L11">
        <v>0</v>
      </c>
      <c r="M11">
        <v>0</v>
      </c>
      <c r="N11">
        <v>0</v>
      </c>
      <c r="O11">
        <v>212.57</v>
      </c>
      <c r="P11">
        <v>212.57</v>
      </c>
      <c r="Q11">
        <v>0</v>
      </c>
      <c r="R11">
        <v>0</v>
      </c>
      <c r="S11">
        <v>212.57</v>
      </c>
    </row>
    <row r="12" spans="1:19">
      <c r="A12" t="str">
        <f>"10"</f>
        <v>10</v>
      </c>
      <c r="B12" t="str">
        <f>"093000037920013"</f>
        <v>093000037920013</v>
      </c>
      <c r="C12" t="str">
        <f>"方玉伟"</f>
        <v>方玉伟</v>
      </c>
      <c r="D12">
        <v>184.59</v>
      </c>
      <c r="E12">
        <v>1842</v>
      </c>
      <c r="F12">
        <v>0</v>
      </c>
      <c r="G12">
        <v>0</v>
      </c>
      <c r="H12">
        <v>0</v>
      </c>
      <c r="I12">
        <v>-121</v>
      </c>
      <c r="J12">
        <v>-133.31</v>
      </c>
      <c r="K12">
        <v>0</v>
      </c>
      <c r="L12">
        <v>0</v>
      </c>
      <c r="M12">
        <v>0</v>
      </c>
      <c r="N12">
        <v>0</v>
      </c>
      <c r="O12">
        <v>1772.28</v>
      </c>
      <c r="P12">
        <v>1772.28</v>
      </c>
      <c r="Q12">
        <v>0</v>
      </c>
      <c r="R12">
        <v>0</v>
      </c>
      <c r="S12">
        <v>1772.28</v>
      </c>
    </row>
    <row r="13" spans="1:19">
      <c r="A13" t="str">
        <f>"11"</f>
        <v>11</v>
      </c>
      <c r="B13" t="str">
        <f>"093000037920014"</f>
        <v>093000037920014</v>
      </c>
      <c r="C13" t="str">
        <f>"程俊丽"</f>
        <v>程俊丽</v>
      </c>
      <c r="D13">
        <v>203.59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203.59</v>
      </c>
      <c r="P13">
        <v>203.59</v>
      </c>
      <c r="Q13">
        <v>0</v>
      </c>
      <c r="R13">
        <v>0</v>
      </c>
      <c r="S13">
        <v>203.59</v>
      </c>
    </row>
    <row r="14" spans="1:19">
      <c r="A14" t="str">
        <f>"12"</f>
        <v>12</v>
      </c>
      <c r="B14" t="str">
        <f>"093000037920015"</f>
        <v>093000037920015</v>
      </c>
      <c r="C14" t="str">
        <f>"张二涛"</f>
        <v>张二涛</v>
      </c>
      <c r="D14">
        <v>0</v>
      </c>
      <c r="E14">
        <v>200</v>
      </c>
      <c r="F14">
        <v>0</v>
      </c>
      <c r="G14">
        <v>-2.72</v>
      </c>
      <c r="H14">
        <v>24</v>
      </c>
      <c r="I14">
        <v>-74</v>
      </c>
      <c r="J14">
        <v>-10.89</v>
      </c>
      <c r="K14">
        <v>0</v>
      </c>
      <c r="L14">
        <v>0</v>
      </c>
      <c r="M14">
        <v>0</v>
      </c>
      <c r="N14">
        <v>0</v>
      </c>
      <c r="O14">
        <v>136.38999999999999</v>
      </c>
      <c r="P14">
        <v>136.38999999999999</v>
      </c>
      <c r="Q14">
        <v>0</v>
      </c>
      <c r="R14">
        <v>0</v>
      </c>
      <c r="S14">
        <v>136.38999999999999</v>
      </c>
    </row>
    <row r="15" spans="1:19">
      <c r="A15" t="str">
        <f>"13"</f>
        <v>13</v>
      </c>
      <c r="B15" t="str">
        <f>"093000037920017"</f>
        <v>093000037920017</v>
      </c>
      <c r="C15" t="str">
        <f>"杨美勤"</f>
        <v>杨美勤</v>
      </c>
      <c r="D15">
        <v>0</v>
      </c>
      <c r="E15">
        <v>200</v>
      </c>
      <c r="F15">
        <v>0</v>
      </c>
      <c r="G15">
        <v>0</v>
      </c>
      <c r="H15">
        <v>0</v>
      </c>
      <c r="I15">
        <v>-12</v>
      </c>
      <c r="J15">
        <v>-5.43</v>
      </c>
      <c r="K15">
        <v>0</v>
      </c>
      <c r="L15">
        <v>0</v>
      </c>
      <c r="M15">
        <v>0</v>
      </c>
      <c r="N15">
        <v>0</v>
      </c>
      <c r="O15">
        <v>182.57</v>
      </c>
      <c r="P15">
        <v>182.57</v>
      </c>
      <c r="Q15">
        <v>0</v>
      </c>
      <c r="R15">
        <v>0</v>
      </c>
      <c r="S15">
        <v>182.57</v>
      </c>
    </row>
    <row r="16" spans="1:19">
      <c r="A16" t="str">
        <f>"14"</f>
        <v>14</v>
      </c>
      <c r="B16" t="str">
        <f>"093000037920018"</f>
        <v>093000037920018</v>
      </c>
      <c r="C16" t="str">
        <f>"杨可欣"</f>
        <v>杨可欣</v>
      </c>
      <c r="D16">
        <v>0</v>
      </c>
      <c r="E16">
        <v>1400</v>
      </c>
      <c r="F16">
        <v>0</v>
      </c>
      <c r="G16">
        <v>-3.26</v>
      </c>
      <c r="H16">
        <v>-52</v>
      </c>
      <c r="I16">
        <v>-299</v>
      </c>
      <c r="J16">
        <v>-87.65</v>
      </c>
      <c r="K16">
        <v>0</v>
      </c>
      <c r="L16">
        <v>0</v>
      </c>
      <c r="M16">
        <v>0</v>
      </c>
      <c r="N16">
        <v>0</v>
      </c>
      <c r="O16">
        <v>958.09</v>
      </c>
      <c r="P16">
        <v>958.09</v>
      </c>
      <c r="Q16">
        <v>977.43</v>
      </c>
      <c r="R16">
        <v>0</v>
      </c>
      <c r="S16">
        <v>-19.34</v>
      </c>
    </row>
    <row r="17" spans="1:19">
      <c r="A17" t="str">
        <f>"15"</f>
        <v>15</v>
      </c>
      <c r="B17" t="str">
        <f>"093000037920019"</f>
        <v>093000037920019</v>
      </c>
      <c r="C17" t="str">
        <f>"李建永"</f>
        <v>李建永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t="str">
        <f>"16"</f>
        <v>16</v>
      </c>
      <c r="B18" t="str">
        <f>"093000037920020"</f>
        <v>093000037920020</v>
      </c>
      <c r="C18" t="str">
        <f>"伍萍"</f>
        <v>伍萍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t="str">
        <f>"17"</f>
        <v>17</v>
      </c>
      <c r="B19" t="str">
        <f>"093000037920021"</f>
        <v>093000037920021</v>
      </c>
      <c r="C19" t="str">
        <f>"王贝贝"</f>
        <v>王贝贝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t="s">
        <v>19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"/>
  <sheetViews>
    <sheetView tabSelected="1" workbookViewId="0">
      <selection activeCell="M7" sqref="M7"/>
    </sheetView>
  </sheetViews>
  <sheetFormatPr defaultRowHeight="13.5"/>
  <cols>
    <col min="2" max="2" width="20.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tr">
        <f>"1"</f>
        <v>1</v>
      </c>
      <c r="B2" t="str">
        <f>"093002"</f>
        <v>093002</v>
      </c>
      <c r="C2" t="s">
        <v>20</v>
      </c>
      <c r="D2">
        <v>275.17</v>
      </c>
      <c r="E2">
        <v>0</v>
      </c>
      <c r="F2">
        <v>0</v>
      </c>
      <c r="G2">
        <v>-10.33</v>
      </c>
      <c r="H2">
        <v>-61</v>
      </c>
      <c r="I2">
        <v>144</v>
      </c>
      <c r="J2">
        <v>-100</v>
      </c>
      <c r="K2">
        <v>0</v>
      </c>
      <c r="L2">
        <v>0</v>
      </c>
      <c r="M2">
        <v>0</v>
      </c>
      <c r="N2">
        <v>0</v>
      </c>
      <c r="O2">
        <v>276.05</v>
      </c>
      <c r="P2">
        <v>276.05</v>
      </c>
      <c r="Q2">
        <v>208.14</v>
      </c>
      <c r="R2">
        <v>0</v>
      </c>
      <c r="S2">
        <v>67.91</v>
      </c>
    </row>
    <row r="3" spans="1:19">
      <c r="A3" t="str">
        <f>"2"</f>
        <v>2</v>
      </c>
      <c r="B3" t="str">
        <f>"093003"</f>
        <v>093003</v>
      </c>
      <c r="C3" t="s">
        <v>21</v>
      </c>
      <c r="D3">
        <v>275.17</v>
      </c>
      <c r="E3">
        <v>0</v>
      </c>
      <c r="F3">
        <v>0</v>
      </c>
      <c r="G3">
        <v>-10.33</v>
      </c>
      <c r="H3">
        <v>-61</v>
      </c>
      <c r="I3">
        <v>144</v>
      </c>
      <c r="J3">
        <v>-100</v>
      </c>
      <c r="K3">
        <v>0</v>
      </c>
      <c r="L3">
        <v>0</v>
      </c>
      <c r="M3">
        <v>0</v>
      </c>
      <c r="N3">
        <v>0</v>
      </c>
      <c r="O3">
        <v>276.05</v>
      </c>
      <c r="P3">
        <v>276.05</v>
      </c>
      <c r="Q3">
        <v>208.14</v>
      </c>
      <c r="R3">
        <v>0</v>
      </c>
      <c r="S3">
        <v>67.91</v>
      </c>
    </row>
    <row r="4" spans="1:19">
      <c r="A4" t="str">
        <f>"3"</f>
        <v>3</v>
      </c>
      <c r="B4" t="str">
        <f>"093001"</f>
        <v>093001</v>
      </c>
      <c r="C4" t="s">
        <v>22</v>
      </c>
      <c r="D4">
        <v>275.17</v>
      </c>
      <c r="E4">
        <v>0</v>
      </c>
      <c r="F4">
        <v>0</v>
      </c>
      <c r="G4">
        <v>-10.33</v>
      </c>
      <c r="H4">
        <v>-61</v>
      </c>
      <c r="I4">
        <v>144</v>
      </c>
      <c r="J4">
        <v>-100</v>
      </c>
      <c r="K4">
        <v>0</v>
      </c>
      <c r="L4">
        <v>0</v>
      </c>
      <c r="M4">
        <v>0</v>
      </c>
      <c r="N4">
        <v>0</v>
      </c>
      <c r="O4">
        <v>276.05</v>
      </c>
      <c r="P4">
        <v>276.05</v>
      </c>
      <c r="Q4">
        <v>208.14</v>
      </c>
      <c r="R4">
        <v>0</v>
      </c>
      <c r="S4">
        <v>67.91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辽宁联合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2016-06-14T04:46:34Z</dcterms:created>
  <dcterms:modified xsi:type="dcterms:W3CDTF">2016-06-16T08:51:19Z</dcterms:modified>
</cp:coreProperties>
</file>