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B00D0704-6609-41E1-B0D7-82EAFE53697A}" xr6:coauthVersionLast="47" xr6:coauthVersionMax="47" xr10:uidLastSave="{00000000-0000-0000-0000-000000000000}"/>
  <bookViews>
    <workbookView xWindow="-7860" yWindow="-18617" windowWidth="33120" windowHeight="18000" activeTab="5" xr2:uid="{4A78666A-E54C-4192-A2C4-3D26FFAF99BE}"/>
  </bookViews>
  <sheets>
    <sheet name="nantucket" sheetId="2" r:id="rId1"/>
    <sheet name="load" sheetId="13" r:id="rId2"/>
    <sheet name="resources" sheetId="1" r:id="rId3"/>
    <sheet name="projections" sheetId="10" r:id="rId4"/>
    <sheet name="data_csv" sheetId="11" r:id="rId5"/>
    <sheet name="jp_data" sheetId="14" r:id="rId6"/>
    <sheet name="results" sheetId="12" r:id="rId7"/>
    <sheet name="ev_charging" sheetId="6" r:id="rId8"/>
    <sheet name="annual_peaks_estimated_data" sheetId="5" r:id="rId9"/>
    <sheet name="overview" sheetId="3" r:id="rId10"/>
    <sheet name="traffic" sheetId="7" r:id="rId11"/>
    <sheet name="solar" sheetId="8" r:id="rId12"/>
  </sheets>
  <definedNames>
    <definedName name="ExterneDaten_1" localSheetId="8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14" l="1"/>
  <c r="S15" i="14" s="1"/>
  <c r="T15" i="14" s="1"/>
  <c r="U15" i="14" s="1"/>
  <c r="V15" i="14"/>
  <c r="W15" i="14" s="1"/>
  <c r="X15" i="14" s="1"/>
  <c r="Y15" i="14"/>
  <c r="Z15" i="14"/>
  <c r="AA15" i="14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/>
  <c r="X16" i="14" s="1"/>
  <c r="Y16" i="14" s="1"/>
  <c r="Z16" i="14"/>
  <c r="AA16" i="14"/>
  <c r="AB16" i="14"/>
  <c r="AC16" i="14" s="1"/>
  <c r="AD16" i="14" s="1"/>
  <c r="AE16" i="14" s="1"/>
  <c r="AF16" i="14" s="1"/>
  <c r="AG16" i="14" s="1"/>
  <c r="AH16" i="14" s="1"/>
  <c r="AI16" i="14" s="1"/>
  <c r="AJ16" i="14" s="1"/>
  <c r="AK16" i="14" s="1"/>
  <c r="AL16" i="14" s="1"/>
  <c r="AM16" i="14" s="1"/>
  <c r="AN16" i="14" s="1"/>
  <c r="R17" i="14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R18" i="14"/>
  <c r="S18" i="14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AI18" i="14" s="1"/>
  <c r="AJ18" i="14" s="1"/>
  <c r="AK18" i="14" s="1"/>
  <c r="AL18" i="14" s="1"/>
  <c r="AM18" i="14" s="1"/>
  <c r="AN18" i="14" s="1"/>
  <c r="R19" i="14"/>
  <c r="S19" i="14"/>
  <c r="T19" i="14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AI19" i="14" s="1"/>
  <c r="AJ19" i="14" s="1"/>
  <c r="AK19" i="14" s="1"/>
  <c r="AL19" i="14" s="1"/>
  <c r="AM19" i="14" s="1"/>
  <c r="AN19" i="14" s="1"/>
  <c r="R20" i="14"/>
  <c r="S20" i="14"/>
  <c r="T20" i="14"/>
  <c r="U20" i="14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AI20" i="14" s="1"/>
  <c r="AJ20" i="14" s="1"/>
  <c r="AK20" i="14" s="1"/>
  <c r="AL20" i="14" s="1"/>
  <c r="AM20" i="14" s="1"/>
  <c r="AN20" i="14" s="1"/>
  <c r="R21" i="14"/>
  <c r="S21" i="14"/>
  <c r="T21" i="14"/>
  <c r="U21" i="14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R22" i="14"/>
  <c r="S22" i="14"/>
  <c r="T22" i="14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AI22" i="14" s="1"/>
  <c r="AJ22" i="14" s="1"/>
  <c r="AK22" i="14" s="1"/>
  <c r="AL22" i="14" s="1"/>
  <c r="AM22" i="14" s="1"/>
  <c r="AN22" i="14" s="1"/>
  <c r="R23" i="14"/>
  <c r="S23" i="14" s="1"/>
  <c r="T23" i="14" s="1"/>
  <c r="U23" i="14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AI23" i="14" s="1"/>
  <c r="AJ23" i="14" s="1"/>
  <c r="AK23" i="14" s="1"/>
  <c r="AL23" i="14" s="1"/>
  <c r="AM23" i="14" s="1"/>
  <c r="AN23" i="14" s="1"/>
  <c r="R24" i="14"/>
  <c r="S24" i="14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R25" i="14"/>
  <c r="S25" i="14"/>
  <c r="T25" i="14"/>
  <c r="U25" i="14" s="1"/>
  <c r="V25" i="14" s="1"/>
  <c r="W25" i="14"/>
  <c r="X25" i="14"/>
  <c r="Y25" i="14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R26" i="14"/>
  <c r="S26" i="14"/>
  <c r="T26" i="14"/>
  <c r="U26" i="14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R27" i="14"/>
  <c r="S27" i="14"/>
  <c r="T27" i="14"/>
  <c r="U27" i="14"/>
  <c r="V27" i="14"/>
  <c r="W27" i="14" s="1"/>
  <c r="X27" i="14" s="1"/>
  <c r="Y27" i="14"/>
  <c r="Z27" i="14"/>
  <c r="AA27" i="14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R28" i="14"/>
  <c r="S28" i="14" s="1"/>
  <c r="T28" i="14" s="1"/>
  <c r="U28" i="14" s="1"/>
  <c r="V28" i="14" s="1"/>
  <c r="W28" i="14"/>
  <c r="X28" i="14" s="1"/>
  <c r="Y28" i="14" s="1"/>
  <c r="Z28" i="14"/>
  <c r="AA28" i="14"/>
  <c r="AB28" i="14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R29" i="14"/>
  <c r="S29" i="14"/>
  <c r="T29" i="14" s="1"/>
  <c r="U29" i="14" s="1"/>
  <c r="V29" i="14" s="1"/>
  <c r="W29" i="14" s="1"/>
  <c r="X29" i="14"/>
  <c r="Y29" i="14" s="1"/>
  <c r="Z29" i="14" s="1"/>
  <c r="AA29" i="14"/>
  <c r="AB29" i="14"/>
  <c r="AC29" i="14"/>
  <c r="AD29" i="14" s="1"/>
  <c r="AE29" i="14" s="1"/>
  <c r="AF29" i="14" s="1"/>
  <c r="AG29" i="14" s="1"/>
  <c r="AH29" i="14" s="1"/>
  <c r="AI29" i="14" s="1"/>
  <c r="AJ29" i="14" s="1"/>
  <c r="AK29" i="14" s="1"/>
  <c r="AL29" i="14" s="1"/>
  <c r="AM29" i="14" s="1"/>
  <c r="AN29" i="14" s="1"/>
  <c r="R30" i="14"/>
  <c r="S30" i="14"/>
  <c r="T30" i="14"/>
  <c r="U30" i="14" s="1"/>
  <c r="V30" i="14" s="1"/>
  <c r="W30" i="14" s="1"/>
  <c r="X30" i="14" s="1"/>
  <c r="Y30" i="14"/>
  <c r="Z30" i="14" s="1"/>
  <c r="AA30" i="14" s="1"/>
  <c r="AB30" i="14"/>
  <c r="AC30" i="14"/>
  <c r="AD30" i="14"/>
  <c r="AE30" i="14" s="1"/>
  <c r="AF30" i="14" s="1"/>
  <c r="AG30" i="14" s="1"/>
  <c r="AH30" i="14" s="1"/>
  <c r="AI30" i="14" s="1"/>
  <c r="AJ30" i="14" s="1"/>
  <c r="AK30" i="14" s="1"/>
  <c r="AL30" i="14" s="1"/>
  <c r="AM30" i="14" s="1"/>
  <c r="AN30" i="14" s="1"/>
  <c r="R31" i="14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AI31" i="14" s="1"/>
  <c r="AJ31" i="14" s="1"/>
  <c r="AK31" i="14" s="1"/>
  <c r="AL31" i="14" s="1"/>
  <c r="AM31" i="14" s="1"/>
  <c r="AN31" i="14" s="1"/>
  <c r="R32" i="14"/>
  <c r="S32" i="14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AI32" i="14" s="1"/>
  <c r="AJ32" i="14" s="1"/>
  <c r="AK32" i="14" s="1"/>
  <c r="AL32" i="14" s="1"/>
  <c r="AM32" i="14" s="1"/>
  <c r="AN32" i="14" s="1"/>
  <c r="R33" i="14"/>
  <c r="S33" i="14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R34" i="14"/>
  <c r="S34" i="14"/>
  <c r="T34" i="14"/>
  <c r="U34" i="14"/>
  <c r="V34" i="14"/>
  <c r="W34" i="14"/>
  <c r="X34" i="14"/>
  <c r="Y34" i="14" s="1"/>
  <c r="Z34" i="14" s="1"/>
  <c r="AA34" i="14" s="1"/>
  <c r="AB34" i="14" s="1"/>
  <c r="AC34" i="14"/>
  <c r="AD34" i="14" s="1"/>
  <c r="AE34" i="14" s="1"/>
  <c r="AF34" i="14" s="1"/>
  <c r="AG34" i="14" s="1"/>
  <c r="AH34" i="14" s="1"/>
  <c r="AI34" i="14" s="1"/>
  <c r="AJ34" i="14" s="1"/>
  <c r="AK34" i="14" s="1"/>
  <c r="AL34" i="14" s="1"/>
  <c r="AM34" i="14" s="1"/>
  <c r="AN34" i="14" s="1"/>
  <c r="R35" i="14"/>
  <c r="S35" i="14" s="1"/>
  <c r="T35" i="14" s="1"/>
  <c r="U35" i="14"/>
  <c r="V35" i="14"/>
  <c r="W35" i="14"/>
  <c r="X35" i="14"/>
  <c r="Y35" i="14"/>
  <c r="Z35" i="14" s="1"/>
  <c r="AA35" i="14" s="1"/>
  <c r="AB35" i="14" s="1"/>
  <c r="AC35" i="14" s="1"/>
  <c r="AD35" i="14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R36" i="14"/>
  <c r="S36" i="14"/>
  <c r="T36" i="14" s="1"/>
  <c r="U36" i="14" s="1"/>
  <c r="V36" i="14"/>
  <c r="W36" i="14"/>
  <c r="X36" i="14"/>
  <c r="Y36" i="14"/>
  <c r="Z36" i="14"/>
  <c r="AA36" i="14" s="1"/>
  <c r="AB36" i="14" s="1"/>
  <c r="AC36" i="14" s="1"/>
  <c r="AD36" i="14" s="1"/>
  <c r="AE36" i="14" s="1"/>
  <c r="AF36" i="14" s="1"/>
  <c r="AG36" i="14" s="1"/>
  <c r="AH36" i="14" s="1"/>
  <c r="AI36" i="14" s="1"/>
  <c r="AJ36" i="14" s="1"/>
  <c r="AK36" i="14" s="1"/>
  <c r="AL36" i="14" s="1"/>
  <c r="AM36" i="14" s="1"/>
  <c r="AN36" i="14" s="1"/>
  <c r="R37" i="14"/>
  <c r="S37" i="14"/>
  <c r="T37" i="14"/>
  <c r="U37" i="14" s="1"/>
  <c r="V37" i="14" s="1"/>
  <c r="W37" i="14"/>
  <c r="X37" i="14"/>
  <c r="Y37" i="14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R38" i="14"/>
  <c r="S38" i="14"/>
  <c r="T38" i="14"/>
  <c r="U38" i="14"/>
  <c r="V38" i="14" s="1"/>
  <c r="W38" i="14"/>
  <c r="X38" i="14"/>
  <c r="Y38" i="14"/>
  <c r="Z38" i="14"/>
  <c r="AA38" i="14" s="1"/>
  <c r="AB38" i="14" s="1"/>
  <c r="AC38" i="14" s="1"/>
  <c r="AD38" i="14" s="1"/>
  <c r="AE38" i="14" s="1"/>
  <c r="AF38" i="14" s="1"/>
  <c r="AG38" i="14" s="1"/>
  <c r="AH38" i="14" s="1"/>
  <c r="AI38" i="14" s="1"/>
  <c r="AJ38" i="14" s="1"/>
  <c r="AK38" i="14" s="1"/>
  <c r="AL38" i="14" s="1"/>
  <c r="AM38" i="14" s="1"/>
  <c r="AN38" i="14" s="1"/>
  <c r="R39" i="14"/>
  <c r="S39" i="14"/>
  <c r="T39" i="14"/>
  <c r="U39" i="14"/>
  <c r="V39" i="14"/>
  <c r="W39" i="14" s="1"/>
  <c r="X39" i="14"/>
  <c r="Y39" i="14"/>
  <c r="Z39" i="14"/>
  <c r="AA39" i="14"/>
  <c r="AB39" i="14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15" i="14"/>
  <c r="K45" i="14"/>
  <c r="B14" i="14"/>
  <c r="I14" i="14"/>
  <c r="I19" i="14" s="1"/>
  <c r="K19" i="14" s="1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2" i="13"/>
  <c r="L3" i="13"/>
  <c r="L4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4" i="12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2" i="11"/>
  <c r="D2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G33" i="11"/>
  <c r="G2" i="1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  <c r="I42" i="14" l="1"/>
  <c r="K42" i="14" s="1"/>
  <c r="I37" i="14"/>
  <c r="K37" i="14" s="1"/>
  <c r="I36" i="14"/>
  <c r="K36" i="14" s="1"/>
  <c r="I35" i="14"/>
  <c r="K35" i="14" s="1"/>
  <c r="I29" i="14"/>
  <c r="K29" i="14" s="1"/>
  <c r="I25" i="14"/>
  <c r="K25" i="14" s="1"/>
  <c r="I23" i="14"/>
  <c r="K23" i="14" s="1"/>
  <c r="I24" i="14"/>
  <c r="K24" i="14" s="1"/>
  <c r="I30" i="14"/>
  <c r="K30" i="14" s="1"/>
  <c r="I18" i="14"/>
  <c r="K18" i="14" s="1"/>
  <c r="I17" i="14"/>
  <c r="K17" i="14" s="1"/>
  <c r="I41" i="14"/>
  <c r="K41" i="14" s="1"/>
  <c r="I40" i="14"/>
  <c r="K40" i="14" s="1"/>
  <c r="I28" i="14"/>
  <c r="K28" i="14" s="1"/>
  <c r="I16" i="14"/>
  <c r="K16" i="14" s="1"/>
  <c r="I39" i="14"/>
  <c r="K39" i="14" s="1"/>
  <c r="I27" i="14"/>
  <c r="K27" i="14" s="1"/>
  <c r="I38" i="14"/>
  <c r="K38" i="14" s="1"/>
  <c r="I26" i="14"/>
  <c r="K26" i="14" s="1"/>
  <c r="K14" i="14"/>
  <c r="I34" i="14"/>
  <c r="K34" i="14" s="1"/>
  <c r="I22" i="14"/>
  <c r="K22" i="14" s="1"/>
  <c r="I15" i="14"/>
  <c r="K15" i="14" s="1"/>
  <c r="I33" i="14"/>
  <c r="K33" i="14" s="1"/>
  <c r="I21" i="14"/>
  <c r="K21" i="14" s="1"/>
  <c r="I44" i="14"/>
  <c r="K44" i="14" s="1"/>
  <c r="I32" i="14"/>
  <c r="K32" i="14" s="1"/>
  <c r="I20" i="14"/>
  <c r="K20" i="14" s="1"/>
  <c r="I43" i="14"/>
  <c r="K43" i="14" s="1"/>
  <c r="I31" i="14"/>
  <c r="K31" i="14" s="1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<sst xmlns="http://schemas.openxmlformats.org/spreadsheetml/2006/main" count="3457" uniqueCount="306">
  <si>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</si>
  <si>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</si>
  <si>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</si>
  <si>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</si>
  <si>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</si>
  <si>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</si>
  <si>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</si>
  <si>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</si>
  <si>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</si>
  <si>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</si>
  <si>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</si>
  <si>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</si>
  <si>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</si>
  <si>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</si>
  <si>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</si>
  <si>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</si>
  <si>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</si>
  <si>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</si>
  <si>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</si>
  <si>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</si>
  <si>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</si>
  <si>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</si>
  <si>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</si>
  <si>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</si>
  <si>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</si>
  <si>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</si>
  <si>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</si>
  <si>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</si>
  <si>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</si>
  <si>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</si>
  <si>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</si>
  <si>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</si>
  <si>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</si>
  <si>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</si>
  <si>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</si>
  <si>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</si>
  <si>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</si>
  <si>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</si>
  <si>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</si>
  <si>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</si>
  <si>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</si>
  <si>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</si>
  <si>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</si>
  <si>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</si>
  <si>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</si>
  <si>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</si>
  <si>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</si>
  <si>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</si>
  <si>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</si>
  <si>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</si>
  <si>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</si>
  <si>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</si>
  <si>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</si>
  <si>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</si>
  <si>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</si>
  <si>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</si>
  <si>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</si>
  <si>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</si>
  <si>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</si>
  <si>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</si>
  <si>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</si>
  <si>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</si>
  <si>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</si>
  <si>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</si>
  <si>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</si>
  <si>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</si>
  <si>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</si>
  <si>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</si>
  <si>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</si>
  <si>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</si>
  <si>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</si>
  <si>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</si>
  <si>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</si>
  <si>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</si>
  <si>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</si>
  <si>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</si>
  <si>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</si>
  <si>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</si>
  <si>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</si>
  <si>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</si>
  <si>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</si>
  <si>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</si>
  <si>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</si>
  <si>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</si>
  <si>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</si>
  <si>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</si>
  <si>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</si>
  <si>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</si>
  <si>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</si>
  <si>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</si>
  <si>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</si>
  <si>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</si>
  <si>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</si>
  <si>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</si>
  <si>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</si>
  <si>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</si>
  <si>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</si>
  <si>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</si>
  <si>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</si>
  <si>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</si>
  <si>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</si>
  <si>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</si>
  <si>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</si>
  <si>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</si>
  <si>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</si>
  <si>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</si>
  <si>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</si>
  <si>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</si>
  <si>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</si>
  <si>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</si>
  <si>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</si>
  <si>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</si>
  <si>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</si>
  <si>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</si>
  <si>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</si>
  <si>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</si>
  <si>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</si>
  <si>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</si>
  <si>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</si>
  <si>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</si>
  <si>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</si>
  <si>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</si>
  <si>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</si>
  <si>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</si>
  <si>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</si>
  <si>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</si>
  <si>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</si>
  <si>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</si>
  <si>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</si>
  <si>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</si>
  <si>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</si>
  <si>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</si>
  <si>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</si>
  <si>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</si>
  <si>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</si>
  <si>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</si>
  <si>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</si>
  <si>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</si>
  <si>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</si>
  <si>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</si>
  <si>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</si>
  <si>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</si>
  <si>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</si>
  <si>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</si>
  <si>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</si>
  <si>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</si>
  <si>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</si>
  <si>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</si>
  <si>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</si>
  <si>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</si>
  <si>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</si>
  <si>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</si>
  <si>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</si>
  <si>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</si>
  <si>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</si>
  <si>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</si>
  <si>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</si>
  <si>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</si>
  <si>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</si>
  <si>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</si>
  <si>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</si>
  <si>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</si>
  <si>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</si>
  <si>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</si>
  <si>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</si>
  <si>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</si>
  <si>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</si>
  <si>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</si>
  <si>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</si>
  <si>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</si>
  <si>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</si>
  <si>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</si>
  <si>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</si>
  <si>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</si>
  <si>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</si>
  <si>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</si>
  <si>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</si>
  <si>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</si>
  <si>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</si>
  <si>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</si>
  <si>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</si>
  <si>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</si>
  <si>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</si>
  <si>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</si>
  <si>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</si>
  <si>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</si>
  <si>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</si>
  <si>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</si>
  <si>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</si>
  <si>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</si>
  <si>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</si>
  <si>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</si>
  <si>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</si>
  <si>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</si>
  <si>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</si>
  <si>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</si>
  <si>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</si>
  <si>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</si>
  <si>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</si>
  <si>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</si>
  <si>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</si>
  <si>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</si>
  <si>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</si>
  <si>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</si>
  <si>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</si>
  <si>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</si>
  <si>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</si>
  <si>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</si>
  <si>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</si>
  <si>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</si>
  <si>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</si>
  <si>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</si>
  <si>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</si>
  <si>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</si>
  <si>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</si>
  <si>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</si>
  <si>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</si>
  <si>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</si>
  <si>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</si>
  <si>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</si>
  <si>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</si>
  <si>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</si>
  <si>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</si>
  <si>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</si>
  <si>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</si>
  <si>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</si>
  <si>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</si>
  <si>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</si>
  <si>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</si>
  <si>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</si>
  <si>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</si>
  <si>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</si>
  <si>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</si>
  <si>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</si>
  <si>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</si>
  <si>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</si>
  <si>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</si>
  <si>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</si>
  <si>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</si>
  <si>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</si>
  <si>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</si>
  <si>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</si>
  <si>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</si>
  <si>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</si>
  <si>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</si>
  <si>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</si>
  <si>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</si>
  <si>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</si>
  <si>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</si>
  <si>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</si>
  <si>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</si>
  <si>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</si>
  <si>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</si>
  <si>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</si>
  <si>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</si>
  <si>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</si>
  <si>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</si>
  <si>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</si>
  <si>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</si>
  <si>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</si>
  <si>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</si>
  <si>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</si>
  <si>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</si>
  <si>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</si>
  <si>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</si>
  <si>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</si>
  <si>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</si>
  <si>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</si>
  <si>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</si>
  <si>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</si>
  <si>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</si>
  <si>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</si>
  <si>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</si>
  <si>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</si>
  <si>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</si>
  <si>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</si>
  <si>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</si>
  <si>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</si>
  <si>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</si>
  <si>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</si>
  <si>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</si>
  <si>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</si>
  <si>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</si>
  <si>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</si>
  <si>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</si>
  <si>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</si>
  <si>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</si>
  <si>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</si>
  <si>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</si>
  <si>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</si>
  <si>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</si>
  <si>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</si>
  <si>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</si>
  <si>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</si>
  <si>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</si>
  <si>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</si>
  <si>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</si>
  <si>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</si>
  <si>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</si>
  <si>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</si>
  <si>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</si>
  <si>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</si>
  <si>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</si>
  <si>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</si>
  <si>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decrease geometrically</t>
  </si>
  <si>
    <t>possibly with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</si>
</sst>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defaultColWidth="11.5546875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244</v>
      </c>
      <c r="B1" t="s">
        <v>266</v>
      </c>
      <c r="C1" t="s">
        <v>267</v>
      </c>
      <c r="D1" t="s">
        <v>268</v>
      </c>
      <c r="E1" t="s">
        <v>277</v>
      </c>
      <c r="F1" t="s">
        <v>278</v>
      </c>
      <c r="G1" t="s">
        <v>276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546875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546875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45"/>
  <sheetViews>
    <sheetView tabSelected="1" topLeftCell="A2" workbookViewId="0">
      <selection activeCell="Q40" sqref="Q40"/>
    </sheetView>
  </sheetViews>
  <sheetFormatPr defaultRowHeight="14.4" x14ac:dyDescent="0.3"/>
  <cols>
    <col min="9" max="9" width="12" bestFit="1" customWidth="1"/>
    <col min="17" max="17" width="10.109375" customWidth="1"/>
  </cols>
  <sheetData>
    <row r="1" spans="1:40" x14ac:dyDescent="0.3">
      <c r="A1" s="17" t="s">
        <v>292</v>
      </c>
    </row>
    <row r="3" spans="1:40" x14ac:dyDescent="0.3">
      <c r="A3" t="s">
        <v>279</v>
      </c>
      <c r="H3" t="s">
        <v>281</v>
      </c>
      <c r="P3" t="s">
        <v>295</v>
      </c>
      <c r="V3" t="s">
        <v>300</v>
      </c>
    </row>
    <row r="4" spans="1:40" x14ac:dyDescent="0.3">
      <c r="A4">
        <v>200</v>
      </c>
      <c r="B4" t="s">
        <v>282</v>
      </c>
      <c r="C4">
        <v>40</v>
      </c>
      <c r="D4" t="s">
        <v>283</v>
      </c>
      <c r="E4">
        <v>40</v>
      </c>
      <c r="F4" t="s">
        <v>230</v>
      </c>
      <c r="H4">
        <v>81</v>
      </c>
      <c r="I4" t="s">
        <v>282</v>
      </c>
      <c r="J4">
        <v>6</v>
      </c>
      <c r="K4" t="s">
        <v>285</v>
      </c>
      <c r="V4">
        <v>2500</v>
      </c>
      <c r="W4" t="s">
        <v>301</v>
      </c>
    </row>
    <row r="5" spans="1:40" x14ac:dyDescent="0.3">
      <c r="H5" t="s">
        <v>284</v>
      </c>
      <c r="I5">
        <v>72</v>
      </c>
      <c r="J5" t="s">
        <v>286</v>
      </c>
      <c r="M5">
        <v>20</v>
      </c>
      <c r="N5" t="s">
        <v>230</v>
      </c>
      <c r="P5" t="s">
        <v>297</v>
      </c>
    </row>
    <row r="6" spans="1:40" x14ac:dyDescent="0.3">
      <c r="I6">
        <v>2</v>
      </c>
      <c r="J6" t="s">
        <v>287</v>
      </c>
      <c r="V6" t="s">
        <v>302</v>
      </c>
    </row>
    <row r="7" spans="1:40" x14ac:dyDescent="0.3">
      <c r="P7">
        <v>30</v>
      </c>
      <c r="Q7" t="s">
        <v>298</v>
      </c>
      <c r="V7">
        <v>50</v>
      </c>
      <c r="W7" t="s">
        <v>301</v>
      </c>
    </row>
    <row r="8" spans="1:40" x14ac:dyDescent="0.3">
      <c r="A8" t="s">
        <v>291</v>
      </c>
      <c r="H8" t="s">
        <v>291</v>
      </c>
      <c r="K8" t="s">
        <v>304</v>
      </c>
      <c r="P8" t="s">
        <v>299</v>
      </c>
      <c r="V8" t="s">
        <v>303</v>
      </c>
    </row>
    <row r="9" spans="1:40" x14ac:dyDescent="0.3">
      <c r="A9" t="s">
        <v>289</v>
      </c>
      <c r="B9">
        <v>40</v>
      </c>
      <c r="H9" t="s">
        <v>289</v>
      </c>
      <c r="I9">
        <v>1</v>
      </c>
      <c r="K9" t="s">
        <v>305</v>
      </c>
    </row>
    <row r="10" spans="1:40" x14ac:dyDescent="0.3">
      <c r="A10" t="s">
        <v>290</v>
      </c>
      <c r="B10">
        <v>40</v>
      </c>
      <c r="H10" t="s">
        <v>290</v>
      </c>
      <c r="I10">
        <v>10</v>
      </c>
    </row>
    <row r="13" spans="1:40" x14ac:dyDescent="0.3">
      <c r="A13" t="s">
        <v>280</v>
      </c>
      <c r="D13" t="s">
        <v>293</v>
      </c>
      <c r="H13" t="s">
        <v>280</v>
      </c>
      <c r="K13" t="s">
        <v>288</v>
      </c>
      <c r="M13" t="s">
        <v>294</v>
      </c>
      <c r="P13" t="s">
        <v>296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(I$14-I$45)/(H$45-H$14)*(H$45-H15) + I$45</f>
        <v>11.620967741935484</v>
      </c>
      <c r="K15" s="25">
        <f>I15/M$5*MIN(COUNT(H15:H45), M$5)</f>
        <v>11.620967741935484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>(I$14-I$45)/(H$45-H$14)*(H$45-H16) + I$45</f>
        <v>11.241935483870968</v>
      </c>
      <c r="K16" s="25">
        <f>I16/M$5*MIN(COUNT(H16:H45), M$5)</f>
        <v>11.241935483870968</v>
      </c>
      <c r="M16" s="25">
        <v>6</v>
      </c>
      <c r="P16">
        <v>2026</v>
      </c>
      <c r="Q16" s="25">
        <f t="shared" ref="Q16:AF39" si="1">(Q$40-Q$14)/(P$40-P$14)*(P16-P$14)+Q$14</f>
        <v>40.102564102564102</v>
      </c>
      <c r="R16" s="25">
        <f t="shared" si="1"/>
        <v>40.102564102564102</v>
      </c>
      <c r="S16" s="25">
        <f t="shared" si="1"/>
        <v>36.936572199730094</v>
      </c>
      <c r="T16" s="25">
        <f t="shared" si="1"/>
        <v>34.825910931174086</v>
      </c>
      <c r="U16" s="25">
        <f t="shared" si="1"/>
        <v>33.770580296896085</v>
      </c>
      <c r="V16" s="25">
        <f t="shared" si="1"/>
        <v>33.770580296896085</v>
      </c>
      <c r="W16" s="25">
        <f t="shared" si="1"/>
        <v>33.770580296896085</v>
      </c>
      <c r="X16" s="25">
        <f t="shared" si="1"/>
        <v>37.991902834008094</v>
      </c>
      <c r="Y16" s="25">
        <f t="shared" si="1"/>
        <v>43.268556005398111</v>
      </c>
      <c r="Z16" s="25">
        <f t="shared" si="1"/>
        <v>47.48987854251012</v>
      </c>
      <c r="AA16" s="25">
        <f t="shared" si="1"/>
        <v>48.54520917678812</v>
      </c>
      <c r="AB16" s="25">
        <f t="shared" si="1"/>
        <v>49.60053981106612</v>
      </c>
      <c r="AC16" s="25">
        <f t="shared" si="1"/>
        <v>51.711201079622128</v>
      </c>
      <c r="AD16" s="25">
        <f t="shared" si="1"/>
        <v>52.766531713900129</v>
      </c>
      <c r="AE16" s="25">
        <f t="shared" si="1"/>
        <v>53.821862348178129</v>
      </c>
      <c r="AF16" s="25">
        <f t="shared" si="1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>(I$14-I$45)/(H$45-H$14)*(H$45-H17) + I$45</f>
        <v>10.862903225806452</v>
      </c>
      <c r="K17" s="25">
        <f>I17/M$5*MIN(COUNT(H17:H45), M$5)</f>
        <v>10.862903225806452</v>
      </c>
      <c r="M17" s="25">
        <v>6</v>
      </c>
      <c r="P17">
        <v>2027</v>
      </c>
      <c r="Q17" s="25">
        <f t="shared" si="1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>(I$14-I$45)/(H$45-H$14)*(H$45-H18) + I$45</f>
        <v>10.483870967741936</v>
      </c>
      <c r="K18" s="25">
        <f>I18/M$5*MIN(COUNT(H18:H45), M$5)</f>
        <v>10.483870967741936</v>
      </c>
      <c r="M18" s="25">
        <v>6</v>
      </c>
      <c r="P18">
        <v>2028</v>
      </c>
      <c r="Q18" s="25">
        <f t="shared" si="1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>(I$14-I$45)/(H$45-H$14)*(H$45-H19) + I$45</f>
        <v>10.10483870967742</v>
      </c>
      <c r="K19" s="25">
        <f>I19/M$5*MIN(COUNT(H19:H45), M$5)</f>
        <v>10.10483870967742</v>
      </c>
      <c r="M19" s="25">
        <v>6</v>
      </c>
      <c r="P19">
        <v>2029</v>
      </c>
      <c r="Q19" s="25">
        <f t="shared" si="1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>(I$14-I$45)/(H$45-H$14)*(H$45-H20) + I$45</f>
        <v>9.7258064516129039</v>
      </c>
      <c r="K20" s="25">
        <f>I20/M$5*MIN(COUNT(H20:H46), M$5)</f>
        <v>9.7258064516129039</v>
      </c>
      <c r="M20" s="25">
        <v>6</v>
      </c>
      <c r="P20">
        <v>2030</v>
      </c>
      <c r="Q20" s="25">
        <f t="shared" si="1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>(I$14-I$45)/(H$45-H$14)*(H$45-H21) + I$45</f>
        <v>9.3467741935483879</v>
      </c>
      <c r="K21" s="25">
        <f>I21/M$5*MIN(COUNT(H21:H47), M$5)</f>
        <v>9.3467741935483879</v>
      </c>
      <c r="M21" s="25">
        <v>6</v>
      </c>
      <c r="P21">
        <v>2031</v>
      </c>
      <c r="Q21" s="25">
        <f t="shared" si="1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>(I$14-I$45)/(H$45-H$14)*(H$45-H22) + I$45</f>
        <v>8.9677419354838701</v>
      </c>
      <c r="K22" s="25">
        <f>I22/M$5*MIN(COUNT(H22:H48), M$5)</f>
        <v>8.9677419354838701</v>
      </c>
      <c r="M22" s="25">
        <v>6</v>
      </c>
      <c r="P22">
        <v>2032</v>
      </c>
      <c r="Q22" s="25">
        <f t="shared" si="1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>(I$14-I$45)/(H$45-H$14)*(H$45-H23) + I$45</f>
        <v>8.5887096774193541</v>
      </c>
      <c r="K23" s="25">
        <f>I23/M$5*MIN(COUNT(H23:H49), M$5)</f>
        <v>8.5887096774193541</v>
      </c>
      <c r="M23" s="25">
        <v>6</v>
      </c>
      <c r="P23">
        <v>2033</v>
      </c>
      <c r="Q23" s="25">
        <f t="shared" si="1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>(I$14-I$45)/(H$45-H$14)*(H$45-H24) + I$45</f>
        <v>8.2096774193548399</v>
      </c>
      <c r="K24" s="25">
        <f>I24/M$5*MIN(COUNT(H24:H50), M$5)</f>
        <v>8.2096774193548399</v>
      </c>
      <c r="M24" s="25">
        <v>6</v>
      </c>
      <c r="P24">
        <v>2034</v>
      </c>
      <c r="Q24" s="25">
        <f t="shared" si="1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>(I$14-I$45)/(H$45-H$14)*(H$45-H25) + I$45</f>
        <v>7.8306451612903221</v>
      </c>
      <c r="K25" s="25">
        <f>I25/M$5*MIN(COUNT(H25:H51), M$5)</f>
        <v>7.8306451612903221</v>
      </c>
      <c r="M25" s="25">
        <v>6</v>
      </c>
      <c r="P25">
        <v>2035</v>
      </c>
      <c r="Q25" s="25">
        <f t="shared" si="1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>(I$14-I$45)/(H$45-H$14)*(H$45-H26) + I$45</f>
        <v>7.4516129032258061</v>
      </c>
      <c r="K26" s="25">
        <f>I26/M$5*MIN(COUNT(H26:H52), M$5)</f>
        <v>7.4516129032258061</v>
      </c>
      <c r="M26" s="25">
        <v>6</v>
      </c>
      <c r="P26">
        <v>2036</v>
      </c>
      <c r="Q26" s="25">
        <f t="shared" si="1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2">(AI$40-AI$14)/(AH$40-AH$14)*(AH26-AH$14)+AI$14</f>
        <v>75.923076923076906</v>
      </c>
      <c r="AJ26" s="25">
        <f t="shared" si="2"/>
        <v>73.259109311740872</v>
      </c>
      <c r="AK26" s="25">
        <f t="shared" si="2"/>
        <v>70.595141700404838</v>
      </c>
      <c r="AL26" s="25">
        <f t="shared" si="2"/>
        <v>67.931174089068804</v>
      </c>
      <c r="AM26" s="25">
        <f t="shared" si="2"/>
        <v>63.935222672064754</v>
      </c>
      <c r="AN26" s="25">
        <f t="shared" si="2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>(I$14-I$45)/(H$45-H$14)*(H$45-H27) + I$45</f>
        <v>7.07258064516129</v>
      </c>
      <c r="K27" s="25">
        <f>I27/M$5*MIN(COUNT(H27:H53), M$5)</f>
        <v>6.7189516129032256</v>
      </c>
      <c r="M27" s="25">
        <v>6</v>
      </c>
      <c r="P27">
        <v>2037</v>
      </c>
      <c r="Q27" s="25">
        <f t="shared" si="1"/>
        <v>51.666666666666664</v>
      </c>
      <c r="R27" s="25">
        <f t="shared" si="2"/>
        <v>51.666666666666664</v>
      </c>
      <c r="S27" s="25">
        <f t="shared" si="2"/>
        <v>47.587719298245617</v>
      </c>
      <c r="T27" s="25">
        <f t="shared" si="2"/>
        <v>44.868421052631582</v>
      </c>
      <c r="U27" s="25">
        <f t="shared" si="2"/>
        <v>43.508771929824562</v>
      </c>
      <c r="V27" s="25">
        <f t="shared" si="2"/>
        <v>43.508771929824562</v>
      </c>
      <c r="W27" s="25">
        <f t="shared" si="2"/>
        <v>43.508771929824562</v>
      </c>
      <c r="X27" s="25">
        <f t="shared" si="2"/>
        <v>48.94736842105263</v>
      </c>
      <c r="Y27" s="25">
        <f t="shared" si="2"/>
        <v>55.745614035087719</v>
      </c>
      <c r="Z27" s="25">
        <f t="shared" si="2"/>
        <v>61.184210526315788</v>
      </c>
      <c r="AA27" s="25">
        <f t="shared" si="2"/>
        <v>62.543859649122808</v>
      </c>
      <c r="AB27" s="25">
        <f t="shared" si="2"/>
        <v>63.903508771929822</v>
      </c>
      <c r="AC27" s="25">
        <f t="shared" si="2"/>
        <v>66.622807017543863</v>
      </c>
      <c r="AD27" s="25">
        <f t="shared" si="2"/>
        <v>67.982456140350877</v>
      </c>
      <c r="AE27" s="25">
        <f t="shared" si="2"/>
        <v>69.34210526315789</v>
      </c>
      <c r="AF27" s="25">
        <f t="shared" si="2"/>
        <v>72.061403508771917</v>
      </c>
      <c r="AG27" s="25">
        <f t="shared" si="2"/>
        <v>73.421052631578931</v>
      </c>
      <c r="AH27" s="25">
        <f t="shared" si="2"/>
        <v>77.499999999999986</v>
      </c>
      <c r="AI27" s="25">
        <f t="shared" si="2"/>
        <v>77.499999999999986</v>
      </c>
      <c r="AJ27" s="25">
        <f t="shared" si="2"/>
        <v>74.780701754385944</v>
      </c>
      <c r="AK27" s="25">
        <f t="shared" si="2"/>
        <v>72.061403508771917</v>
      </c>
      <c r="AL27" s="25">
        <f t="shared" si="2"/>
        <v>69.34210526315789</v>
      </c>
      <c r="AM27" s="25">
        <f t="shared" si="2"/>
        <v>65.263157894736835</v>
      </c>
      <c r="AN27" s="25">
        <f t="shared" si="2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>(I$14-I$45)/(H$45-H$14)*(H$45-H28) + I$45</f>
        <v>6.693548387096774</v>
      </c>
      <c r="K28" s="25">
        <f>I28/M$5*MIN(COUNT(H28:H54), M$5)</f>
        <v>6.0241935483870961</v>
      </c>
      <c r="M28" s="25">
        <v>6</v>
      </c>
      <c r="P28">
        <v>2038</v>
      </c>
      <c r="Q28" s="25">
        <f t="shared" si="1"/>
        <v>52.717948717948715</v>
      </c>
      <c r="R28" s="25">
        <f t="shared" si="2"/>
        <v>52.717948717948715</v>
      </c>
      <c r="S28" s="25">
        <f t="shared" si="2"/>
        <v>48.556005398110656</v>
      </c>
      <c r="T28" s="25">
        <f t="shared" si="2"/>
        <v>45.781376518218622</v>
      </c>
      <c r="U28" s="25">
        <f t="shared" si="2"/>
        <v>44.394062078272604</v>
      </c>
      <c r="V28" s="25">
        <f t="shared" si="2"/>
        <v>44.394062078272604</v>
      </c>
      <c r="W28" s="25">
        <f t="shared" si="2"/>
        <v>44.394062078272604</v>
      </c>
      <c r="X28" s="25">
        <f t="shared" si="2"/>
        <v>49.943319838056681</v>
      </c>
      <c r="Y28" s="25">
        <f t="shared" si="2"/>
        <v>56.879892037786774</v>
      </c>
      <c r="Z28" s="25">
        <f t="shared" si="2"/>
        <v>62.429149797570844</v>
      </c>
      <c r="AA28" s="25">
        <f t="shared" si="2"/>
        <v>63.816464237516868</v>
      </c>
      <c r="AB28" s="25">
        <f t="shared" si="2"/>
        <v>65.203778677462878</v>
      </c>
      <c r="AC28" s="25">
        <f t="shared" si="2"/>
        <v>67.978407557354927</v>
      </c>
      <c r="AD28" s="25">
        <f t="shared" si="2"/>
        <v>69.365721997300938</v>
      </c>
      <c r="AE28" s="25">
        <f t="shared" si="2"/>
        <v>70.753036437246962</v>
      </c>
      <c r="AF28" s="25">
        <f t="shared" si="2"/>
        <v>73.527665317138997</v>
      </c>
      <c r="AG28" s="25">
        <f t="shared" si="2"/>
        <v>74.914979757085007</v>
      </c>
      <c r="AH28" s="25">
        <f t="shared" si="2"/>
        <v>79.076923076923066</v>
      </c>
      <c r="AI28" s="25">
        <f t="shared" si="2"/>
        <v>79.076923076923066</v>
      </c>
      <c r="AJ28" s="25">
        <f t="shared" si="2"/>
        <v>76.302294197031031</v>
      </c>
      <c r="AK28" s="25">
        <f t="shared" si="2"/>
        <v>73.527665317138997</v>
      </c>
      <c r="AL28" s="25">
        <f t="shared" si="2"/>
        <v>70.753036437246962</v>
      </c>
      <c r="AM28" s="25">
        <f t="shared" si="2"/>
        <v>66.591093117408903</v>
      </c>
      <c r="AN28" s="25">
        <f t="shared" si="2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>(I$14-I$45)/(H$45-H$14)*(H$45-H29) + I$45</f>
        <v>6.314516129032258</v>
      </c>
      <c r="K29" s="25">
        <f>I29/M$5*MIN(COUNT(H29:H55), M$5)</f>
        <v>5.3673387096774192</v>
      </c>
      <c r="M29" s="25">
        <v>6</v>
      </c>
      <c r="P29">
        <v>2039</v>
      </c>
      <c r="Q29" s="25">
        <f t="shared" si="1"/>
        <v>53.769230769230766</v>
      </c>
      <c r="R29" s="25">
        <f t="shared" si="2"/>
        <v>53.769230769230766</v>
      </c>
      <c r="S29" s="25">
        <f t="shared" si="2"/>
        <v>49.52429149797571</v>
      </c>
      <c r="T29" s="25">
        <f t="shared" si="2"/>
        <v>46.694331983805668</v>
      </c>
      <c r="U29" s="25">
        <f t="shared" si="2"/>
        <v>45.279352226720647</v>
      </c>
      <c r="V29" s="25">
        <f t="shared" si="2"/>
        <v>45.279352226720647</v>
      </c>
      <c r="W29" s="25">
        <f t="shared" si="2"/>
        <v>45.279352226720647</v>
      </c>
      <c r="X29" s="25">
        <f t="shared" si="2"/>
        <v>50.939271255060724</v>
      </c>
      <c r="Y29" s="25">
        <f t="shared" si="2"/>
        <v>58.014170040485823</v>
      </c>
      <c r="Z29" s="25">
        <f t="shared" si="2"/>
        <v>63.6740890688259</v>
      </c>
      <c r="AA29" s="25">
        <f t="shared" si="2"/>
        <v>65.089068825910914</v>
      </c>
      <c r="AB29" s="25">
        <f t="shared" si="2"/>
        <v>66.504048582995921</v>
      </c>
      <c r="AC29" s="25">
        <f t="shared" si="2"/>
        <v>69.334008097165963</v>
      </c>
      <c r="AD29" s="25">
        <f t="shared" si="2"/>
        <v>70.74898785425097</v>
      </c>
      <c r="AE29" s="25">
        <f t="shared" si="2"/>
        <v>72.163967611335991</v>
      </c>
      <c r="AF29" s="25">
        <f t="shared" si="2"/>
        <v>74.993927125506019</v>
      </c>
      <c r="AG29" s="25">
        <f t="shared" si="2"/>
        <v>76.408906882591026</v>
      </c>
      <c r="AH29" s="25">
        <f t="shared" si="2"/>
        <v>80.653846153846075</v>
      </c>
      <c r="AI29" s="25">
        <f t="shared" si="2"/>
        <v>80.653846153846075</v>
      </c>
      <c r="AJ29" s="25">
        <f t="shared" si="2"/>
        <v>77.823886639676033</v>
      </c>
      <c r="AK29" s="25">
        <f t="shared" si="2"/>
        <v>74.993927125505991</v>
      </c>
      <c r="AL29" s="25">
        <f t="shared" si="2"/>
        <v>72.163967611335949</v>
      </c>
      <c r="AM29" s="25">
        <f t="shared" si="2"/>
        <v>67.919028340080885</v>
      </c>
      <c r="AN29" s="25">
        <f t="shared" si="2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>(I$14-I$45)/(H$45-H$14)*(H$45-H30) + I$45</f>
        <v>5.935483870967742</v>
      </c>
      <c r="K30" s="25">
        <f>I30/M$5*MIN(COUNT(H30:H56), M$5)</f>
        <v>4.7483870967741932</v>
      </c>
      <c r="M30" s="25">
        <v>6</v>
      </c>
      <c r="P30">
        <v>2040</v>
      </c>
      <c r="Q30" s="25">
        <f t="shared" si="1"/>
        <v>54.820512820512818</v>
      </c>
      <c r="R30" s="25">
        <f t="shared" si="2"/>
        <v>54.820512820512818</v>
      </c>
      <c r="S30" s="25">
        <f t="shared" si="2"/>
        <v>50.492577597840757</v>
      </c>
      <c r="T30" s="25">
        <f t="shared" si="2"/>
        <v>47.607287449392715</v>
      </c>
      <c r="U30" s="25">
        <f t="shared" si="2"/>
        <v>46.164642375168697</v>
      </c>
      <c r="V30" s="25">
        <f t="shared" si="2"/>
        <v>46.164642375168697</v>
      </c>
      <c r="W30" s="25">
        <f t="shared" si="2"/>
        <v>46.164642375168697</v>
      </c>
      <c r="X30" s="25">
        <f t="shared" si="2"/>
        <v>51.935222672064782</v>
      </c>
      <c r="Y30" s="25">
        <f t="shared" si="2"/>
        <v>59.148448043184892</v>
      </c>
      <c r="Z30" s="25">
        <f t="shared" si="2"/>
        <v>64.919028340080985</v>
      </c>
      <c r="AA30" s="25">
        <f t="shared" si="2"/>
        <v>66.361673414305017</v>
      </c>
      <c r="AB30" s="25">
        <f t="shared" si="2"/>
        <v>67.804318488529034</v>
      </c>
      <c r="AC30" s="25">
        <f t="shared" si="2"/>
        <v>70.689608636977084</v>
      </c>
      <c r="AD30" s="25">
        <f t="shared" si="2"/>
        <v>72.132253711201102</v>
      </c>
      <c r="AE30" s="25">
        <f t="shared" si="2"/>
        <v>73.574898785425134</v>
      </c>
      <c r="AF30" s="25">
        <f t="shared" si="2"/>
        <v>76.460188933873184</v>
      </c>
      <c r="AG30" s="25">
        <f t="shared" si="2"/>
        <v>77.902834008097201</v>
      </c>
      <c r="AH30" s="25">
        <f t="shared" si="2"/>
        <v>82.230769230769269</v>
      </c>
      <c r="AI30" s="25">
        <f t="shared" si="2"/>
        <v>82.230769230769269</v>
      </c>
      <c r="AJ30" s="25">
        <f t="shared" si="2"/>
        <v>79.345479082321219</v>
      </c>
      <c r="AK30" s="25">
        <f t="shared" si="2"/>
        <v>76.460188933873184</v>
      </c>
      <c r="AL30" s="25">
        <f t="shared" si="2"/>
        <v>73.574898785425134</v>
      </c>
      <c r="AM30" s="25">
        <f t="shared" si="2"/>
        <v>69.246963562753066</v>
      </c>
      <c r="AN30" s="25">
        <f t="shared" si="2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>(I$14-I$45)/(H$45-H$14)*(H$45-H31) + I$45</f>
        <v>5.556451612903226</v>
      </c>
      <c r="K31" s="25">
        <f>I31/M$5*MIN(COUNT(H31:H57), M$5)</f>
        <v>4.1673387096774199</v>
      </c>
      <c r="M31" s="25">
        <v>6</v>
      </c>
      <c r="P31">
        <v>2041</v>
      </c>
      <c r="Q31" s="25">
        <f t="shared" si="1"/>
        <v>55.871794871794869</v>
      </c>
      <c r="R31" s="25">
        <f t="shared" si="2"/>
        <v>55.871794871794869</v>
      </c>
      <c r="S31" s="25">
        <f t="shared" si="2"/>
        <v>51.460863697705804</v>
      </c>
      <c r="T31" s="25">
        <f t="shared" si="2"/>
        <v>48.520242914979761</v>
      </c>
      <c r="U31" s="25">
        <f t="shared" si="2"/>
        <v>47.049932523616739</v>
      </c>
      <c r="V31" s="25">
        <f t="shared" si="2"/>
        <v>47.049932523616739</v>
      </c>
      <c r="W31" s="25">
        <f t="shared" si="2"/>
        <v>47.049932523616739</v>
      </c>
      <c r="X31" s="25">
        <f t="shared" si="2"/>
        <v>52.931174089068833</v>
      </c>
      <c r="Y31" s="25">
        <f t="shared" si="2"/>
        <v>60.282726045883948</v>
      </c>
      <c r="Z31" s="25">
        <f t="shared" si="2"/>
        <v>66.163967611336034</v>
      </c>
      <c r="AA31" s="25">
        <f t="shared" si="2"/>
        <v>67.634278002699062</v>
      </c>
      <c r="AB31" s="25">
        <f t="shared" si="2"/>
        <v>69.104588394062077</v>
      </c>
      <c r="AC31" s="25">
        <f t="shared" si="2"/>
        <v>72.045209176788134</v>
      </c>
      <c r="AD31" s="25">
        <f t="shared" si="2"/>
        <v>73.515519568151149</v>
      </c>
      <c r="AE31" s="25">
        <f t="shared" si="2"/>
        <v>74.985829959514177</v>
      </c>
      <c r="AF31" s="25">
        <f t="shared" si="2"/>
        <v>77.92645074224022</v>
      </c>
      <c r="AG31" s="25">
        <f t="shared" si="2"/>
        <v>79.396761133603235</v>
      </c>
      <c r="AH31" s="25">
        <f t="shared" si="2"/>
        <v>83.807692307692307</v>
      </c>
      <c r="AI31" s="25">
        <f t="shared" si="2"/>
        <v>83.807692307692307</v>
      </c>
      <c r="AJ31" s="25">
        <f t="shared" si="2"/>
        <v>80.867071524966263</v>
      </c>
      <c r="AK31" s="25">
        <f t="shared" si="2"/>
        <v>77.92645074224022</v>
      </c>
      <c r="AL31" s="25">
        <f t="shared" si="2"/>
        <v>74.985829959514177</v>
      </c>
      <c r="AM31" s="25">
        <f t="shared" si="2"/>
        <v>70.574898785425106</v>
      </c>
      <c r="AN31" s="25">
        <f t="shared" si="2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>(I$14-I$45)/(H$45-H$14)*(H$45-H32) + I$45</f>
        <v>5.17741935483871</v>
      </c>
      <c r="K32" s="25">
        <f>I32/M$5*MIN(COUNT(H32:H58), M$5)</f>
        <v>3.6241935483870975</v>
      </c>
      <c r="M32" s="25">
        <v>6</v>
      </c>
      <c r="P32">
        <v>2042</v>
      </c>
      <c r="Q32" s="25">
        <f t="shared" si="1"/>
        <v>56.92307692307692</v>
      </c>
      <c r="R32" s="25">
        <f t="shared" si="2"/>
        <v>56.92307692307692</v>
      </c>
      <c r="S32" s="25">
        <f t="shared" si="2"/>
        <v>52.429149797570844</v>
      </c>
      <c r="T32" s="25">
        <f t="shared" si="2"/>
        <v>49.433198380566793</v>
      </c>
      <c r="U32" s="25">
        <f t="shared" si="2"/>
        <v>47.935222672064768</v>
      </c>
      <c r="V32" s="25">
        <f t="shared" si="2"/>
        <v>47.935222672064768</v>
      </c>
      <c r="W32" s="25">
        <f t="shared" si="2"/>
        <v>47.935222672064768</v>
      </c>
      <c r="X32" s="25">
        <f t="shared" si="2"/>
        <v>53.927125506072862</v>
      </c>
      <c r="Y32" s="25">
        <f t="shared" si="2"/>
        <v>61.417004048582982</v>
      </c>
      <c r="Z32" s="25">
        <f t="shared" si="2"/>
        <v>67.408906882591083</v>
      </c>
      <c r="AA32" s="25">
        <f t="shared" si="2"/>
        <v>68.906882591093108</v>
      </c>
      <c r="AB32" s="25">
        <f t="shared" si="2"/>
        <v>70.404858299595119</v>
      </c>
      <c r="AC32" s="25">
        <f t="shared" si="2"/>
        <v>73.40080971659917</v>
      </c>
      <c r="AD32" s="25">
        <f t="shared" si="2"/>
        <v>74.898785425101181</v>
      </c>
      <c r="AE32" s="25">
        <f t="shared" si="2"/>
        <v>76.396761133603206</v>
      </c>
      <c r="AF32" s="25">
        <f t="shared" si="2"/>
        <v>79.392712550607257</v>
      </c>
      <c r="AG32" s="25">
        <f t="shared" si="2"/>
        <v>80.890688259109282</v>
      </c>
      <c r="AH32" s="25">
        <f t="shared" si="2"/>
        <v>85.384615384615358</v>
      </c>
      <c r="AI32" s="25">
        <f t="shared" si="2"/>
        <v>85.384615384615358</v>
      </c>
      <c r="AJ32" s="25">
        <f t="shared" si="2"/>
        <v>82.388663967611308</v>
      </c>
      <c r="AK32" s="25">
        <f t="shared" si="2"/>
        <v>79.392712550607257</v>
      </c>
      <c r="AL32" s="25">
        <f t="shared" si="2"/>
        <v>76.396761133603206</v>
      </c>
      <c r="AM32" s="25">
        <f t="shared" si="2"/>
        <v>71.90283400809713</v>
      </c>
      <c r="AN32" s="25">
        <f t="shared" si="2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>(I$14-I$45)/(H$45-H$14)*(H$45-H33) + I$45</f>
        <v>4.7983870967741939</v>
      </c>
      <c r="K33" s="25">
        <f>I33/M$5*MIN(COUNT(H33:H59), M$5)</f>
        <v>3.118951612903226</v>
      </c>
      <c r="M33" s="25">
        <v>6</v>
      </c>
      <c r="P33">
        <v>2043</v>
      </c>
      <c r="Q33" s="25">
        <f t="shared" si="1"/>
        <v>57.974358974358971</v>
      </c>
      <c r="R33" s="25">
        <f t="shared" si="2"/>
        <v>57.974358974358971</v>
      </c>
      <c r="S33" s="25">
        <f t="shared" si="2"/>
        <v>53.397435897435898</v>
      </c>
      <c r="T33" s="25">
        <f t="shared" si="2"/>
        <v>50.346153846153847</v>
      </c>
      <c r="U33" s="25">
        <f t="shared" si="2"/>
        <v>48.820512820512818</v>
      </c>
      <c r="V33" s="25">
        <f t="shared" si="2"/>
        <v>48.820512820512818</v>
      </c>
      <c r="W33" s="25">
        <f t="shared" si="2"/>
        <v>48.820512820512818</v>
      </c>
      <c r="X33" s="25">
        <f t="shared" si="2"/>
        <v>54.92307692307692</v>
      </c>
      <c r="Y33" s="25">
        <f t="shared" si="2"/>
        <v>62.551282051282051</v>
      </c>
      <c r="Z33" s="25">
        <f t="shared" si="2"/>
        <v>68.653846153846146</v>
      </c>
      <c r="AA33" s="25">
        <f t="shared" si="2"/>
        <v>70.179487179487182</v>
      </c>
      <c r="AB33" s="25">
        <f t="shared" si="2"/>
        <v>71.705128205128204</v>
      </c>
      <c r="AC33" s="25">
        <f t="shared" si="2"/>
        <v>74.756410256410263</v>
      </c>
      <c r="AD33" s="25">
        <f t="shared" si="2"/>
        <v>76.282051282051285</v>
      </c>
      <c r="AE33" s="25">
        <f t="shared" si="2"/>
        <v>77.807692307692321</v>
      </c>
      <c r="AF33" s="25">
        <f t="shared" si="2"/>
        <v>80.858974358974365</v>
      </c>
      <c r="AG33" s="25">
        <f t="shared" si="2"/>
        <v>82.384615384615387</v>
      </c>
      <c r="AH33" s="25">
        <f t="shared" si="2"/>
        <v>86.961538461538467</v>
      </c>
      <c r="AI33" s="25">
        <f t="shared" si="2"/>
        <v>86.961538461538467</v>
      </c>
      <c r="AJ33" s="25">
        <f t="shared" si="2"/>
        <v>83.910256410256409</v>
      </c>
      <c r="AK33" s="25">
        <f t="shared" si="2"/>
        <v>80.858974358974365</v>
      </c>
      <c r="AL33" s="25">
        <f t="shared" si="2"/>
        <v>77.807692307692321</v>
      </c>
      <c r="AM33" s="25">
        <f t="shared" si="2"/>
        <v>73.230769230769241</v>
      </c>
      <c r="AN33" s="25">
        <f t="shared" si="2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>(I$14-I$45)/(H$45-H$14)*(H$45-H34) + I$45</f>
        <v>4.419354838709677</v>
      </c>
      <c r="K34" s="25">
        <f>I34/M$5*MIN(COUNT(H34:H60), M$5)</f>
        <v>2.6516129032258062</v>
      </c>
      <c r="M34" s="25">
        <v>6</v>
      </c>
      <c r="P34">
        <v>2044</v>
      </c>
      <c r="Q34" s="25">
        <f t="shared" si="1"/>
        <v>59.025641025641022</v>
      </c>
      <c r="R34" s="25">
        <f t="shared" si="2"/>
        <v>59.025641025641022</v>
      </c>
      <c r="S34" s="25">
        <f t="shared" si="2"/>
        <v>54.365721997300945</v>
      </c>
      <c r="T34" s="25">
        <f t="shared" si="2"/>
        <v>51.259109311740893</v>
      </c>
      <c r="U34" s="25">
        <f t="shared" si="2"/>
        <v>49.705802968960867</v>
      </c>
      <c r="V34" s="25">
        <f t="shared" si="2"/>
        <v>49.705802968960867</v>
      </c>
      <c r="W34" s="25">
        <f t="shared" si="2"/>
        <v>49.705802968960867</v>
      </c>
      <c r="X34" s="25">
        <f t="shared" si="2"/>
        <v>55.91902834008097</v>
      </c>
      <c r="Y34" s="25">
        <f t="shared" si="2"/>
        <v>63.685560053981106</v>
      </c>
      <c r="Z34" s="25">
        <f t="shared" si="2"/>
        <v>69.89878542510121</v>
      </c>
      <c r="AA34" s="25">
        <f t="shared" si="2"/>
        <v>71.452091767881242</v>
      </c>
      <c r="AB34" s="25">
        <f t="shared" si="2"/>
        <v>73.005398110661261</v>
      </c>
      <c r="AC34" s="25">
        <f t="shared" si="2"/>
        <v>76.112010796221327</v>
      </c>
      <c r="AD34" s="25">
        <f t="shared" si="2"/>
        <v>77.665317139001345</v>
      </c>
      <c r="AE34" s="25">
        <f t="shared" si="2"/>
        <v>79.218623481781378</v>
      </c>
      <c r="AF34" s="25">
        <f t="shared" si="2"/>
        <v>82.32523616734143</v>
      </c>
      <c r="AG34" s="25">
        <f t="shared" si="2"/>
        <v>83.878542510121449</v>
      </c>
      <c r="AH34" s="25">
        <f t="shared" si="2"/>
        <v>88.538461538461533</v>
      </c>
      <c r="AI34" s="25">
        <f t="shared" si="2"/>
        <v>88.538461538461533</v>
      </c>
      <c r="AJ34" s="25">
        <f t="shared" si="2"/>
        <v>85.431848852901481</v>
      </c>
      <c r="AK34" s="25">
        <f t="shared" si="2"/>
        <v>82.32523616734143</v>
      </c>
      <c r="AL34" s="25">
        <f t="shared" si="2"/>
        <v>79.218623481781378</v>
      </c>
      <c r="AM34" s="25">
        <f t="shared" si="2"/>
        <v>74.558704453441294</v>
      </c>
      <c r="AN34" s="25">
        <f t="shared" si="2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>(I$14-I$45)/(H$45-H$14)*(H$45-H35) + I$45</f>
        <v>4.040322580645161</v>
      </c>
      <c r="K35" s="25">
        <f>I35/M$5*MIN(COUNT(H35:H61), M$5)</f>
        <v>2.2221774193548387</v>
      </c>
      <c r="M35" s="25">
        <v>0</v>
      </c>
      <c r="P35">
        <v>2045</v>
      </c>
      <c r="Q35" s="25">
        <f t="shared" si="1"/>
        <v>60.076923076923073</v>
      </c>
      <c r="R35" s="25">
        <f t="shared" si="2"/>
        <v>60.076923076923073</v>
      </c>
      <c r="S35" s="25">
        <f t="shared" si="2"/>
        <v>55.334008097165992</v>
      </c>
      <c r="T35" s="25">
        <f t="shared" si="2"/>
        <v>52.172064777327932</v>
      </c>
      <c r="U35" s="25">
        <f t="shared" si="2"/>
        <v>50.591093117408903</v>
      </c>
      <c r="V35" s="25">
        <f t="shared" si="2"/>
        <v>50.591093117408903</v>
      </c>
      <c r="W35" s="25">
        <f t="shared" si="2"/>
        <v>50.591093117408903</v>
      </c>
      <c r="X35" s="25">
        <f t="shared" si="2"/>
        <v>56.914979757085007</v>
      </c>
      <c r="Y35" s="25">
        <f t="shared" si="2"/>
        <v>64.819838056680155</v>
      </c>
      <c r="Z35" s="25">
        <f t="shared" si="2"/>
        <v>71.143724696356259</v>
      </c>
      <c r="AA35" s="25">
        <f t="shared" si="2"/>
        <v>72.724696356275288</v>
      </c>
      <c r="AB35" s="25">
        <f t="shared" si="2"/>
        <v>74.305668016194304</v>
      </c>
      <c r="AC35" s="25">
        <f t="shared" si="2"/>
        <v>77.467611336032363</v>
      </c>
      <c r="AD35" s="25">
        <f t="shared" si="2"/>
        <v>79.048582995951392</v>
      </c>
      <c r="AE35" s="25">
        <f t="shared" si="2"/>
        <v>80.629554655870422</v>
      </c>
      <c r="AF35" s="25">
        <f t="shared" si="2"/>
        <v>83.791497975708467</v>
      </c>
      <c r="AG35" s="25">
        <f t="shared" si="2"/>
        <v>85.372469635627482</v>
      </c>
      <c r="AH35" s="25">
        <f t="shared" si="2"/>
        <v>90.115384615384556</v>
      </c>
      <c r="AI35" s="25">
        <f t="shared" si="2"/>
        <v>90.115384615384556</v>
      </c>
      <c r="AJ35" s="25">
        <f t="shared" si="2"/>
        <v>86.953441295546497</v>
      </c>
      <c r="AK35" s="25">
        <f t="shared" si="2"/>
        <v>83.791497975708438</v>
      </c>
      <c r="AL35" s="25">
        <f t="shared" si="2"/>
        <v>80.629554655870379</v>
      </c>
      <c r="AM35" s="25">
        <f t="shared" si="2"/>
        <v>75.88663967611329</v>
      </c>
      <c r="AN35" s="25">
        <f t="shared" si="2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>(I$14-I$45)/(H$45-H$14)*(H$45-H36) + I$45</f>
        <v>3.661290322580645</v>
      </c>
      <c r="K36" s="25">
        <f>I36/M$5*MIN(COUNT(H36:H62), M$5)</f>
        <v>1.8306451612903225</v>
      </c>
      <c r="M36" s="25">
        <v>0</v>
      </c>
      <c r="P36">
        <v>2046</v>
      </c>
      <c r="Q36" s="25">
        <f t="shared" si="1"/>
        <v>61.128205128205124</v>
      </c>
      <c r="R36" s="25">
        <f t="shared" si="2"/>
        <v>61.128205128205124</v>
      </c>
      <c r="S36" s="25">
        <f t="shared" si="2"/>
        <v>56.302294197031038</v>
      </c>
      <c r="T36" s="25">
        <f t="shared" si="2"/>
        <v>53.085020242914979</v>
      </c>
      <c r="U36" s="25">
        <f t="shared" si="2"/>
        <v>51.476383265856953</v>
      </c>
      <c r="V36" s="25">
        <f t="shared" si="2"/>
        <v>51.476383265856953</v>
      </c>
      <c r="W36" s="25">
        <f t="shared" si="2"/>
        <v>51.476383265856953</v>
      </c>
      <c r="X36" s="25">
        <f t="shared" si="2"/>
        <v>57.910931174089072</v>
      </c>
      <c r="Y36" s="25">
        <f t="shared" si="2"/>
        <v>65.954116059379231</v>
      </c>
      <c r="Z36" s="25">
        <f t="shared" si="2"/>
        <v>72.38866396761135</v>
      </c>
      <c r="AA36" s="25">
        <f t="shared" si="2"/>
        <v>73.997300944669377</v>
      </c>
      <c r="AB36" s="25">
        <f t="shared" si="2"/>
        <v>75.605937921727389</v>
      </c>
      <c r="AC36" s="25">
        <f t="shared" si="2"/>
        <v>78.823211875843455</v>
      </c>
      <c r="AD36" s="25">
        <f t="shared" si="2"/>
        <v>80.431848852901481</v>
      </c>
      <c r="AE36" s="25">
        <f t="shared" si="2"/>
        <v>82.040485829959522</v>
      </c>
      <c r="AF36" s="25">
        <f t="shared" si="2"/>
        <v>85.257759784075574</v>
      </c>
      <c r="AG36" s="25">
        <f t="shared" si="2"/>
        <v>86.866396761133586</v>
      </c>
      <c r="AH36" s="25">
        <f t="shared" si="2"/>
        <v>91.692307692307679</v>
      </c>
      <c r="AI36" s="25">
        <f t="shared" si="2"/>
        <v>91.692307692307679</v>
      </c>
      <c r="AJ36" s="25">
        <f t="shared" si="2"/>
        <v>88.475033738191627</v>
      </c>
      <c r="AK36" s="25">
        <f t="shared" si="2"/>
        <v>85.257759784075574</v>
      </c>
      <c r="AL36" s="25">
        <f t="shared" si="2"/>
        <v>82.040485829959522</v>
      </c>
      <c r="AM36" s="25">
        <f t="shared" si="2"/>
        <v>77.214574898785429</v>
      </c>
      <c r="AN36" s="25">
        <f t="shared" si="2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>(I$14-I$45)/(H$45-H$14)*(H$45-H37) + I$45</f>
        <v>3.282258064516129</v>
      </c>
      <c r="K37" s="25">
        <f>I37/M$5*MIN(COUNT(H37:H63), M$5)</f>
        <v>1.4770161290322581</v>
      </c>
      <c r="M37" s="25">
        <v>0</v>
      </c>
      <c r="P37">
        <v>2047</v>
      </c>
      <c r="Q37" s="25">
        <f t="shared" si="1"/>
        <v>62.179487179487175</v>
      </c>
      <c r="R37" s="25">
        <f t="shared" si="2"/>
        <v>62.179487179487175</v>
      </c>
      <c r="S37" s="25">
        <f t="shared" si="2"/>
        <v>57.270580296896085</v>
      </c>
      <c r="T37" s="25">
        <f t="shared" si="2"/>
        <v>53.997975708502025</v>
      </c>
      <c r="U37" s="25">
        <f t="shared" si="2"/>
        <v>52.361673414304995</v>
      </c>
      <c r="V37" s="25">
        <f t="shared" si="2"/>
        <v>52.361673414304995</v>
      </c>
      <c r="W37" s="25">
        <f t="shared" si="2"/>
        <v>52.361673414304995</v>
      </c>
      <c r="X37" s="25">
        <f t="shared" si="2"/>
        <v>58.906882591093115</v>
      </c>
      <c r="Y37" s="25">
        <f t="shared" si="2"/>
        <v>67.088394062078279</v>
      </c>
      <c r="Z37" s="25">
        <f t="shared" si="2"/>
        <v>73.633603238866399</v>
      </c>
      <c r="AA37" s="25">
        <f t="shared" si="2"/>
        <v>75.269905533063437</v>
      </c>
      <c r="AB37" s="25">
        <f t="shared" si="2"/>
        <v>76.906207827260459</v>
      </c>
      <c r="AC37" s="25">
        <f t="shared" si="2"/>
        <v>80.178812415654534</v>
      </c>
      <c r="AD37" s="25">
        <f t="shared" si="2"/>
        <v>81.815114709851557</v>
      </c>
      <c r="AE37" s="25">
        <f t="shared" si="2"/>
        <v>83.451417004048594</v>
      </c>
      <c r="AF37" s="25">
        <f t="shared" si="2"/>
        <v>86.724021592442654</v>
      </c>
      <c r="AG37" s="25">
        <f t="shared" si="2"/>
        <v>88.360323886639677</v>
      </c>
      <c r="AH37" s="25">
        <f t="shared" si="2"/>
        <v>93.269230769230774</v>
      </c>
      <c r="AI37" s="25">
        <f t="shared" si="2"/>
        <v>93.269230769230774</v>
      </c>
      <c r="AJ37" s="25">
        <f t="shared" si="2"/>
        <v>89.996626180836714</v>
      </c>
      <c r="AK37" s="25">
        <f t="shared" ref="R37:AN39" si="3">(AK$40-AK$14)/(AJ$40-AJ$14)*(AJ37-AJ$14)+AK$14</f>
        <v>86.724021592442654</v>
      </c>
      <c r="AL37" s="25">
        <f t="shared" si="3"/>
        <v>83.451417004048594</v>
      </c>
      <c r="AM37" s="25">
        <f t="shared" si="3"/>
        <v>78.542510121457497</v>
      </c>
      <c r="AN37" s="25">
        <f t="shared" si="3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>(I$14-I$45)/(H$45-H$14)*(H$45-H38) + I$45</f>
        <v>2.903225806451613</v>
      </c>
      <c r="K38" s="25">
        <f>I38/M$5*MIN(COUNT(H38:H64), M$5)</f>
        <v>1.1612903225806452</v>
      </c>
      <c r="M38" s="25">
        <v>0</v>
      </c>
      <c r="P38">
        <v>2048</v>
      </c>
      <c r="Q38" s="25">
        <f t="shared" si="1"/>
        <v>63.230769230769226</v>
      </c>
      <c r="R38" s="25">
        <f t="shared" si="3"/>
        <v>63.230769230769226</v>
      </c>
      <c r="S38" s="25">
        <f t="shared" si="3"/>
        <v>58.238866396761132</v>
      </c>
      <c r="T38" s="25">
        <f t="shared" si="3"/>
        <v>54.910931174089072</v>
      </c>
      <c r="U38" s="25">
        <f t="shared" si="3"/>
        <v>53.246963562753038</v>
      </c>
      <c r="V38" s="25">
        <f t="shared" si="3"/>
        <v>53.246963562753038</v>
      </c>
      <c r="W38" s="25">
        <f t="shared" si="3"/>
        <v>53.246963562753038</v>
      </c>
      <c r="X38" s="25">
        <f t="shared" si="3"/>
        <v>59.902834008097159</v>
      </c>
      <c r="Y38" s="25">
        <f t="shared" si="3"/>
        <v>68.222672064777328</v>
      </c>
      <c r="Z38" s="25">
        <f t="shared" si="3"/>
        <v>74.878542510121449</v>
      </c>
      <c r="AA38" s="25">
        <f t="shared" si="3"/>
        <v>76.542510121457482</v>
      </c>
      <c r="AB38" s="25">
        <f t="shared" si="3"/>
        <v>78.206477732793502</v>
      </c>
      <c r="AC38" s="25">
        <f t="shared" si="3"/>
        <v>81.534412955465569</v>
      </c>
      <c r="AD38" s="25">
        <f t="shared" si="3"/>
        <v>83.198380566801603</v>
      </c>
      <c r="AE38" s="25">
        <f t="shared" si="3"/>
        <v>84.862348178137637</v>
      </c>
      <c r="AF38" s="25">
        <f t="shared" si="3"/>
        <v>88.190283400809705</v>
      </c>
      <c r="AG38" s="25">
        <f t="shared" si="3"/>
        <v>89.854251012145738</v>
      </c>
      <c r="AH38" s="25">
        <f t="shared" si="3"/>
        <v>94.84615384615384</v>
      </c>
      <c r="AI38" s="25">
        <f t="shared" si="3"/>
        <v>94.84615384615384</v>
      </c>
      <c r="AJ38" s="25">
        <f t="shared" si="3"/>
        <v>91.518218623481772</v>
      </c>
      <c r="AK38" s="25">
        <f t="shared" si="3"/>
        <v>88.190283400809705</v>
      </c>
      <c r="AL38" s="25">
        <f t="shared" si="3"/>
        <v>84.862348178137637</v>
      </c>
      <c r="AM38" s="25">
        <f t="shared" si="3"/>
        <v>79.870445344129536</v>
      </c>
      <c r="AN38" s="25">
        <f t="shared" si="3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>(I$14-I$45)/(H$45-H$14)*(H$45-H39) + I$45</f>
        <v>2.524193548387097</v>
      </c>
      <c r="K39" s="25">
        <f>I39/M$5*MIN(COUNT(H39:H65), M$5)</f>
        <v>0.88346774193548394</v>
      </c>
      <c r="M39" s="25">
        <v>0</v>
      </c>
      <c r="P39">
        <v>2049</v>
      </c>
      <c r="Q39" s="25">
        <f t="shared" si="1"/>
        <v>64.28205128205127</v>
      </c>
      <c r="R39" s="25">
        <f t="shared" si="3"/>
        <v>64.28205128205127</v>
      </c>
      <c r="S39" s="25">
        <f t="shared" si="3"/>
        <v>59.207152496626172</v>
      </c>
      <c r="T39" s="25">
        <f t="shared" si="3"/>
        <v>55.823886639676104</v>
      </c>
      <c r="U39" s="25">
        <f t="shared" si="3"/>
        <v>54.132253711201074</v>
      </c>
      <c r="V39" s="25">
        <f t="shared" si="3"/>
        <v>54.132253711201074</v>
      </c>
      <c r="W39" s="25">
        <f t="shared" si="3"/>
        <v>54.132253711201074</v>
      </c>
      <c r="X39" s="25">
        <f t="shared" si="3"/>
        <v>60.898785425101202</v>
      </c>
      <c r="Y39" s="25">
        <f t="shared" si="3"/>
        <v>69.356950067476376</v>
      </c>
      <c r="Z39" s="25">
        <f t="shared" si="3"/>
        <v>76.123481781376512</v>
      </c>
      <c r="AA39" s="25">
        <f t="shared" si="3"/>
        <v>77.815114709851542</v>
      </c>
      <c r="AB39" s="25">
        <f t="shared" si="3"/>
        <v>79.506747638326573</v>
      </c>
      <c r="AC39" s="25">
        <f t="shared" si="3"/>
        <v>82.890013495276648</v>
      </c>
      <c r="AD39" s="25">
        <f t="shared" si="3"/>
        <v>84.581646423751664</v>
      </c>
      <c r="AE39" s="25">
        <f t="shared" si="3"/>
        <v>86.273279352226709</v>
      </c>
      <c r="AF39" s="25">
        <f t="shared" si="3"/>
        <v>89.65654520917677</v>
      </c>
      <c r="AG39" s="25">
        <f t="shared" si="3"/>
        <v>91.348178137651786</v>
      </c>
      <c r="AH39" s="25">
        <f t="shared" si="3"/>
        <v>96.423076923076877</v>
      </c>
      <c r="AI39" s="25">
        <f t="shared" si="3"/>
        <v>96.423076923076877</v>
      </c>
      <c r="AJ39" s="25">
        <f t="shared" si="3"/>
        <v>93.039811066126816</v>
      </c>
      <c r="AK39" s="25">
        <f t="shared" si="3"/>
        <v>89.656545209176755</v>
      </c>
      <c r="AL39" s="25">
        <f t="shared" si="3"/>
        <v>86.273279352226695</v>
      </c>
      <c r="AM39" s="25">
        <f t="shared" si="3"/>
        <v>81.198380566801589</v>
      </c>
      <c r="AN39" s="25">
        <f t="shared" si="3"/>
        <v>76.123481781376483</v>
      </c>
    </row>
    <row r="40" spans="1:40" x14ac:dyDescent="0.3">
      <c r="H40">
        <v>2045</v>
      </c>
      <c r="I40" s="25">
        <f>(I$14-I$45)/(H$45-H$14)*(H$45-H40) + I$45</f>
        <v>2.1451612903225805</v>
      </c>
      <c r="K40" s="25">
        <f>I40/M$5*MIN(COUNT(H40:H66), M$5)</f>
        <v>0.6435483870967742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>(I$14-I$45)/(H$45-H$14)*(H$45-H41) + I$45</f>
        <v>1.7661290322580645</v>
      </c>
      <c r="K41" s="25">
        <f>I41/M$5*MIN(COUNT(H41:H67), M$5)</f>
        <v>0.44153225806451613</v>
      </c>
      <c r="M41" s="25">
        <v>0</v>
      </c>
    </row>
    <row r="42" spans="1:40" x14ac:dyDescent="0.3">
      <c r="H42">
        <v>2047</v>
      </c>
      <c r="I42" s="25">
        <f>(I$14-I$45)/(H$45-H$14)*(H$45-H42) + I$45</f>
        <v>1.3870967741935485</v>
      </c>
      <c r="K42" s="25">
        <f>I42/M$5*MIN(COUNT(H42:H68), M$5)</f>
        <v>0.27741935483870972</v>
      </c>
      <c r="M42" s="25">
        <v>0</v>
      </c>
    </row>
    <row r="43" spans="1:40" x14ac:dyDescent="0.3">
      <c r="H43">
        <v>2048</v>
      </c>
      <c r="I43" s="25">
        <f>(I$14-I$45)/(H$45-H$14)*(H$45-H43) + I$45</f>
        <v>1.0080645161290323</v>
      </c>
      <c r="K43" s="25">
        <f>I43/M$5*MIN(COUNT(H43:H69), M$5)</f>
        <v>0.15120967741935482</v>
      </c>
      <c r="M43" s="25">
        <v>0</v>
      </c>
    </row>
    <row r="44" spans="1:40" x14ac:dyDescent="0.3">
      <c r="H44">
        <v>2049</v>
      </c>
      <c r="I44" s="25">
        <f>(I$14-I$45)/(H$45-H$14)*(H$45-H44) + I$45</f>
        <v>0.62903225806451613</v>
      </c>
      <c r="K44" s="25">
        <f>I44/M$5*MIN(COUNT(H44:H70), M$5)</f>
        <v>6.2903225806451607E-2</v>
      </c>
      <c r="M44" s="25">
        <v>0</v>
      </c>
    </row>
    <row r="45" spans="1:40" x14ac:dyDescent="0.3">
      <c r="H45">
        <v>2050</v>
      </c>
      <c r="I45">
        <v>0.25</v>
      </c>
      <c r="K45" s="25">
        <f>I45/M$5*MIN(COUNT(H45:H71), M$5)</f>
        <v>1.2500000000000001E-2</v>
      </c>
      <c r="M45" s="2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N35"/>
  <sheetViews>
    <sheetView workbookViewId="0">
      <selection activeCell="E35" sqref="E4:E35"/>
    </sheetView>
  </sheetViews>
  <sheetFormatPr defaultColWidth="11.5546875" defaultRowHeight="14.4" x14ac:dyDescent="0.3"/>
  <sheetData>
    <row r="1" spans="1:12" x14ac:dyDescent="0.3">
      <c r="A1" t="s">
        <v>253</v>
      </c>
      <c r="G1" t="s">
        <v>254</v>
      </c>
    </row>
    <row r="2" spans="1:12" x14ac:dyDescent="0.3">
      <c r="G2" t="s">
        <v>255</v>
      </c>
    </row>
    <row r="3" spans="1:12" x14ac:dyDescent="0.3">
      <c r="A3" t="s">
        <v>181</v>
      </c>
      <c r="B3" t="s">
        <v>250</v>
      </c>
      <c r="C3" t="s">
        <v>251</v>
      </c>
      <c r="D3" t="s">
        <v>252</v>
      </c>
      <c r="E3" t="s">
        <v>263</v>
      </c>
      <c r="G3" t="s">
        <v>250</v>
      </c>
      <c r="H3" t="s">
        <v>260</v>
      </c>
      <c r="I3" t="s">
        <v>261</v>
      </c>
      <c r="J3" t="s">
        <v>262</v>
      </c>
      <c r="K3" t="s">
        <v>263</v>
      </c>
      <c r="L3" t="s">
        <v>264</v>
      </c>
    </row>
    <row r="4" spans="1:12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</row>
    <row r="5" spans="1:12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</row>
    <row r="6" spans="1:12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</row>
    <row r="7" spans="1:12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</row>
    <row r="8" spans="1:12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</row>
    <row r="9" spans="1:12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</row>
    <row r="10" spans="1:12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</row>
    <row r="11" spans="1:12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</row>
    <row r="12" spans="1:12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</row>
    <row r="13" spans="1:12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</row>
    <row r="14" spans="1:12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</row>
    <row r="15" spans="1:12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</row>
    <row r="16" spans="1:12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</row>
    <row r="17" spans="1:14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</row>
    <row r="18" spans="1:14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</row>
    <row r="19" spans="1:14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</row>
    <row r="20" spans="1:14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</row>
    <row r="21" spans="1:14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</row>
    <row r="22" spans="1:14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</row>
    <row r="23" spans="1:14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</row>
    <row r="24" spans="1:14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</row>
    <row r="25" spans="1:14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</row>
    <row r="26" spans="1:14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</row>
    <row r="27" spans="1:14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</row>
    <row r="28" spans="1:14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</row>
    <row r="29" spans="1:14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N29" t="s">
        <v>265</v>
      </c>
    </row>
    <row r="30" spans="1:14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4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4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33" t="s">
        <v>180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33" t="s">
        <v>150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nantucket</vt:lpstr>
      <vt:lpstr>load</vt:lpstr>
      <vt:lpstr>resources</vt:lpstr>
      <vt:lpstr>projections</vt:lpstr>
      <vt:lpstr>data_csv</vt:lpstr>
      <vt:lpstr>jp_data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2025-01-03T19:04:14Z</dcterms:modified>
</cp:coreProperties>
</file>