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riskanalysis\lectures\6.CGE\"/>
    </mc:Choice>
  </mc:AlternateContent>
  <xr:revisionPtr revIDLastSave="0" documentId="8_{1D09D93D-C591-4312-81C1-6C88ECB0339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Notes" sheetId="2" r:id="rId2"/>
  </sheets>
  <definedNames>
    <definedName name="ak">Sheet1!$C$21</definedName>
    <definedName name="al">Sheet1!$C$20</definedName>
    <definedName name="c_">Sheet1!$C$19</definedName>
    <definedName name="c0">Sheet1!$C$10</definedName>
    <definedName name="K0">Sheet1!$C$4</definedName>
    <definedName name="L0">Sheet1!$C$3</definedName>
    <definedName name="pk">Sheet1!$C$15</definedName>
    <definedName name="pk0">Sheet1!$C$5</definedName>
    <definedName name="pl">Sheet1!$C$16</definedName>
    <definedName name="pl0">Sheet1!$C$6</definedName>
    <definedName name="r0">Sheet1!$C$5</definedName>
    <definedName name="rho">Sheet1!$C$12</definedName>
    <definedName name="sigma">Sheet1!$C$7</definedName>
    <definedName name="theta">Sheet1!$C$11</definedName>
    <definedName name="w0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C47" i="1"/>
  <c r="E47" i="1" s="1"/>
  <c r="D24" i="1"/>
  <c r="B25" i="1"/>
  <c r="B26" i="1" s="1"/>
  <c r="B27" i="1" l="1"/>
  <c r="D26" i="1"/>
  <c r="G26" i="1" s="1"/>
  <c r="C48" i="1"/>
  <c r="D25" i="1"/>
  <c r="C15" i="1"/>
  <c r="C12" i="1"/>
  <c r="C10" i="1"/>
  <c r="C49" i="1" l="1"/>
  <c r="E48" i="1"/>
  <c r="H48" i="1" s="1"/>
  <c r="I26" i="1"/>
  <c r="G27" i="1"/>
  <c r="B28" i="1"/>
  <c r="D27" i="1"/>
  <c r="D47" i="1"/>
  <c r="B47" i="1" s="1"/>
  <c r="D46" i="1"/>
  <c r="B46" i="1" s="1"/>
  <c r="C11" i="1"/>
  <c r="D49" i="1" s="1"/>
  <c r="B49" i="1" s="1"/>
  <c r="B29" i="1" l="1"/>
  <c r="D28" i="1"/>
  <c r="D48" i="1"/>
  <c r="J48" i="1"/>
  <c r="H47" i="1"/>
  <c r="C50" i="1"/>
  <c r="E49" i="1"/>
  <c r="C19" i="1"/>
  <c r="C20" i="1" s="1"/>
  <c r="E28" i="1"/>
  <c r="C28" i="1" s="1"/>
  <c r="E24" i="1"/>
  <c r="C24" i="1" s="1"/>
  <c r="E27" i="1"/>
  <c r="C27" i="1" s="1"/>
  <c r="E26" i="1"/>
  <c r="E29" i="1"/>
  <c r="C29" i="1" s="1"/>
  <c r="E25" i="1"/>
  <c r="C25" i="1" s="1"/>
  <c r="C51" i="1" l="1"/>
  <c r="E50" i="1"/>
  <c r="D50" i="1"/>
  <c r="B50" i="1" s="1"/>
  <c r="B48" i="1"/>
  <c r="G48" i="1"/>
  <c r="C26" i="1"/>
  <c r="H26" i="1"/>
  <c r="B30" i="1"/>
  <c r="D29" i="1"/>
  <c r="C21" i="1"/>
  <c r="B31" i="1" l="1"/>
  <c r="D30" i="1"/>
  <c r="E30" i="1"/>
  <c r="C30" i="1" s="1"/>
  <c r="J26" i="1"/>
  <c r="H25" i="1"/>
  <c r="G49" i="1"/>
  <c r="I48" i="1"/>
  <c r="C52" i="1"/>
  <c r="E51" i="1"/>
  <c r="D51" i="1"/>
  <c r="B51" i="1" s="1"/>
  <c r="C53" i="1" l="1"/>
  <c r="E52" i="1"/>
  <c r="D52" i="1"/>
  <c r="B52" i="1" s="1"/>
  <c r="B32" i="1"/>
  <c r="D31" i="1"/>
  <c r="E31" i="1"/>
  <c r="C31" i="1" s="1"/>
  <c r="B33" i="1" l="1"/>
  <c r="D32" i="1"/>
  <c r="E32" i="1"/>
  <c r="C32" i="1" s="1"/>
  <c r="C54" i="1"/>
  <c r="E53" i="1"/>
  <c r="D53" i="1"/>
  <c r="B53" i="1" s="1"/>
  <c r="C55" i="1" l="1"/>
  <c r="E54" i="1"/>
  <c r="D54" i="1"/>
  <c r="B54" i="1" s="1"/>
  <c r="B34" i="1"/>
  <c r="D33" i="1"/>
  <c r="E33" i="1"/>
  <c r="C33" i="1" s="1"/>
  <c r="B35" i="1" l="1"/>
  <c r="D34" i="1"/>
  <c r="G34" i="1" s="1"/>
  <c r="E34" i="1"/>
  <c r="C56" i="1"/>
  <c r="E55" i="1"/>
  <c r="D55" i="1"/>
  <c r="B55" i="1" s="1"/>
  <c r="C57" i="1" l="1"/>
  <c r="E56" i="1"/>
  <c r="H56" i="1" s="1"/>
  <c r="D56" i="1"/>
  <c r="C34" i="1"/>
  <c r="H34" i="1"/>
  <c r="G35" i="1"/>
  <c r="I34" i="1"/>
  <c r="B36" i="1"/>
  <c r="D35" i="1"/>
  <c r="E35" i="1"/>
  <c r="C35" i="1" s="1"/>
  <c r="B37" i="1" l="1"/>
  <c r="D36" i="1"/>
  <c r="E36" i="1"/>
  <c r="C36" i="1" s="1"/>
  <c r="J34" i="1"/>
  <c r="H33" i="1"/>
  <c r="B56" i="1"/>
  <c r="G56" i="1"/>
  <c r="H55" i="1"/>
  <c r="J56" i="1"/>
  <c r="C58" i="1"/>
  <c r="E57" i="1"/>
  <c r="D57" i="1"/>
  <c r="B57" i="1" s="1"/>
  <c r="C59" i="1" l="1"/>
  <c r="E58" i="1"/>
  <c r="D58" i="1"/>
  <c r="B58" i="1" s="1"/>
  <c r="I56" i="1"/>
  <c r="G57" i="1"/>
  <c r="B38" i="1"/>
  <c r="D37" i="1"/>
  <c r="E37" i="1"/>
  <c r="C37" i="1" s="1"/>
  <c r="B39" i="1" l="1"/>
  <c r="D38" i="1"/>
  <c r="G38" i="1" s="1"/>
  <c r="E38" i="1"/>
  <c r="C60" i="1"/>
  <c r="E59" i="1"/>
  <c r="D59" i="1"/>
  <c r="B59" i="1" s="1"/>
  <c r="C61" i="1" l="1"/>
  <c r="E60" i="1"/>
  <c r="D60" i="1"/>
  <c r="B60" i="1" s="1"/>
  <c r="C38" i="1"/>
  <c r="H38" i="1"/>
  <c r="G39" i="1"/>
  <c r="I38" i="1"/>
  <c r="B40" i="1"/>
  <c r="D39" i="1"/>
  <c r="E39" i="1"/>
  <c r="C39" i="1" s="1"/>
  <c r="B41" i="1" l="1"/>
  <c r="D40" i="1"/>
  <c r="E40" i="1"/>
  <c r="C40" i="1" s="1"/>
  <c r="H37" i="1"/>
  <c r="J38" i="1"/>
  <c r="C62" i="1"/>
  <c r="E61" i="1"/>
  <c r="D61" i="1"/>
  <c r="B61" i="1" s="1"/>
  <c r="C63" i="1" l="1"/>
  <c r="E62" i="1"/>
  <c r="D62" i="1"/>
  <c r="B62" i="1" s="1"/>
  <c r="B42" i="1"/>
  <c r="D41" i="1"/>
  <c r="E41" i="1"/>
  <c r="C41" i="1" s="1"/>
  <c r="B43" i="1" l="1"/>
  <c r="D42" i="1"/>
  <c r="G42" i="1" s="1"/>
  <c r="E42" i="1"/>
  <c r="C64" i="1"/>
  <c r="E63" i="1"/>
  <c r="H63" i="1" s="1"/>
  <c r="D63" i="1"/>
  <c r="B63" i="1" l="1"/>
  <c r="G63" i="1"/>
  <c r="H62" i="1"/>
  <c r="J63" i="1"/>
  <c r="C65" i="1"/>
  <c r="E64" i="1"/>
  <c r="D64" i="1"/>
  <c r="B64" i="1" s="1"/>
  <c r="C42" i="1"/>
  <c r="H42" i="1"/>
  <c r="G43" i="1"/>
  <c r="I42" i="1"/>
  <c r="B44" i="1"/>
  <c r="D43" i="1"/>
  <c r="E43" i="1"/>
  <c r="C43" i="1" s="1"/>
  <c r="J42" i="1" l="1"/>
  <c r="H41" i="1"/>
  <c r="D44" i="1"/>
  <c r="E44" i="1"/>
  <c r="C44" i="1" s="1"/>
  <c r="C66" i="1"/>
  <c r="E65" i="1"/>
  <c r="D65" i="1"/>
  <c r="B65" i="1" s="1"/>
  <c r="G64" i="1"/>
  <c r="I63" i="1"/>
  <c r="E66" i="1" l="1"/>
  <c r="D66" i="1"/>
  <c r="B66" i="1" s="1"/>
</calcChain>
</file>

<file path=xl/sharedStrings.xml><?xml version="1.0" encoding="utf-8"?>
<sst xmlns="http://schemas.openxmlformats.org/spreadsheetml/2006/main" count="35" uniqueCount="35">
  <si>
    <t>L0</t>
  </si>
  <si>
    <t>K0</t>
  </si>
  <si>
    <t>c0</t>
  </si>
  <si>
    <t>theta</t>
  </si>
  <si>
    <t>sigma</t>
  </si>
  <si>
    <t>rho</t>
  </si>
  <si>
    <t>c</t>
  </si>
  <si>
    <t>al</t>
  </si>
  <si>
    <t>ak</t>
  </si>
  <si>
    <t>Benchmark Labor Demand</t>
  </si>
  <si>
    <t>Benchmark Capital Demand</t>
  </si>
  <si>
    <t>Benchmark Rental Rate</t>
  </si>
  <si>
    <t>Benchmark Wage rate</t>
  </si>
  <si>
    <t>Input Data and Parameters:</t>
  </si>
  <si>
    <t>Elasticity of Substitution (free)</t>
  </si>
  <si>
    <t>Computed Parameters:</t>
  </si>
  <si>
    <t>Benchmark cost</t>
  </si>
  <si>
    <t>Benchmark Labor Value Share</t>
  </si>
  <si>
    <t>Primal elasticity (computed from sigma)</t>
  </si>
  <si>
    <t>Exogenous Inputs:</t>
  </si>
  <si>
    <t>Rental Price of Capital</t>
  </si>
  <si>
    <t>Wage Rate</t>
  </si>
  <si>
    <t>Calculated Demand Response:</t>
  </si>
  <si>
    <t>pk</t>
  </si>
  <si>
    <t>pk0</t>
  </si>
  <si>
    <t>pl</t>
  </si>
  <si>
    <t>pl0</t>
  </si>
  <si>
    <t>Unit cost at exogenous factor prices</t>
  </si>
  <si>
    <t>Demand for labor</t>
  </si>
  <si>
    <t>Demand for capital</t>
  </si>
  <si>
    <t>L</t>
  </si>
  <si>
    <t>K</t>
  </si>
  <si>
    <t>L/L0</t>
  </si>
  <si>
    <t>K/K0</t>
  </si>
  <si>
    <t>Unit Isoquant  (see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</si>
</sst>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Benchmark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2-4EDB-98FD-B3944CE4F1B9}"/>
            </c:ext>
          </c:extLst>
        </c:ser>
        <c:ser>
          <c:idx val="1"/>
          <c:order val="1"/>
          <c:tx>
            <c:v>Counterfactual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Sheet1!$C$21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2-4EDB-98FD-B3944CE4F1B9}"/>
            </c:ext>
          </c:extLst>
        </c:ser>
        <c:ser>
          <c:idx val="2"/>
          <c:order val="2"/>
          <c:tx>
            <c:v>Isoquant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Sheet1!$D$24:$D$66</c:f>
              <c:numCache>
                <c:formatCode>General</c:formatCode>
                <c:ptCount val="43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2">
                  <c:v>1</c:v>
                </c:pt>
                <c:pt idx="23">
                  <c:v>0.90833391156542376</c:v>
                </c:pt>
                <c:pt idx="24">
                  <c:v>0.83077649127953768</c:v>
                </c:pt>
                <c:pt idx="25">
                  <c:v>0.7643150442856228</c:v>
                </c:pt>
                <c:pt idx="26">
                  <c:v>0.70674170903066313</c:v>
                </c:pt>
                <c:pt idx="27">
                  <c:v>0.65640019607587519</c:v>
                </c:pt>
                <c:pt idx="28">
                  <c:v>0.61202288629969326</c:v>
                </c:pt>
                <c:pt idx="29">
                  <c:v>0.57262266703690767</c:v>
                </c:pt>
                <c:pt idx="30">
                  <c:v>0.53741911857804381</c:v>
                </c:pt>
                <c:pt idx="31">
                  <c:v>0.50578692508332068</c:v>
                </c:pt>
                <c:pt idx="32">
                  <c:v>0.47721905322610475</c:v>
                </c:pt>
                <c:pt idx="33">
                  <c:v>0.45129997726304527</c:v>
                </c:pt>
                <c:pt idx="34">
                  <c:v>0.42768588299962151</c:v>
                </c:pt>
                <c:pt idx="35">
                  <c:v>0.40608981126512445</c:v>
                </c:pt>
                <c:pt idx="36">
                  <c:v>0.3862703568231074</c:v>
                </c:pt>
                <c:pt idx="37">
                  <c:v>0.36802296576642973</c:v>
                </c:pt>
                <c:pt idx="38">
                  <c:v>0.3511731585188696</c:v>
                </c:pt>
                <c:pt idx="39">
                  <c:v>0.33557119799393914</c:v>
                </c:pt>
                <c:pt idx="40">
                  <c:v>0.32108785500977033</c:v>
                </c:pt>
                <c:pt idx="41">
                  <c:v>0.30761101576999533</c:v>
                </c:pt>
                <c:pt idx="42">
                  <c:v>0.29504294198741599</c:v>
                </c:pt>
              </c:numCache>
            </c:numRef>
          </c:xVal>
          <c:yVal>
            <c:numRef>
              <c:f>Sheet1!$E$24:$E$66</c:f>
              <c:numCache>
                <c:formatCode>General</c:formatCode>
                <c:ptCount val="43"/>
                <c:pt idx="0">
                  <c:v>1</c:v>
                </c:pt>
                <c:pt idx="1">
                  <c:v>0.90833391156542376</c:v>
                </c:pt>
                <c:pt idx="2">
                  <c:v>0.83077649127953768</c:v>
                </c:pt>
                <c:pt idx="3">
                  <c:v>0.7643150442856228</c:v>
                </c:pt>
                <c:pt idx="4">
                  <c:v>0.70674170903066313</c:v>
                </c:pt>
                <c:pt idx="5">
                  <c:v>0.65640019607587519</c:v>
                </c:pt>
                <c:pt idx="6">
                  <c:v>0.61202288629969326</c:v>
                </c:pt>
                <c:pt idx="7">
                  <c:v>0.57262266703690767</c:v>
                </c:pt>
                <c:pt idx="8">
                  <c:v>0.53741911857804381</c:v>
                </c:pt>
                <c:pt idx="9">
                  <c:v>0.50578692508332068</c:v>
                </c:pt>
                <c:pt idx="10">
                  <c:v>0.47721905322610475</c:v>
                </c:pt>
                <c:pt idx="11">
                  <c:v>0.45129997726304527</c:v>
                </c:pt>
                <c:pt idx="12">
                  <c:v>0.42768588299962151</c:v>
                </c:pt>
                <c:pt idx="13">
                  <c:v>0.40608981126512445</c:v>
                </c:pt>
                <c:pt idx="14">
                  <c:v>0.3862703568231074</c:v>
                </c:pt>
                <c:pt idx="15">
                  <c:v>0.36802296576642973</c:v>
                </c:pt>
                <c:pt idx="16">
                  <c:v>0.3511731585188696</c:v>
                </c:pt>
                <c:pt idx="17">
                  <c:v>0.33557119799393914</c:v>
                </c:pt>
                <c:pt idx="18">
                  <c:v>0.32108785500977033</c:v>
                </c:pt>
                <c:pt idx="19">
                  <c:v>0.30761101576999533</c:v>
                </c:pt>
                <c:pt idx="20">
                  <c:v>0.29504294198741599</c:v>
                </c:pt>
                <c:pt idx="22">
                  <c:v>1</c:v>
                </c:pt>
                <c:pt idx="23">
                  <c:v>1.1000000000000001</c:v>
                </c:pt>
                <c:pt idx="24">
                  <c:v>1.2000000000000002</c:v>
                </c:pt>
                <c:pt idx="25">
                  <c:v>1.3000000000000003</c:v>
                </c:pt>
                <c:pt idx="26">
                  <c:v>1.4000000000000004</c:v>
                </c:pt>
                <c:pt idx="27">
                  <c:v>1.5000000000000004</c:v>
                </c:pt>
                <c:pt idx="28">
                  <c:v>1.6000000000000005</c:v>
                </c:pt>
                <c:pt idx="29">
                  <c:v>1.7000000000000006</c:v>
                </c:pt>
                <c:pt idx="30">
                  <c:v>1.8000000000000007</c:v>
                </c:pt>
                <c:pt idx="31">
                  <c:v>1.9000000000000008</c:v>
                </c:pt>
                <c:pt idx="32">
                  <c:v>2.0000000000000009</c:v>
                </c:pt>
                <c:pt idx="33">
                  <c:v>2.100000000000001</c:v>
                </c:pt>
                <c:pt idx="34">
                  <c:v>2.2000000000000011</c:v>
                </c:pt>
                <c:pt idx="35">
                  <c:v>2.3000000000000012</c:v>
                </c:pt>
                <c:pt idx="36">
                  <c:v>2.4000000000000012</c:v>
                </c:pt>
                <c:pt idx="37">
                  <c:v>2.5000000000000013</c:v>
                </c:pt>
                <c:pt idx="38">
                  <c:v>2.6000000000000014</c:v>
                </c:pt>
                <c:pt idx="39">
                  <c:v>2.7000000000000015</c:v>
                </c:pt>
                <c:pt idx="40">
                  <c:v>2.8000000000000016</c:v>
                </c:pt>
                <c:pt idx="41">
                  <c:v>2.9000000000000017</c:v>
                </c:pt>
                <c:pt idx="42">
                  <c:v>3.0000000000000018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D-487F-8A64-5F12EBB7948F}"/>
            </c:ext>
          </c:extLst>
        </c:ser>
        <c:ser>
          <c:idx val="3"/>
          <c:order val="3"/>
          <c:tx>
            <c:v>Activity Anallysis</c:v>
          </c:tx>
          <c:spPr>
            <a:ln w="63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Sheet1!$G$24:$G$66</c:f>
              <c:numCache>
                <c:formatCode>General</c:formatCode>
                <c:ptCount val="43"/>
                <c:pt idx="1">
                  <c:v>3</c:v>
                </c:pt>
                <c:pt idx="2">
                  <c:v>1.2000000000000002</c:v>
                </c:pt>
                <c:pt idx="3">
                  <c:v>1.2000000000000002</c:v>
                </c:pt>
                <c:pt idx="9">
                  <c:v>3</c:v>
                </c:pt>
                <c:pt idx="10">
                  <c:v>2.0000000000000009</c:v>
                </c:pt>
                <c:pt idx="11">
                  <c:v>2.0000000000000009</c:v>
                </c:pt>
                <c:pt idx="13">
                  <c:v>3</c:v>
                </c:pt>
                <c:pt idx="14">
                  <c:v>2.4000000000000012</c:v>
                </c:pt>
                <c:pt idx="15">
                  <c:v>2.4000000000000012</c:v>
                </c:pt>
                <c:pt idx="17">
                  <c:v>3</c:v>
                </c:pt>
                <c:pt idx="18">
                  <c:v>2.8000000000000016</c:v>
                </c:pt>
                <c:pt idx="19">
                  <c:v>2.8000000000000016</c:v>
                </c:pt>
                <c:pt idx="23">
                  <c:v>3</c:v>
                </c:pt>
                <c:pt idx="24">
                  <c:v>0.83077649127953768</c:v>
                </c:pt>
                <c:pt idx="25">
                  <c:v>0.83077649127953768</c:v>
                </c:pt>
                <c:pt idx="31">
                  <c:v>3</c:v>
                </c:pt>
                <c:pt idx="32">
                  <c:v>0.47721905322610475</c:v>
                </c:pt>
                <c:pt idx="33">
                  <c:v>0.47721905322610475</c:v>
                </c:pt>
                <c:pt idx="38">
                  <c:v>3</c:v>
                </c:pt>
                <c:pt idx="39">
                  <c:v>0.33557119799393914</c:v>
                </c:pt>
                <c:pt idx="40">
                  <c:v>0.33557119799393914</c:v>
                </c:pt>
              </c:numCache>
            </c:numRef>
          </c:xVal>
          <c:yVal>
            <c:numRef>
              <c:f>Sheet1!$H$24:$H$66</c:f>
              <c:numCache>
                <c:formatCode>General</c:formatCode>
                <c:ptCount val="43"/>
                <c:pt idx="1">
                  <c:v>0.83077649127953768</c:v>
                </c:pt>
                <c:pt idx="2">
                  <c:v>0.83077649127953768</c:v>
                </c:pt>
                <c:pt idx="3">
                  <c:v>3</c:v>
                </c:pt>
                <c:pt idx="9">
                  <c:v>0.47721905322610475</c:v>
                </c:pt>
                <c:pt idx="10">
                  <c:v>0.47721905322610475</c:v>
                </c:pt>
                <c:pt idx="11">
                  <c:v>3</c:v>
                </c:pt>
                <c:pt idx="13">
                  <c:v>0.3862703568231074</c:v>
                </c:pt>
                <c:pt idx="14">
                  <c:v>0.3862703568231074</c:v>
                </c:pt>
                <c:pt idx="15">
                  <c:v>3</c:v>
                </c:pt>
                <c:pt idx="17">
                  <c:v>0.32108785500977033</c:v>
                </c:pt>
                <c:pt idx="18">
                  <c:v>0.32108785500977033</c:v>
                </c:pt>
                <c:pt idx="19">
                  <c:v>3</c:v>
                </c:pt>
                <c:pt idx="23">
                  <c:v>1.2000000000000002</c:v>
                </c:pt>
                <c:pt idx="24">
                  <c:v>1.2000000000000002</c:v>
                </c:pt>
                <c:pt idx="25">
                  <c:v>3</c:v>
                </c:pt>
                <c:pt idx="31">
                  <c:v>2.0000000000000009</c:v>
                </c:pt>
                <c:pt idx="32">
                  <c:v>2.0000000000000009</c:v>
                </c:pt>
                <c:pt idx="33">
                  <c:v>3</c:v>
                </c:pt>
                <c:pt idx="38">
                  <c:v>2.7000000000000015</c:v>
                </c:pt>
                <c:pt idx="39">
                  <c:v>2.7000000000000015</c:v>
                </c:pt>
                <c:pt idx="4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2-40F3-AE2C-82C1FC3B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50928"/>
        <c:axId val="1199251344"/>
      </c:scatterChart>
      <c:valAx>
        <c:axId val="119925092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51344"/>
        <c:crosses val="autoZero"/>
        <c:crossBetween val="midCat"/>
      </c:valAx>
      <c:valAx>
        <c:axId val="119925134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5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D$15" max="18" min="2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73025</xdr:rowOff>
    </xdr:from>
    <xdr:to>
      <xdr:col>11</xdr:col>
      <xdr:colOff>21168</xdr:colOff>
      <xdr:row>20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85725</xdr:colOff>
          <xdr:row>1</xdr:row>
          <xdr:rowOff>133350</xdr:rowOff>
        </xdr:from>
        <xdr:to>
          <xdr:col>10</xdr:col>
          <xdr:colOff>438150</xdr:colOff>
          <xdr:row>3</xdr:row>
          <xdr:rowOff>133350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257175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417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6"/>
  <sheetViews>
    <sheetView tabSelected="1" zoomScale="180" zoomScaleNormal="180" workbookViewId="0">
      <selection activeCell="I1" sqref="I1"/>
    </sheetView>
  </sheetViews>
  <sheetFormatPr defaultRowHeight="15" x14ac:dyDescent="0.25"/>
  <cols>
    <col min="1" max="1" width="36.7109375" customWidth="1"/>
  </cols>
  <sheetData>
    <row r="2" spans="1:4" x14ac:dyDescent="0.25">
      <c r="A2" s="1" t="s">
        <v>13</v>
      </c>
    </row>
    <row r="3" spans="1:4" x14ac:dyDescent="0.25">
      <c r="A3" t="s">
        <v>9</v>
      </c>
      <c r="B3" t="s">
        <v>0</v>
      </c>
      <c r="C3">
        <v>1</v>
      </c>
    </row>
    <row r="4" spans="1:4" x14ac:dyDescent="0.25">
      <c r="A4" t="s">
        <v>10</v>
      </c>
      <c r="B4" t="s">
        <v>1</v>
      </c>
      <c r="C4">
        <v>1</v>
      </c>
    </row>
    <row r="5" spans="1:4" x14ac:dyDescent="0.25">
      <c r="A5" t="s">
        <v>11</v>
      </c>
      <c r="B5" t="s">
        <v>24</v>
      </c>
      <c r="C5">
        <v>1</v>
      </c>
    </row>
    <row r="6" spans="1:4" x14ac:dyDescent="0.25">
      <c r="A6" t="s">
        <v>12</v>
      </c>
      <c r="B6" t="s">
        <v>26</v>
      </c>
      <c r="C6">
        <v>1</v>
      </c>
    </row>
    <row r="7" spans="1:4" x14ac:dyDescent="0.25">
      <c r="A7" t="s">
        <v>14</v>
      </c>
      <c r="B7" t="s">
        <v>4</v>
      </c>
      <c r="C7">
        <v>1.1000000000000001</v>
      </c>
    </row>
    <row r="9" spans="1:4" x14ac:dyDescent="0.25">
      <c r="A9" s="1" t="s">
        <v>15</v>
      </c>
    </row>
    <row r="10" spans="1:4" x14ac:dyDescent="0.25">
      <c r="A10" t="s">
        <v>16</v>
      </c>
      <c r="B10" t="s">
        <v>2</v>
      </c>
      <c r="C10">
        <f>L0*pl0+K0*pk0</f>
        <v>2</v>
      </c>
    </row>
    <row r="11" spans="1:4" x14ac:dyDescent="0.25">
      <c r="A11" t="s">
        <v>17</v>
      </c>
      <c r="B11" t="s">
        <v>3</v>
      </c>
      <c r="C11">
        <f>L0*pl0/c0</f>
        <v>0.5</v>
      </c>
    </row>
    <row r="12" spans="1:4" x14ac:dyDescent="0.25">
      <c r="A12" t="s">
        <v>18</v>
      </c>
      <c r="B12" t="s">
        <v>5</v>
      </c>
      <c r="C12">
        <f>1-1/sigma</f>
        <v>9.0909090909090939E-2</v>
      </c>
    </row>
    <row r="14" spans="1:4" x14ac:dyDescent="0.25">
      <c r="A14" s="1" t="s">
        <v>19</v>
      </c>
    </row>
    <row r="15" spans="1:4" x14ac:dyDescent="0.25">
      <c r="A15" t="s">
        <v>20</v>
      </c>
      <c r="B15" t="s">
        <v>23</v>
      </c>
      <c r="C15">
        <f>D15/10</f>
        <v>1</v>
      </c>
      <c r="D15">
        <v>10</v>
      </c>
    </row>
    <row r="16" spans="1:4" x14ac:dyDescent="0.25">
      <c r="A16" t="s">
        <v>21</v>
      </c>
      <c r="B16" t="s">
        <v>25</v>
      </c>
      <c r="C16">
        <v>1</v>
      </c>
    </row>
    <row r="18" spans="1:10" x14ac:dyDescent="0.25">
      <c r="A18" s="1" t="s">
        <v>22</v>
      </c>
    </row>
    <row r="19" spans="1:10" x14ac:dyDescent="0.25">
      <c r="A19" t="s">
        <v>27</v>
      </c>
      <c r="B19" t="s">
        <v>6</v>
      </c>
      <c r="C19">
        <f>c0*(theta*pl^(1-sigma)+(1-theta)*pk^(1-sigma))^(1/(1-sigma))</f>
        <v>2</v>
      </c>
    </row>
    <row r="20" spans="1:10" x14ac:dyDescent="0.25">
      <c r="A20" t="s">
        <v>28</v>
      </c>
      <c r="B20" t="s">
        <v>7</v>
      </c>
      <c r="C20">
        <f>L0*(c_/c0*pl0/pl)^sigma</f>
        <v>1</v>
      </c>
    </row>
    <row r="21" spans="1:10" x14ac:dyDescent="0.25">
      <c r="A21" t="s">
        <v>29</v>
      </c>
      <c r="B21" t="s">
        <v>8</v>
      </c>
      <c r="C21">
        <f>(c_/c0*pk0/pk)^sigma</f>
        <v>1</v>
      </c>
    </row>
    <row r="23" spans="1:10" x14ac:dyDescent="0.25">
      <c r="A23" s="1" t="s">
        <v>34</v>
      </c>
      <c r="B23" t="s">
        <v>32</v>
      </c>
      <c r="C23" t="s">
        <v>33</v>
      </c>
      <c r="D23" t="s">
        <v>30</v>
      </c>
      <c r="E23" t="s">
        <v>31</v>
      </c>
    </row>
    <row r="24" spans="1:10" x14ac:dyDescent="0.25">
      <c r="B24">
        <v>1</v>
      </c>
      <c r="C24">
        <f t="shared" ref="C24:C44" si="0">E24/K0</f>
        <v>1</v>
      </c>
      <c r="D24">
        <f t="shared" ref="D24:D44" si="1">L0*B24</f>
        <v>1</v>
      </c>
      <c r="E24">
        <f t="shared" ref="E24:E44" si="2">K0*((1-theta*B24^rho)/(1-theta))^(1/rho)</f>
        <v>1</v>
      </c>
    </row>
    <row r="25" spans="1:10" x14ac:dyDescent="0.25">
      <c r="B25">
        <f>0.1+B24</f>
        <v>1.1000000000000001</v>
      </c>
      <c r="C25">
        <f t="shared" si="0"/>
        <v>0.90833391156542376</v>
      </c>
      <c r="D25">
        <f t="shared" si="1"/>
        <v>1.1000000000000001</v>
      </c>
      <c r="E25">
        <f t="shared" si="2"/>
        <v>0.90833391156542376</v>
      </c>
      <c r="G25">
        <v>3</v>
      </c>
      <c r="H25">
        <f>H26</f>
        <v>0.83077649127953768</v>
      </c>
    </row>
    <row r="26" spans="1:10" x14ac:dyDescent="0.25">
      <c r="B26">
        <f t="shared" ref="B26:B44" si="3">0.1+B25</f>
        <v>1.2000000000000002</v>
      </c>
      <c r="C26">
        <f t="shared" si="0"/>
        <v>0.83077649127953768</v>
      </c>
      <c r="D26">
        <f t="shared" si="1"/>
        <v>1.2000000000000002</v>
      </c>
      <c r="E26">
        <f t="shared" si="2"/>
        <v>0.83077649127953768</v>
      </c>
      <c r="G26">
        <f t="shared" ref="G26:H26" si="4">D26</f>
        <v>1.2000000000000002</v>
      </c>
      <c r="H26">
        <f t="shared" si="4"/>
        <v>0.83077649127953768</v>
      </c>
      <c r="I26">
        <f t="shared" ref="I26:J26" si="5">G26</f>
        <v>1.2000000000000002</v>
      </c>
      <c r="J26">
        <f t="shared" si="5"/>
        <v>0.83077649127953768</v>
      </c>
    </row>
    <row r="27" spans="1:10" x14ac:dyDescent="0.25">
      <c r="B27">
        <f t="shared" si="3"/>
        <v>1.3000000000000003</v>
      </c>
      <c r="C27">
        <f t="shared" si="0"/>
        <v>0.7643150442856228</v>
      </c>
      <c r="D27">
        <f t="shared" si="1"/>
        <v>1.3000000000000003</v>
      </c>
      <c r="E27">
        <f t="shared" si="2"/>
        <v>0.7643150442856228</v>
      </c>
      <c r="G27">
        <f>G26</f>
        <v>1.2000000000000002</v>
      </c>
      <c r="H27">
        <v>3</v>
      </c>
    </row>
    <row r="28" spans="1:10" x14ac:dyDescent="0.25">
      <c r="B28">
        <f t="shared" si="3"/>
        <v>1.4000000000000004</v>
      </c>
      <c r="C28">
        <f t="shared" si="0"/>
        <v>0.70674170903066313</v>
      </c>
      <c r="D28">
        <f t="shared" si="1"/>
        <v>1.4000000000000004</v>
      </c>
      <c r="E28">
        <f t="shared" si="2"/>
        <v>0.70674170903066313</v>
      </c>
    </row>
    <row r="29" spans="1:10" x14ac:dyDescent="0.25">
      <c r="B29">
        <f t="shared" si="3"/>
        <v>1.5000000000000004</v>
      </c>
      <c r="C29">
        <f t="shared" si="0"/>
        <v>0.65640019607587519</v>
      </c>
      <c r="D29">
        <f t="shared" si="1"/>
        <v>1.5000000000000004</v>
      </c>
      <c r="E29">
        <f t="shared" si="2"/>
        <v>0.65640019607587519</v>
      </c>
    </row>
    <row r="30" spans="1:10" x14ac:dyDescent="0.25">
      <c r="B30">
        <f t="shared" si="3"/>
        <v>1.6000000000000005</v>
      </c>
      <c r="C30">
        <f t="shared" si="0"/>
        <v>0.61202288629969326</v>
      </c>
      <c r="D30">
        <f t="shared" si="1"/>
        <v>1.6000000000000005</v>
      </c>
      <c r="E30">
        <f t="shared" si="2"/>
        <v>0.61202288629969326</v>
      </c>
    </row>
    <row r="31" spans="1:10" x14ac:dyDescent="0.25">
      <c r="B31">
        <f t="shared" si="3"/>
        <v>1.7000000000000006</v>
      </c>
      <c r="C31">
        <f t="shared" si="0"/>
        <v>0.57262266703690767</v>
      </c>
      <c r="D31">
        <f t="shared" si="1"/>
        <v>1.7000000000000006</v>
      </c>
      <c r="E31">
        <f t="shared" si="2"/>
        <v>0.57262266703690767</v>
      </c>
    </row>
    <row r="32" spans="1:10" x14ac:dyDescent="0.25">
      <c r="B32">
        <f t="shared" si="3"/>
        <v>1.8000000000000007</v>
      </c>
      <c r="C32">
        <f t="shared" si="0"/>
        <v>0.53741911857804381</v>
      </c>
      <c r="D32">
        <f t="shared" si="1"/>
        <v>1.8000000000000007</v>
      </c>
      <c r="E32">
        <f t="shared" si="2"/>
        <v>0.53741911857804381</v>
      </c>
    </row>
    <row r="33" spans="2:10" x14ac:dyDescent="0.25">
      <c r="B33">
        <f t="shared" si="3"/>
        <v>1.9000000000000008</v>
      </c>
      <c r="C33">
        <f t="shared" si="0"/>
        <v>0.50578692508332068</v>
      </c>
      <c r="D33">
        <f t="shared" si="1"/>
        <v>1.9000000000000008</v>
      </c>
      <c r="E33">
        <f t="shared" si="2"/>
        <v>0.50578692508332068</v>
      </c>
      <c r="G33">
        <v>3</v>
      </c>
      <c r="H33">
        <f>H34</f>
        <v>0.47721905322610475</v>
      </c>
    </row>
    <row r="34" spans="2:10" x14ac:dyDescent="0.25">
      <c r="B34">
        <f t="shared" si="3"/>
        <v>2.0000000000000009</v>
      </c>
      <c r="C34">
        <f t="shared" si="0"/>
        <v>0.47721905322610475</v>
      </c>
      <c r="D34">
        <f t="shared" si="1"/>
        <v>2.0000000000000009</v>
      </c>
      <c r="E34">
        <f t="shared" si="2"/>
        <v>0.47721905322610475</v>
      </c>
      <c r="G34">
        <f t="shared" ref="G34" si="6">D34</f>
        <v>2.0000000000000009</v>
      </c>
      <c r="H34">
        <f t="shared" ref="H34" si="7">E34</f>
        <v>0.47721905322610475</v>
      </c>
      <c r="I34">
        <f t="shared" ref="I34" si="8">G34</f>
        <v>2.0000000000000009</v>
      </c>
      <c r="J34">
        <f t="shared" ref="J34" si="9">H34</f>
        <v>0.47721905322610475</v>
      </c>
    </row>
    <row r="35" spans="2:10" x14ac:dyDescent="0.25">
      <c r="B35">
        <f t="shared" si="3"/>
        <v>2.100000000000001</v>
      </c>
      <c r="C35">
        <f t="shared" si="0"/>
        <v>0.45129997726304527</v>
      </c>
      <c r="D35">
        <f t="shared" si="1"/>
        <v>2.100000000000001</v>
      </c>
      <c r="E35">
        <f t="shared" si="2"/>
        <v>0.45129997726304527</v>
      </c>
      <c r="G35">
        <f>G34</f>
        <v>2.0000000000000009</v>
      </c>
      <c r="H35">
        <v>3</v>
      </c>
    </row>
    <row r="36" spans="2:10" x14ac:dyDescent="0.25">
      <c r="B36">
        <f t="shared" si="3"/>
        <v>2.2000000000000011</v>
      </c>
      <c r="C36">
        <f t="shared" si="0"/>
        <v>0.42768588299962151</v>
      </c>
      <c r="D36">
        <f t="shared" si="1"/>
        <v>2.2000000000000011</v>
      </c>
      <c r="E36">
        <f t="shared" si="2"/>
        <v>0.42768588299962151</v>
      </c>
    </row>
    <row r="37" spans="2:10" x14ac:dyDescent="0.25">
      <c r="B37">
        <f t="shared" si="3"/>
        <v>2.3000000000000012</v>
      </c>
      <c r="C37">
        <f t="shared" si="0"/>
        <v>0.40608981126512445</v>
      </c>
      <c r="D37">
        <f t="shared" si="1"/>
        <v>2.3000000000000012</v>
      </c>
      <c r="E37">
        <f t="shared" si="2"/>
        <v>0.40608981126512445</v>
      </c>
      <c r="G37">
        <v>3</v>
      </c>
      <c r="H37">
        <f>H38</f>
        <v>0.3862703568231074</v>
      </c>
    </row>
    <row r="38" spans="2:10" x14ac:dyDescent="0.25">
      <c r="B38">
        <f t="shared" si="3"/>
        <v>2.4000000000000012</v>
      </c>
      <c r="C38">
        <f t="shared" si="0"/>
        <v>0.3862703568231074</v>
      </c>
      <c r="D38">
        <f t="shared" si="1"/>
        <v>2.4000000000000012</v>
      </c>
      <c r="E38">
        <f t="shared" si="2"/>
        <v>0.3862703568231074</v>
      </c>
      <c r="G38">
        <f t="shared" ref="G38" si="10">D38</f>
        <v>2.4000000000000012</v>
      </c>
      <c r="H38">
        <f t="shared" ref="H38" si="11">E38</f>
        <v>0.3862703568231074</v>
      </c>
      <c r="I38">
        <f t="shared" ref="I38" si="12">G38</f>
        <v>2.4000000000000012</v>
      </c>
      <c r="J38">
        <f t="shared" ref="J38" si="13">H38</f>
        <v>0.3862703568231074</v>
      </c>
    </row>
    <row r="39" spans="2:10" x14ac:dyDescent="0.25">
      <c r="B39">
        <f t="shared" si="3"/>
        <v>2.5000000000000013</v>
      </c>
      <c r="C39">
        <f t="shared" si="0"/>
        <v>0.36802296576642973</v>
      </c>
      <c r="D39">
        <f t="shared" si="1"/>
        <v>2.5000000000000013</v>
      </c>
      <c r="E39">
        <f t="shared" si="2"/>
        <v>0.36802296576642973</v>
      </c>
      <c r="G39">
        <f>G38</f>
        <v>2.4000000000000012</v>
      </c>
      <c r="H39">
        <v>3</v>
      </c>
    </row>
    <row r="40" spans="2:10" x14ac:dyDescent="0.25">
      <c r="B40">
        <f t="shared" si="3"/>
        <v>2.6000000000000014</v>
      </c>
      <c r="C40">
        <f t="shared" si="0"/>
        <v>0.3511731585188696</v>
      </c>
      <c r="D40">
        <f t="shared" si="1"/>
        <v>2.6000000000000014</v>
      </c>
      <c r="E40">
        <f t="shared" si="2"/>
        <v>0.3511731585188696</v>
      </c>
    </row>
    <row r="41" spans="2:10" x14ac:dyDescent="0.25">
      <c r="B41">
        <f t="shared" si="3"/>
        <v>2.7000000000000015</v>
      </c>
      <c r="C41">
        <f t="shared" si="0"/>
        <v>0.33557119799393914</v>
      </c>
      <c r="D41">
        <f t="shared" si="1"/>
        <v>2.7000000000000015</v>
      </c>
      <c r="E41">
        <f t="shared" si="2"/>
        <v>0.33557119799393914</v>
      </c>
      <c r="G41">
        <v>3</v>
      </c>
      <c r="H41">
        <f>H42</f>
        <v>0.32108785500977033</v>
      </c>
    </row>
    <row r="42" spans="2:10" x14ac:dyDescent="0.25">
      <c r="B42">
        <f t="shared" si="3"/>
        <v>2.8000000000000016</v>
      </c>
      <c r="C42">
        <f t="shared" si="0"/>
        <v>0.32108785500977033</v>
      </c>
      <c r="D42">
        <f t="shared" si="1"/>
        <v>2.8000000000000016</v>
      </c>
      <c r="E42">
        <f t="shared" si="2"/>
        <v>0.32108785500977033</v>
      </c>
      <c r="G42">
        <f t="shared" ref="G42" si="14">D42</f>
        <v>2.8000000000000016</v>
      </c>
      <c r="H42">
        <f t="shared" ref="H42" si="15">E42</f>
        <v>0.32108785500977033</v>
      </c>
      <c r="I42">
        <f t="shared" ref="I42" si="16">G42</f>
        <v>2.8000000000000016</v>
      </c>
      <c r="J42">
        <f t="shared" ref="J42" si="17">H42</f>
        <v>0.32108785500977033</v>
      </c>
    </row>
    <row r="43" spans="2:10" x14ac:dyDescent="0.25">
      <c r="B43">
        <f t="shared" si="3"/>
        <v>2.9000000000000017</v>
      </c>
      <c r="C43">
        <f t="shared" si="0"/>
        <v>0.30761101576999533</v>
      </c>
      <c r="D43">
        <f t="shared" si="1"/>
        <v>2.9000000000000017</v>
      </c>
      <c r="E43">
        <f t="shared" si="2"/>
        <v>0.30761101576999533</v>
      </c>
      <c r="G43">
        <f>G42</f>
        <v>2.8000000000000016</v>
      </c>
      <c r="H43">
        <v>3</v>
      </c>
    </row>
    <row r="44" spans="2:10" x14ac:dyDescent="0.25">
      <c r="B44">
        <f t="shared" si="3"/>
        <v>3.0000000000000018</v>
      </c>
      <c r="C44">
        <f t="shared" si="0"/>
        <v>0.29504294198741599</v>
      </c>
      <c r="D44">
        <f t="shared" si="1"/>
        <v>3.0000000000000018</v>
      </c>
      <c r="E44">
        <f t="shared" si="2"/>
        <v>0.29504294198741599</v>
      </c>
    </row>
    <row r="46" spans="2:10" x14ac:dyDescent="0.25">
      <c r="B46">
        <f t="shared" ref="B46:B66" si="18">D46/L0</f>
        <v>1</v>
      </c>
      <c r="C46">
        <v>1</v>
      </c>
      <c r="D46">
        <f t="shared" ref="D46:D66" si="19">L0*((1-(1-theta)*C46^rho)/(1-theta))^(1/rho)</f>
        <v>1</v>
      </c>
      <c r="E46">
        <f t="shared" ref="E46:E66" si="20">K0*C46</f>
        <v>1</v>
      </c>
    </row>
    <row r="47" spans="2:10" x14ac:dyDescent="0.25">
      <c r="B47">
        <f t="shared" si="18"/>
        <v>0.90833391156542376</v>
      </c>
      <c r="C47">
        <f>C46+0.1</f>
        <v>1.1000000000000001</v>
      </c>
      <c r="D47">
        <f t="shared" si="19"/>
        <v>0.90833391156542376</v>
      </c>
      <c r="E47">
        <f t="shared" si="20"/>
        <v>1.1000000000000001</v>
      </c>
      <c r="G47">
        <v>3</v>
      </c>
      <c r="H47">
        <f>H48</f>
        <v>1.2000000000000002</v>
      </c>
    </row>
    <row r="48" spans="2:10" x14ac:dyDescent="0.25">
      <c r="B48">
        <f t="shared" si="18"/>
        <v>0.83077649127953768</v>
      </c>
      <c r="C48">
        <f t="shared" ref="C48:C66" si="21">C47+0.1</f>
        <v>1.2000000000000002</v>
      </c>
      <c r="D48">
        <f t="shared" si="19"/>
        <v>0.83077649127953768</v>
      </c>
      <c r="E48">
        <f t="shared" si="20"/>
        <v>1.2000000000000002</v>
      </c>
      <c r="G48">
        <f t="shared" ref="G48" si="22">D48</f>
        <v>0.83077649127953768</v>
      </c>
      <c r="H48">
        <f t="shared" ref="H48" si="23">E48</f>
        <v>1.2000000000000002</v>
      </c>
      <c r="I48">
        <f t="shared" ref="I48" si="24">G48</f>
        <v>0.83077649127953768</v>
      </c>
      <c r="J48">
        <f t="shared" ref="J48" si="25">H48</f>
        <v>1.2000000000000002</v>
      </c>
    </row>
    <row r="49" spans="2:10" x14ac:dyDescent="0.25">
      <c r="B49">
        <f t="shared" si="18"/>
        <v>0.7643150442856228</v>
      </c>
      <c r="C49">
        <f t="shared" si="21"/>
        <v>1.3000000000000003</v>
      </c>
      <c r="D49">
        <f t="shared" si="19"/>
        <v>0.7643150442856228</v>
      </c>
      <c r="E49">
        <f t="shared" si="20"/>
        <v>1.3000000000000003</v>
      </c>
      <c r="G49">
        <f>G48</f>
        <v>0.83077649127953768</v>
      </c>
      <c r="H49">
        <v>3</v>
      </c>
    </row>
    <row r="50" spans="2:10" x14ac:dyDescent="0.25">
      <c r="B50">
        <f t="shared" si="18"/>
        <v>0.70674170903066313</v>
      </c>
      <c r="C50">
        <f t="shared" si="21"/>
        <v>1.4000000000000004</v>
      </c>
      <c r="D50">
        <f t="shared" si="19"/>
        <v>0.70674170903066313</v>
      </c>
      <c r="E50">
        <f t="shared" si="20"/>
        <v>1.4000000000000004</v>
      </c>
    </row>
    <row r="51" spans="2:10" x14ac:dyDescent="0.25">
      <c r="B51">
        <f t="shared" si="18"/>
        <v>0.65640019607587519</v>
      </c>
      <c r="C51">
        <f t="shared" si="21"/>
        <v>1.5000000000000004</v>
      </c>
      <c r="D51">
        <f t="shared" si="19"/>
        <v>0.65640019607587519</v>
      </c>
      <c r="E51">
        <f t="shared" si="20"/>
        <v>1.5000000000000004</v>
      </c>
    </row>
    <row r="52" spans="2:10" x14ac:dyDescent="0.25">
      <c r="B52">
        <f t="shared" si="18"/>
        <v>0.61202288629969326</v>
      </c>
      <c r="C52">
        <f t="shared" si="21"/>
        <v>1.6000000000000005</v>
      </c>
      <c r="D52">
        <f t="shared" si="19"/>
        <v>0.61202288629969326</v>
      </c>
      <c r="E52">
        <f t="shared" si="20"/>
        <v>1.6000000000000005</v>
      </c>
    </row>
    <row r="53" spans="2:10" x14ac:dyDescent="0.25">
      <c r="B53">
        <f t="shared" si="18"/>
        <v>0.57262266703690767</v>
      </c>
      <c r="C53">
        <f t="shared" si="21"/>
        <v>1.7000000000000006</v>
      </c>
      <c r="D53">
        <f t="shared" si="19"/>
        <v>0.57262266703690767</v>
      </c>
      <c r="E53">
        <f t="shared" si="20"/>
        <v>1.7000000000000006</v>
      </c>
    </row>
    <row r="54" spans="2:10" x14ac:dyDescent="0.25">
      <c r="B54">
        <f t="shared" si="18"/>
        <v>0.53741911857804381</v>
      </c>
      <c r="C54">
        <f t="shared" si="21"/>
        <v>1.8000000000000007</v>
      </c>
      <c r="D54">
        <f t="shared" si="19"/>
        <v>0.53741911857804381</v>
      </c>
      <c r="E54">
        <f t="shared" si="20"/>
        <v>1.8000000000000007</v>
      </c>
    </row>
    <row r="55" spans="2:10" x14ac:dyDescent="0.25">
      <c r="B55">
        <f t="shared" si="18"/>
        <v>0.50578692508332068</v>
      </c>
      <c r="C55">
        <f t="shared" si="21"/>
        <v>1.9000000000000008</v>
      </c>
      <c r="D55">
        <f t="shared" si="19"/>
        <v>0.50578692508332068</v>
      </c>
      <c r="E55">
        <f t="shared" si="20"/>
        <v>1.9000000000000008</v>
      </c>
      <c r="G55">
        <v>3</v>
      </c>
      <c r="H55">
        <f>H56</f>
        <v>2.0000000000000009</v>
      </c>
    </row>
    <row r="56" spans="2:10" x14ac:dyDescent="0.25">
      <c r="B56">
        <f t="shared" si="18"/>
        <v>0.47721905322610475</v>
      </c>
      <c r="C56">
        <f t="shared" si="21"/>
        <v>2.0000000000000009</v>
      </c>
      <c r="D56">
        <f t="shared" si="19"/>
        <v>0.47721905322610475</v>
      </c>
      <c r="E56">
        <f t="shared" si="20"/>
        <v>2.0000000000000009</v>
      </c>
      <c r="G56">
        <f t="shared" ref="G56" si="26">D56</f>
        <v>0.47721905322610475</v>
      </c>
      <c r="H56">
        <f t="shared" ref="H56" si="27">E56</f>
        <v>2.0000000000000009</v>
      </c>
      <c r="I56">
        <f t="shared" ref="I56" si="28">G56</f>
        <v>0.47721905322610475</v>
      </c>
      <c r="J56">
        <f t="shared" ref="J56" si="29">H56</f>
        <v>2.0000000000000009</v>
      </c>
    </row>
    <row r="57" spans="2:10" x14ac:dyDescent="0.25">
      <c r="B57">
        <f t="shared" si="18"/>
        <v>0.45129997726304527</v>
      </c>
      <c r="C57">
        <f t="shared" si="21"/>
        <v>2.100000000000001</v>
      </c>
      <c r="D57">
        <f t="shared" si="19"/>
        <v>0.45129997726304527</v>
      </c>
      <c r="E57">
        <f t="shared" si="20"/>
        <v>2.100000000000001</v>
      </c>
      <c r="G57">
        <f>G56</f>
        <v>0.47721905322610475</v>
      </c>
      <c r="H57">
        <v>3</v>
      </c>
    </row>
    <row r="58" spans="2:10" x14ac:dyDescent="0.25">
      <c r="B58">
        <f t="shared" si="18"/>
        <v>0.42768588299962151</v>
      </c>
      <c r="C58">
        <f t="shared" si="21"/>
        <v>2.2000000000000011</v>
      </c>
      <c r="D58">
        <f t="shared" si="19"/>
        <v>0.42768588299962151</v>
      </c>
      <c r="E58">
        <f t="shared" si="20"/>
        <v>2.2000000000000011</v>
      </c>
    </row>
    <row r="59" spans="2:10" x14ac:dyDescent="0.25">
      <c r="B59">
        <f t="shared" si="18"/>
        <v>0.40608981126512445</v>
      </c>
      <c r="C59">
        <f t="shared" si="21"/>
        <v>2.3000000000000012</v>
      </c>
      <c r="D59">
        <f t="shared" si="19"/>
        <v>0.40608981126512445</v>
      </c>
      <c r="E59">
        <f t="shared" si="20"/>
        <v>2.3000000000000012</v>
      </c>
    </row>
    <row r="60" spans="2:10" x14ac:dyDescent="0.25">
      <c r="B60">
        <f t="shared" si="18"/>
        <v>0.3862703568231074</v>
      </c>
      <c r="C60">
        <f t="shared" si="21"/>
        <v>2.4000000000000012</v>
      </c>
      <c r="D60">
        <f t="shared" si="19"/>
        <v>0.3862703568231074</v>
      </c>
      <c r="E60">
        <f t="shared" si="20"/>
        <v>2.4000000000000012</v>
      </c>
    </row>
    <row r="61" spans="2:10" x14ac:dyDescent="0.25">
      <c r="B61">
        <f t="shared" si="18"/>
        <v>0.36802296576642973</v>
      </c>
      <c r="C61">
        <f t="shared" si="21"/>
        <v>2.5000000000000013</v>
      </c>
      <c r="D61">
        <f t="shared" si="19"/>
        <v>0.36802296576642973</v>
      </c>
      <c r="E61">
        <f t="shared" si="20"/>
        <v>2.5000000000000013</v>
      </c>
    </row>
    <row r="62" spans="2:10" x14ac:dyDescent="0.25">
      <c r="B62">
        <f t="shared" si="18"/>
        <v>0.3511731585188696</v>
      </c>
      <c r="C62">
        <f t="shared" si="21"/>
        <v>2.6000000000000014</v>
      </c>
      <c r="D62">
        <f t="shared" si="19"/>
        <v>0.3511731585188696</v>
      </c>
      <c r="E62">
        <f t="shared" si="20"/>
        <v>2.6000000000000014</v>
      </c>
      <c r="G62">
        <v>3</v>
      </c>
      <c r="H62">
        <f>H63</f>
        <v>2.7000000000000015</v>
      </c>
    </row>
    <row r="63" spans="2:10" x14ac:dyDescent="0.25">
      <c r="B63">
        <f t="shared" si="18"/>
        <v>0.33557119799393914</v>
      </c>
      <c r="C63">
        <f t="shared" si="21"/>
        <v>2.7000000000000015</v>
      </c>
      <c r="D63">
        <f t="shared" si="19"/>
        <v>0.33557119799393914</v>
      </c>
      <c r="E63">
        <f t="shared" si="20"/>
        <v>2.7000000000000015</v>
      </c>
      <c r="G63">
        <f t="shared" ref="G63" si="30">D63</f>
        <v>0.33557119799393914</v>
      </c>
      <c r="H63">
        <f t="shared" ref="H63" si="31">E63</f>
        <v>2.7000000000000015</v>
      </c>
      <c r="I63">
        <f t="shared" ref="I63" si="32">G63</f>
        <v>0.33557119799393914</v>
      </c>
      <c r="J63">
        <f t="shared" ref="J63" si="33">H63</f>
        <v>2.7000000000000015</v>
      </c>
    </row>
    <row r="64" spans="2:10" x14ac:dyDescent="0.25">
      <c r="B64">
        <f t="shared" si="18"/>
        <v>0.32108785500977033</v>
      </c>
      <c r="C64">
        <f t="shared" si="21"/>
        <v>2.8000000000000016</v>
      </c>
      <c r="D64">
        <f t="shared" si="19"/>
        <v>0.32108785500977033</v>
      </c>
      <c r="E64">
        <f t="shared" si="20"/>
        <v>2.8000000000000016</v>
      </c>
      <c r="G64">
        <f>G63</f>
        <v>0.33557119799393914</v>
      </c>
      <c r="H64">
        <v>3</v>
      </c>
    </row>
    <row r="65" spans="2:5" x14ac:dyDescent="0.25">
      <c r="B65">
        <f t="shared" si="18"/>
        <v>0.30761101576999533</v>
      </c>
      <c r="C65">
        <f t="shared" si="21"/>
        <v>2.9000000000000017</v>
      </c>
      <c r="D65">
        <f t="shared" si="19"/>
        <v>0.30761101576999533</v>
      </c>
      <c r="E65">
        <f t="shared" si="20"/>
        <v>2.9000000000000017</v>
      </c>
    </row>
    <row r="66" spans="2:5" x14ac:dyDescent="0.25">
      <c r="B66">
        <f t="shared" si="18"/>
        <v>0.29504294198741599</v>
      </c>
      <c r="C66">
        <f t="shared" si="21"/>
        <v>3.0000000000000018</v>
      </c>
      <c r="D66">
        <f t="shared" si="19"/>
        <v>0.29504294198741599</v>
      </c>
      <c r="E66">
        <f t="shared" si="20"/>
        <v>3.0000000000000018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10</xdr:col>
                    <xdr:colOff>85725</xdr:colOff>
                    <xdr:row>1</xdr:row>
                    <xdr:rowOff>133350</xdr:rowOff>
                  </from>
                  <to>
                    <xdr:col>10</xdr:col>
                    <xdr:colOff>438150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39" sqref="N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Sheet1</vt:lpstr>
      <vt:lpstr>Notes</vt:lpstr>
      <vt:lpstr>ak</vt:lpstr>
      <vt:lpstr>al</vt:lpstr>
      <vt:lpstr>c_</vt:lpstr>
      <vt:lpstr>c0</vt:lpstr>
      <vt:lpstr>K0</vt:lpstr>
      <vt:lpstr>L0</vt:lpstr>
      <vt:lpstr>pk</vt:lpstr>
      <vt:lpstr>pk0</vt:lpstr>
      <vt:lpstr>pl</vt:lpstr>
      <vt:lpstr>pl0</vt:lpstr>
      <vt:lpstr>r0</vt:lpstr>
      <vt:lpstr>rho</vt:lpstr>
      <vt:lpstr>sigma</vt:lpstr>
      <vt:lpstr>theta</vt:lpstr>
      <vt:lpstr>w0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Rutherford, Thomas</dc:creator>
  <cp:lastModifiedBy>Thomas F. Rutherford</cp:lastModifiedBy>
  <cp:lastPrinted>2016-10-15T18:38:44Z</cp:lastPrinted>
  <dcterms:created xsi:type="dcterms:W3CDTF">2016-10-07T14:33:51Z</dcterms:created>
  <dcterms:modified xsi:type="dcterms:W3CDTF">2023-02-13T15:35:01Z</dcterms:modified>
</cp:coreProperties>
</file>