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iskanalysis\lectures\5.ces\"/>
    </mc:Choice>
  </mc:AlternateContent>
  <xr:revisionPtr revIDLastSave="0" documentId="13_ncr:1_{B17BB004-D52F-4F5F-81BD-55F36EF57BE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Choice" sheetId="4" r:id="rId1"/>
    <sheet name="Calculations" sheetId="1" r:id="rId2"/>
  </sheets>
  <definedNames>
    <definedName name="M">Calculations!$B$3</definedName>
    <definedName name="px">Calculations!$B$4</definedName>
    <definedName name="theta">Calculations!$B$5</definedName>
    <definedName name="u">Calculations!$B$26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18" i="1" s="1"/>
  <c r="B4" i="1"/>
  <c r="B5" i="1"/>
  <c r="A14" i="1" s="1"/>
  <c r="A58" i="1"/>
  <c r="A32" i="1"/>
  <c r="A33" i="1" s="1"/>
  <c r="B12" i="1" l="1"/>
  <c r="B13" i="1"/>
  <c r="A17" i="1"/>
  <c r="B31" i="1"/>
  <c r="C31" i="1" s="1"/>
  <c r="A21" i="1"/>
  <c r="A22" i="1" s="1"/>
  <c r="A13" i="1"/>
  <c r="B26" i="1"/>
  <c r="C57" i="1"/>
  <c r="B57" i="1" s="1"/>
  <c r="B22" i="1"/>
  <c r="B23" i="1" s="1"/>
  <c r="B32" i="1"/>
  <c r="C32" i="1" s="1"/>
  <c r="B33" i="1"/>
  <c r="C33" i="1" s="1"/>
  <c r="A34" i="1"/>
  <c r="A59" i="1"/>
  <c r="C58" i="1"/>
  <c r="B58" i="1" s="1"/>
  <c r="D57" i="1" l="1"/>
  <c r="D1" i="1"/>
  <c r="E31" i="1"/>
  <c r="D58" i="1"/>
  <c r="D31" i="1"/>
  <c r="D33" i="1"/>
  <c r="E32" i="1"/>
  <c r="E33" i="1"/>
  <c r="E57" i="1"/>
  <c r="D32" i="1"/>
  <c r="E58" i="1"/>
  <c r="A35" i="1"/>
  <c r="B34" i="1"/>
  <c r="D34" i="1" s="1"/>
  <c r="C59" i="1"/>
  <c r="A60" i="1"/>
  <c r="B59" i="1" l="1"/>
  <c r="D59" i="1" s="1"/>
  <c r="E59" i="1"/>
  <c r="C34" i="1"/>
  <c r="E34" i="1" s="1"/>
  <c r="A36" i="1"/>
  <c r="B35" i="1"/>
  <c r="D35" i="1" s="1"/>
  <c r="A61" i="1"/>
  <c r="C60" i="1"/>
  <c r="B60" i="1" l="1"/>
  <c r="D60" i="1" s="1"/>
  <c r="E60" i="1"/>
  <c r="A37" i="1"/>
  <c r="B36" i="1"/>
  <c r="D36" i="1" s="1"/>
  <c r="C35" i="1"/>
  <c r="E35" i="1" s="1"/>
  <c r="C61" i="1"/>
  <c r="A62" i="1"/>
  <c r="B61" i="1" l="1"/>
  <c r="D61" i="1" s="1"/>
  <c r="E61" i="1"/>
  <c r="A38" i="1"/>
  <c r="B37" i="1"/>
  <c r="D37" i="1" s="1"/>
  <c r="C36" i="1"/>
  <c r="E36" i="1" s="1"/>
  <c r="A63" i="1"/>
  <c r="C62" i="1"/>
  <c r="B62" i="1" l="1"/>
  <c r="D62" i="1" s="1"/>
  <c r="E62" i="1"/>
  <c r="A39" i="1"/>
  <c r="B38" i="1"/>
  <c r="D38" i="1" s="1"/>
  <c r="C37" i="1"/>
  <c r="E37" i="1" s="1"/>
  <c r="C63" i="1"/>
  <c r="A64" i="1"/>
  <c r="B63" i="1" l="1"/>
  <c r="D63" i="1" s="1"/>
  <c r="E63" i="1"/>
  <c r="A40" i="1"/>
  <c r="B39" i="1"/>
  <c r="D39" i="1" s="1"/>
  <c r="C38" i="1"/>
  <c r="E38" i="1" s="1"/>
  <c r="A65" i="1"/>
  <c r="C64" i="1"/>
  <c r="B64" i="1" l="1"/>
  <c r="D64" i="1" s="1"/>
  <c r="E64" i="1"/>
  <c r="C39" i="1"/>
  <c r="E39" i="1" s="1"/>
  <c r="A41" i="1"/>
  <c r="B40" i="1"/>
  <c r="D40" i="1" s="1"/>
  <c r="C65" i="1"/>
  <c r="A66" i="1"/>
  <c r="B65" i="1" l="1"/>
  <c r="D65" i="1" s="1"/>
  <c r="E65" i="1"/>
  <c r="C40" i="1"/>
  <c r="E40" i="1" s="1"/>
  <c r="A42" i="1"/>
  <c r="B41" i="1"/>
  <c r="D41" i="1" s="1"/>
  <c r="C66" i="1"/>
  <c r="A67" i="1"/>
  <c r="B66" i="1" l="1"/>
  <c r="D66" i="1" s="1"/>
  <c r="E66" i="1"/>
  <c r="A43" i="1"/>
  <c r="B42" i="1"/>
  <c r="D42" i="1" s="1"/>
  <c r="C41" i="1"/>
  <c r="E41" i="1" s="1"/>
  <c r="C67" i="1"/>
  <c r="A68" i="1"/>
  <c r="B67" i="1" l="1"/>
  <c r="D67" i="1" s="1"/>
  <c r="E67" i="1"/>
  <c r="A44" i="1"/>
  <c r="B43" i="1"/>
  <c r="D43" i="1" s="1"/>
  <c r="C42" i="1"/>
  <c r="E42" i="1" s="1"/>
  <c r="A69" i="1"/>
  <c r="C68" i="1"/>
  <c r="B68" i="1" l="1"/>
  <c r="D68" i="1" s="1"/>
  <c r="E68" i="1"/>
  <c r="C43" i="1"/>
  <c r="E43" i="1" s="1"/>
  <c r="A45" i="1"/>
  <c r="B44" i="1"/>
  <c r="D44" i="1" s="1"/>
  <c r="C69" i="1"/>
  <c r="A70" i="1"/>
  <c r="B69" i="1" l="1"/>
  <c r="D69" i="1" s="1"/>
  <c r="E69" i="1"/>
  <c r="C44" i="1"/>
  <c r="E44" i="1" s="1"/>
  <c r="A46" i="1"/>
  <c r="B45" i="1"/>
  <c r="D45" i="1" s="1"/>
  <c r="A71" i="1"/>
  <c r="C70" i="1"/>
  <c r="B70" i="1" l="1"/>
  <c r="D70" i="1" s="1"/>
  <c r="E70" i="1"/>
  <c r="C45" i="1"/>
  <c r="E45" i="1" s="1"/>
  <c r="A47" i="1"/>
  <c r="B46" i="1"/>
  <c r="D46" i="1" s="1"/>
  <c r="A72" i="1"/>
  <c r="C71" i="1"/>
  <c r="B71" i="1" l="1"/>
  <c r="D71" i="1" s="1"/>
  <c r="E71" i="1"/>
  <c r="C46" i="1"/>
  <c r="E46" i="1" s="1"/>
  <c r="A48" i="1"/>
  <c r="B47" i="1"/>
  <c r="D47" i="1" s="1"/>
  <c r="A73" i="1"/>
  <c r="C72" i="1"/>
  <c r="B72" i="1" l="1"/>
  <c r="D72" i="1" s="1"/>
  <c r="E72" i="1"/>
  <c r="C47" i="1"/>
  <c r="E47" i="1" s="1"/>
  <c r="A49" i="1"/>
  <c r="B48" i="1"/>
  <c r="D48" i="1" s="1"/>
  <c r="C73" i="1"/>
  <c r="A74" i="1"/>
  <c r="B73" i="1" l="1"/>
  <c r="D73" i="1" s="1"/>
  <c r="E73" i="1"/>
  <c r="A50" i="1"/>
  <c r="B49" i="1"/>
  <c r="D49" i="1" s="1"/>
  <c r="C48" i="1"/>
  <c r="E48" i="1" s="1"/>
  <c r="C74" i="1"/>
  <c r="A75" i="1"/>
  <c r="B74" i="1" l="1"/>
  <c r="D74" i="1" s="1"/>
  <c r="E74" i="1"/>
  <c r="A51" i="1"/>
  <c r="B50" i="1"/>
  <c r="D50" i="1" s="1"/>
  <c r="C49" i="1"/>
  <c r="E49" i="1" s="1"/>
  <c r="A76" i="1"/>
  <c r="C75" i="1"/>
  <c r="B75" i="1" l="1"/>
  <c r="D75" i="1" s="1"/>
  <c r="E75" i="1"/>
  <c r="A52" i="1"/>
  <c r="B51" i="1"/>
  <c r="D51" i="1" s="1"/>
  <c r="C50" i="1"/>
  <c r="E50" i="1" s="1"/>
  <c r="A77" i="1"/>
  <c r="C76" i="1"/>
  <c r="B76" i="1" l="1"/>
  <c r="D76" i="1" s="1"/>
  <c r="E76" i="1"/>
  <c r="A53" i="1"/>
  <c r="B52" i="1"/>
  <c r="D52" i="1" s="1"/>
  <c r="C51" i="1"/>
  <c r="E51" i="1" s="1"/>
  <c r="C77" i="1"/>
  <c r="A78" i="1"/>
  <c r="B77" i="1" l="1"/>
  <c r="D77" i="1" s="1"/>
  <c r="E77" i="1"/>
  <c r="A54" i="1"/>
  <c r="B53" i="1"/>
  <c r="D53" i="1" s="1"/>
  <c r="C52" i="1"/>
  <c r="E52" i="1" s="1"/>
  <c r="A79" i="1"/>
  <c r="C78" i="1"/>
  <c r="B78" i="1" l="1"/>
  <c r="D78" i="1" s="1"/>
  <c r="E78" i="1"/>
  <c r="C53" i="1"/>
  <c r="E53" i="1" s="1"/>
  <c r="A55" i="1"/>
  <c r="B54" i="1"/>
  <c r="D54" i="1" s="1"/>
  <c r="A80" i="1"/>
  <c r="C79" i="1"/>
  <c r="B79" i="1" l="1"/>
  <c r="D79" i="1" s="1"/>
  <c r="E79" i="1"/>
  <c r="B55" i="1"/>
  <c r="D55" i="1" s="1"/>
  <c r="C54" i="1"/>
  <c r="E54" i="1" s="1"/>
  <c r="A81" i="1"/>
  <c r="C80" i="1"/>
  <c r="B80" i="1" l="1"/>
  <c r="D80" i="1" s="1"/>
  <c r="E80" i="1"/>
  <c r="C55" i="1"/>
  <c r="E55" i="1" s="1"/>
  <c r="C81" i="1"/>
  <c r="B81" i="1" l="1"/>
  <c r="D81" i="1" s="1"/>
  <c r="E81" i="1"/>
</calcChain>
</file>

<file path=xl/sharedStrings.xml><?xml version="1.0" encoding="utf-8"?>
<sst xmlns="http://schemas.openxmlformats.org/spreadsheetml/2006/main" count="20" uniqueCount="18">
  <si>
    <t>M</t>
  </si>
  <si>
    <t>px</t>
  </si>
  <si>
    <t>theta</t>
  </si>
  <si>
    <t>Benchmark Budget</t>
  </si>
  <si>
    <t>Benchmark Choice</t>
  </si>
  <si>
    <t>Scenario Budget</t>
  </si>
  <si>
    <t>x</t>
  </si>
  <si>
    <t>y</t>
  </si>
  <si>
    <t>Scenario Utility</t>
  </si>
  <si>
    <t>u</t>
  </si>
  <si>
    <t>Scenario choice</t>
  </si>
  <si>
    <t>Exogenous Inputs</t>
  </si>
  <si>
    <t>Indifference Curves -- (x/theta)^theta * (y/(1-theta))^(1-theta) = 1</t>
  </si>
  <si>
    <t>Benchmark</t>
  </si>
  <si>
    <t>Scenario</t>
  </si>
  <si>
    <t>Scenario income (benchmark = 1)</t>
  </si>
  <si>
    <t>Scenario price of x (benchmark = 1)</t>
  </si>
  <si>
    <t>Benchmark value share of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</si>
</sst>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Calculations!$D$1</c:f>
          <c:strCache>
            <c:ptCount val="1"/>
            <c:pt idx="0">
              <c:v>THETA=0.55, M=1, px=1, EV=0.00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Benchmark Budget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Calculations!$A$8:$A$9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Calculations!$B$8:$B$9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0-4906-AC6E-0272CD91C044}"/>
            </c:ext>
          </c:extLst>
        </c:ser>
        <c:ser>
          <c:idx val="1"/>
          <c:order val="1"/>
          <c:tx>
            <c:v>Benchmark Choice</c:v>
          </c:tx>
          <c:spPr>
            <a:ln w="22225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Calculations!$A$12:$A$14</c:f>
              <c:numCache>
                <c:formatCode>General</c:formatCode>
                <c:ptCount val="3"/>
                <c:pt idx="0">
                  <c:v>0</c:v>
                </c:pt>
                <c:pt idx="1">
                  <c:v>0.55000000000000004</c:v>
                </c:pt>
                <c:pt idx="2">
                  <c:v>0.55000000000000004</c:v>
                </c:pt>
              </c:numCache>
            </c:numRef>
          </c:xVal>
          <c:yVal>
            <c:numRef>
              <c:f>Calculations!$B$12:$B$14</c:f>
              <c:numCache>
                <c:formatCode>General</c:formatCode>
                <c:ptCount val="3"/>
                <c:pt idx="0">
                  <c:v>0.44999999999999996</c:v>
                </c:pt>
                <c:pt idx="1">
                  <c:v>0.44999999999999996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0-4906-AC6E-0272CD91C044}"/>
            </c:ext>
          </c:extLst>
        </c:ser>
        <c:ser>
          <c:idx val="3"/>
          <c:order val="2"/>
          <c:tx>
            <c:v>Benchmark Utility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Calculations!$B$31:$B$81</c:f>
              <c:numCache>
                <c:formatCode>0.00</c:formatCode>
                <c:ptCount val="51"/>
                <c:pt idx="0">
                  <c:v>0.55000000000000004</c:v>
                </c:pt>
                <c:pt idx="1">
                  <c:v>0.57708333333333339</c:v>
                </c:pt>
                <c:pt idx="2">
                  <c:v>0.60416666666666674</c:v>
                </c:pt>
                <c:pt idx="3">
                  <c:v>0.63125000000000009</c:v>
                </c:pt>
                <c:pt idx="4">
                  <c:v>0.65833333333333333</c:v>
                </c:pt>
                <c:pt idx="5">
                  <c:v>0.68541666666666667</c:v>
                </c:pt>
                <c:pt idx="6">
                  <c:v>0.71250000000000002</c:v>
                </c:pt>
                <c:pt idx="7">
                  <c:v>0.73958333333333337</c:v>
                </c:pt>
                <c:pt idx="8">
                  <c:v>0.76666666666666672</c:v>
                </c:pt>
                <c:pt idx="9">
                  <c:v>0.79375000000000007</c:v>
                </c:pt>
                <c:pt idx="10">
                  <c:v>0.8208333333333333</c:v>
                </c:pt>
                <c:pt idx="11">
                  <c:v>0.84791666666666665</c:v>
                </c:pt>
                <c:pt idx="12">
                  <c:v>0.875</c:v>
                </c:pt>
                <c:pt idx="13">
                  <c:v>0.90208333333333335</c:v>
                </c:pt>
                <c:pt idx="14">
                  <c:v>0.9291666666666667</c:v>
                </c:pt>
                <c:pt idx="15">
                  <c:v>0.95625000000000004</c:v>
                </c:pt>
                <c:pt idx="16">
                  <c:v>0.98333333333333339</c:v>
                </c:pt>
                <c:pt idx="17">
                  <c:v>1.0104166666666667</c:v>
                </c:pt>
                <c:pt idx="18">
                  <c:v>1.0375000000000001</c:v>
                </c:pt>
                <c:pt idx="19">
                  <c:v>1.0645833333333332</c:v>
                </c:pt>
                <c:pt idx="20">
                  <c:v>1.0916666666666668</c:v>
                </c:pt>
                <c:pt idx="21">
                  <c:v>1.1187499999999999</c:v>
                </c:pt>
                <c:pt idx="22">
                  <c:v>1.1458333333333333</c:v>
                </c:pt>
                <c:pt idx="23">
                  <c:v>1.1729166666666666</c:v>
                </c:pt>
                <c:pt idx="24">
                  <c:v>1.2</c:v>
                </c:pt>
                <c:pt idx="26" formatCode="General">
                  <c:v>0.55000000000000004</c:v>
                </c:pt>
                <c:pt idx="27" formatCode="General">
                  <c:v>0.52060214945714522</c:v>
                </c:pt>
                <c:pt idx="28" formatCode="General">
                  <c:v>0.49448220931445591</c:v>
                </c:pt>
                <c:pt idx="29" formatCode="General">
                  <c:v>0.47110637363976926</c:v>
                </c:pt>
                <c:pt idx="30" formatCode="General">
                  <c:v>0.4500521837076637</c:v>
                </c:pt>
                <c:pt idx="31" formatCode="General">
                  <c:v>0.43098073606131376</c:v>
                </c:pt>
                <c:pt idx="32" formatCode="General">
                  <c:v>0.41361685480441357</c:v>
                </c:pt>
                <c:pt idx="33" formatCode="General">
                  <c:v>0.39773467904037141</c:v>
                </c:pt>
                <c:pt idx="34" formatCode="General">
                  <c:v>0.38314700999265555</c:v>
                </c:pt>
                <c:pt idx="35" formatCode="General">
                  <c:v>0.36969731777196702</c:v>
                </c:pt>
                <c:pt idx="36" formatCode="General">
                  <c:v>0.35725366164053007</c:v>
                </c:pt>
                <c:pt idx="37" formatCode="General">
                  <c:v>0.34570400817291858</c:v>
                </c:pt>
                <c:pt idx="38" formatCode="General">
                  <c:v>0.33495258496716651</c:v>
                </c:pt>
                <c:pt idx="39" formatCode="General">
                  <c:v>0.32491701131607426</c:v>
                </c:pt>
                <c:pt idx="40" formatCode="General">
                  <c:v>0.31552601867792757</c:v>
                </c:pt>
                <c:pt idx="41" formatCode="General">
                  <c:v>0.30671762371989786</c:v>
                </c:pt>
                <c:pt idx="42" formatCode="General">
                  <c:v>0.29843765211076079</c:v>
                </c:pt>
                <c:pt idx="43" formatCode="General">
                  <c:v>0.29063853666983325</c:v>
                </c:pt>
                <c:pt idx="44" formatCode="General">
                  <c:v>0.28327833196740526</c:v>
                </c:pt>
                <c:pt idx="45" formatCode="General">
                  <c:v>0.27631990106498144</c:v>
                </c:pt>
                <c:pt idx="46" formatCode="General">
                  <c:v>0.26973024018247038</c:v>
                </c:pt>
                <c:pt idx="47" formatCode="General">
                  <c:v>0.26347991465583109</c:v>
                </c:pt>
                <c:pt idx="48" formatCode="General">
                  <c:v>0.25754258528478874</c:v>
                </c:pt>
                <c:pt idx="49" formatCode="General">
                  <c:v>0.25189460855041368</c:v>
                </c:pt>
                <c:pt idx="50" formatCode="General">
                  <c:v>0.24651469755417349</c:v>
                </c:pt>
              </c:numCache>
            </c:numRef>
          </c:xVal>
          <c:yVal>
            <c:numRef>
              <c:f>Calculations!$C$31:$C$81</c:f>
              <c:numCache>
                <c:formatCode>0.00</c:formatCode>
                <c:ptCount val="51"/>
                <c:pt idx="0">
                  <c:v>0.44999999999999996</c:v>
                </c:pt>
                <c:pt idx="1">
                  <c:v>0.42432399915993207</c:v>
                </c:pt>
                <c:pt idx="2">
                  <c:v>0.40119276606871795</c:v>
                </c:pt>
                <c:pt idx="3">
                  <c:v>0.38025621665798048</c:v>
                </c:pt>
                <c:pt idx="4">
                  <c:v>0.36122478864794283</c:v>
                </c:pt>
                <c:pt idx="5">
                  <c:v>0.34385700999534746</c:v>
                </c:pt>
                <c:pt idx="6">
                  <c:v>0.32794999461223368</c:v>
                </c:pt>
                <c:pt idx="7">
                  <c:v>0.31333209448178201</c:v>
                </c:pt>
                <c:pt idx="8">
                  <c:v>0.29985716027360082</c:v>
                </c:pt>
                <c:pt idx="9">
                  <c:v>0.28740001565661788</c:v>
                </c:pt>
                <c:pt idx="10">
                  <c:v>0.2758528571999978</c:v>
                </c:pt>
                <c:pt idx="11">
                  <c:v>0.26512236713495718</c:v>
                </c:pt>
                <c:pt idx="12">
                  <c:v>0.25512738019318926</c:v>
                </c:pt>
                <c:pt idx="13">
                  <c:v>0.24579698479737613</c:v>
                </c:pt>
                <c:pt idx="14">
                  <c:v>0.23706896747525666</c:v>
                </c:pt>
                <c:pt idx="15">
                  <c:v>0.22888853052028013</c:v>
                </c:pt>
                <c:pt idx="16">
                  <c:v>0.22120722871817372</c:v>
                </c:pt>
                <c:pt idx="17">
                  <c:v>0.21398208286250581</c:v>
                </c:pt>
                <c:pt idx="18">
                  <c:v>0.20717483682907167</c:v>
                </c:pt>
                <c:pt idx="19">
                  <c:v>0.20075133190942843</c:v>
                </c:pt>
                <c:pt idx="20">
                  <c:v>0.19468097745331236</c:v>
                </c:pt>
                <c:pt idx="21">
                  <c:v>0.18893630102813952</c:v>
                </c:pt>
                <c:pt idx="22">
                  <c:v>0.18349256455826787</c:v>
                </c:pt>
                <c:pt idx="23">
                  <c:v>0.17832743547001434</c:v>
                </c:pt>
                <c:pt idx="24">
                  <c:v>0.1734207038995822</c:v>
                </c:pt>
                <c:pt idx="26" formatCode="General">
                  <c:v>0.44999999999999996</c:v>
                </c:pt>
                <c:pt idx="27" formatCode="General">
                  <c:v>0.48124999999999996</c:v>
                </c:pt>
                <c:pt idx="28" formatCode="General">
                  <c:v>0.51249999999999996</c:v>
                </c:pt>
                <c:pt idx="29" formatCode="General">
                  <c:v>0.54374999999999996</c:v>
                </c:pt>
                <c:pt idx="30" formatCode="General">
                  <c:v>0.57499999999999996</c:v>
                </c:pt>
                <c:pt idx="31" formatCode="General">
                  <c:v>0.60624999999999996</c:v>
                </c:pt>
                <c:pt idx="32" formatCode="General">
                  <c:v>0.63749999999999996</c:v>
                </c:pt>
                <c:pt idx="33" formatCode="General">
                  <c:v>0.66874999999999996</c:v>
                </c:pt>
                <c:pt idx="34" formatCode="General">
                  <c:v>0.7</c:v>
                </c:pt>
                <c:pt idx="35" formatCode="General">
                  <c:v>0.73124999999999996</c:v>
                </c:pt>
                <c:pt idx="36" formatCode="General">
                  <c:v>0.76249999999999996</c:v>
                </c:pt>
                <c:pt idx="37" formatCode="General">
                  <c:v>0.79374999999999996</c:v>
                </c:pt>
                <c:pt idx="38" formatCode="General">
                  <c:v>0.82499999999999996</c:v>
                </c:pt>
                <c:pt idx="39" formatCode="General">
                  <c:v>0.85624999999999996</c:v>
                </c:pt>
                <c:pt idx="40" formatCode="General">
                  <c:v>0.88749999999999996</c:v>
                </c:pt>
                <c:pt idx="41" formatCode="General">
                  <c:v>0.91874999999999996</c:v>
                </c:pt>
                <c:pt idx="42" formatCode="General">
                  <c:v>0.95</c:v>
                </c:pt>
                <c:pt idx="43" formatCode="General">
                  <c:v>0.98124999999999996</c:v>
                </c:pt>
                <c:pt idx="44" formatCode="General">
                  <c:v>1.0125</c:v>
                </c:pt>
                <c:pt idx="45" formatCode="General">
                  <c:v>1.04375</c:v>
                </c:pt>
                <c:pt idx="46" formatCode="General">
                  <c:v>1.075</c:v>
                </c:pt>
                <c:pt idx="47" formatCode="General">
                  <c:v>1.10625</c:v>
                </c:pt>
                <c:pt idx="48" formatCode="General">
                  <c:v>1.1375</c:v>
                </c:pt>
                <c:pt idx="49" formatCode="General">
                  <c:v>1.16875</c:v>
                </c:pt>
                <c:pt idx="50" formatCode="General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0-4906-AC6E-0272CD91C044}"/>
            </c:ext>
          </c:extLst>
        </c:ser>
        <c:ser>
          <c:idx val="2"/>
          <c:order val="3"/>
          <c:tx>
            <c:v>Scenario Budget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Calculations!$A$17:$A$18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Calculations!$B$17:$B$18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0-4906-AC6E-0272CD91C044}"/>
            </c:ext>
          </c:extLst>
        </c:ser>
        <c:ser>
          <c:idx val="5"/>
          <c:order val="4"/>
          <c:tx>
            <c:v>Scenario Choice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Calculations!$A$21:$A$23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0.55000000000000004</c:v>
                </c:pt>
                <c:pt idx="2">
                  <c:v>0</c:v>
                </c:pt>
              </c:numCache>
            </c:numRef>
          </c:xVal>
          <c:yVal>
            <c:numRef>
              <c:f>Calculations!$B$21:$B$23</c:f>
              <c:numCache>
                <c:formatCode>General</c:formatCode>
                <c:ptCount val="3"/>
                <c:pt idx="0">
                  <c:v>0</c:v>
                </c:pt>
                <c:pt idx="1">
                  <c:v>0.44999999999999996</c:v>
                </c:pt>
                <c:pt idx="2">
                  <c:v>0.44999999999999996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20-4906-AC6E-0272CD91C044}"/>
            </c:ext>
          </c:extLst>
        </c:ser>
        <c:ser>
          <c:idx val="4"/>
          <c:order val="5"/>
          <c:tx>
            <c:v>Scenario Utility</c:v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xVal>
            <c:numRef>
              <c:f>Calculations!$D$31:$D$81</c:f>
              <c:numCache>
                <c:formatCode>0.00</c:formatCode>
                <c:ptCount val="51"/>
                <c:pt idx="0">
                  <c:v>0.55000000000000004</c:v>
                </c:pt>
                <c:pt idx="1">
                  <c:v>0.57708333333333339</c:v>
                </c:pt>
                <c:pt idx="2">
                  <c:v>0.60416666666666674</c:v>
                </c:pt>
                <c:pt idx="3">
                  <c:v>0.63125000000000009</c:v>
                </c:pt>
                <c:pt idx="4">
                  <c:v>0.65833333333333333</c:v>
                </c:pt>
                <c:pt idx="5">
                  <c:v>0.68541666666666667</c:v>
                </c:pt>
                <c:pt idx="6">
                  <c:v>0.71250000000000002</c:v>
                </c:pt>
                <c:pt idx="7">
                  <c:v>0.73958333333333337</c:v>
                </c:pt>
                <c:pt idx="8">
                  <c:v>0.76666666666666672</c:v>
                </c:pt>
                <c:pt idx="9">
                  <c:v>0.79375000000000007</c:v>
                </c:pt>
                <c:pt idx="10">
                  <c:v>0.8208333333333333</c:v>
                </c:pt>
                <c:pt idx="11">
                  <c:v>0.84791666666666665</c:v>
                </c:pt>
                <c:pt idx="12">
                  <c:v>0.875</c:v>
                </c:pt>
                <c:pt idx="13">
                  <c:v>0.90208333333333335</c:v>
                </c:pt>
                <c:pt idx="14">
                  <c:v>0.9291666666666667</c:v>
                </c:pt>
                <c:pt idx="15">
                  <c:v>0.95625000000000004</c:v>
                </c:pt>
                <c:pt idx="16">
                  <c:v>0.98333333333333339</c:v>
                </c:pt>
                <c:pt idx="17">
                  <c:v>1.0104166666666667</c:v>
                </c:pt>
                <c:pt idx="18">
                  <c:v>1.0375000000000001</c:v>
                </c:pt>
                <c:pt idx="19">
                  <c:v>1.0645833333333332</c:v>
                </c:pt>
                <c:pt idx="20">
                  <c:v>1.0916666666666668</c:v>
                </c:pt>
                <c:pt idx="21">
                  <c:v>1.1187499999999999</c:v>
                </c:pt>
                <c:pt idx="22">
                  <c:v>1.1458333333333333</c:v>
                </c:pt>
                <c:pt idx="23">
                  <c:v>1.1729166666666666</c:v>
                </c:pt>
                <c:pt idx="24">
                  <c:v>1.2</c:v>
                </c:pt>
                <c:pt idx="26" formatCode="General">
                  <c:v>0.55000000000000004</c:v>
                </c:pt>
                <c:pt idx="27" formatCode="General">
                  <c:v>0.52060214945714522</c:v>
                </c:pt>
                <c:pt idx="28" formatCode="General">
                  <c:v>0.49448220931445591</c:v>
                </c:pt>
                <c:pt idx="29" formatCode="General">
                  <c:v>0.47110637363976926</c:v>
                </c:pt>
                <c:pt idx="30" formatCode="General">
                  <c:v>0.4500521837076637</c:v>
                </c:pt>
                <c:pt idx="31" formatCode="General">
                  <c:v>0.43098073606131376</c:v>
                </c:pt>
                <c:pt idx="32" formatCode="General">
                  <c:v>0.41361685480441357</c:v>
                </c:pt>
                <c:pt idx="33" formatCode="General">
                  <c:v>0.39773467904037141</c:v>
                </c:pt>
                <c:pt idx="34" formatCode="General">
                  <c:v>0.38314700999265555</c:v>
                </c:pt>
                <c:pt idx="35" formatCode="General">
                  <c:v>0.36969731777196702</c:v>
                </c:pt>
                <c:pt idx="36" formatCode="General">
                  <c:v>0.35725366164053007</c:v>
                </c:pt>
                <c:pt idx="37" formatCode="General">
                  <c:v>0.34570400817291858</c:v>
                </c:pt>
                <c:pt idx="38" formatCode="General">
                  <c:v>0.33495258496716651</c:v>
                </c:pt>
                <c:pt idx="39" formatCode="General">
                  <c:v>0.32491701131607426</c:v>
                </c:pt>
                <c:pt idx="40" formatCode="General">
                  <c:v>0.31552601867792757</c:v>
                </c:pt>
                <c:pt idx="41" formatCode="General">
                  <c:v>0.30671762371989786</c:v>
                </c:pt>
                <c:pt idx="42" formatCode="General">
                  <c:v>0.29843765211076079</c:v>
                </c:pt>
                <c:pt idx="43" formatCode="General">
                  <c:v>0.29063853666983325</c:v>
                </c:pt>
                <c:pt idx="44" formatCode="General">
                  <c:v>0.28327833196740526</c:v>
                </c:pt>
                <c:pt idx="45" formatCode="General">
                  <c:v>0.27631990106498144</c:v>
                </c:pt>
                <c:pt idx="46" formatCode="General">
                  <c:v>0.26973024018247038</c:v>
                </c:pt>
                <c:pt idx="47" formatCode="General">
                  <c:v>0.26347991465583109</c:v>
                </c:pt>
                <c:pt idx="48" formatCode="General">
                  <c:v>0.25754258528478874</c:v>
                </c:pt>
                <c:pt idx="49" formatCode="General">
                  <c:v>0.25189460855041368</c:v>
                </c:pt>
                <c:pt idx="50" formatCode="General">
                  <c:v>0.24651469755417349</c:v>
                </c:pt>
              </c:numCache>
            </c:numRef>
          </c:xVal>
          <c:yVal>
            <c:numRef>
              <c:f>Calculations!$E$31:$E$81</c:f>
              <c:numCache>
                <c:formatCode>0.00</c:formatCode>
                <c:ptCount val="51"/>
                <c:pt idx="0">
                  <c:v>0.44999999999999996</c:v>
                </c:pt>
                <c:pt idx="1">
                  <c:v>0.42432399915993207</c:v>
                </c:pt>
                <c:pt idx="2">
                  <c:v>0.40119276606871795</c:v>
                </c:pt>
                <c:pt idx="3">
                  <c:v>0.38025621665798048</c:v>
                </c:pt>
                <c:pt idx="4">
                  <c:v>0.36122478864794283</c:v>
                </c:pt>
                <c:pt idx="5">
                  <c:v>0.34385700999534746</c:v>
                </c:pt>
                <c:pt idx="6">
                  <c:v>0.32794999461223368</c:v>
                </c:pt>
                <c:pt idx="7">
                  <c:v>0.31333209448178201</c:v>
                </c:pt>
                <c:pt idx="8">
                  <c:v>0.29985716027360082</c:v>
                </c:pt>
                <c:pt idx="9">
                  <c:v>0.28740001565661788</c:v>
                </c:pt>
                <c:pt idx="10">
                  <c:v>0.2758528571999978</c:v>
                </c:pt>
                <c:pt idx="11">
                  <c:v>0.26512236713495718</c:v>
                </c:pt>
                <c:pt idx="12">
                  <c:v>0.25512738019318926</c:v>
                </c:pt>
                <c:pt idx="13">
                  <c:v>0.24579698479737613</c:v>
                </c:pt>
                <c:pt idx="14">
                  <c:v>0.23706896747525666</c:v>
                </c:pt>
                <c:pt idx="15">
                  <c:v>0.22888853052028013</c:v>
                </c:pt>
                <c:pt idx="16">
                  <c:v>0.22120722871817372</c:v>
                </c:pt>
                <c:pt idx="17">
                  <c:v>0.21398208286250581</c:v>
                </c:pt>
                <c:pt idx="18">
                  <c:v>0.20717483682907167</c:v>
                </c:pt>
                <c:pt idx="19">
                  <c:v>0.20075133190942843</c:v>
                </c:pt>
                <c:pt idx="20">
                  <c:v>0.19468097745331236</c:v>
                </c:pt>
                <c:pt idx="21">
                  <c:v>0.18893630102813952</c:v>
                </c:pt>
                <c:pt idx="22">
                  <c:v>0.18349256455826787</c:v>
                </c:pt>
                <c:pt idx="23">
                  <c:v>0.17832743547001434</c:v>
                </c:pt>
                <c:pt idx="24">
                  <c:v>0.1734207038995822</c:v>
                </c:pt>
                <c:pt idx="26" formatCode="General">
                  <c:v>0.44999999999999996</c:v>
                </c:pt>
                <c:pt idx="27" formatCode="General">
                  <c:v>0.48124999999999996</c:v>
                </c:pt>
                <c:pt idx="28" formatCode="General">
                  <c:v>0.51249999999999996</c:v>
                </c:pt>
                <c:pt idx="29" formatCode="General">
                  <c:v>0.54374999999999996</c:v>
                </c:pt>
                <c:pt idx="30" formatCode="General">
                  <c:v>0.57499999999999996</c:v>
                </c:pt>
                <c:pt idx="31" formatCode="General">
                  <c:v>0.60624999999999996</c:v>
                </c:pt>
                <c:pt idx="32" formatCode="General">
                  <c:v>0.63749999999999996</c:v>
                </c:pt>
                <c:pt idx="33" formatCode="General">
                  <c:v>0.66874999999999996</c:v>
                </c:pt>
                <c:pt idx="34" formatCode="General">
                  <c:v>0.7</c:v>
                </c:pt>
                <c:pt idx="35" formatCode="General">
                  <c:v>0.73124999999999996</c:v>
                </c:pt>
                <c:pt idx="36" formatCode="General">
                  <c:v>0.76249999999999996</c:v>
                </c:pt>
                <c:pt idx="37" formatCode="General">
                  <c:v>0.79374999999999996</c:v>
                </c:pt>
                <c:pt idx="38" formatCode="General">
                  <c:v>0.82499999999999996</c:v>
                </c:pt>
                <c:pt idx="39" formatCode="General">
                  <c:v>0.85624999999999996</c:v>
                </c:pt>
                <c:pt idx="40" formatCode="General">
                  <c:v>0.88749999999999996</c:v>
                </c:pt>
                <c:pt idx="41" formatCode="General">
                  <c:v>0.91874999999999996</c:v>
                </c:pt>
                <c:pt idx="42" formatCode="General">
                  <c:v>0.95</c:v>
                </c:pt>
                <c:pt idx="43" formatCode="General">
                  <c:v>0.98124999999999996</c:v>
                </c:pt>
                <c:pt idx="44" formatCode="General">
                  <c:v>1.0125</c:v>
                </c:pt>
                <c:pt idx="45" formatCode="General">
                  <c:v>1.04375</c:v>
                </c:pt>
                <c:pt idx="46" formatCode="General">
                  <c:v>1.075</c:v>
                </c:pt>
                <c:pt idx="47" formatCode="General">
                  <c:v>1.10625</c:v>
                </c:pt>
                <c:pt idx="48" formatCode="General">
                  <c:v>1.1375</c:v>
                </c:pt>
                <c:pt idx="49" formatCode="General">
                  <c:v>1.16875</c:v>
                </c:pt>
                <c:pt idx="50" formatCode="General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0-4906-AC6E-0272CD91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9600"/>
        <c:axId val="147767296"/>
      </c:scatterChart>
      <c:valAx>
        <c:axId val="1477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Housing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67296"/>
        <c:crosses val="autoZero"/>
        <c:crossBetween val="midCat"/>
      </c:valAx>
      <c:valAx>
        <c:axId val="14776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Other  goods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6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023518402800089"/>
          <c:y val="0.71470033300664426"/>
          <c:w val="0.16804472001025278"/>
          <c:h val="0.21926499210169409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47" workbookViewId="0" zoomToFit="1"/>
  </sheetViews>
  <sheetProtection content="1" objects="1"/>
  <pageMargins left="0.7" right="0.7" top="0.75" bottom="0.75" header="0.3" footer="0.3"/>
  <pageSetup orientation="landscape" r:id="rId1"/>
  <drawing r:id="rId2"/>
  <legacyDrawing r:id="rId3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981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1"/>
  <sheetViews>
    <sheetView workbookViewId="0">
      <selection activeCell="D1" sqref="D1"/>
    </sheetView>
  </sheetViews>
  <sheetFormatPr defaultRowHeight="15" x14ac:dyDescent="0.25"/>
  <cols>
    <col min="1" max="5" width="15.7109375" customWidth="1"/>
    <col min="6" max="6" width="15.140625" bestFit="1" customWidth="1"/>
  </cols>
  <sheetData>
    <row r="1" spans="1:6" x14ac:dyDescent="0.25">
      <c r="A1" s="3" t="s">
        <v>11</v>
      </c>
      <c r="D1" t="str">
        <f>"THETA="&amp;theta&amp;", M="&amp;M&amp;", px="&amp;px&amp;", EV="&amp;TEXT(100*(u-1),"0.00")</f>
        <v>THETA=0.55, M=1, px=1, EV=0.00</v>
      </c>
    </row>
    <row r="3" spans="1:6" x14ac:dyDescent="0.25">
      <c r="A3" t="s">
        <v>0</v>
      </c>
      <c r="B3">
        <f>D3/10</f>
        <v>1</v>
      </c>
      <c r="D3">
        <v>10</v>
      </c>
      <c r="F3" t="s">
        <v>15</v>
      </c>
    </row>
    <row r="4" spans="1:6" x14ac:dyDescent="0.25">
      <c r="A4" t="s">
        <v>1</v>
      </c>
      <c r="B4">
        <f>D4/10</f>
        <v>1</v>
      </c>
      <c r="D4">
        <v>10</v>
      </c>
      <c r="F4" t="s">
        <v>16</v>
      </c>
    </row>
    <row r="5" spans="1:6" x14ac:dyDescent="0.25">
      <c r="A5" t="s">
        <v>2</v>
      </c>
      <c r="B5">
        <f>D5/100</f>
        <v>0.55000000000000004</v>
      </c>
      <c r="D5">
        <v>55</v>
      </c>
      <c r="F5" t="s">
        <v>17</v>
      </c>
    </row>
    <row r="7" spans="1:6" x14ac:dyDescent="0.25">
      <c r="A7" s="3" t="s">
        <v>3</v>
      </c>
    </row>
    <row r="8" spans="1:6" x14ac:dyDescent="0.25">
      <c r="A8">
        <v>0</v>
      </c>
      <c r="B8">
        <v>1</v>
      </c>
    </row>
    <row r="9" spans="1:6" x14ac:dyDescent="0.25">
      <c r="A9">
        <v>1</v>
      </c>
      <c r="B9">
        <v>0</v>
      </c>
    </row>
    <row r="11" spans="1:6" x14ac:dyDescent="0.25">
      <c r="A11" s="3" t="s">
        <v>4</v>
      </c>
    </row>
    <row r="12" spans="1:6" x14ac:dyDescent="0.25">
      <c r="A12">
        <v>0</v>
      </c>
      <c r="B12">
        <f>1-theta</f>
        <v>0.44999999999999996</v>
      </c>
    </row>
    <row r="13" spans="1:6" x14ac:dyDescent="0.25">
      <c r="A13">
        <f>theta</f>
        <v>0.55000000000000004</v>
      </c>
      <c r="B13">
        <f>1-theta</f>
        <v>0.44999999999999996</v>
      </c>
    </row>
    <row r="14" spans="1:6" x14ac:dyDescent="0.25">
      <c r="A14">
        <f>theta</f>
        <v>0.55000000000000004</v>
      </c>
      <c r="B14">
        <v>0</v>
      </c>
    </row>
    <row r="16" spans="1:6" x14ac:dyDescent="0.25">
      <c r="A16" s="3" t="s">
        <v>5</v>
      </c>
    </row>
    <row r="17" spans="1:5" x14ac:dyDescent="0.25">
      <c r="A17">
        <f>M/px</f>
        <v>1</v>
      </c>
      <c r="B17">
        <v>0</v>
      </c>
    </row>
    <row r="18" spans="1:5" x14ac:dyDescent="0.25">
      <c r="A18">
        <v>0</v>
      </c>
      <c r="B18">
        <f>M</f>
        <v>1</v>
      </c>
    </row>
    <row r="20" spans="1:5" x14ac:dyDescent="0.25">
      <c r="A20" s="3" t="s">
        <v>10</v>
      </c>
    </row>
    <row r="21" spans="1:5" x14ac:dyDescent="0.25">
      <c r="A21">
        <f>theta*M/px</f>
        <v>0.55000000000000004</v>
      </c>
      <c r="B21">
        <v>0</v>
      </c>
    </row>
    <row r="22" spans="1:5" x14ac:dyDescent="0.25">
      <c r="A22">
        <f>A21</f>
        <v>0.55000000000000004</v>
      </c>
      <c r="B22">
        <f>M*(1-theta)</f>
        <v>0.44999999999999996</v>
      </c>
    </row>
    <row r="23" spans="1:5" x14ac:dyDescent="0.25">
      <c r="A23">
        <v>0</v>
      </c>
      <c r="B23">
        <f>B22</f>
        <v>0.44999999999999996</v>
      </c>
    </row>
    <row r="25" spans="1:5" x14ac:dyDescent="0.25">
      <c r="A25" s="3" t="s">
        <v>8</v>
      </c>
    </row>
    <row r="26" spans="1:5" x14ac:dyDescent="0.25">
      <c r="A26" t="s">
        <v>9</v>
      </c>
      <c r="B26" s="2">
        <f>M/px^theta</f>
        <v>1</v>
      </c>
    </row>
    <row r="28" spans="1:5" x14ac:dyDescent="0.25">
      <c r="A28" t="s">
        <v>12</v>
      </c>
    </row>
    <row r="29" spans="1:5" x14ac:dyDescent="0.25">
      <c r="B29" s="5" t="s">
        <v>13</v>
      </c>
      <c r="C29" s="5"/>
      <c r="D29" s="5" t="s">
        <v>14</v>
      </c>
      <c r="E29" s="5"/>
    </row>
    <row r="30" spans="1:5" x14ac:dyDescent="0.25">
      <c r="B30" s="1" t="s">
        <v>6</v>
      </c>
      <c r="C30" s="1" t="s">
        <v>7</v>
      </c>
      <c r="D30" s="1" t="s">
        <v>6</v>
      </c>
      <c r="E30" s="1" t="s">
        <v>7</v>
      </c>
    </row>
    <row r="31" spans="1:5" x14ac:dyDescent="0.25">
      <c r="A31">
        <v>1</v>
      </c>
      <c r="B31" s="4">
        <f t="shared" ref="B31:B55" si="0">theta   + (1.2-theta)*(A31-1)/24</f>
        <v>0.55000000000000004</v>
      </c>
      <c r="C31" s="4">
        <f t="shared" ref="C31:C55" si="1">(1-theta)*(1/(B31/theta)^theta)^(1/(1-theta))</f>
        <v>0.44999999999999996</v>
      </c>
      <c r="D31" s="4">
        <f t="shared" ref="D31:D55" si="2">u*B31</f>
        <v>0.55000000000000004</v>
      </c>
      <c r="E31" s="4">
        <f t="shared" ref="E31:E55" si="3">u*C31</f>
        <v>0.44999999999999996</v>
      </c>
    </row>
    <row r="32" spans="1:5" x14ac:dyDescent="0.25">
      <c r="A32">
        <f>1+A31</f>
        <v>2</v>
      </c>
      <c r="B32" s="4">
        <f t="shared" si="0"/>
        <v>0.57708333333333339</v>
      </c>
      <c r="C32" s="4">
        <f t="shared" si="1"/>
        <v>0.42432399915993207</v>
      </c>
      <c r="D32" s="4">
        <f t="shared" si="2"/>
        <v>0.57708333333333339</v>
      </c>
      <c r="E32" s="4">
        <f t="shared" si="3"/>
        <v>0.42432399915993207</v>
      </c>
    </row>
    <row r="33" spans="1:5" x14ac:dyDescent="0.25">
      <c r="A33">
        <f t="shared" ref="A33:A55" si="4">1+A32</f>
        <v>3</v>
      </c>
      <c r="B33" s="4">
        <f t="shared" si="0"/>
        <v>0.60416666666666674</v>
      </c>
      <c r="C33" s="4">
        <f t="shared" si="1"/>
        <v>0.40119276606871795</v>
      </c>
      <c r="D33" s="4">
        <f t="shared" si="2"/>
        <v>0.60416666666666674</v>
      </c>
      <c r="E33" s="4">
        <f t="shared" si="3"/>
        <v>0.40119276606871795</v>
      </c>
    </row>
    <row r="34" spans="1:5" x14ac:dyDescent="0.25">
      <c r="A34">
        <f t="shared" si="4"/>
        <v>4</v>
      </c>
      <c r="B34" s="4">
        <f t="shared" si="0"/>
        <v>0.63125000000000009</v>
      </c>
      <c r="C34" s="4">
        <f t="shared" si="1"/>
        <v>0.38025621665798048</v>
      </c>
      <c r="D34" s="4">
        <f t="shared" si="2"/>
        <v>0.63125000000000009</v>
      </c>
      <c r="E34" s="4">
        <f t="shared" si="3"/>
        <v>0.38025621665798048</v>
      </c>
    </row>
    <row r="35" spans="1:5" x14ac:dyDescent="0.25">
      <c r="A35">
        <f t="shared" si="4"/>
        <v>5</v>
      </c>
      <c r="B35" s="4">
        <f t="shared" si="0"/>
        <v>0.65833333333333333</v>
      </c>
      <c r="C35" s="4">
        <f t="shared" si="1"/>
        <v>0.36122478864794283</v>
      </c>
      <c r="D35" s="4">
        <f t="shared" si="2"/>
        <v>0.65833333333333333</v>
      </c>
      <c r="E35" s="4">
        <f t="shared" si="3"/>
        <v>0.36122478864794283</v>
      </c>
    </row>
    <row r="36" spans="1:5" x14ac:dyDescent="0.25">
      <c r="A36">
        <f t="shared" si="4"/>
        <v>6</v>
      </c>
      <c r="B36" s="4">
        <f t="shared" si="0"/>
        <v>0.68541666666666667</v>
      </c>
      <c r="C36" s="4">
        <f t="shared" si="1"/>
        <v>0.34385700999534746</v>
      </c>
      <c r="D36" s="4">
        <f t="shared" si="2"/>
        <v>0.68541666666666667</v>
      </c>
      <c r="E36" s="4">
        <f t="shared" si="3"/>
        <v>0.34385700999534746</v>
      </c>
    </row>
    <row r="37" spans="1:5" x14ac:dyDescent="0.25">
      <c r="A37">
        <f t="shared" si="4"/>
        <v>7</v>
      </c>
      <c r="B37" s="4">
        <f t="shared" si="0"/>
        <v>0.71250000000000002</v>
      </c>
      <c r="C37" s="4">
        <f t="shared" si="1"/>
        <v>0.32794999461223368</v>
      </c>
      <c r="D37" s="4">
        <f t="shared" si="2"/>
        <v>0.71250000000000002</v>
      </c>
      <c r="E37" s="4">
        <f t="shared" si="3"/>
        <v>0.32794999461223368</v>
      </c>
    </row>
    <row r="38" spans="1:5" x14ac:dyDescent="0.25">
      <c r="A38">
        <f t="shared" si="4"/>
        <v>8</v>
      </c>
      <c r="B38" s="4">
        <f t="shared" si="0"/>
        <v>0.73958333333333337</v>
      </c>
      <c r="C38" s="4">
        <f t="shared" si="1"/>
        <v>0.31333209448178201</v>
      </c>
      <c r="D38" s="4">
        <f t="shared" si="2"/>
        <v>0.73958333333333337</v>
      </c>
      <c r="E38" s="4">
        <f t="shared" si="3"/>
        <v>0.31333209448178201</v>
      </c>
    </row>
    <row r="39" spans="1:5" x14ac:dyDescent="0.25">
      <c r="A39">
        <f t="shared" si="4"/>
        <v>9</v>
      </c>
      <c r="B39" s="4">
        <f t="shared" si="0"/>
        <v>0.76666666666666672</v>
      </c>
      <c r="C39" s="4">
        <f t="shared" si="1"/>
        <v>0.29985716027360082</v>
      </c>
      <c r="D39" s="4">
        <f t="shared" si="2"/>
        <v>0.76666666666666672</v>
      </c>
      <c r="E39" s="4">
        <f t="shared" si="3"/>
        <v>0.29985716027360082</v>
      </c>
    </row>
    <row r="40" spans="1:5" x14ac:dyDescent="0.25">
      <c r="A40">
        <f t="shared" si="4"/>
        <v>10</v>
      </c>
      <c r="B40" s="4">
        <f t="shared" si="0"/>
        <v>0.79375000000000007</v>
      </c>
      <c r="C40" s="4">
        <f t="shared" si="1"/>
        <v>0.28740001565661788</v>
      </c>
      <c r="D40" s="4">
        <f t="shared" si="2"/>
        <v>0.79375000000000007</v>
      </c>
      <c r="E40" s="4">
        <f t="shared" si="3"/>
        <v>0.28740001565661788</v>
      </c>
    </row>
    <row r="41" spans="1:5" x14ac:dyDescent="0.25">
      <c r="A41">
        <f t="shared" si="4"/>
        <v>11</v>
      </c>
      <c r="B41" s="4">
        <f t="shared" si="0"/>
        <v>0.8208333333333333</v>
      </c>
      <c r="C41" s="4">
        <f t="shared" si="1"/>
        <v>0.2758528571999978</v>
      </c>
      <c r="D41" s="4">
        <f t="shared" si="2"/>
        <v>0.8208333333333333</v>
      </c>
      <c r="E41" s="4">
        <f t="shared" si="3"/>
        <v>0.2758528571999978</v>
      </c>
    </row>
    <row r="42" spans="1:5" x14ac:dyDescent="0.25">
      <c r="A42">
        <f t="shared" si="4"/>
        <v>12</v>
      </c>
      <c r="B42" s="4">
        <f t="shared" si="0"/>
        <v>0.84791666666666665</v>
      </c>
      <c r="C42" s="4">
        <f t="shared" si="1"/>
        <v>0.26512236713495718</v>
      </c>
      <c r="D42" s="4">
        <f t="shared" si="2"/>
        <v>0.84791666666666665</v>
      </c>
      <c r="E42" s="4">
        <f t="shared" si="3"/>
        <v>0.26512236713495718</v>
      </c>
    </row>
    <row r="43" spans="1:5" x14ac:dyDescent="0.25">
      <c r="A43">
        <f t="shared" si="4"/>
        <v>13</v>
      </c>
      <c r="B43" s="4">
        <f t="shared" si="0"/>
        <v>0.875</v>
      </c>
      <c r="C43" s="4">
        <f t="shared" si="1"/>
        <v>0.25512738019318926</v>
      </c>
      <c r="D43" s="4">
        <f t="shared" si="2"/>
        <v>0.875</v>
      </c>
      <c r="E43" s="4">
        <f t="shared" si="3"/>
        <v>0.25512738019318926</v>
      </c>
    </row>
    <row r="44" spans="1:5" x14ac:dyDescent="0.25">
      <c r="A44">
        <f t="shared" si="4"/>
        <v>14</v>
      </c>
      <c r="B44" s="4">
        <f t="shared" si="0"/>
        <v>0.90208333333333335</v>
      </c>
      <c r="C44" s="4">
        <f t="shared" si="1"/>
        <v>0.24579698479737613</v>
      </c>
      <c r="D44" s="4">
        <f t="shared" si="2"/>
        <v>0.90208333333333335</v>
      </c>
      <c r="E44" s="4">
        <f t="shared" si="3"/>
        <v>0.24579698479737613</v>
      </c>
    </row>
    <row r="45" spans="1:5" x14ac:dyDescent="0.25">
      <c r="A45">
        <f t="shared" si="4"/>
        <v>15</v>
      </c>
      <c r="B45" s="4">
        <f t="shared" si="0"/>
        <v>0.9291666666666667</v>
      </c>
      <c r="C45" s="4">
        <f t="shared" si="1"/>
        <v>0.23706896747525666</v>
      </c>
      <c r="D45" s="4">
        <f t="shared" si="2"/>
        <v>0.9291666666666667</v>
      </c>
      <c r="E45" s="4">
        <f t="shared" si="3"/>
        <v>0.23706896747525666</v>
      </c>
    </row>
    <row r="46" spans="1:5" x14ac:dyDescent="0.25">
      <c r="A46">
        <f t="shared" si="4"/>
        <v>16</v>
      </c>
      <c r="B46" s="4">
        <f t="shared" si="0"/>
        <v>0.95625000000000004</v>
      </c>
      <c r="C46" s="4">
        <f t="shared" si="1"/>
        <v>0.22888853052028013</v>
      </c>
      <c r="D46" s="4">
        <f t="shared" si="2"/>
        <v>0.95625000000000004</v>
      </c>
      <c r="E46" s="4">
        <f t="shared" si="3"/>
        <v>0.22888853052028013</v>
      </c>
    </row>
    <row r="47" spans="1:5" x14ac:dyDescent="0.25">
      <c r="A47">
        <f t="shared" si="4"/>
        <v>17</v>
      </c>
      <c r="B47" s="4">
        <f t="shared" si="0"/>
        <v>0.98333333333333339</v>
      </c>
      <c r="C47" s="4">
        <f t="shared" si="1"/>
        <v>0.22120722871817372</v>
      </c>
      <c r="D47" s="4">
        <f t="shared" si="2"/>
        <v>0.98333333333333339</v>
      </c>
      <c r="E47" s="4">
        <f t="shared" si="3"/>
        <v>0.22120722871817372</v>
      </c>
    </row>
    <row r="48" spans="1:5" x14ac:dyDescent="0.25">
      <c r="A48">
        <f t="shared" si="4"/>
        <v>18</v>
      </c>
      <c r="B48" s="4">
        <f t="shared" si="0"/>
        <v>1.0104166666666667</v>
      </c>
      <c r="C48" s="4">
        <f t="shared" si="1"/>
        <v>0.21398208286250581</v>
      </c>
      <c r="D48" s="4">
        <f t="shared" si="2"/>
        <v>1.0104166666666667</v>
      </c>
      <c r="E48" s="4">
        <f t="shared" si="3"/>
        <v>0.21398208286250581</v>
      </c>
    </row>
    <row r="49" spans="1:5" x14ac:dyDescent="0.25">
      <c r="A49">
        <f t="shared" si="4"/>
        <v>19</v>
      </c>
      <c r="B49" s="4">
        <f t="shared" si="0"/>
        <v>1.0375000000000001</v>
      </c>
      <c r="C49" s="4">
        <f t="shared" si="1"/>
        <v>0.20717483682907167</v>
      </c>
      <c r="D49" s="4">
        <f t="shared" si="2"/>
        <v>1.0375000000000001</v>
      </c>
      <c r="E49" s="4">
        <f t="shared" si="3"/>
        <v>0.20717483682907167</v>
      </c>
    </row>
    <row r="50" spans="1:5" x14ac:dyDescent="0.25">
      <c r="A50">
        <f t="shared" si="4"/>
        <v>20</v>
      </c>
      <c r="B50" s="4">
        <f t="shared" si="0"/>
        <v>1.0645833333333332</v>
      </c>
      <c r="C50" s="4">
        <f t="shared" si="1"/>
        <v>0.20075133190942843</v>
      </c>
      <c r="D50" s="4">
        <f t="shared" si="2"/>
        <v>1.0645833333333332</v>
      </c>
      <c r="E50" s="4">
        <f t="shared" si="3"/>
        <v>0.20075133190942843</v>
      </c>
    </row>
    <row r="51" spans="1:5" x14ac:dyDescent="0.25">
      <c r="A51">
        <f t="shared" si="4"/>
        <v>21</v>
      </c>
      <c r="B51" s="4">
        <f t="shared" si="0"/>
        <v>1.0916666666666668</v>
      </c>
      <c r="C51" s="4">
        <f t="shared" si="1"/>
        <v>0.19468097745331236</v>
      </c>
      <c r="D51" s="4">
        <f t="shared" si="2"/>
        <v>1.0916666666666668</v>
      </c>
      <c r="E51" s="4">
        <f t="shared" si="3"/>
        <v>0.19468097745331236</v>
      </c>
    </row>
    <row r="52" spans="1:5" x14ac:dyDescent="0.25">
      <c r="A52">
        <f t="shared" si="4"/>
        <v>22</v>
      </c>
      <c r="B52" s="4">
        <f t="shared" si="0"/>
        <v>1.1187499999999999</v>
      </c>
      <c r="C52" s="4">
        <f t="shared" si="1"/>
        <v>0.18893630102813952</v>
      </c>
      <c r="D52" s="4">
        <f t="shared" si="2"/>
        <v>1.1187499999999999</v>
      </c>
      <c r="E52" s="4">
        <f t="shared" si="3"/>
        <v>0.18893630102813952</v>
      </c>
    </row>
    <row r="53" spans="1:5" x14ac:dyDescent="0.25">
      <c r="A53">
        <f t="shared" si="4"/>
        <v>23</v>
      </c>
      <c r="B53" s="4">
        <f t="shared" si="0"/>
        <v>1.1458333333333333</v>
      </c>
      <c r="C53" s="4">
        <f t="shared" si="1"/>
        <v>0.18349256455826787</v>
      </c>
      <c r="D53" s="4">
        <f t="shared" si="2"/>
        <v>1.1458333333333333</v>
      </c>
      <c r="E53" s="4">
        <f t="shared" si="3"/>
        <v>0.18349256455826787</v>
      </c>
    </row>
    <row r="54" spans="1:5" x14ac:dyDescent="0.25">
      <c r="A54">
        <f t="shared" si="4"/>
        <v>24</v>
      </c>
      <c r="B54" s="4">
        <f t="shared" si="0"/>
        <v>1.1729166666666666</v>
      </c>
      <c r="C54" s="4">
        <f t="shared" si="1"/>
        <v>0.17832743547001434</v>
      </c>
      <c r="D54" s="4">
        <f t="shared" si="2"/>
        <v>1.1729166666666666</v>
      </c>
      <c r="E54" s="4">
        <f t="shared" si="3"/>
        <v>0.17832743547001434</v>
      </c>
    </row>
    <row r="55" spans="1:5" x14ac:dyDescent="0.25">
      <c r="A55">
        <f t="shared" si="4"/>
        <v>25</v>
      </c>
      <c r="B55" s="4">
        <f t="shared" si="0"/>
        <v>1.2</v>
      </c>
      <c r="C55" s="4">
        <f t="shared" si="1"/>
        <v>0.1734207038995822</v>
      </c>
      <c r="D55" s="4">
        <f t="shared" si="2"/>
        <v>1.2</v>
      </c>
      <c r="E55" s="4">
        <f t="shared" si="3"/>
        <v>0.1734207038995822</v>
      </c>
    </row>
    <row r="56" spans="1:5" x14ac:dyDescent="0.25">
      <c r="B56" s="1"/>
      <c r="C56" s="1"/>
      <c r="D56" s="1"/>
      <c r="E56" s="1"/>
    </row>
    <row r="57" spans="1:5" x14ac:dyDescent="0.25">
      <c r="A57">
        <v>1</v>
      </c>
      <c r="B57">
        <f t="shared" ref="B57:B81" si="5">theta*(C57/(1-theta))^((theta-1)/theta)</f>
        <v>0.55000000000000004</v>
      </c>
      <c r="C57">
        <f t="shared" ref="C57:C81" si="6">(1-theta) + (1.2-(1-theta))*(A57-1)/24</f>
        <v>0.44999999999999996</v>
      </c>
      <c r="D57">
        <f t="shared" ref="D57:D81" si="7">u*B57</f>
        <v>0.55000000000000004</v>
      </c>
      <c r="E57">
        <f t="shared" ref="E57:E81" si="8">u*C57</f>
        <v>0.44999999999999996</v>
      </c>
    </row>
    <row r="58" spans="1:5" x14ac:dyDescent="0.25">
      <c r="A58">
        <f>1+A57</f>
        <v>2</v>
      </c>
      <c r="B58">
        <f t="shared" si="5"/>
        <v>0.52060214945714522</v>
      </c>
      <c r="C58">
        <f t="shared" si="6"/>
        <v>0.48124999999999996</v>
      </c>
      <c r="D58">
        <f t="shared" si="7"/>
        <v>0.52060214945714522</v>
      </c>
      <c r="E58">
        <f t="shared" si="8"/>
        <v>0.48124999999999996</v>
      </c>
    </row>
    <row r="59" spans="1:5" x14ac:dyDescent="0.25">
      <c r="A59">
        <f t="shared" ref="A59:A81" si="9">1+A58</f>
        <v>3</v>
      </c>
      <c r="B59">
        <f t="shared" si="5"/>
        <v>0.49448220931445591</v>
      </c>
      <c r="C59">
        <f t="shared" si="6"/>
        <v>0.51249999999999996</v>
      </c>
      <c r="D59">
        <f t="shared" si="7"/>
        <v>0.49448220931445591</v>
      </c>
      <c r="E59">
        <f t="shared" si="8"/>
        <v>0.51249999999999996</v>
      </c>
    </row>
    <row r="60" spans="1:5" x14ac:dyDescent="0.25">
      <c r="A60">
        <f t="shared" si="9"/>
        <v>4</v>
      </c>
      <c r="B60">
        <f t="shared" si="5"/>
        <v>0.47110637363976926</v>
      </c>
      <c r="C60">
        <f t="shared" si="6"/>
        <v>0.54374999999999996</v>
      </c>
      <c r="D60">
        <f t="shared" si="7"/>
        <v>0.47110637363976926</v>
      </c>
      <c r="E60">
        <f t="shared" si="8"/>
        <v>0.54374999999999996</v>
      </c>
    </row>
    <row r="61" spans="1:5" x14ac:dyDescent="0.25">
      <c r="A61">
        <f t="shared" si="9"/>
        <v>5</v>
      </c>
      <c r="B61">
        <f t="shared" si="5"/>
        <v>0.4500521837076637</v>
      </c>
      <c r="C61">
        <f t="shared" si="6"/>
        <v>0.57499999999999996</v>
      </c>
      <c r="D61">
        <f t="shared" si="7"/>
        <v>0.4500521837076637</v>
      </c>
      <c r="E61">
        <f t="shared" si="8"/>
        <v>0.57499999999999996</v>
      </c>
    </row>
    <row r="62" spans="1:5" x14ac:dyDescent="0.25">
      <c r="A62">
        <f t="shared" si="9"/>
        <v>6</v>
      </c>
      <c r="B62">
        <f t="shared" si="5"/>
        <v>0.43098073606131376</v>
      </c>
      <c r="C62">
        <f t="shared" si="6"/>
        <v>0.60624999999999996</v>
      </c>
      <c r="D62">
        <f t="shared" si="7"/>
        <v>0.43098073606131376</v>
      </c>
      <c r="E62">
        <f t="shared" si="8"/>
        <v>0.60624999999999996</v>
      </c>
    </row>
    <row r="63" spans="1:5" x14ac:dyDescent="0.25">
      <c r="A63">
        <f t="shared" si="9"/>
        <v>7</v>
      </c>
      <c r="B63">
        <f t="shared" si="5"/>
        <v>0.41361685480441357</v>
      </c>
      <c r="C63">
        <f t="shared" si="6"/>
        <v>0.63749999999999996</v>
      </c>
      <c r="D63">
        <f t="shared" si="7"/>
        <v>0.41361685480441357</v>
      </c>
      <c r="E63">
        <f t="shared" si="8"/>
        <v>0.63749999999999996</v>
      </c>
    </row>
    <row r="64" spans="1:5" x14ac:dyDescent="0.25">
      <c r="A64">
        <f t="shared" si="9"/>
        <v>8</v>
      </c>
      <c r="B64">
        <f t="shared" si="5"/>
        <v>0.39773467904037141</v>
      </c>
      <c r="C64">
        <f t="shared" si="6"/>
        <v>0.66874999999999996</v>
      </c>
      <c r="D64">
        <f t="shared" si="7"/>
        <v>0.39773467904037141</v>
      </c>
      <c r="E64">
        <f t="shared" si="8"/>
        <v>0.66874999999999996</v>
      </c>
    </row>
    <row r="65" spans="1:5" x14ac:dyDescent="0.25">
      <c r="A65">
        <f t="shared" si="9"/>
        <v>9</v>
      </c>
      <c r="B65">
        <f t="shared" si="5"/>
        <v>0.38314700999265555</v>
      </c>
      <c r="C65">
        <f t="shared" si="6"/>
        <v>0.7</v>
      </c>
      <c r="D65">
        <f t="shared" si="7"/>
        <v>0.38314700999265555</v>
      </c>
      <c r="E65">
        <f t="shared" si="8"/>
        <v>0.7</v>
      </c>
    </row>
    <row r="66" spans="1:5" x14ac:dyDescent="0.25">
      <c r="A66">
        <f t="shared" si="9"/>
        <v>10</v>
      </c>
      <c r="B66">
        <f t="shared" si="5"/>
        <v>0.36969731777196702</v>
      </c>
      <c r="C66">
        <f t="shared" si="6"/>
        <v>0.73124999999999996</v>
      </c>
      <c r="D66">
        <f t="shared" si="7"/>
        <v>0.36969731777196702</v>
      </c>
      <c r="E66">
        <f t="shared" si="8"/>
        <v>0.73124999999999996</v>
      </c>
    </row>
    <row r="67" spans="1:5" x14ac:dyDescent="0.25">
      <c r="A67">
        <f t="shared" si="9"/>
        <v>11</v>
      </c>
      <c r="B67">
        <f t="shared" si="5"/>
        <v>0.35725366164053007</v>
      </c>
      <c r="C67">
        <f t="shared" si="6"/>
        <v>0.76249999999999996</v>
      </c>
      <c r="D67">
        <f t="shared" si="7"/>
        <v>0.35725366164053007</v>
      </c>
      <c r="E67">
        <f t="shared" si="8"/>
        <v>0.76249999999999996</v>
      </c>
    </row>
    <row r="68" spans="1:5" x14ac:dyDescent="0.25">
      <c r="A68">
        <f t="shared" si="9"/>
        <v>12</v>
      </c>
      <c r="B68">
        <f t="shared" si="5"/>
        <v>0.34570400817291858</v>
      </c>
      <c r="C68">
        <f t="shared" si="6"/>
        <v>0.79374999999999996</v>
      </c>
      <c r="D68">
        <f t="shared" si="7"/>
        <v>0.34570400817291858</v>
      </c>
      <c r="E68">
        <f t="shared" si="8"/>
        <v>0.79374999999999996</v>
      </c>
    </row>
    <row r="69" spans="1:5" x14ac:dyDescent="0.25">
      <c r="A69">
        <f t="shared" si="9"/>
        <v>13</v>
      </c>
      <c r="B69">
        <f t="shared" si="5"/>
        <v>0.33495258496716651</v>
      </c>
      <c r="C69">
        <f t="shared" si="6"/>
        <v>0.82499999999999996</v>
      </c>
      <c r="D69">
        <f t="shared" si="7"/>
        <v>0.33495258496716651</v>
      </c>
      <c r="E69">
        <f t="shared" si="8"/>
        <v>0.82499999999999996</v>
      </c>
    </row>
    <row r="70" spans="1:5" x14ac:dyDescent="0.25">
      <c r="A70">
        <f t="shared" si="9"/>
        <v>14</v>
      </c>
      <c r="B70">
        <f t="shared" si="5"/>
        <v>0.32491701131607426</v>
      </c>
      <c r="C70">
        <f t="shared" si="6"/>
        <v>0.85624999999999996</v>
      </c>
      <c r="D70">
        <f t="shared" si="7"/>
        <v>0.32491701131607426</v>
      </c>
      <c r="E70">
        <f t="shared" si="8"/>
        <v>0.85624999999999996</v>
      </c>
    </row>
    <row r="71" spans="1:5" x14ac:dyDescent="0.25">
      <c r="A71">
        <f t="shared" si="9"/>
        <v>15</v>
      </c>
      <c r="B71">
        <f t="shared" si="5"/>
        <v>0.31552601867792757</v>
      </c>
      <c r="C71">
        <f t="shared" si="6"/>
        <v>0.88749999999999996</v>
      </c>
      <c r="D71">
        <f t="shared" si="7"/>
        <v>0.31552601867792757</v>
      </c>
      <c r="E71">
        <f t="shared" si="8"/>
        <v>0.88749999999999996</v>
      </c>
    </row>
    <row r="72" spans="1:5" x14ac:dyDescent="0.25">
      <c r="A72">
        <f t="shared" si="9"/>
        <v>16</v>
      </c>
      <c r="B72">
        <f t="shared" si="5"/>
        <v>0.30671762371989786</v>
      </c>
      <c r="C72">
        <f t="shared" si="6"/>
        <v>0.91874999999999996</v>
      </c>
      <c r="D72">
        <f t="shared" si="7"/>
        <v>0.30671762371989786</v>
      </c>
      <c r="E72">
        <f t="shared" si="8"/>
        <v>0.91874999999999996</v>
      </c>
    </row>
    <row r="73" spans="1:5" x14ac:dyDescent="0.25">
      <c r="A73">
        <f t="shared" si="9"/>
        <v>17</v>
      </c>
      <c r="B73">
        <f t="shared" si="5"/>
        <v>0.29843765211076079</v>
      </c>
      <c r="C73">
        <f t="shared" si="6"/>
        <v>0.95</v>
      </c>
      <c r="D73">
        <f t="shared" si="7"/>
        <v>0.29843765211076079</v>
      </c>
      <c r="E73">
        <f t="shared" si="8"/>
        <v>0.95</v>
      </c>
    </row>
    <row r="74" spans="1:5" x14ac:dyDescent="0.25">
      <c r="A74">
        <f t="shared" si="9"/>
        <v>18</v>
      </c>
      <c r="B74">
        <f t="shared" si="5"/>
        <v>0.29063853666983325</v>
      </c>
      <c r="C74">
        <f t="shared" si="6"/>
        <v>0.98124999999999996</v>
      </c>
      <c r="D74">
        <f t="shared" si="7"/>
        <v>0.29063853666983325</v>
      </c>
      <c r="E74">
        <f t="shared" si="8"/>
        <v>0.98124999999999996</v>
      </c>
    </row>
    <row r="75" spans="1:5" x14ac:dyDescent="0.25">
      <c r="A75">
        <f t="shared" si="9"/>
        <v>19</v>
      </c>
      <c r="B75">
        <f t="shared" si="5"/>
        <v>0.28327833196740526</v>
      </c>
      <c r="C75">
        <f t="shared" si="6"/>
        <v>1.0125</v>
      </c>
      <c r="D75">
        <f t="shared" si="7"/>
        <v>0.28327833196740526</v>
      </c>
      <c r="E75">
        <f t="shared" si="8"/>
        <v>1.0125</v>
      </c>
    </row>
    <row r="76" spans="1:5" x14ac:dyDescent="0.25">
      <c r="A76">
        <f t="shared" si="9"/>
        <v>20</v>
      </c>
      <c r="B76">
        <f t="shared" si="5"/>
        <v>0.27631990106498144</v>
      </c>
      <c r="C76">
        <f t="shared" si="6"/>
        <v>1.04375</v>
      </c>
      <c r="D76">
        <f t="shared" si="7"/>
        <v>0.27631990106498144</v>
      </c>
      <c r="E76">
        <f t="shared" si="8"/>
        <v>1.04375</v>
      </c>
    </row>
    <row r="77" spans="1:5" x14ac:dyDescent="0.25">
      <c r="A77">
        <f t="shared" si="9"/>
        <v>21</v>
      </c>
      <c r="B77">
        <f t="shared" si="5"/>
        <v>0.26973024018247038</v>
      </c>
      <c r="C77">
        <f t="shared" si="6"/>
        <v>1.075</v>
      </c>
      <c r="D77">
        <f t="shared" si="7"/>
        <v>0.26973024018247038</v>
      </c>
      <c r="E77">
        <f t="shared" si="8"/>
        <v>1.075</v>
      </c>
    </row>
    <row r="78" spans="1:5" x14ac:dyDescent="0.25">
      <c r="A78">
        <f t="shared" si="9"/>
        <v>22</v>
      </c>
      <c r="B78">
        <f t="shared" si="5"/>
        <v>0.26347991465583109</v>
      </c>
      <c r="C78">
        <f t="shared" si="6"/>
        <v>1.10625</v>
      </c>
      <c r="D78">
        <f t="shared" si="7"/>
        <v>0.26347991465583109</v>
      </c>
      <c r="E78">
        <f t="shared" si="8"/>
        <v>1.10625</v>
      </c>
    </row>
    <row r="79" spans="1:5" x14ac:dyDescent="0.25">
      <c r="A79">
        <f t="shared" si="9"/>
        <v>23</v>
      </c>
      <c r="B79">
        <f t="shared" si="5"/>
        <v>0.25754258528478874</v>
      </c>
      <c r="C79">
        <f t="shared" si="6"/>
        <v>1.1375</v>
      </c>
      <c r="D79">
        <f t="shared" si="7"/>
        <v>0.25754258528478874</v>
      </c>
      <c r="E79">
        <f t="shared" si="8"/>
        <v>1.1375</v>
      </c>
    </row>
    <row r="80" spans="1:5" x14ac:dyDescent="0.25">
      <c r="A80">
        <f t="shared" si="9"/>
        <v>24</v>
      </c>
      <c r="B80">
        <f t="shared" si="5"/>
        <v>0.25189460855041368</v>
      </c>
      <c r="C80">
        <f t="shared" si="6"/>
        <v>1.16875</v>
      </c>
      <c r="D80">
        <f t="shared" si="7"/>
        <v>0.25189460855041368</v>
      </c>
      <c r="E80">
        <f t="shared" si="8"/>
        <v>1.16875</v>
      </c>
    </row>
    <row r="81" spans="1:5" x14ac:dyDescent="0.25">
      <c r="A81">
        <f t="shared" si="9"/>
        <v>25</v>
      </c>
      <c r="B81">
        <f t="shared" si="5"/>
        <v>0.24651469755417349</v>
      </c>
      <c r="C81">
        <f t="shared" si="6"/>
        <v>1.2</v>
      </c>
      <c r="D81">
        <f t="shared" si="7"/>
        <v>0.24651469755417349</v>
      </c>
      <c r="E81">
        <f t="shared" si="8"/>
        <v>1.2</v>
      </c>
    </row>
  </sheetData>
  <mergeCells count="2">
    <mergeCell ref="B29:C29"/>
    <mergeCell ref="D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Calculations</vt:lpstr>
      <vt:lpstr>Choice</vt:lpstr>
      <vt:lpstr>M</vt:lpstr>
      <vt:lpstr>px</vt:lpstr>
      <vt:lpstr>theta</vt:lpstr>
      <vt:lpstr>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F. Rutherford</dc:creator>
  <cp:lastModifiedBy>Thomas F. Rutherford</cp:lastModifiedBy>
  <dcterms:created xsi:type="dcterms:W3CDTF">2015-03-25T01:41:57Z</dcterms:created>
  <dcterms:modified xsi:type="dcterms:W3CDTF">2023-02-08T14:50:08Z</dcterms:modified>
</cp:coreProperties>
</file>