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ptimization\2021\lectures\9.cge\"/>
    </mc:Choice>
  </mc:AlternateContent>
  <xr:revisionPtr revIDLastSave="0" documentId="13_ncr:1_{AC6C1254-F4FE-4860-929E-9AD9D79DEA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splay" sheetId="5" r:id="rId1"/>
    <sheet name="Calculate" sheetId="1" r:id="rId2"/>
  </sheets>
  <definedNames>
    <definedName name="alphax">Calculate!$C$20</definedName>
    <definedName name="alphay">Calculate!$C$21</definedName>
    <definedName name="c_">Calculate!$C$16</definedName>
    <definedName name="d">Calculate!$C$17</definedName>
    <definedName name="dsf">Calculate!#REF!</definedName>
    <definedName name="m">Calculate!$C$6</definedName>
    <definedName name="m0">Calculate!$C$12</definedName>
    <definedName name="psf">Calculate!#REF!</definedName>
    <definedName name="px">Calculate!$C$7</definedName>
    <definedName name="px0">Calculate!$C$3</definedName>
    <definedName name="py">Calculate!$C$8</definedName>
    <definedName name="rho">Calculate!$C$15</definedName>
    <definedName name="sigma">Calculate!$C$5</definedName>
    <definedName name="thetax">Calculate!$C$4</definedName>
    <definedName name="thetay">Calculate!$C$11</definedName>
    <definedName name="x">Calculate!$C$18</definedName>
    <definedName name="x0">Calculate!$C$13</definedName>
    <definedName name="y">Calculate!$C$19</definedName>
    <definedName name="y0">Calculate!$C$14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15" i="1" s="1"/>
  <c r="C6" i="1"/>
  <c r="H21" i="5" s="1"/>
  <c r="C25" i="1" l="1"/>
  <c r="C8" i="1"/>
  <c r="L21" i="5" s="1"/>
  <c r="C7" i="1"/>
  <c r="J21" i="5" s="1"/>
  <c r="C4" i="1"/>
  <c r="C3" i="1"/>
  <c r="F21" i="5" l="1"/>
  <c r="B25" i="1"/>
  <c r="B21" i="5"/>
  <c r="C11" i="1"/>
  <c r="C16" i="1" l="1"/>
  <c r="C17" i="1" s="1"/>
  <c r="C12" i="1"/>
  <c r="B26" i="1" l="1"/>
  <c r="C27" i="1"/>
  <c r="C14" i="1"/>
  <c r="C13" i="1"/>
  <c r="B31" i="1" l="1"/>
  <c r="B34" i="1"/>
  <c r="B39" i="1"/>
  <c r="B24" i="1"/>
  <c r="B191" i="1"/>
  <c r="C19" i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C191" i="1"/>
  <c r="C192" i="1" s="1"/>
  <c r="C34" i="1"/>
  <c r="C24" i="1"/>
  <c r="C133" i="1"/>
  <c r="C49" i="1"/>
  <c r="C41" i="1"/>
  <c r="C52" i="1"/>
  <c r="C60" i="1"/>
  <c r="C76" i="1"/>
  <c r="C83" i="1"/>
  <c r="C122" i="1"/>
  <c r="C98" i="1"/>
  <c r="C63" i="1"/>
  <c r="C65" i="1"/>
  <c r="C67" i="1"/>
  <c r="C72" i="1"/>
  <c r="C101" i="1"/>
  <c r="C126" i="1"/>
  <c r="C145" i="1"/>
  <c r="C127" i="1"/>
  <c r="C161" i="1"/>
  <c r="C90" i="1"/>
  <c r="C143" i="1"/>
  <c r="C96" i="1"/>
  <c r="C45" i="1"/>
  <c r="C62" i="1"/>
  <c r="C66" i="1"/>
  <c r="C114" i="1"/>
  <c r="C84" i="1"/>
  <c r="C150" i="1"/>
  <c r="C132" i="1"/>
  <c r="C47" i="1"/>
  <c r="C79" i="1"/>
  <c r="C97" i="1"/>
  <c r="C158" i="1"/>
  <c r="C155" i="1"/>
  <c r="C77" i="1"/>
  <c r="C136" i="1"/>
  <c r="C51" i="1"/>
  <c r="C100" i="1"/>
  <c r="C46" i="1"/>
  <c r="C99" i="1"/>
  <c r="C75" i="1"/>
  <c r="C91" i="1"/>
  <c r="C39" i="1"/>
  <c r="C80" i="1"/>
  <c r="C153" i="1"/>
  <c r="C102" i="1"/>
  <c r="C113" i="1"/>
  <c r="C87" i="1"/>
  <c r="C70" i="1"/>
  <c r="C78" i="1"/>
  <c r="C44" i="1"/>
  <c r="C147" i="1"/>
  <c r="C57" i="1"/>
  <c r="C129" i="1"/>
  <c r="C32" i="1"/>
  <c r="C28" i="1"/>
  <c r="C18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C193" i="1" l="1"/>
  <c r="B192" i="1"/>
  <c r="B165" i="1"/>
  <c r="C164" i="1"/>
  <c r="C108" i="1"/>
  <c r="C116" i="1"/>
  <c r="C134" i="1"/>
  <c r="C106" i="1"/>
  <c r="C117" i="1"/>
  <c r="C156" i="1"/>
  <c r="C43" i="1"/>
  <c r="C121" i="1"/>
  <c r="C137" i="1"/>
  <c r="C64" i="1"/>
  <c r="C162" i="1"/>
  <c r="C48" i="1"/>
  <c r="C93" i="1"/>
  <c r="C71" i="1"/>
  <c r="C154" i="1"/>
  <c r="C82" i="1"/>
  <c r="C110" i="1"/>
  <c r="C151" i="1"/>
  <c r="C55" i="1"/>
  <c r="C81" i="1"/>
  <c r="C56" i="1"/>
  <c r="C115" i="1"/>
  <c r="C148" i="1"/>
  <c r="C125" i="1"/>
  <c r="C59" i="1"/>
  <c r="C144" i="1"/>
  <c r="C61" i="1"/>
  <c r="C130" i="1"/>
  <c r="C107" i="1"/>
  <c r="C119" i="1"/>
  <c r="C163" i="1"/>
  <c r="C104" i="1"/>
  <c r="C88" i="1"/>
  <c r="C85" i="1"/>
  <c r="C123" i="1"/>
  <c r="C135" i="1"/>
  <c r="C105" i="1"/>
  <c r="C118" i="1"/>
  <c r="C152" i="1"/>
  <c r="C128" i="1"/>
  <c r="C131" i="1"/>
  <c r="C140" i="1"/>
  <c r="C89" i="1"/>
  <c r="C94" i="1"/>
  <c r="C42" i="1"/>
  <c r="C124" i="1"/>
  <c r="C139" i="1"/>
  <c r="C92" i="1"/>
  <c r="C120" i="1"/>
  <c r="C54" i="1"/>
  <c r="C138" i="1"/>
  <c r="C69" i="1"/>
  <c r="C109" i="1"/>
  <c r="C86" i="1"/>
  <c r="C112" i="1"/>
  <c r="C149" i="1"/>
  <c r="C157" i="1"/>
  <c r="C40" i="1"/>
  <c r="C53" i="1"/>
  <c r="C73" i="1"/>
  <c r="C160" i="1"/>
  <c r="C74" i="1"/>
  <c r="C58" i="1"/>
  <c r="C141" i="1"/>
  <c r="C68" i="1"/>
  <c r="C159" i="1"/>
  <c r="C146" i="1"/>
  <c r="C142" i="1"/>
  <c r="C95" i="1"/>
  <c r="C103" i="1"/>
  <c r="C50" i="1"/>
  <c r="C111" i="1"/>
  <c r="C36" i="1"/>
  <c r="B36" i="1"/>
  <c r="C20" i="1"/>
  <c r="C21" i="1"/>
  <c r="B28" i="1"/>
  <c r="D39" i="1"/>
  <c r="C30" i="1"/>
  <c r="B29" i="1"/>
  <c r="B166" i="1" l="1"/>
  <c r="C165" i="1"/>
  <c r="C194" i="1"/>
  <c r="B193" i="1"/>
  <c r="D325" i="1"/>
  <c r="E39" i="1"/>
  <c r="D286" i="1"/>
  <c r="D242" i="1"/>
  <c r="D200" i="1"/>
  <c r="D295" i="1"/>
  <c r="D229" i="1"/>
  <c r="D250" i="1"/>
  <c r="D291" i="1"/>
  <c r="D268" i="1"/>
  <c r="D230" i="1"/>
  <c r="D313" i="1"/>
  <c r="D203" i="1"/>
  <c r="D272" i="1"/>
  <c r="D245" i="1"/>
  <c r="D192" i="1"/>
  <c r="D321" i="1"/>
  <c r="D298" i="1"/>
  <c r="D211" i="1"/>
  <c r="D339" i="1"/>
  <c r="D288" i="1"/>
  <c r="D324" i="1"/>
  <c r="D293" i="1"/>
  <c r="D246" i="1"/>
  <c r="D224" i="1"/>
  <c r="D329" i="1"/>
  <c r="D306" i="1"/>
  <c r="D219" i="1"/>
  <c r="D294" i="1"/>
  <c r="D297" i="1"/>
  <c r="D332" i="1"/>
  <c r="D301" i="1"/>
  <c r="D198" i="1"/>
  <c r="D240" i="1"/>
  <c r="D337" i="1"/>
  <c r="D314" i="1"/>
  <c r="D227" i="1"/>
  <c r="D302" i="1"/>
  <c r="D196" i="1"/>
  <c r="D327" i="1"/>
  <c r="D309" i="1"/>
  <c r="D222" i="1"/>
  <c r="D193" i="1"/>
  <c r="D226" i="1"/>
  <c r="D239" i="1"/>
  <c r="D267" i="1"/>
  <c r="D263" i="1"/>
  <c r="D204" i="1"/>
  <c r="D208" i="1"/>
  <c r="D285" i="1"/>
  <c r="D310" i="1"/>
  <c r="D209" i="1"/>
  <c r="D234" i="1"/>
  <c r="D319" i="1"/>
  <c r="D275" i="1"/>
  <c r="D271" i="1"/>
  <c r="D252" i="1"/>
  <c r="D312" i="1"/>
  <c r="D233" i="1"/>
  <c r="D283" i="1"/>
  <c r="D260" i="1"/>
  <c r="D206" i="1"/>
  <c r="D249" i="1"/>
  <c r="D248" i="1"/>
  <c r="D256" i="1"/>
  <c r="D237" i="1"/>
  <c r="D287" i="1"/>
  <c r="D290" i="1"/>
  <c r="D331" i="1"/>
  <c r="D316" i="1"/>
  <c r="D238" i="1"/>
  <c r="D303" i="1"/>
  <c r="D304" i="1"/>
  <c r="D212" i="1"/>
  <c r="D276" i="1"/>
  <c r="D340" i="1"/>
  <c r="D225" i="1"/>
  <c r="D253" i="1"/>
  <c r="D317" i="1"/>
  <c r="D262" i="1"/>
  <c r="D326" i="1"/>
  <c r="D264" i="1"/>
  <c r="D265" i="1"/>
  <c r="D194" i="1"/>
  <c r="D258" i="1"/>
  <c r="D322" i="1"/>
  <c r="D320" i="1"/>
  <c r="D235" i="1"/>
  <c r="D299" i="1"/>
  <c r="D334" i="1"/>
  <c r="D311" i="1"/>
  <c r="D328" i="1"/>
  <c r="D220" i="1"/>
  <c r="D284" i="1"/>
  <c r="D318" i="1"/>
  <c r="D197" i="1"/>
  <c r="D261" i="1"/>
  <c r="D270" i="1"/>
  <c r="D280" i="1"/>
  <c r="D273" i="1"/>
  <c r="D202" i="1"/>
  <c r="D266" i="1"/>
  <c r="D330" i="1"/>
  <c r="D201" i="1"/>
  <c r="D243" i="1"/>
  <c r="D307" i="1"/>
  <c r="D207" i="1"/>
  <c r="D335" i="1"/>
  <c r="D217" i="1"/>
  <c r="D228" i="1"/>
  <c r="D292" i="1"/>
  <c r="D223" i="1"/>
  <c r="D205" i="1"/>
  <c r="D269" i="1"/>
  <c r="D333" i="1"/>
  <c r="D214" i="1"/>
  <c r="D191" i="1"/>
  <c r="D296" i="1"/>
  <c r="D281" i="1"/>
  <c r="D210" i="1"/>
  <c r="D274" i="1"/>
  <c r="D338" i="1"/>
  <c r="D289" i="1"/>
  <c r="D251" i="1"/>
  <c r="D315" i="1"/>
  <c r="D231" i="1"/>
  <c r="D216" i="1"/>
  <c r="D241" i="1"/>
  <c r="D236" i="1"/>
  <c r="D300" i="1"/>
  <c r="D255" i="1"/>
  <c r="D213" i="1"/>
  <c r="D277" i="1"/>
  <c r="D341" i="1"/>
  <c r="D254" i="1"/>
  <c r="D278" i="1"/>
  <c r="D215" i="1"/>
  <c r="D336" i="1"/>
  <c r="D305" i="1"/>
  <c r="D218" i="1"/>
  <c r="D282" i="1"/>
  <c r="D199" i="1"/>
  <c r="D195" i="1"/>
  <c r="D259" i="1"/>
  <c r="D323" i="1"/>
  <c r="D247" i="1"/>
  <c r="D232" i="1"/>
  <c r="D257" i="1"/>
  <c r="D244" i="1"/>
  <c r="D308" i="1"/>
  <c r="D279" i="1"/>
  <c r="D221" i="1"/>
  <c r="D40" i="1"/>
  <c r="E40" i="1" s="1"/>
  <c r="C195" i="1" l="1"/>
  <c r="B194" i="1"/>
  <c r="B167" i="1"/>
  <c r="C166" i="1"/>
  <c r="D41" i="1"/>
  <c r="E41" i="1" s="1"/>
  <c r="B168" i="1" l="1"/>
  <c r="C167" i="1"/>
  <c r="C196" i="1"/>
  <c r="B195" i="1"/>
  <c r="D42" i="1"/>
  <c r="E42" i="1" s="1"/>
  <c r="C197" i="1" l="1"/>
  <c r="B196" i="1"/>
  <c r="B169" i="1"/>
  <c r="C168" i="1"/>
  <c r="D43" i="1"/>
  <c r="E43" i="1" s="1"/>
  <c r="B170" i="1" l="1"/>
  <c r="C169" i="1"/>
  <c r="C198" i="1"/>
  <c r="B197" i="1"/>
  <c r="D44" i="1"/>
  <c r="E44" i="1" s="1"/>
  <c r="C199" i="1" l="1"/>
  <c r="B198" i="1"/>
  <c r="B171" i="1"/>
  <c r="C170" i="1"/>
  <c r="D45" i="1"/>
  <c r="E45" i="1" s="1"/>
  <c r="B172" i="1" l="1"/>
  <c r="C171" i="1"/>
  <c r="C200" i="1"/>
  <c r="B199" i="1"/>
  <c r="D46" i="1"/>
  <c r="E46" i="1" s="1"/>
  <c r="C201" i="1" l="1"/>
  <c r="B200" i="1"/>
  <c r="B173" i="1"/>
  <c r="C172" i="1"/>
  <c r="D47" i="1"/>
  <c r="E47" i="1" s="1"/>
  <c r="B174" i="1" l="1"/>
  <c r="C173" i="1"/>
  <c r="C202" i="1"/>
  <c r="B201" i="1"/>
  <c r="D48" i="1"/>
  <c r="E48" i="1" s="1"/>
  <c r="C203" i="1" l="1"/>
  <c r="B202" i="1"/>
  <c r="B175" i="1"/>
  <c r="C174" i="1"/>
  <c r="D49" i="1"/>
  <c r="E49" i="1" s="1"/>
  <c r="B176" i="1" l="1"/>
  <c r="C175" i="1"/>
  <c r="C204" i="1"/>
  <c r="B203" i="1"/>
  <c r="D50" i="1"/>
  <c r="E50" i="1" s="1"/>
  <c r="C205" i="1" l="1"/>
  <c r="B204" i="1"/>
  <c r="B177" i="1"/>
  <c r="C176" i="1"/>
  <c r="D51" i="1"/>
  <c r="E51" i="1" s="1"/>
  <c r="B178" i="1" l="1"/>
  <c r="C177" i="1"/>
  <c r="C206" i="1"/>
  <c r="B205" i="1"/>
  <c r="D52" i="1"/>
  <c r="E52" i="1" s="1"/>
  <c r="C207" i="1" l="1"/>
  <c r="B206" i="1"/>
  <c r="B179" i="1"/>
  <c r="C178" i="1"/>
  <c r="D53" i="1"/>
  <c r="E53" i="1" s="1"/>
  <c r="B180" i="1" l="1"/>
  <c r="C179" i="1"/>
  <c r="C208" i="1"/>
  <c r="B207" i="1"/>
  <c r="D54" i="1"/>
  <c r="E54" i="1" s="1"/>
  <c r="B181" i="1" l="1"/>
  <c r="C180" i="1"/>
  <c r="C209" i="1"/>
  <c r="B208" i="1"/>
  <c r="D55" i="1"/>
  <c r="E55" i="1" s="1"/>
  <c r="C210" i="1" l="1"/>
  <c r="B209" i="1"/>
  <c r="B182" i="1"/>
  <c r="C181" i="1"/>
  <c r="D56" i="1"/>
  <c r="E56" i="1" s="1"/>
  <c r="C211" i="1" l="1"/>
  <c r="B210" i="1"/>
  <c r="B183" i="1"/>
  <c r="C182" i="1"/>
  <c r="D57" i="1"/>
  <c r="E57" i="1" s="1"/>
  <c r="C212" i="1" l="1"/>
  <c r="B211" i="1"/>
  <c r="B184" i="1"/>
  <c r="C183" i="1"/>
  <c r="D58" i="1"/>
  <c r="E58" i="1" s="1"/>
  <c r="B185" i="1" l="1"/>
  <c r="C184" i="1"/>
  <c r="C213" i="1"/>
  <c r="B212" i="1"/>
  <c r="D59" i="1"/>
  <c r="E59" i="1" s="1"/>
  <c r="C214" i="1" l="1"/>
  <c r="B213" i="1"/>
  <c r="B186" i="1"/>
  <c r="C185" i="1"/>
  <c r="D60" i="1"/>
  <c r="E60" i="1" s="1"/>
  <c r="B187" i="1" l="1"/>
  <c r="C186" i="1"/>
  <c r="C215" i="1"/>
  <c r="B214" i="1"/>
  <c r="D61" i="1"/>
  <c r="E61" i="1" s="1"/>
  <c r="C216" i="1" l="1"/>
  <c r="B215" i="1"/>
  <c r="B188" i="1"/>
  <c r="C187" i="1"/>
  <c r="D62" i="1"/>
  <c r="E62" i="1" s="1"/>
  <c r="B189" i="1" l="1"/>
  <c r="C189" i="1" s="1"/>
  <c r="C188" i="1"/>
  <c r="C217" i="1"/>
  <c r="B216" i="1"/>
  <c r="D63" i="1"/>
  <c r="E63" i="1" s="1"/>
  <c r="C218" i="1" l="1"/>
  <c r="B217" i="1"/>
  <c r="D64" i="1"/>
  <c r="E64" i="1" s="1"/>
  <c r="C219" i="1" l="1"/>
  <c r="B218" i="1"/>
  <c r="D65" i="1"/>
  <c r="E65" i="1" s="1"/>
  <c r="C220" i="1" l="1"/>
  <c r="B219" i="1"/>
  <c r="D66" i="1"/>
  <c r="E66" i="1" s="1"/>
  <c r="C221" i="1" l="1"/>
  <c r="B220" i="1"/>
  <c r="D67" i="1"/>
  <c r="E67" i="1" s="1"/>
  <c r="C222" i="1" l="1"/>
  <c r="B221" i="1"/>
  <c r="D68" i="1"/>
  <c r="E68" i="1" s="1"/>
  <c r="C223" i="1" l="1"/>
  <c r="B222" i="1"/>
  <c r="D69" i="1"/>
  <c r="E69" i="1" s="1"/>
  <c r="C224" i="1" l="1"/>
  <c r="B223" i="1"/>
  <c r="D70" i="1"/>
  <c r="E70" i="1" s="1"/>
  <c r="C225" i="1" l="1"/>
  <c r="B224" i="1"/>
  <c r="D71" i="1"/>
  <c r="E71" i="1" s="1"/>
  <c r="C226" i="1" l="1"/>
  <c r="B225" i="1"/>
  <c r="D72" i="1"/>
  <c r="E72" i="1" s="1"/>
  <c r="C227" i="1" l="1"/>
  <c r="B226" i="1"/>
  <c r="D73" i="1"/>
  <c r="E73" i="1" s="1"/>
  <c r="C228" i="1" l="1"/>
  <c r="B227" i="1"/>
  <c r="D74" i="1"/>
  <c r="E74" i="1" s="1"/>
  <c r="C229" i="1" l="1"/>
  <c r="B228" i="1"/>
  <c r="D75" i="1"/>
  <c r="E75" i="1" s="1"/>
  <c r="C230" i="1" l="1"/>
  <c r="B229" i="1"/>
  <c r="D76" i="1"/>
  <c r="E76" i="1" s="1"/>
  <c r="C231" i="1" l="1"/>
  <c r="B230" i="1"/>
  <c r="D77" i="1"/>
  <c r="E77" i="1" s="1"/>
  <c r="C232" i="1" l="1"/>
  <c r="B231" i="1"/>
  <c r="D78" i="1"/>
  <c r="E78" i="1" s="1"/>
  <c r="C233" i="1" l="1"/>
  <c r="B232" i="1"/>
  <c r="D79" i="1"/>
  <c r="E79" i="1" s="1"/>
  <c r="C234" i="1" l="1"/>
  <c r="B233" i="1"/>
  <c r="D80" i="1"/>
  <c r="E80" i="1" s="1"/>
  <c r="C235" i="1" l="1"/>
  <c r="B234" i="1"/>
  <c r="D81" i="1"/>
  <c r="E81" i="1" s="1"/>
  <c r="C236" i="1" l="1"/>
  <c r="B235" i="1"/>
  <c r="D82" i="1"/>
  <c r="E82" i="1" s="1"/>
  <c r="C237" i="1" l="1"/>
  <c r="B236" i="1"/>
  <c r="D83" i="1"/>
  <c r="E83" i="1" s="1"/>
  <c r="C238" i="1" l="1"/>
  <c r="B237" i="1"/>
  <c r="D84" i="1"/>
  <c r="E84" i="1" s="1"/>
  <c r="C239" i="1" l="1"/>
  <c r="B238" i="1"/>
  <c r="D85" i="1"/>
  <c r="E85" i="1" s="1"/>
  <c r="C240" i="1" l="1"/>
  <c r="B239" i="1"/>
  <c r="D86" i="1"/>
  <c r="E86" i="1" s="1"/>
  <c r="C241" i="1" l="1"/>
  <c r="B240" i="1"/>
  <c r="D87" i="1"/>
  <c r="E87" i="1" s="1"/>
  <c r="C242" i="1" l="1"/>
  <c r="B241" i="1"/>
  <c r="D88" i="1"/>
  <c r="E88" i="1" s="1"/>
  <c r="C243" i="1" l="1"/>
  <c r="B242" i="1"/>
  <c r="D89" i="1"/>
  <c r="E89" i="1" s="1"/>
  <c r="C244" i="1" l="1"/>
  <c r="B243" i="1"/>
  <c r="D90" i="1"/>
  <c r="E90" i="1" s="1"/>
  <c r="C245" i="1" l="1"/>
  <c r="B244" i="1"/>
  <c r="D91" i="1"/>
  <c r="E91" i="1" s="1"/>
  <c r="C246" i="1" l="1"/>
  <c r="B245" i="1"/>
  <c r="D92" i="1"/>
  <c r="E92" i="1" s="1"/>
  <c r="C247" i="1" l="1"/>
  <c r="B246" i="1"/>
  <c r="D93" i="1"/>
  <c r="E93" i="1" s="1"/>
  <c r="C248" i="1" l="1"/>
  <c r="B247" i="1"/>
  <c r="D94" i="1"/>
  <c r="E94" i="1" s="1"/>
  <c r="C249" i="1" l="1"/>
  <c r="B248" i="1"/>
  <c r="D95" i="1"/>
  <c r="E95" i="1" s="1"/>
  <c r="C250" i="1" l="1"/>
  <c r="B249" i="1"/>
  <c r="D96" i="1"/>
  <c r="E96" i="1" s="1"/>
  <c r="C251" i="1" l="1"/>
  <c r="B250" i="1"/>
  <c r="D97" i="1"/>
  <c r="E97" i="1" s="1"/>
  <c r="C252" i="1" l="1"/>
  <c r="B251" i="1"/>
  <c r="D98" i="1"/>
  <c r="E98" i="1" s="1"/>
  <c r="C253" i="1" l="1"/>
  <c r="B252" i="1"/>
  <c r="D99" i="1"/>
  <c r="E99" i="1" s="1"/>
  <c r="C254" i="1" l="1"/>
  <c r="B253" i="1"/>
  <c r="D100" i="1"/>
  <c r="E100" i="1" s="1"/>
  <c r="C255" i="1" l="1"/>
  <c r="B254" i="1"/>
  <c r="D101" i="1"/>
  <c r="E101" i="1" s="1"/>
  <c r="C256" i="1" l="1"/>
  <c r="B255" i="1"/>
  <c r="D102" i="1"/>
  <c r="E102" i="1" s="1"/>
  <c r="C257" i="1" l="1"/>
  <c r="B256" i="1"/>
  <c r="D103" i="1"/>
  <c r="E103" i="1" s="1"/>
  <c r="C258" i="1" l="1"/>
  <c r="B257" i="1"/>
  <c r="D104" i="1"/>
  <c r="E104" i="1" s="1"/>
  <c r="C259" i="1" l="1"/>
  <c r="B258" i="1"/>
  <c r="D105" i="1"/>
  <c r="E105" i="1" s="1"/>
  <c r="C260" i="1" l="1"/>
  <c r="B259" i="1"/>
  <c r="D106" i="1"/>
  <c r="E106" i="1" s="1"/>
  <c r="C261" i="1" l="1"/>
  <c r="B260" i="1"/>
  <c r="D107" i="1"/>
  <c r="E107" i="1" s="1"/>
  <c r="C262" i="1" l="1"/>
  <c r="B261" i="1"/>
  <c r="D108" i="1"/>
  <c r="E108" i="1" s="1"/>
  <c r="C263" i="1" l="1"/>
  <c r="B262" i="1"/>
  <c r="D109" i="1"/>
  <c r="E109" i="1" s="1"/>
  <c r="C264" i="1" l="1"/>
  <c r="B263" i="1"/>
  <c r="D110" i="1"/>
  <c r="E110" i="1" s="1"/>
  <c r="C265" i="1" l="1"/>
  <c r="B264" i="1"/>
  <c r="D111" i="1"/>
  <c r="E111" i="1" s="1"/>
  <c r="C266" i="1" l="1"/>
  <c r="B265" i="1"/>
  <c r="D112" i="1"/>
  <c r="E112" i="1" s="1"/>
  <c r="C267" i="1" l="1"/>
  <c r="B266" i="1"/>
  <c r="D113" i="1"/>
  <c r="E113" i="1" s="1"/>
  <c r="C268" i="1" l="1"/>
  <c r="B267" i="1"/>
  <c r="D114" i="1"/>
  <c r="E114" i="1" s="1"/>
  <c r="C269" i="1" l="1"/>
  <c r="B268" i="1"/>
  <c r="D115" i="1"/>
  <c r="E115" i="1" s="1"/>
  <c r="C270" i="1" l="1"/>
  <c r="B269" i="1"/>
  <c r="D116" i="1"/>
  <c r="E116" i="1" s="1"/>
  <c r="C271" i="1" l="1"/>
  <c r="B270" i="1"/>
  <c r="D117" i="1"/>
  <c r="E117" i="1" s="1"/>
  <c r="C272" i="1" l="1"/>
  <c r="B271" i="1"/>
  <c r="D118" i="1"/>
  <c r="E118" i="1" s="1"/>
  <c r="C273" i="1" l="1"/>
  <c r="B272" i="1"/>
  <c r="D119" i="1"/>
  <c r="E119" i="1" s="1"/>
  <c r="C274" i="1" l="1"/>
  <c r="B273" i="1"/>
  <c r="D120" i="1"/>
  <c r="E120" i="1" s="1"/>
  <c r="C275" i="1" l="1"/>
  <c r="B274" i="1"/>
  <c r="D121" i="1"/>
  <c r="E121" i="1" s="1"/>
  <c r="C276" i="1" l="1"/>
  <c r="B275" i="1"/>
  <c r="D122" i="1"/>
  <c r="E122" i="1" s="1"/>
  <c r="C277" i="1" l="1"/>
  <c r="B276" i="1"/>
  <c r="D123" i="1"/>
  <c r="E123" i="1" s="1"/>
  <c r="C278" i="1" l="1"/>
  <c r="B277" i="1"/>
  <c r="D124" i="1"/>
  <c r="E124" i="1" s="1"/>
  <c r="C279" i="1" l="1"/>
  <c r="B278" i="1"/>
  <c r="D125" i="1"/>
  <c r="E125" i="1" s="1"/>
  <c r="C280" i="1" l="1"/>
  <c r="B279" i="1"/>
  <c r="D126" i="1"/>
  <c r="E126" i="1" s="1"/>
  <c r="C281" i="1" l="1"/>
  <c r="B280" i="1"/>
  <c r="D127" i="1"/>
  <c r="E127" i="1" s="1"/>
  <c r="C282" i="1" l="1"/>
  <c r="B281" i="1"/>
  <c r="D128" i="1"/>
  <c r="E128" i="1" s="1"/>
  <c r="C283" i="1" l="1"/>
  <c r="B282" i="1"/>
  <c r="D129" i="1"/>
  <c r="E129" i="1" s="1"/>
  <c r="C284" i="1" l="1"/>
  <c r="B283" i="1"/>
  <c r="D130" i="1"/>
  <c r="E130" i="1" s="1"/>
  <c r="C285" i="1" l="1"/>
  <c r="B284" i="1"/>
  <c r="D131" i="1"/>
  <c r="E131" i="1" s="1"/>
  <c r="C286" i="1" l="1"/>
  <c r="B285" i="1"/>
  <c r="D132" i="1"/>
  <c r="E132" i="1" s="1"/>
  <c r="C287" i="1" l="1"/>
  <c r="B286" i="1"/>
  <c r="D133" i="1"/>
  <c r="E133" i="1" s="1"/>
  <c r="C288" i="1" l="1"/>
  <c r="B287" i="1"/>
  <c r="D134" i="1"/>
  <c r="E134" i="1" s="1"/>
  <c r="C289" i="1" l="1"/>
  <c r="B288" i="1"/>
  <c r="D135" i="1"/>
  <c r="E135" i="1" s="1"/>
  <c r="C290" i="1" l="1"/>
  <c r="B289" i="1"/>
  <c r="D136" i="1"/>
  <c r="E136" i="1" s="1"/>
  <c r="C291" i="1" l="1"/>
  <c r="B290" i="1"/>
  <c r="D137" i="1"/>
  <c r="E137" i="1" s="1"/>
  <c r="C292" i="1" l="1"/>
  <c r="B291" i="1"/>
  <c r="D138" i="1"/>
  <c r="E138" i="1" s="1"/>
  <c r="C293" i="1" l="1"/>
  <c r="B292" i="1"/>
  <c r="D139" i="1"/>
  <c r="E139" i="1" s="1"/>
  <c r="C294" i="1" l="1"/>
  <c r="B293" i="1"/>
  <c r="D140" i="1"/>
  <c r="E140" i="1" s="1"/>
  <c r="C295" i="1" l="1"/>
  <c r="B294" i="1"/>
  <c r="D141" i="1"/>
  <c r="E141" i="1" s="1"/>
  <c r="C296" i="1" l="1"/>
  <c r="B295" i="1"/>
  <c r="D142" i="1"/>
  <c r="E142" i="1" s="1"/>
  <c r="C297" i="1" l="1"/>
  <c r="B296" i="1"/>
  <c r="D143" i="1"/>
  <c r="E143" i="1" s="1"/>
  <c r="C298" i="1" l="1"/>
  <c r="B297" i="1"/>
  <c r="D144" i="1"/>
  <c r="E144" i="1" s="1"/>
  <c r="C299" i="1" l="1"/>
  <c r="B298" i="1"/>
  <c r="D145" i="1"/>
  <c r="E145" i="1" s="1"/>
  <c r="C300" i="1" l="1"/>
  <c r="B299" i="1"/>
  <c r="D146" i="1"/>
  <c r="E146" i="1" s="1"/>
  <c r="C301" i="1" l="1"/>
  <c r="B300" i="1"/>
  <c r="D147" i="1"/>
  <c r="E147" i="1" s="1"/>
  <c r="C302" i="1" l="1"/>
  <c r="B301" i="1"/>
  <c r="D148" i="1"/>
  <c r="E148" i="1" s="1"/>
  <c r="C303" i="1" l="1"/>
  <c r="B302" i="1"/>
  <c r="D149" i="1"/>
  <c r="E149" i="1" s="1"/>
  <c r="C304" i="1" l="1"/>
  <c r="B303" i="1"/>
  <c r="D150" i="1"/>
  <c r="E150" i="1" s="1"/>
  <c r="C305" i="1" l="1"/>
  <c r="B304" i="1"/>
  <c r="D151" i="1"/>
  <c r="E151" i="1" s="1"/>
  <c r="C306" i="1" l="1"/>
  <c r="B305" i="1"/>
  <c r="D152" i="1"/>
  <c r="E152" i="1" s="1"/>
  <c r="C307" i="1" l="1"/>
  <c r="B306" i="1"/>
  <c r="D153" i="1"/>
  <c r="E153" i="1" s="1"/>
  <c r="C308" i="1" l="1"/>
  <c r="B307" i="1"/>
  <c r="D154" i="1"/>
  <c r="E154" i="1" s="1"/>
  <c r="C309" i="1" l="1"/>
  <c r="B308" i="1"/>
  <c r="D155" i="1"/>
  <c r="E155" i="1" s="1"/>
  <c r="C310" i="1" l="1"/>
  <c r="B309" i="1"/>
  <c r="D156" i="1"/>
  <c r="E156" i="1" s="1"/>
  <c r="C311" i="1" l="1"/>
  <c r="B310" i="1"/>
  <c r="D157" i="1"/>
  <c r="E157" i="1" s="1"/>
  <c r="C312" i="1" l="1"/>
  <c r="B311" i="1"/>
  <c r="D158" i="1"/>
  <c r="E158" i="1" s="1"/>
  <c r="C313" i="1" l="1"/>
  <c r="B312" i="1"/>
  <c r="D159" i="1"/>
  <c r="E159" i="1" s="1"/>
  <c r="C314" i="1" l="1"/>
  <c r="B313" i="1"/>
  <c r="D160" i="1"/>
  <c r="E160" i="1" s="1"/>
  <c r="C315" i="1" l="1"/>
  <c r="B314" i="1"/>
  <c r="D161" i="1"/>
  <c r="E161" i="1" s="1"/>
  <c r="C316" i="1" l="1"/>
  <c r="B315" i="1"/>
  <c r="D162" i="1"/>
  <c r="E162" i="1" s="1"/>
  <c r="C317" i="1" l="1"/>
  <c r="B316" i="1"/>
  <c r="D163" i="1"/>
  <c r="E163" i="1" s="1"/>
  <c r="C318" i="1" l="1"/>
  <c r="B317" i="1"/>
  <c r="D164" i="1"/>
  <c r="E164" i="1" s="1"/>
  <c r="C319" i="1" l="1"/>
  <c r="B318" i="1"/>
  <c r="D165" i="1"/>
  <c r="E165" i="1" s="1"/>
  <c r="C320" i="1" l="1"/>
  <c r="B319" i="1"/>
  <c r="D166" i="1"/>
  <c r="E166" i="1" s="1"/>
  <c r="C321" i="1" l="1"/>
  <c r="B320" i="1"/>
  <c r="D167" i="1"/>
  <c r="E167" i="1" s="1"/>
  <c r="C322" i="1" l="1"/>
  <c r="B321" i="1"/>
  <c r="D168" i="1"/>
  <c r="E168" i="1" s="1"/>
  <c r="C323" i="1" l="1"/>
  <c r="B322" i="1"/>
  <c r="D169" i="1"/>
  <c r="E169" i="1" s="1"/>
  <c r="C324" i="1" l="1"/>
  <c r="B323" i="1"/>
  <c r="D170" i="1"/>
  <c r="E170" i="1" s="1"/>
  <c r="C325" i="1" l="1"/>
  <c r="B324" i="1"/>
  <c r="D171" i="1"/>
  <c r="E171" i="1" s="1"/>
  <c r="C326" i="1" l="1"/>
  <c r="B325" i="1"/>
  <c r="D172" i="1"/>
  <c r="E172" i="1" s="1"/>
  <c r="C327" i="1" l="1"/>
  <c r="B326" i="1"/>
  <c r="D173" i="1"/>
  <c r="E173" i="1" s="1"/>
  <c r="C328" i="1" l="1"/>
  <c r="B327" i="1"/>
  <c r="D174" i="1"/>
  <c r="E174" i="1" s="1"/>
  <c r="C329" i="1" l="1"/>
  <c r="B328" i="1"/>
  <c r="D175" i="1"/>
  <c r="E175" i="1" s="1"/>
  <c r="C330" i="1" l="1"/>
  <c r="B329" i="1"/>
  <c r="D176" i="1"/>
  <c r="E176" i="1" s="1"/>
  <c r="C331" i="1" l="1"/>
  <c r="B330" i="1"/>
  <c r="D177" i="1"/>
  <c r="E177" i="1" s="1"/>
  <c r="C332" i="1" l="1"/>
  <c r="B331" i="1"/>
  <c r="D178" i="1"/>
  <c r="E178" i="1" s="1"/>
  <c r="C333" i="1" l="1"/>
  <c r="B332" i="1"/>
  <c r="D179" i="1"/>
  <c r="E179" i="1" s="1"/>
  <c r="C334" i="1" l="1"/>
  <c r="B333" i="1"/>
  <c r="D180" i="1"/>
  <c r="E180" i="1" s="1"/>
  <c r="C335" i="1" l="1"/>
  <c r="B334" i="1"/>
  <c r="D181" i="1"/>
  <c r="E181" i="1" s="1"/>
  <c r="C336" i="1" l="1"/>
  <c r="B335" i="1"/>
  <c r="D182" i="1"/>
  <c r="E182" i="1" s="1"/>
  <c r="C337" i="1" l="1"/>
  <c r="B336" i="1"/>
  <c r="D183" i="1"/>
  <c r="E183" i="1" s="1"/>
  <c r="C338" i="1" l="1"/>
  <c r="B337" i="1"/>
  <c r="D184" i="1"/>
  <c r="E184" i="1" s="1"/>
  <c r="C339" i="1" l="1"/>
  <c r="B338" i="1"/>
  <c r="D185" i="1"/>
  <c r="E185" i="1" s="1"/>
  <c r="C340" i="1" l="1"/>
  <c r="B339" i="1"/>
  <c r="D186" i="1"/>
  <c r="E186" i="1" s="1"/>
  <c r="C341" i="1" l="1"/>
  <c r="B341" i="1" s="1"/>
  <c r="B340" i="1"/>
  <c r="D187" i="1"/>
  <c r="E187" i="1" s="1"/>
  <c r="D188" i="1" l="1"/>
  <c r="E188" i="1" s="1"/>
  <c r="D189" i="1" l="1"/>
  <c r="E189" i="1" s="1"/>
</calcChain>
</file>

<file path=xl/sharedStrings.xml><?xml version="1.0" encoding="utf-8"?>
<sst xmlns="http://schemas.openxmlformats.org/spreadsheetml/2006/main" count="67" uniqueCount="57">
  <si>
    <t>thetay</t>
  </si>
  <si>
    <t>thetax</t>
  </si>
  <si>
    <t>px</t>
  </si>
  <si>
    <t>x</t>
  </si>
  <si>
    <t>y</t>
  </si>
  <si>
    <t>Graph Points and Lines:</t>
  </si>
  <si>
    <t>This point empty to reposition pen:</t>
  </si>
  <si>
    <t>Moving from benchmark to the right we</t>
  </si>
  <si>
    <t>express y as a function of x:</t>
  </si>
  <si>
    <t>Moving up from benchmark we</t>
  </si>
  <si>
    <t>express x as a function of y:</t>
  </si>
  <si>
    <t>Elasticity of Substitution</t>
  </si>
  <si>
    <t>sigma</t>
  </si>
  <si>
    <t>Primal elasticity exponent</t>
  </si>
  <si>
    <t>rho</t>
  </si>
  <si>
    <t>py</t>
  </si>
  <si>
    <t>Benchmark Point (Quantities):</t>
  </si>
  <si>
    <t>Benchmark Point (Prices):</t>
  </si>
  <si>
    <t>Dual "budget line":</t>
  </si>
  <si>
    <t>Benchmark price of X</t>
  </si>
  <si>
    <t>px0</t>
  </si>
  <si>
    <t>Benchmark income</t>
  </si>
  <si>
    <t>m0</t>
  </si>
  <si>
    <t>Benchmark demand for x</t>
  </si>
  <si>
    <t>x0</t>
  </si>
  <si>
    <t>Benchmark demand for y</t>
  </si>
  <si>
    <t>y0</t>
  </si>
  <si>
    <t>Implicit Inputs (calculated):</t>
  </si>
  <si>
    <t>Primal budget line:</t>
  </si>
  <si>
    <t>Controls:</t>
  </si>
  <si>
    <t>Scenario price of X</t>
  </si>
  <si>
    <t>Scenario price of Y</t>
  </si>
  <si>
    <t>Cost Index</t>
  </si>
  <si>
    <t>Demand Index</t>
  </si>
  <si>
    <t>Scenario demand for x</t>
  </si>
  <si>
    <t>Scenario demand for y</t>
  </si>
  <si>
    <t>d</t>
  </si>
  <si>
    <t>cost</t>
  </si>
  <si>
    <t>Scenario budget line:</t>
  </si>
  <si>
    <t>Scenario point</t>
  </si>
  <si>
    <t>Benchmark and Scenario Curves:</t>
  </si>
  <si>
    <t>Benchmark Engle Curve:</t>
  </si>
  <si>
    <t>Scenario Engle Curve:</t>
  </si>
  <si>
    <t>X benchmark value share</t>
  </si>
  <si>
    <t>Y benchmark value share</t>
  </si>
  <si>
    <t>X Scenario Value Share</t>
  </si>
  <si>
    <t>Y Scenario Value share</t>
  </si>
  <si>
    <t>alphax</t>
  </si>
  <si>
    <t>alphay</t>
  </si>
  <si>
    <t>Benchmark Value Share of X</t>
  </si>
  <si>
    <t>Scenario Price of X</t>
  </si>
  <si>
    <t>Scenario Price of Y</t>
  </si>
  <si>
    <t>Ident</t>
  </si>
  <si>
    <t>Exogenous Inputs (from controls)</t>
  </si>
  <si>
    <t>Income</t>
  </si>
  <si>
    <t>m</t>
  </si>
  <si>
    <t>Scenario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</si>
</sst>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0" fontId="0" fillId="2" borderId="0" xfId="0" applyFill="1" applyAlignment="1">
      <alignment horizontal="right"/>
    </xf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/>
    <xf numFmtId="0" fontId="0" fillId="3" borderId="0" xfId="0" applyFill="1"/>
    <xf numFmtId="0" fontId="0" fillId="0" borderId="0" xfId="0" applyFill="1" applyAlignment="1">
      <alignment horizontal="right"/>
    </xf>
    <xf numFmtId="0" fontId="3" fillId="0" borderId="0" xfId="0" applyFont="1"/>
    <xf numFmtId="2" fontId="0" fillId="0" borderId="0" xfId="0" applyNumberFormat="1" applyFill="1"/>
    <xf numFmtId="0" fontId="0" fillId="4" borderId="0" xfId="0" applyFill="1"/>
    <xf numFmtId="0" fontId="2" fillId="0" borderId="0" xfId="0" applyFont="1" applyAlignment="1">
      <alignment horizontal="right"/>
    </xf>
    <xf numFmtId="0" fontId="4" fillId="4" borderId="1" xfId="0" applyFont="1" applyFill="1" applyBorder="1" applyAlignment="1">
      <alignment horizontal="left" vertical="top"/>
    </xf>
    <xf numFmtId="0" fontId="0" fillId="4" borderId="2" xfId="0" applyFill="1" applyBorder="1"/>
    <xf numFmtId="0" fontId="0" fillId="4" borderId="3" xfId="0" applyFill="1" applyBorder="1" applyAlignment="1">
      <alignment horizontal="right"/>
    </xf>
    <xf numFmtId="2" fontId="0" fillId="4" borderId="4" xfId="0" applyNumberFormat="1" applyFill="1" applyBorder="1"/>
    <xf numFmtId="0" fontId="0" fillId="4" borderId="1" xfId="0" applyFill="1" applyBorder="1"/>
    <xf numFmtId="164" fontId="0" fillId="4" borderId="4" xfId="0" applyNumberFormat="1" applyFill="1" applyBorder="1"/>
    <xf numFmtId="0" fontId="0" fillId="4" borderId="4" xfId="0" applyFill="1" applyBorder="1"/>
    <xf numFmtId="0" fontId="0" fillId="4" borderId="6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CES Choice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386866390655145E-2"/>
          <c:y val="0.11255283878988805"/>
          <c:w val="0.68270418080585116"/>
          <c:h val="0.76925100151954784"/>
        </c:manualLayout>
      </c:layout>
      <c:scatterChart>
        <c:scatterStyle val="lineMarker"/>
        <c:varyColors val="0"/>
        <c:ser>
          <c:idx val="0"/>
          <c:order val="0"/>
          <c:tx>
            <c:v>Benchmark Isocost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Calculate!$B$26:$B$27</c:f>
              <c:numCache>
                <c:formatCode>0.00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Calculate!$C$26:$C$27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F-415B-A37C-8CF45452A7FF}"/>
            </c:ext>
          </c:extLst>
        </c:ser>
        <c:ser>
          <c:idx val="1"/>
          <c:order val="1"/>
          <c:tx>
            <c:v>Benchmark Indifference</c:v>
          </c:tx>
          <c:spPr>
            <a:ln w="25400"/>
          </c:spPr>
          <c:marker>
            <c:symbol val="none"/>
          </c:marker>
          <c:xVal>
            <c:numRef>
              <c:f>Calculate!$B$39:$B$341</c:f>
              <c:numCache>
                <c:formatCode>0.00</c:formatCode>
                <c:ptCount val="303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0.35000000000000003</c:v>
                </c:pt>
                <c:pt idx="6">
                  <c:v>0.36000000000000004</c:v>
                </c:pt>
                <c:pt idx="7">
                  <c:v>0.37000000000000005</c:v>
                </c:pt>
                <c:pt idx="8">
                  <c:v>0.38000000000000006</c:v>
                </c:pt>
                <c:pt idx="9">
                  <c:v>0.39000000000000007</c:v>
                </c:pt>
                <c:pt idx="10">
                  <c:v>0.40000000000000008</c:v>
                </c:pt>
                <c:pt idx="11">
                  <c:v>0.41000000000000009</c:v>
                </c:pt>
                <c:pt idx="12">
                  <c:v>0.4200000000000001</c:v>
                </c:pt>
                <c:pt idx="13">
                  <c:v>0.4300000000000001</c:v>
                </c:pt>
                <c:pt idx="14">
                  <c:v>0.44000000000000011</c:v>
                </c:pt>
                <c:pt idx="15">
                  <c:v>0.45000000000000012</c:v>
                </c:pt>
                <c:pt idx="16">
                  <c:v>0.46000000000000013</c:v>
                </c:pt>
                <c:pt idx="17">
                  <c:v>0.47000000000000014</c:v>
                </c:pt>
                <c:pt idx="18">
                  <c:v>0.48000000000000015</c:v>
                </c:pt>
                <c:pt idx="19">
                  <c:v>0.49000000000000016</c:v>
                </c:pt>
                <c:pt idx="20">
                  <c:v>0.50000000000000011</c:v>
                </c:pt>
                <c:pt idx="21">
                  <c:v>0.51000000000000012</c:v>
                </c:pt>
                <c:pt idx="22">
                  <c:v>0.52000000000000013</c:v>
                </c:pt>
                <c:pt idx="23">
                  <c:v>0.53000000000000014</c:v>
                </c:pt>
                <c:pt idx="24">
                  <c:v>0.54000000000000015</c:v>
                </c:pt>
                <c:pt idx="25">
                  <c:v>0.55000000000000016</c:v>
                </c:pt>
                <c:pt idx="26">
                  <c:v>0.56000000000000016</c:v>
                </c:pt>
                <c:pt idx="27">
                  <c:v>0.57000000000000017</c:v>
                </c:pt>
                <c:pt idx="28">
                  <c:v>0.58000000000000018</c:v>
                </c:pt>
                <c:pt idx="29">
                  <c:v>0.59000000000000019</c:v>
                </c:pt>
                <c:pt idx="30">
                  <c:v>0.6000000000000002</c:v>
                </c:pt>
                <c:pt idx="31">
                  <c:v>0.61000000000000021</c:v>
                </c:pt>
                <c:pt idx="32">
                  <c:v>0.62000000000000022</c:v>
                </c:pt>
                <c:pt idx="33">
                  <c:v>0.63000000000000023</c:v>
                </c:pt>
                <c:pt idx="34">
                  <c:v>0.64000000000000024</c:v>
                </c:pt>
                <c:pt idx="35">
                  <c:v>0.65000000000000024</c:v>
                </c:pt>
                <c:pt idx="36">
                  <c:v>0.66000000000000025</c:v>
                </c:pt>
                <c:pt idx="37">
                  <c:v>0.67000000000000026</c:v>
                </c:pt>
                <c:pt idx="38">
                  <c:v>0.68000000000000027</c:v>
                </c:pt>
                <c:pt idx="39">
                  <c:v>0.69000000000000028</c:v>
                </c:pt>
                <c:pt idx="40">
                  <c:v>0.70000000000000029</c:v>
                </c:pt>
                <c:pt idx="41">
                  <c:v>0.7100000000000003</c:v>
                </c:pt>
                <c:pt idx="42">
                  <c:v>0.72000000000000031</c:v>
                </c:pt>
                <c:pt idx="43">
                  <c:v>0.73000000000000032</c:v>
                </c:pt>
                <c:pt idx="44">
                  <c:v>0.74000000000000032</c:v>
                </c:pt>
                <c:pt idx="45">
                  <c:v>0.75000000000000033</c:v>
                </c:pt>
                <c:pt idx="46">
                  <c:v>0.76000000000000034</c:v>
                </c:pt>
                <c:pt idx="47">
                  <c:v>0.77000000000000035</c:v>
                </c:pt>
                <c:pt idx="48">
                  <c:v>0.78000000000000036</c:v>
                </c:pt>
                <c:pt idx="49">
                  <c:v>0.79000000000000037</c:v>
                </c:pt>
                <c:pt idx="50">
                  <c:v>0.80000000000000038</c:v>
                </c:pt>
                <c:pt idx="51">
                  <c:v>0.81000000000000039</c:v>
                </c:pt>
                <c:pt idx="52">
                  <c:v>0.8200000000000004</c:v>
                </c:pt>
                <c:pt idx="53">
                  <c:v>0.8300000000000004</c:v>
                </c:pt>
                <c:pt idx="54">
                  <c:v>0.84000000000000041</c:v>
                </c:pt>
                <c:pt idx="55">
                  <c:v>0.85000000000000042</c:v>
                </c:pt>
                <c:pt idx="56">
                  <c:v>0.86000000000000043</c:v>
                </c:pt>
                <c:pt idx="57">
                  <c:v>0.87000000000000044</c:v>
                </c:pt>
                <c:pt idx="58">
                  <c:v>0.88000000000000045</c:v>
                </c:pt>
                <c:pt idx="59">
                  <c:v>0.89000000000000046</c:v>
                </c:pt>
                <c:pt idx="60">
                  <c:v>0.90000000000000047</c:v>
                </c:pt>
                <c:pt idx="61">
                  <c:v>0.91000000000000048</c:v>
                </c:pt>
                <c:pt idx="62">
                  <c:v>0.92000000000000048</c:v>
                </c:pt>
                <c:pt idx="63">
                  <c:v>0.93000000000000049</c:v>
                </c:pt>
                <c:pt idx="64">
                  <c:v>0.9400000000000005</c:v>
                </c:pt>
                <c:pt idx="65">
                  <c:v>0.95000000000000051</c:v>
                </c:pt>
                <c:pt idx="66">
                  <c:v>0.96000000000000052</c:v>
                </c:pt>
                <c:pt idx="67">
                  <c:v>0.97000000000000053</c:v>
                </c:pt>
                <c:pt idx="68">
                  <c:v>0.98000000000000054</c:v>
                </c:pt>
                <c:pt idx="69">
                  <c:v>0.99000000000000055</c:v>
                </c:pt>
                <c:pt idx="70">
                  <c:v>1.0000000000000004</c:v>
                </c:pt>
                <c:pt idx="71">
                  <c:v>1.0100000000000005</c:v>
                </c:pt>
                <c:pt idx="72">
                  <c:v>1.0200000000000005</c:v>
                </c:pt>
                <c:pt idx="73">
                  <c:v>1.0300000000000005</c:v>
                </c:pt>
                <c:pt idx="74">
                  <c:v>1.0400000000000005</c:v>
                </c:pt>
                <c:pt idx="75">
                  <c:v>1.0500000000000005</c:v>
                </c:pt>
                <c:pt idx="76">
                  <c:v>1.0600000000000005</c:v>
                </c:pt>
                <c:pt idx="77">
                  <c:v>1.0700000000000005</c:v>
                </c:pt>
                <c:pt idx="78">
                  <c:v>1.0800000000000005</c:v>
                </c:pt>
                <c:pt idx="79">
                  <c:v>1.0900000000000005</c:v>
                </c:pt>
                <c:pt idx="80">
                  <c:v>1.1000000000000005</c:v>
                </c:pt>
                <c:pt idx="81">
                  <c:v>1.1100000000000005</c:v>
                </c:pt>
                <c:pt idx="82">
                  <c:v>1.1200000000000006</c:v>
                </c:pt>
                <c:pt idx="83">
                  <c:v>1.1300000000000006</c:v>
                </c:pt>
                <c:pt idx="84">
                  <c:v>1.1400000000000006</c:v>
                </c:pt>
                <c:pt idx="85">
                  <c:v>1.1500000000000006</c:v>
                </c:pt>
                <c:pt idx="86">
                  <c:v>1.1600000000000006</c:v>
                </c:pt>
                <c:pt idx="87">
                  <c:v>1.1700000000000006</c:v>
                </c:pt>
                <c:pt idx="88">
                  <c:v>1.1800000000000006</c:v>
                </c:pt>
                <c:pt idx="89">
                  <c:v>1.1900000000000006</c:v>
                </c:pt>
                <c:pt idx="90">
                  <c:v>1.2000000000000006</c:v>
                </c:pt>
                <c:pt idx="91">
                  <c:v>1.2100000000000006</c:v>
                </c:pt>
                <c:pt idx="92">
                  <c:v>1.2200000000000006</c:v>
                </c:pt>
                <c:pt idx="93">
                  <c:v>1.2300000000000006</c:v>
                </c:pt>
                <c:pt idx="94">
                  <c:v>1.2400000000000007</c:v>
                </c:pt>
                <c:pt idx="95">
                  <c:v>1.2500000000000007</c:v>
                </c:pt>
                <c:pt idx="96">
                  <c:v>1.2600000000000007</c:v>
                </c:pt>
                <c:pt idx="97">
                  <c:v>1.2700000000000007</c:v>
                </c:pt>
                <c:pt idx="98">
                  <c:v>1.2800000000000007</c:v>
                </c:pt>
                <c:pt idx="99">
                  <c:v>1.2900000000000007</c:v>
                </c:pt>
                <c:pt idx="100">
                  <c:v>1.3000000000000007</c:v>
                </c:pt>
                <c:pt idx="101">
                  <c:v>1.3100000000000007</c:v>
                </c:pt>
                <c:pt idx="102">
                  <c:v>1.3200000000000007</c:v>
                </c:pt>
                <c:pt idx="103">
                  <c:v>1.3300000000000007</c:v>
                </c:pt>
                <c:pt idx="104">
                  <c:v>1.3400000000000007</c:v>
                </c:pt>
                <c:pt idx="105">
                  <c:v>1.3500000000000008</c:v>
                </c:pt>
                <c:pt idx="106">
                  <c:v>1.3600000000000008</c:v>
                </c:pt>
                <c:pt idx="107">
                  <c:v>1.3700000000000008</c:v>
                </c:pt>
                <c:pt idx="108">
                  <c:v>1.3800000000000008</c:v>
                </c:pt>
                <c:pt idx="109">
                  <c:v>1.3900000000000008</c:v>
                </c:pt>
                <c:pt idx="110">
                  <c:v>1.4000000000000008</c:v>
                </c:pt>
                <c:pt idx="111">
                  <c:v>1.4100000000000008</c:v>
                </c:pt>
                <c:pt idx="112">
                  <c:v>1.4200000000000008</c:v>
                </c:pt>
                <c:pt idx="113">
                  <c:v>1.4300000000000008</c:v>
                </c:pt>
                <c:pt idx="114">
                  <c:v>1.4400000000000008</c:v>
                </c:pt>
                <c:pt idx="115">
                  <c:v>1.4500000000000008</c:v>
                </c:pt>
                <c:pt idx="116">
                  <c:v>1.4600000000000009</c:v>
                </c:pt>
                <c:pt idx="117">
                  <c:v>1.4700000000000009</c:v>
                </c:pt>
                <c:pt idx="118">
                  <c:v>1.4800000000000009</c:v>
                </c:pt>
                <c:pt idx="119">
                  <c:v>1.4900000000000009</c:v>
                </c:pt>
                <c:pt idx="120">
                  <c:v>1.5000000000000009</c:v>
                </c:pt>
                <c:pt idx="121">
                  <c:v>1.5100000000000009</c:v>
                </c:pt>
                <c:pt idx="122">
                  <c:v>1.5200000000000009</c:v>
                </c:pt>
                <c:pt idx="123">
                  <c:v>1.5300000000000009</c:v>
                </c:pt>
                <c:pt idx="124">
                  <c:v>1.5400000000000009</c:v>
                </c:pt>
                <c:pt idx="125">
                  <c:v>1.5500000000000009</c:v>
                </c:pt>
                <c:pt idx="126">
                  <c:v>1.5600000000000009</c:v>
                </c:pt>
                <c:pt idx="127">
                  <c:v>1.570000000000001</c:v>
                </c:pt>
                <c:pt idx="128">
                  <c:v>1.580000000000001</c:v>
                </c:pt>
                <c:pt idx="129">
                  <c:v>1.590000000000001</c:v>
                </c:pt>
                <c:pt idx="130">
                  <c:v>1.600000000000001</c:v>
                </c:pt>
                <c:pt idx="131">
                  <c:v>1.610000000000001</c:v>
                </c:pt>
                <c:pt idx="132">
                  <c:v>1.620000000000001</c:v>
                </c:pt>
                <c:pt idx="133">
                  <c:v>1.630000000000001</c:v>
                </c:pt>
                <c:pt idx="134">
                  <c:v>1.640000000000001</c:v>
                </c:pt>
                <c:pt idx="135">
                  <c:v>1.650000000000001</c:v>
                </c:pt>
                <c:pt idx="136">
                  <c:v>1.660000000000001</c:v>
                </c:pt>
                <c:pt idx="137">
                  <c:v>1.670000000000001</c:v>
                </c:pt>
                <c:pt idx="138">
                  <c:v>1.680000000000001</c:v>
                </c:pt>
                <c:pt idx="139">
                  <c:v>1.6900000000000011</c:v>
                </c:pt>
                <c:pt idx="140">
                  <c:v>1.7000000000000011</c:v>
                </c:pt>
                <c:pt idx="141">
                  <c:v>1.7100000000000011</c:v>
                </c:pt>
                <c:pt idx="142">
                  <c:v>1.7200000000000011</c:v>
                </c:pt>
                <c:pt idx="143">
                  <c:v>1.7300000000000011</c:v>
                </c:pt>
                <c:pt idx="144">
                  <c:v>1.7400000000000011</c:v>
                </c:pt>
                <c:pt idx="145">
                  <c:v>1.7500000000000011</c:v>
                </c:pt>
                <c:pt idx="146">
                  <c:v>1.7600000000000011</c:v>
                </c:pt>
                <c:pt idx="147">
                  <c:v>1.7700000000000011</c:v>
                </c:pt>
                <c:pt idx="148">
                  <c:v>1.7800000000000011</c:v>
                </c:pt>
                <c:pt idx="149">
                  <c:v>1.7900000000000011</c:v>
                </c:pt>
                <c:pt idx="150">
                  <c:v>1.8000000000000012</c:v>
                </c:pt>
                <c:pt idx="152">
                  <c:v>0.30000000000000671</c:v>
                </c:pt>
                <c:pt idx="153">
                  <c:v>0.29023102501883308</c:v>
                </c:pt>
                <c:pt idx="154">
                  <c:v>0.28090593311775808</c:v>
                </c:pt>
                <c:pt idx="155">
                  <c:v>0.27199893525415048</c:v>
                </c:pt>
                <c:pt idx="156">
                  <c:v>0.2634860603554291</c:v>
                </c:pt>
                <c:pt idx="157">
                  <c:v>0.25534500514222808</c:v>
                </c:pt>
                <c:pt idx="158">
                  <c:v>0.24755499813314352</c:v>
                </c:pt>
                <c:pt idx="159">
                  <c:v>0.24009667632867124</c:v>
                </c:pt>
                <c:pt idx="160">
                  <c:v>0.23295197324709113</c:v>
                </c:pt>
                <c:pt idx="161">
                  <c:v>0.22610401713952855</c:v>
                </c:pt>
                <c:pt idx="162">
                  <c:v>0.21953703834488314</c:v>
                </c:pt>
                <c:pt idx="163">
                  <c:v>0.21323628486323057</c:v>
                </c:pt>
                <c:pt idx="164">
                  <c:v>0.20718794532897636</c:v>
                </c:pt>
                <c:pt idx="165">
                  <c:v>0.20137907865501578</c:v>
                </c:pt>
                <c:pt idx="166">
                  <c:v>0.19579754969927157</c:v>
                </c:pt>
                <c:pt idx="167">
                  <c:v>0.1904319703742299</c:v>
                </c:pt>
                <c:pt idx="168">
                  <c:v>0.18527164568203811</c:v>
                </c:pt>
                <c:pt idx="169">
                  <c:v>0.18030652421234333</c:v>
                </c:pt>
                <c:pt idx="170">
                  <c:v>0.17552715268806546</c:v>
                </c:pt>
                <c:pt idx="171">
                  <c:v>0.17092463418691592</c:v>
                </c:pt>
                <c:pt idx="172">
                  <c:v>0.16649058970479064</c:v>
                </c:pt>
                <c:pt idx="173">
                  <c:v>0.16221712276022951</c:v>
                </c:pt>
                <c:pt idx="174">
                  <c:v>0.15809678676967023</c:v>
                </c:pt>
                <c:pt idx="175">
                  <c:v>0.1541225549494035</c:v>
                </c:pt>
                <c:pt idx="176">
                  <c:v>0.15028779252428073</c:v>
                </c:pt>
                <c:pt idx="177">
                  <c:v>0.14658623104432328</c:v>
                </c:pt>
                <c:pt idx="178">
                  <c:v>0.14301194462938122</c:v>
                </c:pt>
                <c:pt idx="179">
                  <c:v>0.1395593279790322</c:v>
                </c:pt>
                <c:pt idx="180">
                  <c:v>0.13622307600019268</c:v>
                </c:pt>
                <c:pt idx="181">
                  <c:v>0.1329981649184514</c:v>
                </c:pt>
                <c:pt idx="182">
                  <c:v>0.12987983475167542</c:v>
                </c:pt>
                <c:pt idx="183">
                  <c:v>0.1268635730352142</c:v>
                </c:pt>
                <c:pt idx="184">
                  <c:v>0.12394509969817605</c:v>
                </c:pt>
                <c:pt idx="185">
                  <c:v>0.1211203529991054</c:v>
                </c:pt>
                <c:pt idx="186">
                  <c:v>0.11838547643765787</c:v>
                </c:pt>
                <c:pt idx="187">
                  <c:v>0.11573680656579138</c:v>
                </c:pt>
                <c:pt idx="188">
                  <c:v>0.11317086162918576</c:v>
                </c:pt>
                <c:pt idx="189">
                  <c:v>0.11068433097497024</c:v>
                </c:pt>
                <c:pt idx="190">
                  <c:v>0.10827406516767089</c:v>
                </c:pt>
                <c:pt idx="191">
                  <c:v>0.1059370667600658</c:v>
                </c:pt>
                <c:pt idx="192">
                  <c:v>0.10367048167006208</c:v>
                </c:pt>
                <c:pt idx="193">
                  <c:v>0.10147159111873164</c:v>
                </c:pt>
                <c:pt idx="194">
                  <c:v>9.9337804088476769E-2</c:v>
                </c:pt>
                <c:pt idx="195">
                  <c:v>9.7266650263471768E-2</c:v>
                </c:pt>
                <c:pt idx="196">
                  <c:v>9.5255773417630057E-2</c:v>
                </c:pt>
                <c:pt idx="197">
                  <c:v>9.3302925218200147E-2</c:v>
                </c:pt>
                <c:pt idx="198">
                  <c:v>9.1405959415482893E-2</c:v>
                </c:pt>
                <c:pt idx="199">
                  <c:v>8.9562826391644423E-2</c:v>
                </c:pt>
                <c:pt idx="200">
                  <c:v>8.7771568043558956E-2</c:v>
                </c:pt>
                <c:pt idx="201">
                  <c:v>8.6030312976647552E-2</c:v>
                </c:pt>
                <c:pt idx="202">
                  <c:v>8.4337271988403212E-2</c:v>
                </c:pt>
                <c:pt idx="203">
                  <c:v>8.2690733821952148E-2</c:v>
                </c:pt>
                <c:pt idx="204">
                  <c:v>8.1089061171435425E-2</c:v>
                </c:pt>
                <c:pt idx="205">
                  <c:v>7.9530686922366436E-2</c:v>
                </c:pt>
                <c:pt idx="206">
                  <c:v>7.8014110611434553E-2</c:v>
                </c:pt>
                <c:pt idx="207">
                  <c:v>7.6537895091291872E-2</c:v>
                </c:pt>
                <c:pt idx="208">
                  <c:v>7.5100663386905173E-2</c:v>
                </c:pt>
                <c:pt idx="209">
                  <c:v>7.370109573115971E-2</c:v>
                </c:pt>
                <c:pt idx="210">
                  <c:v>7.233792676811529E-2</c:v>
                </c:pt>
                <c:pt idx="211">
                  <c:v>7.1009942913259183E-2</c:v>
                </c:pt>
                <c:pt idx="212">
                  <c:v>6.9715979860827948E-2</c:v>
                </c:pt>
                <c:pt idx="213">
                  <c:v>6.845492022891192E-2</c:v>
                </c:pt>
                <c:pt idx="214">
                  <c:v>6.7225691333841223E-2</c:v>
                </c:pt>
                <c:pt idx="215">
                  <c:v>6.602726308577625E-2</c:v>
                </c:pt>
                <c:pt idx="216">
                  <c:v>6.4858645998075407E-2</c:v>
                </c:pt>
                <c:pt idx="217">
                  <c:v>6.3718889303528981E-2</c:v>
                </c:pt>
                <c:pt idx="218">
                  <c:v>6.2607079170975549E-2</c:v>
                </c:pt>
                <c:pt idx="219">
                  <c:v>6.1522337016253127E-2</c:v>
                </c:pt>
                <c:pt idx="220">
                  <c:v>6.0463817901883002E-2</c:v>
                </c:pt>
                <c:pt idx="221">
                  <c:v>5.9430709020218603E-2</c:v>
                </c:pt>
                <c:pt idx="222">
                  <c:v>5.8422228255139666E-2</c:v>
                </c:pt>
                <c:pt idx="223">
                  <c:v>5.7437622817720954E-2</c:v>
                </c:pt>
                <c:pt idx="224">
                  <c:v>5.6476167951572814E-2</c:v>
                </c:pt>
                <c:pt idx="225">
                  <c:v>5.5537165703835226E-2</c:v>
                </c:pt>
                <c:pt idx="226">
                  <c:v>5.4619943758104361E-2</c:v>
                </c:pt>
                <c:pt idx="227">
                  <c:v>5.3723854325717087E-2</c:v>
                </c:pt>
                <c:pt idx="228">
                  <c:v>5.2848273092144765E-2</c:v>
                </c:pt>
                <c:pt idx="229">
                  <c:v>5.1992598215382352E-2</c:v>
                </c:pt>
                <c:pt idx="230">
                  <c:v>5.1156249373456184E-2</c:v>
                </c:pt>
                <c:pt idx="231">
                  <c:v>5.0338666858310795E-2</c:v>
                </c:pt>
                <c:pt idx="232">
                  <c:v>4.9539310713543123E-2</c:v>
                </c:pt>
                <c:pt idx="233">
                  <c:v>4.8757659913599288E-2</c:v>
                </c:pt>
                <c:pt idx="234">
                  <c:v>4.7993211582143702E-2</c:v>
                </c:pt>
                <c:pt idx="235">
                  <c:v>4.724548024754513E-2</c:v>
                </c:pt>
                <c:pt idx="236">
                  <c:v>4.6513997133443938E-2</c:v>
                </c:pt>
                <c:pt idx="237">
                  <c:v>4.5798309482557795E-2</c:v>
                </c:pt>
                <c:pt idx="238">
                  <c:v>4.5097979911983388E-2</c:v>
                </c:pt>
                <c:pt idx="239">
                  <c:v>4.4412585798295365E-2</c:v>
                </c:pt>
                <c:pt idx="240">
                  <c:v>4.3741718690929812E-2</c:v>
                </c:pt>
                <c:pt idx="241">
                  <c:v>4.3084983752363575E-2</c:v>
                </c:pt>
                <c:pt idx="242">
                  <c:v>4.2441999223699942E-2</c:v>
                </c:pt>
                <c:pt idx="243">
                  <c:v>4.1812395914400127E-2</c:v>
                </c:pt>
                <c:pt idx="244">
                  <c:v>4.1195816714869403E-2</c:v>
                </c:pt>
                <c:pt idx="245">
                  <c:v>4.0591916130788414E-2</c:v>
                </c:pt>
                <c:pt idx="246">
                  <c:v>4.0000359838079133E-2</c:v>
                </c:pt>
                <c:pt idx="247">
                  <c:v>3.9420824257478115E-2</c:v>
                </c:pt>
                <c:pt idx="248">
                  <c:v>3.885299614771541E-2</c:v>
                </c:pt>
                <c:pt idx="249">
                  <c:v>3.8296572216433587E-2</c:v>
                </c:pt>
                <c:pt idx="250">
                  <c:v>3.7751258747918084E-2</c:v>
                </c:pt>
                <c:pt idx="251">
                  <c:v>3.7216771246866225E-2</c:v>
                </c:pt>
                <c:pt idx="252">
                  <c:v>3.6692834097356554E-2</c:v>
                </c:pt>
                <c:pt idx="253">
                  <c:v>3.6179180236368041E-2</c:v>
                </c:pt>
                <c:pt idx="254">
                  <c:v>3.5675550841058293E-2</c:v>
                </c:pt>
                <c:pt idx="255">
                  <c:v>3.5181695029222318E-2</c:v>
                </c:pt>
                <c:pt idx="256">
                  <c:v>3.4697369572250392E-2</c:v>
                </c:pt>
                <c:pt idx="257">
                  <c:v>3.4222338620031843E-2</c:v>
                </c:pt>
                <c:pt idx="258">
                  <c:v>3.3756373437215458E-2</c:v>
                </c:pt>
                <c:pt idx="259">
                  <c:v>3.329925215033025E-2</c:v>
                </c:pt>
                <c:pt idx="260">
                  <c:v>3.2850759505223155E-2</c:v>
                </c:pt>
                <c:pt idx="261">
                  <c:v>3.2410686634365922E-2</c:v>
                </c:pt>
                <c:pt idx="262">
                  <c:v>3.1978830833571878E-2</c:v>
                </c:pt>
                <c:pt idx="263">
                  <c:v>3.1554995347685903E-2</c:v>
                </c:pt>
                <c:pt idx="264">
                  <c:v>3.1138989164845851E-2</c:v>
                </c:pt>
                <c:pt idx="265">
                  <c:v>3.0730626818925542E-2</c:v>
                </c:pt>
                <c:pt idx="266">
                  <c:v>3.0329728199799788E-2</c:v>
                </c:pt>
                <c:pt idx="267">
                  <c:v>2.993611837106986E-2</c:v>
                </c:pt>
                <c:pt idx="268">
                  <c:v>2.9549627394923939E-2</c:v>
                </c:pt>
                <c:pt idx="269">
                  <c:v>2.9170090163817084E-2</c:v>
                </c:pt>
                <c:pt idx="270">
                  <c:v>2.8797346238672819E-2</c:v>
                </c:pt>
                <c:pt idx="271">
                  <c:v>2.8431239693319316E-2</c:v>
                </c:pt>
                <c:pt idx="272">
                  <c:v>2.8071618964880207E-2</c:v>
                </c:pt>
                <c:pt idx="273">
                  <c:v>2.77183367098842E-2</c:v>
                </c:pt>
                <c:pt idx="274">
                  <c:v>2.7371249665819612E-2</c:v>
                </c:pt>
                <c:pt idx="275">
                  <c:v>2.703021851792144E-2</c:v>
                </c:pt>
                <c:pt idx="276">
                  <c:v>2.6695107770962765E-2</c:v>
                </c:pt>
                <c:pt idx="277">
                  <c:v>2.6365785625827091E-2</c:v>
                </c:pt>
                <c:pt idx="278">
                  <c:v>2.6042123860677398E-2</c:v>
                </c:pt>
                <c:pt idx="279">
                  <c:v>2.5723997716519606E-2</c:v>
                </c:pt>
                <c:pt idx="280">
                  <c:v>2.541128578696852E-2</c:v>
                </c:pt>
                <c:pt idx="281">
                  <c:v>2.5103869912065448E-2</c:v>
                </c:pt>
                <c:pt idx="282">
                  <c:v>2.4801635075948781E-2</c:v>
                </c:pt>
                <c:pt idx="283">
                  <c:v>2.4504469308253427E-2</c:v>
                </c:pt>
                <c:pt idx="284">
                  <c:v>2.421226358904506E-2</c:v>
                </c:pt>
                <c:pt idx="285">
                  <c:v>2.3924911757193343E-2</c:v>
                </c:pt>
                <c:pt idx="286">
                  <c:v>2.3642310421998939E-2</c:v>
                </c:pt>
                <c:pt idx="287">
                  <c:v>2.3364358877975076E-2</c:v>
                </c:pt>
                <c:pt idx="288">
                  <c:v>2.3090959022640085E-2</c:v>
                </c:pt>
                <c:pt idx="289">
                  <c:v>2.2822015277209149E-2</c:v>
                </c:pt>
                <c:pt idx="290">
                  <c:v>2.2557434510059784E-2</c:v>
                </c:pt>
                <c:pt idx="291">
                  <c:v>2.2297125962878028E-2</c:v>
                </c:pt>
                <c:pt idx="292">
                  <c:v>2.2041001179360097E-2</c:v>
                </c:pt>
                <c:pt idx="293">
                  <c:v>2.1788973936382797E-2</c:v>
                </c:pt>
                <c:pt idx="294">
                  <c:v>2.1540960177541261E-2</c:v>
                </c:pt>
                <c:pt idx="295">
                  <c:v>2.1296877948965225E-2</c:v>
                </c:pt>
                <c:pt idx="296">
                  <c:v>2.1056647337315163E-2</c:v>
                </c:pt>
                <c:pt idx="297">
                  <c:v>2.0820190409893483E-2</c:v>
                </c:pt>
                <c:pt idx="298">
                  <c:v>2.058743115676934E-2</c:v>
                </c:pt>
                <c:pt idx="299">
                  <c:v>2.0358295434856424E-2</c:v>
                </c:pt>
                <c:pt idx="300">
                  <c:v>2.0132710913852568E-2</c:v>
                </c:pt>
                <c:pt idx="301">
                  <c:v>1.9910607023998068E-2</c:v>
                </c:pt>
                <c:pt idx="302">
                  <c:v>1.9691914905542611E-2</c:v>
                </c:pt>
              </c:numCache>
            </c:numRef>
          </c:xVal>
          <c:yVal>
            <c:numRef>
              <c:f>Calculate!$C$39:$C$341</c:f>
              <c:numCache>
                <c:formatCode>0.00</c:formatCode>
                <c:ptCount val="303"/>
                <c:pt idx="0">
                  <c:v>0.7</c:v>
                </c:pt>
                <c:pt idx="1">
                  <c:v>0.69022959900431247</c:v>
                </c:pt>
                <c:pt idx="2">
                  <c:v>0.68089515672480538</c:v>
                </c:pt>
                <c:pt idx="3">
                  <c:v>0.67196453652795518</c:v>
                </c:pt>
                <c:pt idx="4">
                  <c:v>0.66340885203432665</c:v>
                </c:pt>
                <c:pt idx="5">
                  <c:v>0.65520205431916545</c:v>
                </c:pt>
                <c:pt idx="6">
                  <c:v>0.64732058162569972</c:v>
                </c:pt>
                <c:pt idx="7">
                  <c:v>0.63974306067978293</c:v>
                </c:pt>
                <c:pt idx="8">
                  <c:v>0.63245005083830108</c:v>
                </c:pt>
                <c:pt idx="9">
                  <c:v>0.62542382398096785</c:v>
                </c:pt>
                <c:pt idx="10">
                  <c:v>0.61864817437803099</c:v>
                </c:pt>
                <c:pt idx="11">
                  <c:v>0.61210825381604417</c:v>
                </c:pt>
                <c:pt idx="12">
                  <c:v>0.60579042810101913</c:v>
                </c:pt>
                <c:pt idx="13">
                  <c:v>0.5996821517322497</c:v>
                </c:pt>
                <c:pt idx="14">
                  <c:v>0.59377185808274335</c:v>
                </c:pt>
                <c:pt idx="15">
                  <c:v>0.58804886286393676</c:v>
                </c:pt>
                <c:pt idx="16">
                  <c:v>0.58250327901254029</c:v>
                </c:pt>
                <c:pt idx="17">
                  <c:v>0.57712594143249862</c:v>
                </c:pt>
                <c:pt idx="18">
                  <c:v>0.57190834026837323</c:v>
                </c:pt>
                <c:pt idx="19">
                  <c:v>0.56684256158806057</c:v>
                </c:pt>
                <c:pt idx="20">
                  <c:v>0.56192123451932252</c:v>
                </c:pt>
                <c:pt idx="21">
                  <c:v>0.55713748402494578</c:v>
                </c:pt>
                <c:pt idx="22">
                  <c:v>0.55248488861752187</c:v>
                </c:pt>
                <c:pt idx="23">
                  <c:v>0.54795744241348709</c:v>
                </c:pt>
                <c:pt idx="24">
                  <c:v>0.54354952100853371</c:v>
                </c:pt>
                <c:pt idx="25">
                  <c:v>0.53925585072687043</c:v>
                </c:pt>
                <c:pt idx="26">
                  <c:v>0.53507148085629075</c:v>
                </c:pt>
                <c:pt idx="27">
                  <c:v>0.5309917585314734</c:v>
                </c:pt>
                <c:pt idx="28">
                  <c:v>0.52701230597164561</c:v>
                </c:pt>
                <c:pt idx="29">
                  <c:v>0.5231289998153742</c:v>
                </c:pt>
                <c:pt idx="30">
                  <c:v>0.51933795232766777</c:v>
                </c:pt>
                <c:pt idx="31">
                  <c:v>0.51563549428151889</c:v>
                </c:pt>
                <c:pt idx="32">
                  <c:v>0.51201815934005257</c:v>
                </c:pt>
                <c:pt idx="33">
                  <c:v>0.50848266978609225</c:v>
                </c:pt>
                <c:pt idx="34">
                  <c:v>0.50502592346328568</c:v>
                </c:pt>
                <c:pt idx="35">
                  <c:v>0.5016449818090859</c:v>
                </c:pt>
                <c:pt idx="36">
                  <c:v>0.49833705887283591</c:v>
                </c:pt>
                <c:pt idx="37">
                  <c:v>0.49509951122467993</c:v>
                </c:pt>
                <c:pt idx="38">
                  <c:v>0.49192982867050061</c:v>
                </c:pt>
                <c:pt idx="39">
                  <c:v>0.48882562569809584</c:v>
                </c:pt>
                <c:pt idx="40">
                  <c:v>0.48578463358717922</c:v>
                </c:pt>
                <c:pt idx="41">
                  <c:v>0.48280469312303154</c:v>
                </c:pt>
                <c:pt idx="42">
                  <c:v>0.47988374785996285</c:v>
                </c:pt>
                <c:pt idx="43">
                  <c:v>0.47701983788595304</c:v>
                </c:pt>
                <c:pt idx="44">
                  <c:v>0.47421109404501521</c:v>
                </c:pt>
                <c:pt idx="45">
                  <c:v>0.47145573257805523</c:v>
                </c:pt>
                <c:pt idx="46">
                  <c:v>0.46875205014652804</c:v>
                </c:pt>
                <c:pt idx="47">
                  <c:v>0.46609841920728667</c:v>
                </c:pt>
                <c:pt idx="48">
                  <c:v>0.4634932837093817</c:v>
                </c:pt>
                <c:pt idx="49">
                  <c:v>0.46093515508665572</c:v>
                </c:pt>
                <c:pt idx="50">
                  <c:v>0.45842260852240652</c:v>
                </c:pt>
                <c:pt idx="51">
                  <c:v>0.45595427946443473</c:v>
                </c:pt>
                <c:pt idx="52">
                  <c:v>0.45352886037094503</c:v>
                </c:pt>
                <c:pt idx="53">
                  <c:v>0.45114509766923222</c:v>
                </c:pt>
                <c:pt idx="54">
                  <c:v>0.44880178891098116</c:v>
                </c:pt>
                <c:pt idx="55">
                  <c:v>0.44649778010942676</c:v>
                </c:pt>
                <c:pt idx="56">
                  <c:v>0.44423196324436343</c:v>
                </c:pt>
                <c:pt idx="57">
                  <c:v>0.44200327392313893</c:v>
                </c:pt>
                <c:pt idx="58">
                  <c:v>0.4398106891857369</c:v>
                </c:pt>
                <c:pt idx="59">
                  <c:v>0.4376532254438551</c:v>
                </c:pt>
                <c:pt idx="60">
                  <c:v>0.43552993654430744</c:v>
                </c:pt>
                <c:pt idx="61">
                  <c:v>0.43343991194789555</c:v>
                </c:pt>
                <c:pt idx="62">
                  <c:v>0.43138227501581478</c:v>
                </c:pt>
                <c:pt idx="63">
                  <c:v>0.4293561813960281</c:v>
                </c:pt>
                <c:pt idx="64">
                  <c:v>0.42736081750282223</c:v>
                </c:pt>
                <c:pt idx="65">
                  <c:v>0.42539539908330165</c:v>
                </c:pt>
                <c:pt idx="66">
                  <c:v>0.42345916986489157</c:v>
                </c:pt>
                <c:pt idx="67">
                  <c:v>0.42155140027853805</c:v>
                </c:pt>
                <c:pt idx="68">
                  <c:v>0.41967138625257927</c:v>
                </c:pt>
                <c:pt idx="69">
                  <c:v>0.41781844807284568</c:v>
                </c:pt>
                <c:pt idx="70">
                  <c:v>0.4159919293045668</c:v>
                </c:pt>
                <c:pt idx="71">
                  <c:v>0.41419119577217539</c:v>
                </c:pt>
                <c:pt idx="72">
                  <c:v>0.41241563459348562</c:v>
                </c:pt>
                <c:pt idx="73">
                  <c:v>0.41066465326472767</c:v>
                </c:pt>
                <c:pt idx="74">
                  <c:v>0.40893767879327392</c:v>
                </c:pt>
                <c:pt idx="75">
                  <c:v>0.40723415687529907</c:v>
                </c:pt>
                <c:pt idx="76">
                  <c:v>0.40555355111545283</c:v>
                </c:pt>
                <c:pt idx="77">
                  <c:v>0.40389534228614926</c:v>
                </c:pt>
                <c:pt idx="78">
                  <c:v>0.40225902762409577</c:v>
                </c:pt>
                <c:pt idx="79">
                  <c:v>0.40064412016180839</c:v>
                </c:pt>
                <c:pt idx="80">
                  <c:v>0.39905014809210193</c:v>
                </c:pt>
                <c:pt idx="81">
                  <c:v>0.3974766541637243</c:v>
                </c:pt>
                <c:pt idx="82">
                  <c:v>0.39592319510615887</c:v>
                </c:pt>
                <c:pt idx="83">
                  <c:v>0.39438934108215606</c:v>
                </c:pt>
                <c:pt idx="84">
                  <c:v>0.39287467516625191</c:v>
                </c:pt>
                <c:pt idx="85">
                  <c:v>0.3913787928479549</c:v>
                </c:pt>
                <c:pt idx="86">
                  <c:v>0.38990130155808644</c:v>
                </c:pt>
                <c:pt idx="87">
                  <c:v>0.38844182021719503</c:v>
                </c:pt>
                <c:pt idx="88">
                  <c:v>0.38699997880465581</c:v>
                </c:pt>
                <c:pt idx="89">
                  <c:v>0.38557541794745476</c:v>
                </c:pt>
                <c:pt idx="90">
                  <c:v>0.38416778852754957</c:v>
                </c:pt>
                <c:pt idx="91">
                  <c:v>0.38277675130685618</c:v>
                </c:pt>
                <c:pt idx="92">
                  <c:v>0.38140197656891167</c:v>
                </c:pt>
                <c:pt idx="93">
                  <c:v>0.38004314377632098</c:v>
                </c:pt>
                <c:pt idx="94">
                  <c:v>0.37869994124321588</c:v>
                </c:pt>
                <c:pt idx="95">
                  <c:v>0.37737206582192456</c:v>
                </c:pt>
                <c:pt idx="96">
                  <c:v>0.37605922260315899</c:v>
                </c:pt>
                <c:pt idx="97">
                  <c:v>0.37476112462892475</c:v>
                </c:pt>
                <c:pt idx="98">
                  <c:v>0.37347749261774593</c:v>
                </c:pt>
                <c:pt idx="99">
                  <c:v>0.3722080547012927</c:v>
                </c:pt>
                <c:pt idx="100">
                  <c:v>0.37095254617207624</c:v>
                </c:pt>
                <c:pt idx="101">
                  <c:v>0.3697107092416474</c:v>
                </c:pt>
                <c:pt idx="102">
                  <c:v>0.36848229280860811</c:v>
                </c:pt>
                <c:pt idx="103">
                  <c:v>0.36726705223617556</c:v>
                </c:pt>
                <c:pt idx="104">
                  <c:v>0.36606474913874132</c:v>
                </c:pt>
                <c:pt idx="105">
                  <c:v>0.36487515117696911</c:v>
                </c:pt>
                <c:pt idx="106">
                  <c:v>0.36369803186112065</c:v>
                </c:pt>
                <c:pt idx="107">
                  <c:v>0.36253317036211974</c:v>
                </c:pt>
                <c:pt idx="108">
                  <c:v>0.36138035133007529</c:v>
                </c:pt>
                <c:pt idx="109">
                  <c:v>0.36023936471988843</c:v>
                </c:pt>
                <c:pt idx="110">
                  <c:v>0.35911000562358714</c:v>
                </c:pt>
                <c:pt idx="111">
                  <c:v>0.35799207410914907</c:v>
                </c:pt>
                <c:pt idx="112">
                  <c:v>0.35688537506544538</c:v>
                </c:pt>
                <c:pt idx="113">
                  <c:v>0.35578971805312609</c:v>
                </c:pt>
                <c:pt idx="114">
                  <c:v>0.35470491716103364</c:v>
                </c:pt>
                <c:pt idx="115">
                  <c:v>0.35363079086805654</c:v>
                </c:pt>
                <c:pt idx="116">
                  <c:v>0.35256716191014131</c:v>
                </c:pt>
                <c:pt idx="117">
                  <c:v>0.35151385715208566</c:v>
                </c:pt>
                <c:pt idx="118">
                  <c:v>0.35047070746420328</c:v>
                </c:pt>
                <c:pt idx="119">
                  <c:v>0.34943754760332063</c:v>
                </c:pt>
                <c:pt idx="120">
                  <c:v>0.34841421609818352</c:v>
                </c:pt>
                <c:pt idx="121">
                  <c:v>0.34740055513891704</c:v>
                </c:pt>
                <c:pt idx="122">
                  <c:v>0.34639641047050906</c:v>
                </c:pt>
                <c:pt idx="123">
                  <c:v>0.34540163128995488</c:v>
                </c:pt>
                <c:pt idx="124">
                  <c:v>0.3444160701471296</c:v>
                </c:pt>
                <c:pt idx="125">
                  <c:v>0.34343958284906684</c:v>
                </c:pt>
                <c:pt idx="126">
                  <c:v>0.34247202836762192</c:v>
                </c:pt>
                <c:pt idx="127">
                  <c:v>0.34151326875024585</c:v>
                </c:pt>
                <c:pt idx="128">
                  <c:v>0.34056316903390765</c:v>
                </c:pt>
                <c:pt idx="129">
                  <c:v>0.33962159716186779</c:v>
                </c:pt>
                <c:pt idx="130">
                  <c:v>0.33868842390338239</c:v>
                </c:pt>
                <c:pt idx="131">
                  <c:v>0.33776352277600225</c:v>
                </c:pt>
                <c:pt idx="132">
                  <c:v>0.33684676997053314</c:v>
                </c:pt>
                <c:pt idx="133">
                  <c:v>0.33593804427849039</c:v>
                </c:pt>
                <c:pt idx="134">
                  <c:v>0.33503722702191918</c:v>
                </c:pt>
                <c:pt idx="135">
                  <c:v>0.33414420198558165</c:v>
                </c:pt>
                <c:pt idx="136">
                  <c:v>0.33325885535130217</c:v>
                </c:pt>
                <c:pt idx="137">
                  <c:v>0.33238107563448155</c:v>
                </c:pt>
                <c:pt idx="138">
                  <c:v>0.33151075362261562</c:v>
                </c:pt>
                <c:pt idx="139">
                  <c:v>0.33064778231587288</c:v>
                </c:pt>
                <c:pt idx="140">
                  <c:v>0.32979205686946272</c:v>
                </c:pt>
                <c:pt idx="141">
                  <c:v>0.32894347453792155</c:v>
                </c:pt>
                <c:pt idx="142">
                  <c:v>0.32810193462107107</c:v>
                </c:pt>
                <c:pt idx="143">
                  <c:v>0.32726733841178468</c:v>
                </c:pt>
                <c:pt idx="144">
                  <c:v>0.32643958914526022</c:v>
                </c:pt>
                <c:pt idx="145">
                  <c:v>0.32561859194993265</c:v>
                </c:pt>
                <c:pt idx="146">
                  <c:v>0.32480425379989547</c:v>
                </c:pt>
                <c:pt idx="147">
                  <c:v>0.32399648346876397</c:v>
                </c:pt>
                <c:pt idx="148">
                  <c:v>0.32319519148497017</c:v>
                </c:pt>
                <c:pt idx="149">
                  <c:v>0.32240029008836696</c:v>
                </c:pt>
                <c:pt idx="150">
                  <c:v>0.32161169318817767</c:v>
                </c:pt>
                <c:pt idx="152">
                  <c:v>0.7</c:v>
                </c:pt>
                <c:pt idx="153">
                  <c:v>0.71</c:v>
                </c:pt>
                <c:pt idx="154">
                  <c:v>0.72</c:v>
                </c:pt>
                <c:pt idx="155">
                  <c:v>0.73</c:v>
                </c:pt>
                <c:pt idx="156">
                  <c:v>0.74</c:v>
                </c:pt>
                <c:pt idx="157">
                  <c:v>0.75</c:v>
                </c:pt>
                <c:pt idx="158">
                  <c:v>0.76</c:v>
                </c:pt>
                <c:pt idx="159">
                  <c:v>0.77</c:v>
                </c:pt>
                <c:pt idx="160">
                  <c:v>0.78</c:v>
                </c:pt>
                <c:pt idx="161">
                  <c:v>0.79</c:v>
                </c:pt>
                <c:pt idx="162">
                  <c:v>0.8</c:v>
                </c:pt>
                <c:pt idx="163">
                  <c:v>0.81</c:v>
                </c:pt>
                <c:pt idx="164">
                  <c:v>0.82000000000000006</c:v>
                </c:pt>
                <c:pt idx="165">
                  <c:v>0.83000000000000007</c:v>
                </c:pt>
                <c:pt idx="166">
                  <c:v>0.84000000000000008</c:v>
                </c:pt>
                <c:pt idx="167">
                  <c:v>0.85000000000000009</c:v>
                </c:pt>
                <c:pt idx="168">
                  <c:v>0.8600000000000001</c:v>
                </c:pt>
                <c:pt idx="169">
                  <c:v>0.87000000000000011</c:v>
                </c:pt>
                <c:pt idx="170">
                  <c:v>0.88000000000000012</c:v>
                </c:pt>
                <c:pt idx="171">
                  <c:v>0.89000000000000012</c:v>
                </c:pt>
                <c:pt idx="172">
                  <c:v>0.90000000000000013</c:v>
                </c:pt>
                <c:pt idx="173">
                  <c:v>0.91000000000000014</c:v>
                </c:pt>
                <c:pt idx="174">
                  <c:v>0.92000000000000015</c:v>
                </c:pt>
                <c:pt idx="175">
                  <c:v>0.93000000000000016</c:v>
                </c:pt>
                <c:pt idx="176">
                  <c:v>0.94000000000000017</c:v>
                </c:pt>
                <c:pt idx="177">
                  <c:v>0.95000000000000018</c:v>
                </c:pt>
                <c:pt idx="178">
                  <c:v>0.96000000000000019</c:v>
                </c:pt>
                <c:pt idx="179">
                  <c:v>0.9700000000000002</c:v>
                </c:pt>
                <c:pt idx="180">
                  <c:v>0.9800000000000002</c:v>
                </c:pt>
                <c:pt idx="181">
                  <c:v>0.99000000000000021</c:v>
                </c:pt>
                <c:pt idx="182">
                  <c:v>1.0000000000000002</c:v>
                </c:pt>
                <c:pt idx="183">
                  <c:v>1.0100000000000002</c:v>
                </c:pt>
                <c:pt idx="184">
                  <c:v>1.0200000000000002</c:v>
                </c:pt>
                <c:pt idx="185">
                  <c:v>1.0300000000000002</c:v>
                </c:pt>
                <c:pt idx="186">
                  <c:v>1.0400000000000003</c:v>
                </c:pt>
                <c:pt idx="187">
                  <c:v>1.0500000000000003</c:v>
                </c:pt>
                <c:pt idx="188">
                  <c:v>1.0600000000000003</c:v>
                </c:pt>
                <c:pt idx="189">
                  <c:v>1.0700000000000003</c:v>
                </c:pt>
                <c:pt idx="190">
                  <c:v>1.0800000000000003</c:v>
                </c:pt>
                <c:pt idx="191">
                  <c:v>1.0900000000000003</c:v>
                </c:pt>
                <c:pt idx="192">
                  <c:v>1.1000000000000003</c:v>
                </c:pt>
                <c:pt idx="193">
                  <c:v>1.1100000000000003</c:v>
                </c:pt>
                <c:pt idx="194">
                  <c:v>1.1200000000000003</c:v>
                </c:pt>
                <c:pt idx="195">
                  <c:v>1.1300000000000003</c:v>
                </c:pt>
                <c:pt idx="196">
                  <c:v>1.1400000000000003</c:v>
                </c:pt>
                <c:pt idx="197">
                  <c:v>1.1500000000000004</c:v>
                </c:pt>
                <c:pt idx="198">
                  <c:v>1.1600000000000004</c:v>
                </c:pt>
                <c:pt idx="199">
                  <c:v>1.1700000000000004</c:v>
                </c:pt>
                <c:pt idx="200">
                  <c:v>1.1800000000000004</c:v>
                </c:pt>
                <c:pt idx="201">
                  <c:v>1.1900000000000004</c:v>
                </c:pt>
                <c:pt idx="202">
                  <c:v>1.2000000000000004</c:v>
                </c:pt>
                <c:pt idx="203">
                  <c:v>1.2100000000000004</c:v>
                </c:pt>
                <c:pt idx="204">
                  <c:v>1.2200000000000004</c:v>
                </c:pt>
                <c:pt idx="205">
                  <c:v>1.2300000000000004</c:v>
                </c:pt>
                <c:pt idx="206">
                  <c:v>1.2400000000000004</c:v>
                </c:pt>
                <c:pt idx="207">
                  <c:v>1.2500000000000004</c:v>
                </c:pt>
                <c:pt idx="208">
                  <c:v>1.2600000000000005</c:v>
                </c:pt>
                <c:pt idx="209">
                  <c:v>1.2700000000000005</c:v>
                </c:pt>
                <c:pt idx="210">
                  <c:v>1.2800000000000005</c:v>
                </c:pt>
                <c:pt idx="211">
                  <c:v>1.2900000000000005</c:v>
                </c:pt>
                <c:pt idx="212">
                  <c:v>1.3000000000000005</c:v>
                </c:pt>
                <c:pt idx="213">
                  <c:v>1.3100000000000005</c:v>
                </c:pt>
                <c:pt idx="214">
                  <c:v>1.3200000000000005</c:v>
                </c:pt>
                <c:pt idx="215">
                  <c:v>1.3300000000000005</c:v>
                </c:pt>
                <c:pt idx="216">
                  <c:v>1.3400000000000005</c:v>
                </c:pt>
                <c:pt idx="217">
                  <c:v>1.3500000000000005</c:v>
                </c:pt>
                <c:pt idx="218">
                  <c:v>1.3600000000000005</c:v>
                </c:pt>
                <c:pt idx="219">
                  <c:v>1.3700000000000006</c:v>
                </c:pt>
                <c:pt idx="220">
                  <c:v>1.3800000000000006</c:v>
                </c:pt>
                <c:pt idx="221">
                  <c:v>1.3900000000000006</c:v>
                </c:pt>
                <c:pt idx="222">
                  <c:v>1.4000000000000006</c:v>
                </c:pt>
                <c:pt idx="223">
                  <c:v>1.4100000000000006</c:v>
                </c:pt>
                <c:pt idx="224">
                  <c:v>1.4200000000000006</c:v>
                </c:pt>
                <c:pt idx="225">
                  <c:v>1.4300000000000006</c:v>
                </c:pt>
                <c:pt idx="226">
                  <c:v>1.4400000000000006</c:v>
                </c:pt>
                <c:pt idx="227">
                  <c:v>1.4500000000000006</c:v>
                </c:pt>
                <c:pt idx="228">
                  <c:v>1.4600000000000006</c:v>
                </c:pt>
                <c:pt idx="229">
                  <c:v>1.4700000000000006</c:v>
                </c:pt>
                <c:pt idx="230">
                  <c:v>1.4800000000000006</c:v>
                </c:pt>
                <c:pt idx="231">
                  <c:v>1.4900000000000007</c:v>
                </c:pt>
                <c:pt idx="232">
                  <c:v>1.5000000000000007</c:v>
                </c:pt>
                <c:pt idx="233">
                  <c:v>1.5100000000000007</c:v>
                </c:pt>
                <c:pt idx="234">
                  <c:v>1.5200000000000007</c:v>
                </c:pt>
                <c:pt idx="235">
                  <c:v>1.5300000000000007</c:v>
                </c:pt>
                <c:pt idx="236">
                  <c:v>1.5400000000000007</c:v>
                </c:pt>
                <c:pt idx="237">
                  <c:v>1.5500000000000007</c:v>
                </c:pt>
                <c:pt idx="238">
                  <c:v>1.5600000000000007</c:v>
                </c:pt>
                <c:pt idx="239">
                  <c:v>1.5700000000000007</c:v>
                </c:pt>
                <c:pt idx="240">
                  <c:v>1.5800000000000007</c:v>
                </c:pt>
                <c:pt idx="241">
                  <c:v>1.5900000000000007</c:v>
                </c:pt>
                <c:pt idx="242">
                  <c:v>1.6000000000000008</c:v>
                </c:pt>
                <c:pt idx="243">
                  <c:v>1.6100000000000008</c:v>
                </c:pt>
                <c:pt idx="244">
                  <c:v>1.6200000000000008</c:v>
                </c:pt>
                <c:pt idx="245">
                  <c:v>1.6300000000000008</c:v>
                </c:pt>
                <c:pt idx="246">
                  <c:v>1.6400000000000008</c:v>
                </c:pt>
                <c:pt idx="247">
                  <c:v>1.6500000000000008</c:v>
                </c:pt>
                <c:pt idx="248">
                  <c:v>1.6600000000000008</c:v>
                </c:pt>
                <c:pt idx="249">
                  <c:v>1.6700000000000008</c:v>
                </c:pt>
                <c:pt idx="250">
                  <c:v>1.6800000000000008</c:v>
                </c:pt>
                <c:pt idx="251">
                  <c:v>1.6900000000000008</c:v>
                </c:pt>
                <c:pt idx="252">
                  <c:v>1.7000000000000008</c:v>
                </c:pt>
                <c:pt idx="253">
                  <c:v>1.7100000000000009</c:v>
                </c:pt>
                <c:pt idx="254">
                  <c:v>1.7200000000000009</c:v>
                </c:pt>
                <c:pt idx="255">
                  <c:v>1.7300000000000009</c:v>
                </c:pt>
                <c:pt idx="256">
                  <c:v>1.7400000000000009</c:v>
                </c:pt>
                <c:pt idx="257">
                  <c:v>1.7500000000000009</c:v>
                </c:pt>
                <c:pt idx="258">
                  <c:v>1.7600000000000009</c:v>
                </c:pt>
                <c:pt idx="259">
                  <c:v>1.7700000000000009</c:v>
                </c:pt>
                <c:pt idx="260">
                  <c:v>1.7800000000000009</c:v>
                </c:pt>
                <c:pt idx="261">
                  <c:v>1.7900000000000009</c:v>
                </c:pt>
                <c:pt idx="262">
                  <c:v>1.8000000000000009</c:v>
                </c:pt>
                <c:pt idx="263">
                  <c:v>1.8100000000000009</c:v>
                </c:pt>
                <c:pt idx="264">
                  <c:v>1.820000000000001</c:v>
                </c:pt>
                <c:pt idx="265">
                  <c:v>1.830000000000001</c:v>
                </c:pt>
                <c:pt idx="266">
                  <c:v>1.840000000000001</c:v>
                </c:pt>
                <c:pt idx="267">
                  <c:v>1.850000000000001</c:v>
                </c:pt>
                <c:pt idx="268">
                  <c:v>1.860000000000001</c:v>
                </c:pt>
                <c:pt idx="269">
                  <c:v>1.870000000000001</c:v>
                </c:pt>
                <c:pt idx="270">
                  <c:v>1.880000000000001</c:v>
                </c:pt>
                <c:pt idx="271">
                  <c:v>1.890000000000001</c:v>
                </c:pt>
                <c:pt idx="272">
                  <c:v>1.900000000000001</c:v>
                </c:pt>
                <c:pt idx="273">
                  <c:v>1.910000000000001</c:v>
                </c:pt>
                <c:pt idx="274">
                  <c:v>1.920000000000001</c:v>
                </c:pt>
                <c:pt idx="275">
                  <c:v>1.930000000000001</c:v>
                </c:pt>
                <c:pt idx="276">
                  <c:v>1.9400000000000011</c:v>
                </c:pt>
                <c:pt idx="277">
                  <c:v>1.9500000000000011</c:v>
                </c:pt>
                <c:pt idx="278">
                  <c:v>1.9600000000000011</c:v>
                </c:pt>
                <c:pt idx="279">
                  <c:v>1.9700000000000011</c:v>
                </c:pt>
                <c:pt idx="280">
                  <c:v>1.9800000000000011</c:v>
                </c:pt>
                <c:pt idx="281">
                  <c:v>1.9900000000000011</c:v>
                </c:pt>
                <c:pt idx="282">
                  <c:v>2.0000000000000009</c:v>
                </c:pt>
                <c:pt idx="283">
                  <c:v>2.0100000000000007</c:v>
                </c:pt>
                <c:pt idx="284">
                  <c:v>2.0200000000000005</c:v>
                </c:pt>
                <c:pt idx="285">
                  <c:v>2.0300000000000002</c:v>
                </c:pt>
                <c:pt idx="286">
                  <c:v>2.04</c:v>
                </c:pt>
                <c:pt idx="287">
                  <c:v>2.0499999999999998</c:v>
                </c:pt>
                <c:pt idx="288">
                  <c:v>2.0599999999999996</c:v>
                </c:pt>
                <c:pt idx="289">
                  <c:v>2.0699999999999994</c:v>
                </c:pt>
                <c:pt idx="290">
                  <c:v>2.0799999999999992</c:v>
                </c:pt>
                <c:pt idx="291">
                  <c:v>2.089999999999999</c:v>
                </c:pt>
                <c:pt idx="292">
                  <c:v>2.0999999999999988</c:v>
                </c:pt>
                <c:pt idx="293">
                  <c:v>2.1099999999999985</c:v>
                </c:pt>
                <c:pt idx="294">
                  <c:v>2.1199999999999983</c:v>
                </c:pt>
                <c:pt idx="295">
                  <c:v>2.1299999999999981</c:v>
                </c:pt>
                <c:pt idx="296">
                  <c:v>2.1399999999999979</c:v>
                </c:pt>
                <c:pt idx="297">
                  <c:v>2.1499999999999977</c:v>
                </c:pt>
                <c:pt idx="298">
                  <c:v>2.1599999999999975</c:v>
                </c:pt>
                <c:pt idx="299">
                  <c:v>2.1699999999999973</c:v>
                </c:pt>
                <c:pt idx="300">
                  <c:v>2.1799999999999971</c:v>
                </c:pt>
                <c:pt idx="301">
                  <c:v>2.1899999999999968</c:v>
                </c:pt>
                <c:pt idx="302">
                  <c:v>2.1999999999999966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F-415B-A37C-8CF45452A7FF}"/>
            </c:ext>
          </c:extLst>
        </c:ser>
        <c:ser>
          <c:idx val="2"/>
          <c:order val="2"/>
          <c:tx>
            <c:v>Engle</c:v>
          </c:tx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Calculate!$B$33:$B$34</c:f>
              <c:numCache>
                <c:formatCode>0.00</c:formatCode>
                <c:ptCount val="2"/>
                <c:pt idx="0">
                  <c:v>0</c:v>
                </c:pt>
                <c:pt idx="1">
                  <c:v>0.85714285714285721</c:v>
                </c:pt>
              </c:numCache>
            </c:numRef>
          </c:xVal>
          <c:yVal>
            <c:numRef>
              <c:f>Calculate!$C$33:$C$34</c:f>
              <c:numCache>
                <c:formatCode>0.00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F-415B-A37C-8CF45452A7FF}"/>
            </c:ext>
          </c:extLst>
        </c:ser>
        <c:ser>
          <c:idx val="3"/>
          <c:order val="3"/>
          <c:tx>
            <c:v>Benchmark Demand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xVal>
            <c:numRef>
              <c:f>Calculate!$B$24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Calculate!$C$24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F-415B-A37C-8CF45452A7FF}"/>
            </c:ext>
          </c:extLst>
        </c:ser>
        <c:ser>
          <c:idx val="4"/>
          <c:order val="4"/>
          <c:tx>
            <c:v>Scenario Isocost</c:v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Calculate!$B$29:$B$30</c:f>
              <c:numCache>
                <c:formatCode>0.00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Calculate!$C$29:$C$30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F-415B-A37C-8CF45452A7FF}"/>
            </c:ext>
          </c:extLst>
        </c:ser>
        <c:ser>
          <c:idx val="5"/>
          <c:order val="5"/>
          <c:tx>
            <c:v>Scenario Demand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Calculate!$B$28</c:f>
              <c:numCache>
                <c:formatCode>0.00</c:formatCode>
                <c:ptCount val="1"/>
                <c:pt idx="0">
                  <c:v>0.3</c:v>
                </c:pt>
              </c:numCache>
            </c:numRef>
          </c:xVal>
          <c:yVal>
            <c:numRef>
              <c:f>Calculate!$C$28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F-415B-A37C-8CF45452A7FF}"/>
            </c:ext>
          </c:extLst>
        </c:ser>
        <c:ser>
          <c:idx val="6"/>
          <c:order val="6"/>
          <c:tx>
            <c:v>Scenario Indifference</c:v>
          </c:tx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Calculate!$D$39:$D$341</c:f>
              <c:numCache>
                <c:formatCode>0.00</c:formatCode>
                <c:ptCount val="303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0.35000000000000003</c:v>
                </c:pt>
                <c:pt idx="6">
                  <c:v>0.36000000000000004</c:v>
                </c:pt>
                <c:pt idx="7">
                  <c:v>0.37000000000000005</c:v>
                </c:pt>
                <c:pt idx="8">
                  <c:v>0.38000000000000006</c:v>
                </c:pt>
                <c:pt idx="9">
                  <c:v>0.39000000000000007</c:v>
                </c:pt>
                <c:pt idx="10">
                  <c:v>0.40000000000000008</c:v>
                </c:pt>
                <c:pt idx="11">
                  <c:v>0.41000000000000009</c:v>
                </c:pt>
                <c:pt idx="12">
                  <c:v>0.4200000000000001</c:v>
                </c:pt>
                <c:pt idx="13">
                  <c:v>0.4300000000000001</c:v>
                </c:pt>
                <c:pt idx="14">
                  <c:v>0.44000000000000011</c:v>
                </c:pt>
                <c:pt idx="15">
                  <c:v>0.45000000000000012</c:v>
                </c:pt>
                <c:pt idx="16">
                  <c:v>0.46000000000000013</c:v>
                </c:pt>
                <c:pt idx="17">
                  <c:v>0.47000000000000014</c:v>
                </c:pt>
                <c:pt idx="18">
                  <c:v>0.48000000000000015</c:v>
                </c:pt>
                <c:pt idx="19">
                  <c:v>0.49000000000000016</c:v>
                </c:pt>
                <c:pt idx="20">
                  <c:v>0.50000000000000011</c:v>
                </c:pt>
                <c:pt idx="21">
                  <c:v>0.51000000000000012</c:v>
                </c:pt>
                <c:pt idx="22">
                  <c:v>0.52000000000000013</c:v>
                </c:pt>
                <c:pt idx="23">
                  <c:v>0.53000000000000014</c:v>
                </c:pt>
                <c:pt idx="24">
                  <c:v>0.54000000000000015</c:v>
                </c:pt>
                <c:pt idx="25">
                  <c:v>0.55000000000000016</c:v>
                </c:pt>
                <c:pt idx="26">
                  <c:v>0.56000000000000016</c:v>
                </c:pt>
                <c:pt idx="27">
                  <c:v>0.57000000000000017</c:v>
                </c:pt>
                <c:pt idx="28">
                  <c:v>0.58000000000000018</c:v>
                </c:pt>
                <c:pt idx="29">
                  <c:v>0.59000000000000019</c:v>
                </c:pt>
                <c:pt idx="30">
                  <c:v>0.6000000000000002</c:v>
                </c:pt>
                <c:pt idx="31">
                  <c:v>0.61000000000000021</c:v>
                </c:pt>
                <c:pt idx="32">
                  <c:v>0.62000000000000022</c:v>
                </c:pt>
                <c:pt idx="33">
                  <c:v>0.63000000000000023</c:v>
                </c:pt>
                <c:pt idx="34">
                  <c:v>0.64000000000000024</c:v>
                </c:pt>
                <c:pt idx="35">
                  <c:v>0.65000000000000024</c:v>
                </c:pt>
                <c:pt idx="36">
                  <c:v>0.66000000000000025</c:v>
                </c:pt>
                <c:pt idx="37">
                  <c:v>0.67000000000000026</c:v>
                </c:pt>
                <c:pt idx="38">
                  <c:v>0.68000000000000027</c:v>
                </c:pt>
                <c:pt idx="39">
                  <c:v>0.69000000000000028</c:v>
                </c:pt>
                <c:pt idx="40">
                  <c:v>0.70000000000000029</c:v>
                </c:pt>
                <c:pt idx="41">
                  <c:v>0.7100000000000003</c:v>
                </c:pt>
                <c:pt idx="42">
                  <c:v>0.72000000000000031</c:v>
                </c:pt>
                <c:pt idx="43">
                  <c:v>0.73000000000000032</c:v>
                </c:pt>
                <c:pt idx="44">
                  <c:v>0.74000000000000032</c:v>
                </c:pt>
                <c:pt idx="45">
                  <c:v>0.75000000000000033</c:v>
                </c:pt>
                <c:pt idx="46">
                  <c:v>0.76000000000000034</c:v>
                </c:pt>
                <c:pt idx="47">
                  <c:v>0.77000000000000035</c:v>
                </c:pt>
                <c:pt idx="48">
                  <c:v>0.78000000000000036</c:v>
                </c:pt>
                <c:pt idx="49">
                  <c:v>0.79000000000000037</c:v>
                </c:pt>
                <c:pt idx="50">
                  <c:v>0.80000000000000038</c:v>
                </c:pt>
                <c:pt idx="51">
                  <c:v>0.81000000000000039</c:v>
                </c:pt>
                <c:pt idx="52">
                  <c:v>0.8200000000000004</c:v>
                </c:pt>
                <c:pt idx="53">
                  <c:v>0.8300000000000004</c:v>
                </c:pt>
                <c:pt idx="54">
                  <c:v>0.84000000000000041</c:v>
                </c:pt>
                <c:pt idx="55">
                  <c:v>0.85000000000000042</c:v>
                </c:pt>
                <c:pt idx="56">
                  <c:v>0.86000000000000043</c:v>
                </c:pt>
                <c:pt idx="57">
                  <c:v>0.87000000000000044</c:v>
                </c:pt>
                <c:pt idx="58">
                  <c:v>0.88000000000000045</c:v>
                </c:pt>
                <c:pt idx="59">
                  <c:v>0.89000000000000046</c:v>
                </c:pt>
                <c:pt idx="60">
                  <c:v>0.90000000000000047</c:v>
                </c:pt>
                <c:pt idx="61">
                  <c:v>0.91000000000000048</c:v>
                </c:pt>
                <c:pt idx="62">
                  <c:v>0.92000000000000048</c:v>
                </c:pt>
                <c:pt idx="63">
                  <c:v>0.93000000000000049</c:v>
                </c:pt>
                <c:pt idx="64">
                  <c:v>0.9400000000000005</c:v>
                </c:pt>
                <c:pt idx="65">
                  <c:v>0.95000000000000051</c:v>
                </c:pt>
                <c:pt idx="66">
                  <c:v>0.96000000000000052</c:v>
                </c:pt>
                <c:pt idx="67">
                  <c:v>0.97000000000000053</c:v>
                </c:pt>
                <c:pt idx="68">
                  <c:v>0.98000000000000054</c:v>
                </c:pt>
                <c:pt idx="69">
                  <c:v>0.99000000000000055</c:v>
                </c:pt>
                <c:pt idx="70">
                  <c:v>1.0000000000000004</c:v>
                </c:pt>
                <c:pt idx="71">
                  <c:v>1.0100000000000005</c:v>
                </c:pt>
                <c:pt idx="72">
                  <c:v>1.0200000000000005</c:v>
                </c:pt>
                <c:pt idx="73">
                  <c:v>1.0300000000000005</c:v>
                </c:pt>
                <c:pt idx="74">
                  <c:v>1.0400000000000005</c:v>
                </c:pt>
                <c:pt idx="75">
                  <c:v>1.0500000000000005</c:v>
                </c:pt>
                <c:pt idx="76">
                  <c:v>1.0600000000000005</c:v>
                </c:pt>
                <c:pt idx="77">
                  <c:v>1.0700000000000005</c:v>
                </c:pt>
                <c:pt idx="78">
                  <c:v>1.0800000000000005</c:v>
                </c:pt>
                <c:pt idx="79">
                  <c:v>1.0900000000000005</c:v>
                </c:pt>
                <c:pt idx="80">
                  <c:v>1.1000000000000005</c:v>
                </c:pt>
                <c:pt idx="81">
                  <c:v>1.1100000000000005</c:v>
                </c:pt>
                <c:pt idx="82">
                  <c:v>1.1200000000000006</c:v>
                </c:pt>
                <c:pt idx="83">
                  <c:v>1.1300000000000006</c:v>
                </c:pt>
                <c:pt idx="84">
                  <c:v>1.1400000000000006</c:v>
                </c:pt>
                <c:pt idx="85">
                  <c:v>1.1500000000000006</c:v>
                </c:pt>
                <c:pt idx="86">
                  <c:v>1.1600000000000006</c:v>
                </c:pt>
                <c:pt idx="87">
                  <c:v>1.1700000000000006</c:v>
                </c:pt>
                <c:pt idx="88">
                  <c:v>1.1800000000000006</c:v>
                </c:pt>
                <c:pt idx="89">
                  <c:v>1.1900000000000006</c:v>
                </c:pt>
                <c:pt idx="90">
                  <c:v>1.2000000000000006</c:v>
                </c:pt>
                <c:pt idx="91">
                  <c:v>1.2100000000000006</c:v>
                </c:pt>
                <c:pt idx="92">
                  <c:v>1.2200000000000006</c:v>
                </c:pt>
                <c:pt idx="93">
                  <c:v>1.2300000000000006</c:v>
                </c:pt>
                <c:pt idx="94">
                  <c:v>1.2400000000000007</c:v>
                </c:pt>
                <c:pt idx="95">
                  <c:v>1.2500000000000007</c:v>
                </c:pt>
                <c:pt idx="96">
                  <c:v>1.2600000000000007</c:v>
                </c:pt>
                <c:pt idx="97">
                  <c:v>1.2700000000000007</c:v>
                </c:pt>
                <c:pt idx="98">
                  <c:v>1.2800000000000007</c:v>
                </c:pt>
                <c:pt idx="99">
                  <c:v>1.2900000000000007</c:v>
                </c:pt>
                <c:pt idx="100">
                  <c:v>1.3000000000000007</c:v>
                </c:pt>
                <c:pt idx="101">
                  <c:v>1.3100000000000007</c:v>
                </c:pt>
                <c:pt idx="102">
                  <c:v>1.3200000000000007</c:v>
                </c:pt>
                <c:pt idx="103">
                  <c:v>1.3300000000000007</c:v>
                </c:pt>
                <c:pt idx="104">
                  <c:v>1.3400000000000007</c:v>
                </c:pt>
                <c:pt idx="105">
                  <c:v>1.3500000000000008</c:v>
                </c:pt>
                <c:pt idx="106">
                  <c:v>1.3600000000000008</c:v>
                </c:pt>
                <c:pt idx="107">
                  <c:v>1.3700000000000008</c:v>
                </c:pt>
                <c:pt idx="108">
                  <c:v>1.3800000000000008</c:v>
                </c:pt>
                <c:pt idx="109">
                  <c:v>1.3900000000000008</c:v>
                </c:pt>
                <c:pt idx="110">
                  <c:v>1.4000000000000008</c:v>
                </c:pt>
                <c:pt idx="111">
                  <c:v>1.4100000000000008</c:v>
                </c:pt>
                <c:pt idx="112">
                  <c:v>1.4200000000000008</c:v>
                </c:pt>
                <c:pt idx="113">
                  <c:v>1.4300000000000008</c:v>
                </c:pt>
                <c:pt idx="114">
                  <c:v>1.4400000000000008</c:v>
                </c:pt>
                <c:pt idx="115">
                  <c:v>1.4500000000000008</c:v>
                </c:pt>
                <c:pt idx="116">
                  <c:v>1.4600000000000009</c:v>
                </c:pt>
                <c:pt idx="117">
                  <c:v>1.4700000000000009</c:v>
                </c:pt>
                <c:pt idx="118">
                  <c:v>1.4800000000000009</c:v>
                </c:pt>
                <c:pt idx="119">
                  <c:v>1.4900000000000009</c:v>
                </c:pt>
                <c:pt idx="120">
                  <c:v>1.5000000000000009</c:v>
                </c:pt>
                <c:pt idx="121">
                  <c:v>1.5100000000000009</c:v>
                </c:pt>
                <c:pt idx="122">
                  <c:v>1.5200000000000009</c:v>
                </c:pt>
                <c:pt idx="123">
                  <c:v>1.5300000000000009</c:v>
                </c:pt>
                <c:pt idx="124">
                  <c:v>1.5400000000000009</c:v>
                </c:pt>
                <c:pt idx="125">
                  <c:v>1.5500000000000009</c:v>
                </c:pt>
                <c:pt idx="126">
                  <c:v>1.5600000000000009</c:v>
                </c:pt>
                <c:pt idx="127">
                  <c:v>1.570000000000001</c:v>
                </c:pt>
                <c:pt idx="128">
                  <c:v>1.580000000000001</c:v>
                </c:pt>
                <c:pt idx="129">
                  <c:v>1.590000000000001</c:v>
                </c:pt>
                <c:pt idx="130">
                  <c:v>1.600000000000001</c:v>
                </c:pt>
                <c:pt idx="131">
                  <c:v>1.610000000000001</c:v>
                </c:pt>
                <c:pt idx="132">
                  <c:v>1.620000000000001</c:v>
                </c:pt>
                <c:pt idx="133">
                  <c:v>1.630000000000001</c:v>
                </c:pt>
                <c:pt idx="134">
                  <c:v>1.640000000000001</c:v>
                </c:pt>
                <c:pt idx="135">
                  <c:v>1.650000000000001</c:v>
                </c:pt>
                <c:pt idx="136">
                  <c:v>1.660000000000001</c:v>
                </c:pt>
                <c:pt idx="137">
                  <c:v>1.670000000000001</c:v>
                </c:pt>
                <c:pt idx="138">
                  <c:v>1.680000000000001</c:v>
                </c:pt>
                <c:pt idx="139">
                  <c:v>1.6900000000000011</c:v>
                </c:pt>
                <c:pt idx="140">
                  <c:v>1.7000000000000011</c:v>
                </c:pt>
                <c:pt idx="141">
                  <c:v>1.7100000000000011</c:v>
                </c:pt>
                <c:pt idx="142">
                  <c:v>1.7200000000000011</c:v>
                </c:pt>
                <c:pt idx="143">
                  <c:v>1.7300000000000011</c:v>
                </c:pt>
                <c:pt idx="144">
                  <c:v>1.7400000000000011</c:v>
                </c:pt>
                <c:pt idx="145">
                  <c:v>1.7500000000000011</c:v>
                </c:pt>
                <c:pt idx="146">
                  <c:v>1.7600000000000011</c:v>
                </c:pt>
                <c:pt idx="147">
                  <c:v>1.7700000000000011</c:v>
                </c:pt>
                <c:pt idx="148">
                  <c:v>1.7800000000000011</c:v>
                </c:pt>
                <c:pt idx="149">
                  <c:v>1.7900000000000011</c:v>
                </c:pt>
                <c:pt idx="150">
                  <c:v>1.8000000000000012</c:v>
                </c:pt>
                <c:pt idx="152">
                  <c:v>0.30000000000000671</c:v>
                </c:pt>
                <c:pt idx="153">
                  <c:v>0.29023102501883308</c:v>
                </c:pt>
                <c:pt idx="154">
                  <c:v>0.28090593311775808</c:v>
                </c:pt>
                <c:pt idx="155">
                  <c:v>0.27199893525415048</c:v>
                </c:pt>
                <c:pt idx="156">
                  <c:v>0.2634860603554291</c:v>
                </c:pt>
                <c:pt idx="157">
                  <c:v>0.25534500514222808</c:v>
                </c:pt>
                <c:pt idx="158">
                  <c:v>0.24755499813314352</c:v>
                </c:pt>
                <c:pt idx="159">
                  <c:v>0.24009667632867124</c:v>
                </c:pt>
                <c:pt idx="160">
                  <c:v>0.23295197324709113</c:v>
                </c:pt>
                <c:pt idx="161">
                  <c:v>0.22610401713952855</c:v>
                </c:pt>
                <c:pt idx="162">
                  <c:v>0.21953703834488314</c:v>
                </c:pt>
                <c:pt idx="163">
                  <c:v>0.21323628486323057</c:v>
                </c:pt>
                <c:pt idx="164">
                  <c:v>0.20718794532897636</c:v>
                </c:pt>
                <c:pt idx="165">
                  <c:v>0.20137907865501578</c:v>
                </c:pt>
                <c:pt idx="166">
                  <c:v>0.19579754969927157</c:v>
                </c:pt>
                <c:pt idx="167">
                  <c:v>0.1904319703742299</c:v>
                </c:pt>
                <c:pt idx="168">
                  <c:v>0.18527164568203811</c:v>
                </c:pt>
                <c:pt idx="169">
                  <c:v>0.18030652421234333</c:v>
                </c:pt>
                <c:pt idx="170">
                  <c:v>0.17552715268806546</c:v>
                </c:pt>
                <c:pt idx="171">
                  <c:v>0.17092463418691592</c:v>
                </c:pt>
                <c:pt idx="172">
                  <c:v>0.16649058970479064</c:v>
                </c:pt>
                <c:pt idx="173">
                  <c:v>0.16221712276022951</c:v>
                </c:pt>
                <c:pt idx="174">
                  <c:v>0.15809678676967023</c:v>
                </c:pt>
                <c:pt idx="175">
                  <c:v>0.1541225549494035</c:v>
                </c:pt>
                <c:pt idx="176">
                  <c:v>0.15028779252428073</c:v>
                </c:pt>
                <c:pt idx="177">
                  <c:v>0.14658623104432328</c:v>
                </c:pt>
                <c:pt idx="178">
                  <c:v>0.14301194462938122</c:v>
                </c:pt>
                <c:pt idx="179">
                  <c:v>0.1395593279790322</c:v>
                </c:pt>
                <c:pt idx="180">
                  <c:v>0.13622307600019268</c:v>
                </c:pt>
                <c:pt idx="181">
                  <c:v>0.1329981649184514</c:v>
                </c:pt>
                <c:pt idx="182">
                  <c:v>0.12987983475167542</c:v>
                </c:pt>
                <c:pt idx="183">
                  <c:v>0.1268635730352142</c:v>
                </c:pt>
                <c:pt idx="184">
                  <c:v>0.12394509969817605</c:v>
                </c:pt>
                <c:pt idx="185">
                  <c:v>0.1211203529991054</c:v>
                </c:pt>
                <c:pt idx="186">
                  <c:v>0.11838547643765787</c:v>
                </c:pt>
                <c:pt idx="187">
                  <c:v>0.11573680656579138</c:v>
                </c:pt>
                <c:pt idx="188">
                  <c:v>0.11317086162918576</c:v>
                </c:pt>
                <c:pt idx="189">
                  <c:v>0.11068433097497024</c:v>
                </c:pt>
                <c:pt idx="190">
                  <c:v>0.10827406516767089</c:v>
                </c:pt>
                <c:pt idx="191">
                  <c:v>0.1059370667600658</c:v>
                </c:pt>
                <c:pt idx="192">
                  <c:v>0.10367048167006208</c:v>
                </c:pt>
                <c:pt idx="193">
                  <c:v>0.10147159111873164</c:v>
                </c:pt>
                <c:pt idx="194">
                  <c:v>9.9337804088476769E-2</c:v>
                </c:pt>
                <c:pt idx="195">
                  <c:v>9.7266650263471768E-2</c:v>
                </c:pt>
                <c:pt idx="196">
                  <c:v>9.5255773417630057E-2</c:v>
                </c:pt>
                <c:pt idx="197">
                  <c:v>9.3302925218200147E-2</c:v>
                </c:pt>
                <c:pt idx="198">
                  <c:v>9.1405959415482893E-2</c:v>
                </c:pt>
                <c:pt idx="199">
                  <c:v>8.9562826391644423E-2</c:v>
                </c:pt>
                <c:pt idx="200">
                  <c:v>8.7771568043558956E-2</c:v>
                </c:pt>
                <c:pt idx="201">
                  <c:v>8.6030312976647552E-2</c:v>
                </c:pt>
                <c:pt idx="202">
                  <c:v>8.4337271988403212E-2</c:v>
                </c:pt>
                <c:pt idx="203">
                  <c:v>8.2690733821952148E-2</c:v>
                </c:pt>
                <c:pt idx="204">
                  <c:v>8.1089061171435425E-2</c:v>
                </c:pt>
                <c:pt idx="205">
                  <c:v>7.9530686922366436E-2</c:v>
                </c:pt>
                <c:pt idx="206">
                  <c:v>7.8014110611434553E-2</c:v>
                </c:pt>
                <c:pt idx="207">
                  <c:v>7.6537895091291872E-2</c:v>
                </c:pt>
                <c:pt idx="208">
                  <c:v>7.5100663386905173E-2</c:v>
                </c:pt>
                <c:pt idx="209">
                  <c:v>7.370109573115971E-2</c:v>
                </c:pt>
                <c:pt idx="210">
                  <c:v>7.233792676811529E-2</c:v>
                </c:pt>
                <c:pt idx="211">
                  <c:v>7.1009942913259183E-2</c:v>
                </c:pt>
                <c:pt idx="212">
                  <c:v>6.9715979860827948E-2</c:v>
                </c:pt>
                <c:pt idx="213">
                  <c:v>6.845492022891192E-2</c:v>
                </c:pt>
                <c:pt idx="214">
                  <c:v>6.7225691333841223E-2</c:v>
                </c:pt>
                <c:pt idx="215">
                  <c:v>6.602726308577625E-2</c:v>
                </c:pt>
                <c:pt idx="216">
                  <c:v>6.4858645998075407E-2</c:v>
                </c:pt>
                <c:pt idx="217">
                  <c:v>6.3718889303528981E-2</c:v>
                </c:pt>
                <c:pt idx="218">
                  <c:v>6.2607079170975549E-2</c:v>
                </c:pt>
                <c:pt idx="219">
                  <c:v>6.1522337016253127E-2</c:v>
                </c:pt>
                <c:pt idx="220">
                  <c:v>6.0463817901883002E-2</c:v>
                </c:pt>
                <c:pt idx="221">
                  <c:v>5.9430709020218603E-2</c:v>
                </c:pt>
                <c:pt idx="222">
                  <c:v>5.8422228255139666E-2</c:v>
                </c:pt>
                <c:pt idx="223">
                  <c:v>5.7437622817720954E-2</c:v>
                </c:pt>
                <c:pt idx="224">
                  <c:v>5.6476167951572814E-2</c:v>
                </c:pt>
                <c:pt idx="225">
                  <c:v>5.5537165703835226E-2</c:v>
                </c:pt>
                <c:pt idx="226">
                  <c:v>5.4619943758104361E-2</c:v>
                </c:pt>
                <c:pt idx="227">
                  <c:v>5.3723854325717087E-2</c:v>
                </c:pt>
                <c:pt idx="228">
                  <c:v>5.2848273092144765E-2</c:v>
                </c:pt>
                <c:pt idx="229">
                  <c:v>5.1992598215382352E-2</c:v>
                </c:pt>
                <c:pt idx="230">
                  <c:v>5.1156249373456184E-2</c:v>
                </c:pt>
                <c:pt idx="231">
                  <c:v>5.0338666858310795E-2</c:v>
                </c:pt>
                <c:pt idx="232">
                  <c:v>4.9539310713543123E-2</c:v>
                </c:pt>
                <c:pt idx="233">
                  <c:v>4.8757659913599288E-2</c:v>
                </c:pt>
                <c:pt idx="234">
                  <c:v>4.7993211582143702E-2</c:v>
                </c:pt>
                <c:pt idx="235">
                  <c:v>4.724548024754513E-2</c:v>
                </c:pt>
                <c:pt idx="236">
                  <c:v>4.6513997133443938E-2</c:v>
                </c:pt>
                <c:pt idx="237">
                  <c:v>4.5798309482557795E-2</c:v>
                </c:pt>
                <c:pt idx="238">
                  <c:v>4.5097979911983388E-2</c:v>
                </c:pt>
                <c:pt idx="239">
                  <c:v>4.4412585798295365E-2</c:v>
                </c:pt>
                <c:pt idx="240">
                  <c:v>4.3741718690929812E-2</c:v>
                </c:pt>
                <c:pt idx="241">
                  <c:v>4.3084983752363575E-2</c:v>
                </c:pt>
                <c:pt idx="242">
                  <c:v>4.2441999223699942E-2</c:v>
                </c:pt>
                <c:pt idx="243">
                  <c:v>4.1812395914400127E-2</c:v>
                </c:pt>
                <c:pt idx="244">
                  <c:v>4.1195816714869403E-2</c:v>
                </c:pt>
                <c:pt idx="245">
                  <c:v>4.0591916130788414E-2</c:v>
                </c:pt>
                <c:pt idx="246">
                  <c:v>4.0000359838079133E-2</c:v>
                </c:pt>
                <c:pt idx="247">
                  <c:v>3.9420824257478115E-2</c:v>
                </c:pt>
                <c:pt idx="248">
                  <c:v>3.885299614771541E-2</c:v>
                </c:pt>
                <c:pt idx="249">
                  <c:v>3.8296572216433587E-2</c:v>
                </c:pt>
                <c:pt idx="250">
                  <c:v>3.7751258747918084E-2</c:v>
                </c:pt>
                <c:pt idx="251">
                  <c:v>3.7216771246866225E-2</c:v>
                </c:pt>
                <c:pt idx="252">
                  <c:v>3.6692834097356554E-2</c:v>
                </c:pt>
                <c:pt idx="253">
                  <c:v>3.6179180236368041E-2</c:v>
                </c:pt>
                <c:pt idx="254">
                  <c:v>3.5675550841058293E-2</c:v>
                </c:pt>
                <c:pt idx="255">
                  <c:v>3.5181695029222318E-2</c:v>
                </c:pt>
                <c:pt idx="256">
                  <c:v>3.4697369572250392E-2</c:v>
                </c:pt>
                <c:pt idx="257">
                  <c:v>3.4222338620031843E-2</c:v>
                </c:pt>
                <c:pt idx="258">
                  <c:v>3.3756373437215458E-2</c:v>
                </c:pt>
                <c:pt idx="259">
                  <c:v>3.329925215033025E-2</c:v>
                </c:pt>
                <c:pt idx="260">
                  <c:v>3.2850759505223155E-2</c:v>
                </c:pt>
                <c:pt idx="261">
                  <c:v>3.2410686634365922E-2</c:v>
                </c:pt>
                <c:pt idx="262">
                  <c:v>3.1978830833571878E-2</c:v>
                </c:pt>
                <c:pt idx="263">
                  <c:v>3.1554995347685903E-2</c:v>
                </c:pt>
                <c:pt idx="264">
                  <c:v>3.1138989164845851E-2</c:v>
                </c:pt>
                <c:pt idx="265">
                  <c:v>3.0730626818925542E-2</c:v>
                </c:pt>
                <c:pt idx="266">
                  <c:v>3.0329728199799788E-2</c:v>
                </c:pt>
                <c:pt idx="267">
                  <c:v>2.993611837106986E-2</c:v>
                </c:pt>
                <c:pt idx="268">
                  <c:v>2.9549627394923939E-2</c:v>
                </c:pt>
                <c:pt idx="269">
                  <c:v>2.9170090163817084E-2</c:v>
                </c:pt>
                <c:pt idx="270">
                  <c:v>2.8797346238672819E-2</c:v>
                </c:pt>
                <c:pt idx="271">
                  <c:v>2.8431239693319316E-2</c:v>
                </c:pt>
                <c:pt idx="272">
                  <c:v>2.8071618964880207E-2</c:v>
                </c:pt>
                <c:pt idx="273">
                  <c:v>2.77183367098842E-2</c:v>
                </c:pt>
                <c:pt idx="274">
                  <c:v>2.7371249665819612E-2</c:v>
                </c:pt>
                <c:pt idx="275">
                  <c:v>2.703021851792144E-2</c:v>
                </c:pt>
                <c:pt idx="276">
                  <c:v>2.6695107770962765E-2</c:v>
                </c:pt>
                <c:pt idx="277">
                  <c:v>2.6365785625827091E-2</c:v>
                </c:pt>
                <c:pt idx="278">
                  <c:v>2.6042123860677398E-2</c:v>
                </c:pt>
                <c:pt idx="279">
                  <c:v>2.5723997716519606E-2</c:v>
                </c:pt>
                <c:pt idx="280">
                  <c:v>2.541128578696852E-2</c:v>
                </c:pt>
                <c:pt idx="281">
                  <c:v>2.5103869912065448E-2</c:v>
                </c:pt>
                <c:pt idx="282">
                  <c:v>2.4801635075948781E-2</c:v>
                </c:pt>
                <c:pt idx="283">
                  <c:v>2.4504469308253427E-2</c:v>
                </c:pt>
                <c:pt idx="284">
                  <c:v>2.421226358904506E-2</c:v>
                </c:pt>
                <c:pt idx="285">
                  <c:v>2.3924911757193343E-2</c:v>
                </c:pt>
                <c:pt idx="286">
                  <c:v>2.3642310421998939E-2</c:v>
                </c:pt>
                <c:pt idx="287">
                  <c:v>2.3364358877975076E-2</c:v>
                </c:pt>
                <c:pt idx="288">
                  <c:v>2.3090959022640085E-2</c:v>
                </c:pt>
                <c:pt idx="289">
                  <c:v>2.2822015277209149E-2</c:v>
                </c:pt>
                <c:pt idx="290">
                  <c:v>2.2557434510059784E-2</c:v>
                </c:pt>
                <c:pt idx="291">
                  <c:v>2.2297125962878028E-2</c:v>
                </c:pt>
                <c:pt idx="292">
                  <c:v>2.2041001179360097E-2</c:v>
                </c:pt>
                <c:pt idx="293">
                  <c:v>2.1788973936382797E-2</c:v>
                </c:pt>
                <c:pt idx="294">
                  <c:v>2.1540960177541261E-2</c:v>
                </c:pt>
                <c:pt idx="295">
                  <c:v>2.1296877948965225E-2</c:v>
                </c:pt>
                <c:pt idx="296">
                  <c:v>2.1056647337315163E-2</c:v>
                </c:pt>
                <c:pt idx="297">
                  <c:v>2.0820190409893483E-2</c:v>
                </c:pt>
                <c:pt idx="298">
                  <c:v>2.058743115676934E-2</c:v>
                </c:pt>
                <c:pt idx="299">
                  <c:v>2.0358295434856424E-2</c:v>
                </c:pt>
                <c:pt idx="300">
                  <c:v>2.0132710913852568E-2</c:v>
                </c:pt>
                <c:pt idx="301">
                  <c:v>1.9910607023998068E-2</c:v>
                </c:pt>
                <c:pt idx="302">
                  <c:v>1.9691914905542611E-2</c:v>
                </c:pt>
              </c:numCache>
            </c:numRef>
          </c:xVal>
          <c:yVal>
            <c:numRef>
              <c:f>Calculate!$E$39:$E$341</c:f>
              <c:numCache>
                <c:formatCode>0.00</c:formatCode>
                <c:ptCount val="303"/>
                <c:pt idx="0">
                  <c:v>0.7</c:v>
                </c:pt>
                <c:pt idx="1">
                  <c:v>0.69022959900431247</c:v>
                </c:pt>
                <c:pt idx="2">
                  <c:v>0.68089515672480538</c:v>
                </c:pt>
                <c:pt idx="3">
                  <c:v>0.67196453652795518</c:v>
                </c:pt>
                <c:pt idx="4">
                  <c:v>0.66340885203432665</c:v>
                </c:pt>
                <c:pt idx="5">
                  <c:v>0.65520205431916545</c:v>
                </c:pt>
                <c:pt idx="6">
                  <c:v>0.64732058162569972</c:v>
                </c:pt>
                <c:pt idx="7">
                  <c:v>0.63974306067978293</c:v>
                </c:pt>
                <c:pt idx="8">
                  <c:v>0.63245005083830108</c:v>
                </c:pt>
                <c:pt idx="9">
                  <c:v>0.62542382398096785</c:v>
                </c:pt>
                <c:pt idx="10">
                  <c:v>0.61864817437803099</c:v>
                </c:pt>
                <c:pt idx="11">
                  <c:v>0.61210825381604417</c:v>
                </c:pt>
                <c:pt idx="12">
                  <c:v>0.60579042810101913</c:v>
                </c:pt>
                <c:pt idx="13">
                  <c:v>0.5996821517322497</c:v>
                </c:pt>
                <c:pt idx="14">
                  <c:v>0.59377185808274335</c:v>
                </c:pt>
                <c:pt idx="15">
                  <c:v>0.58804886286393676</c:v>
                </c:pt>
                <c:pt idx="16">
                  <c:v>0.58250327901254029</c:v>
                </c:pt>
                <c:pt idx="17">
                  <c:v>0.57712594143249862</c:v>
                </c:pt>
                <c:pt idx="18">
                  <c:v>0.57190834026837323</c:v>
                </c:pt>
                <c:pt idx="19">
                  <c:v>0.56684256158806057</c:v>
                </c:pt>
                <c:pt idx="20">
                  <c:v>0.56192123451932252</c:v>
                </c:pt>
                <c:pt idx="21">
                  <c:v>0.55713748402494578</c:v>
                </c:pt>
                <c:pt idx="22">
                  <c:v>0.55248488861752187</c:v>
                </c:pt>
                <c:pt idx="23">
                  <c:v>0.54795744241348709</c:v>
                </c:pt>
                <c:pt idx="24">
                  <c:v>0.54354952100853371</c:v>
                </c:pt>
                <c:pt idx="25">
                  <c:v>0.53925585072687043</c:v>
                </c:pt>
                <c:pt idx="26">
                  <c:v>0.53507148085629075</c:v>
                </c:pt>
                <c:pt idx="27">
                  <c:v>0.5309917585314734</c:v>
                </c:pt>
                <c:pt idx="28">
                  <c:v>0.52701230597164561</c:v>
                </c:pt>
                <c:pt idx="29">
                  <c:v>0.5231289998153742</c:v>
                </c:pt>
                <c:pt idx="30">
                  <c:v>0.51933795232766777</c:v>
                </c:pt>
                <c:pt idx="31">
                  <c:v>0.51563549428151889</c:v>
                </c:pt>
                <c:pt idx="32">
                  <c:v>0.51201815934005257</c:v>
                </c:pt>
                <c:pt idx="33">
                  <c:v>0.50848266978609225</c:v>
                </c:pt>
                <c:pt idx="34">
                  <c:v>0.50502592346328568</c:v>
                </c:pt>
                <c:pt idx="35">
                  <c:v>0.5016449818090859</c:v>
                </c:pt>
                <c:pt idx="36">
                  <c:v>0.49833705887283591</c:v>
                </c:pt>
                <c:pt idx="37">
                  <c:v>0.49509951122467993</c:v>
                </c:pt>
                <c:pt idx="38">
                  <c:v>0.49192982867050061</c:v>
                </c:pt>
                <c:pt idx="39">
                  <c:v>0.48882562569809584</c:v>
                </c:pt>
                <c:pt idx="40">
                  <c:v>0.48578463358717922</c:v>
                </c:pt>
                <c:pt idx="41">
                  <c:v>0.48280469312303154</c:v>
                </c:pt>
                <c:pt idx="42">
                  <c:v>0.47988374785996285</c:v>
                </c:pt>
                <c:pt idx="43">
                  <c:v>0.47701983788595304</c:v>
                </c:pt>
                <c:pt idx="44">
                  <c:v>0.47421109404501521</c:v>
                </c:pt>
                <c:pt idx="45">
                  <c:v>0.47145573257805523</c:v>
                </c:pt>
                <c:pt idx="46">
                  <c:v>0.46875205014652804</c:v>
                </c:pt>
                <c:pt idx="47">
                  <c:v>0.46609841920728667</c:v>
                </c:pt>
                <c:pt idx="48">
                  <c:v>0.4634932837093817</c:v>
                </c:pt>
                <c:pt idx="49">
                  <c:v>0.46093515508665572</c:v>
                </c:pt>
                <c:pt idx="50">
                  <c:v>0.45842260852240652</c:v>
                </c:pt>
                <c:pt idx="51">
                  <c:v>0.45595427946443473</c:v>
                </c:pt>
                <c:pt idx="52">
                  <c:v>0.45352886037094503</c:v>
                </c:pt>
                <c:pt idx="53">
                  <c:v>0.45114509766923222</c:v>
                </c:pt>
                <c:pt idx="54">
                  <c:v>0.44880178891098116</c:v>
                </c:pt>
                <c:pt idx="55">
                  <c:v>0.44649778010942676</c:v>
                </c:pt>
                <c:pt idx="56">
                  <c:v>0.44423196324436343</c:v>
                </c:pt>
                <c:pt idx="57">
                  <c:v>0.44200327392313893</c:v>
                </c:pt>
                <c:pt idx="58">
                  <c:v>0.4398106891857369</c:v>
                </c:pt>
                <c:pt idx="59">
                  <c:v>0.4376532254438551</c:v>
                </c:pt>
                <c:pt idx="60">
                  <c:v>0.43552993654430744</c:v>
                </c:pt>
                <c:pt idx="61">
                  <c:v>0.43343991194789555</c:v>
                </c:pt>
                <c:pt idx="62">
                  <c:v>0.43138227501581478</c:v>
                </c:pt>
                <c:pt idx="63">
                  <c:v>0.4293561813960281</c:v>
                </c:pt>
                <c:pt idx="64">
                  <c:v>0.42736081750282223</c:v>
                </c:pt>
                <c:pt idx="65">
                  <c:v>0.42539539908330165</c:v>
                </c:pt>
                <c:pt idx="66">
                  <c:v>0.42345916986489157</c:v>
                </c:pt>
                <c:pt idx="67">
                  <c:v>0.42155140027853805</c:v>
                </c:pt>
                <c:pt idx="68">
                  <c:v>0.41967138625257927</c:v>
                </c:pt>
                <c:pt idx="69">
                  <c:v>0.41781844807284568</c:v>
                </c:pt>
                <c:pt idx="70">
                  <c:v>0.4159919293045668</c:v>
                </c:pt>
                <c:pt idx="71">
                  <c:v>0.41419119577217539</c:v>
                </c:pt>
                <c:pt idx="72">
                  <c:v>0.41241563459348562</c:v>
                </c:pt>
                <c:pt idx="73">
                  <c:v>0.41066465326472767</c:v>
                </c:pt>
                <c:pt idx="74">
                  <c:v>0.40893767879327392</c:v>
                </c:pt>
                <c:pt idx="75">
                  <c:v>0.40723415687529907</c:v>
                </c:pt>
                <c:pt idx="76">
                  <c:v>0.40555355111545283</c:v>
                </c:pt>
                <c:pt idx="77">
                  <c:v>0.40389534228614926</c:v>
                </c:pt>
                <c:pt idx="78">
                  <c:v>0.40225902762409577</c:v>
                </c:pt>
                <c:pt idx="79">
                  <c:v>0.40064412016180839</c:v>
                </c:pt>
                <c:pt idx="80">
                  <c:v>0.39905014809210193</c:v>
                </c:pt>
                <c:pt idx="81">
                  <c:v>0.3974766541637243</c:v>
                </c:pt>
                <c:pt idx="82">
                  <c:v>0.39592319510615887</c:v>
                </c:pt>
                <c:pt idx="83">
                  <c:v>0.39438934108215606</c:v>
                </c:pt>
                <c:pt idx="84">
                  <c:v>0.39287467516625191</c:v>
                </c:pt>
                <c:pt idx="85">
                  <c:v>0.3913787928479549</c:v>
                </c:pt>
                <c:pt idx="86">
                  <c:v>0.38990130155808644</c:v>
                </c:pt>
                <c:pt idx="87">
                  <c:v>0.38844182021719503</c:v>
                </c:pt>
                <c:pt idx="88">
                  <c:v>0.38699997880465581</c:v>
                </c:pt>
                <c:pt idx="89">
                  <c:v>0.38557541794745476</c:v>
                </c:pt>
                <c:pt idx="90">
                  <c:v>0.38416778852754957</c:v>
                </c:pt>
                <c:pt idx="91">
                  <c:v>0.38277675130685618</c:v>
                </c:pt>
                <c:pt idx="92">
                  <c:v>0.38140197656891167</c:v>
                </c:pt>
                <c:pt idx="93">
                  <c:v>0.38004314377632098</c:v>
                </c:pt>
                <c:pt idx="94">
                  <c:v>0.37869994124321588</c:v>
                </c:pt>
                <c:pt idx="95">
                  <c:v>0.37737206582192456</c:v>
                </c:pt>
                <c:pt idx="96">
                  <c:v>0.37605922260315899</c:v>
                </c:pt>
                <c:pt idx="97">
                  <c:v>0.37476112462892475</c:v>
                </c:pt>
                <c:pt idx="98">
                  <c:v>0.37347749261774593</c:v>
                </c:pt>
                <c:pt idx="99">
                  <c:v>0.3722080547012927</c:v>
                </c:pt>
                <c:pt idx="100">
                  <c:v>0.37095254617207624</c:v>
                </c:pt>
                <c:pt idx="101">
                  <c:v>0.3697107092416474</c:v>
                </c:pt>
                <c:pt idx="102">
                  <c:v>0.36848229280860811</c:v>
                </c:pt>
                <c:pt idx="103">
                  <c:v>0.36726705223617556</c:v>
                </c:pt>
                <c:pt idx="104">
                  <c:v>0.36606474913874132</c:v>
                </c:pt>
                <c:pt idx="105">
                  <c:v>0.36487515117696911</c:v>
                </c:pt>
                <c:pt idx="106">
                  <c:v>0.36369803186112065</c:v>
                </c:pt>
                <c:pt idx="107">
                  <c:v>0.36253317036211974</c:v>
                </c:pt>
                <c:pt idx="108">
                  <c:v>0.36138035133007529</c:v>
                </c:pt>
                <c:pt idx="109">
                  <c:v>0.36023936471988843</c:v>
                </c:pt>
                <c:pt idx="110">
                  <c:v>0.35911000562358714</c:v>
                </c:pt>
                <c:pt idx="111">
                  <c:v>0.35799207410914907</c:v>
                </c:pt>
                <c:pt idx="112">
                  <c:v>0.35688537506544538</c:v>
                </c:pt>
                <c:pt idx="113">
                  <c:v>0.35578971805312609</c:v>
                </c:pt>
                <c:pt idx="114">
                  <c:v>0.35470491716103364</c:v>
                </c:pt>
                <c:pt idx="115">
                  <c:v>0.35363079086805654</c:v>
                </c:pt>
                <c:pt idx="116">
                  <c:v>0.35256716191014131</c:v>
                </c:pt>
                <c:pt idx="117">
                  <c:v>0.35151385715208566</c:v>
                </c:pt>
                <c:pt idx="118">
                  <c:v>0.35047070746420328</c:v>
                </c:pt>
                <c:pt idx="119">
                  <c:v>0.34943754760332063</c:v>
                </c:pt>
                <c:pt idx="120">
                  <c:v>0.34841421609818352</c:v>
                </c:pt>
                <c:pt idx="121">
                  <c:v>0.34740055513891704</c:v>
                </c:pt>
                <c:pt idx="122">
                  <c:v>0.34639641047050906</c:v>
                </c:pt>
                <c:pt idx="123">
                  <c:v>0.34540163128995488</c:v>
                </c:pt>
                <c:pt idx="124">
                  <c:v>0.3444160701471296</c:v>
                </c:pt>
                <c:pt idx="125">
                  <c:v>0.34343958284906684</c:v>
                </c:pt>
                <c:pt idx="126">
                  <c:v>0.34247202836762192</c:v>
                </c:pt>
                <c:pt idx="127">
                  <c:v>0.34151326875024585</c:v>
                </c:pt>
                <c:pt idx="128">
                  <c:v>0.34056316903390765</c:v>
                </c:pt>
                <c:pt idx="129">
                  <c:v>0.33962159716186779</c:v>
                </c:pt>
                <c:pt idx="130">
                  <c:v>0.33868842390338239</c:v>
                </c:pt>
                <c:pt idx="131">
                  <c:v>0.33776352277600225</c:v>
                </c:pt>
                <c:pt idx="132">
                  <c:v>0.33684676997053314</c:v>
                </c:pt>
                <c:pt idx="133">
                  <c:v>0.33593804427849039</c:v>
                </c:pt>
                <c:pt idx="134">
                  <c:v>0.33503722702191918</c:v>
                </c:pt>
                <c:pt idx="135">
                  <c:v>0.33414420198558165</c:v>
                </c:pt>
                <c:pt idx="136">
                  <c:v>0.33325885535130217</c:v>
                </c:pt>
                <c:pt idx="137">
                  <c:v>0.33238107563448155</c:v>
                </c:pt>
                <c:pt idx="138">
                  <c:v>0.33151075362261562</c:v>
                </c:pt>
                <c:pt idx="139">
                  <c:v>0.33064778231587288</c:v>
                </c:pt>
                <c:pt idx="140">
                  <c:v>0.32979205686946272</c:v>
                </c:pt>
                <c:pt idx="141">
                  <c:v>0.32894347453792155</c:v>
                </c:pt>
                <c:pt idx="142">
                  <c:v>0.32810193462107107</c:v>
                </c:pt>
                <c:pt idx="143">
                  <c:v>0.32726733841178468</c:v>
                </c:pt>
                <c:pt idx="144">
                  <c:v>0.32643958914526022</c:v>
                </c:pt>
                <c:pt idx="145">
                  <c:v>0.32561859194993265</c:v>
                </c:pt>
                <c:pt idx="146">
                  <c:v>0.32480425379989547</c:v>
                </c:pt>
                <c:pt idx="147">
                  <c:v>0.32399648346876397</c:v>
                </c:pt>
                <c:pt idx="148">
                  <c:v>0.32319519148497017</c:v>
                </c:pt>
                <c:pt idx="149">
                  <c:v>0.32240029008836696</c:v>
                </c:pt>
                <c:pt idx="150">
                  <c:v>0.32161169318817767</c:v>
                </c:pt>
                <c:pt idx="152">
                  <c:v>0.7</c:v>
                </c:pt>
                <c:pt idx="153">
                  <c:v>0.71</c:v>
                </c:pt>
                <c:pt idx="154">
                  <c:v>0.72</c:v>
                </c:pt>
                <c:pt idx="155">
                  <c:v>0.73</c:v>
                </c:pt>
                <c:pt idx="156">
                  <c:v>0.74</c:v>
                </c:pt>
                <c:pt idx="157">
                  <c:v>0.75</c:v>
                </c:pt>
                <c:pt idx="158">
                  <c:v>0.76</c:v>
                </c:pt>
                <c:pt idx="159">
                  <c:v>0.77</c:v>
                </c:pt>
                <c:pt idx="160">
                  <c:v>0.78</c:v>
                </c:pt>
                <c:pt idx="161">
                  <c:v>0.79</c:v>
                </c:pt>
                <c:pt idx="162">
                  <c:v>0.8</c:v>
                </c:pt>
                <c:pt idx="163">
                  <c:v>0.81</c:v>
                </c:pt>
                <c:pt idx="164">
                  <c:v>0.82000000000000006</c:v>
                </c:pt>
                <c:pt idx="165">
                  <c:v>0.83000000000000007</c:v>
                </c:pt>
                <c:pt idx="166">
                  <c:v>0.84000000000000008</c:v>
                </c:pt>
                <c:pt idx="167">
                  <c:v>0.85000000000000009</c:v>
                </c:pt>
                <c:pt idx="168">
                  <c:v>0.8600000000000001</c:v>
                </c:pt>
                <c:pt idx="169">
                  <c:v>0.87000000000000011</c:v>
                </c:pt>
                <c:pt idx="170">
                  <c:v>0.88000000000000012</c:v>
                </c:pt>
                <c:pt idx="171">
                  <c:v>0.89000000000000012</c:v>
                </c:pt>
                <c:pt idx="172">
                  <c:v>0.90000000000000013</c:v>
                </c:pt>
                <c:pt idx="173">
                  <c:v>0.91000000000000014</c:v>
                </c:pt>
                <c:pt idx="174">
                  <c:v>0.92000000000000015</c:v>
                </c:pt>
                <c:pt idx="175">
                  <c:v>0.93000000000000016</c:v>
                </c:pt>
                <c:pt idx="176">
                  <c:v>0.94000000000000017</c:v>
                </c:pt>
                <c:pt idx="177">
                  <c:v>0.95000000000000018</c:v>
                </c:pt>
                <c:pt idx="178">
                  <c:v>0.96000000000000019</c:v>
                </c:pt>
                <c:pt idx="179">
                  <c:v>0.9700000000000002</c:v>
                </c:pt>
                <c:pt idx="180">
                  <c:v>0.9800000000000002</c:v>
                </c:pt>
                <c:pt idx="181">
                  <c:v>0.99000000000000021</c:v>
                </c:pt>
                <c:pt idx="182">
                  <c:v>1.0000000000000002</c:v>
                </c:pt>
                <c:pt idx="183">
                  <c:v>1.0100000000000002</c:v>
                </c:pt>
                <c:pt idx="184">
                  <c:v>1.0200000000000002</c:v>
                </c:pt>
                <c:pt idx="185">
                  <c:v>1.0300000000000002</c:v>
                </c:pt>
                <c:pt idx="186">
                  <c:v>1.0400000000000003</c:v>
                </c:pt>
                <c:pt idx="187">
                  <c:v>1.0500000000000003</c:v>
                </c:pt>
                <c:pt idx="188">
                  <c:v>1.0600000000000003</c:v>
                </c:pt>
                <c:pt idx="189">
                  <c:v>1.0700000000000003</c:v>
                </c:pt>
                <c:pt idx="190">
                  <c:v>1.0800000000000003</c:v>
                </c:pt>
                <c:pt idx="191">
                  <c:v>1.0900000000000003</c:v>
                </c:pt>
                <c:pt idx="192">
                  <c:v>1.1000000000000003</c:v>
                </c:pt>
                <c:pt idx="193">
                  <c:v>1.1100000000000003</c:v>
                </c:pt>
                <c:pt idx="194">
                  <c:v>1.1200000000000003</c:v>
                </c:pt>
                <c:pt idx="195">
                  <c:v>1.1300000000000003</c:v>
                </c:pt>
                <c:pt idx="196">
                  <c:v>1.1400000000000003</c:v>
                </c:pt>
                <c:pt idx="197">
                  <c:v>1.1500000000000004</c:v>
                </c:pt>
                <c:pt idx="198">
                  <c:v>1.1600000000000004</c:v>
                </c:pt>
                <c:pt idx="199">
                  <c:v>1.1700000000000004</c:v>
                </c:pt>
                <c:pt idx="200">
                  <c:v>1.1800000000000004</c:v>
                </c:pt>
                <c:pt idx="201">
                  <c:v>1.1900000000000004</c:v>
                </c:pt>
                <c:pt idx="202">
                  <c:v>1.2000000000000004</c:v>
                </c:pt>
                <c:pt idx="203">
                  <c:v>1.2100000000000004</c:v>
                </c:pt>
                <c:pt idx="204">
                  <c:v>1.2200000000000004</c:v>
                </c:pt>
                <c:pt idx="205">
                  <c:v>1.2300000000000004</c:v>
                </c:pt>
                <c:pt idx="206">
                  <c:v>1.2400000000000004</c:v>
                </c:pt>
                <c:pt idx="207">
                  <c:v>1.2500000000000004</c:v>
                </c:pt>
                <c:pt idx="208">
                  <c:v>1.2600000000000005</c:v>
                </c:pt>
                <c:pt idx="209">
                  <c:v>1.2700000000000005</c:v>
                </c:pt>
                <c:pt idx="210">
                  <c:v>1.2800000000000005</c:v>
                </c:pt>
                <c:pt idx="211">
                  <c:v>1.2900000000000005</c:v>
                </c:pt>
                <c:pt idx="212">
                  <c:v>1.3000000000000005</c:v>
                </c:pt>
                <c:pt idx="213">
                  <c:v>1.3100000000000005</c:v>
                </c:pt>
                <c:pt idx="214">
                  <c:v>1.3200000000000005</c:v>
                </c:pt>
                <c:pt idx="215">
                  <c:v>1.3300000000000005</c:v>
                </c:pt>
                <c:pt idx="216">
                  <c:v>1.3400000000000005</c:v>
                </c:pt>
                <c:pt idx="217">
                  <c:v>1.3500000000000005</c:v>
                </c:pt>
                <c:pt idx="218">
                  <c:v>1.3600000000000005</c:v>
                </c:pt>
                <c:pt idx="219">
                  <c:v>1.3700000000000006</c:v>
                </c:pt>
                <c:pt idx="220">
                  <c:v>1.3800000000000006</c:v>
                </c:pt>
                <c:pt idx="221">
                  <c:v>1.3900000000000006</c:v>
                </c:pt>
                <c:pt idx="222">
                  <c:v>1.4000000000000006</c:v>
                </c:pt>
                <c:pt idx="223">
                  <c:v>1.4100000000000006</c:v>
                </c:pt>
                <c:pt idx="224">
                  <c:v>1.4200000000000006</c:v>
                </c:pt>
                <c:pt idx="225">
                  <c:v>1.4300000000000006</c:v>
                </c:pt>
                <c:pt idx="226">
                  <c:v>1.4400000000000006</c:v>
                </c:pt>
                <c:pt idx="227">
                  <c:v>1.4500000000000006</c:v>
                </c:pt>
                <c:pt idx="228">
                  <c:v>1.4600000000000006</c:v>
                </c:pt>
                <c:pt idx="229">
                  <c:v>1.4700000000000006</c:v>
                </c:pt>
                <c:pt idx="230">
                  <c:v>1.4800000000000006</c:v>
                </c:pt>
                <c:pt idx="231">
                  <c:v>1.4900000000000007</c:v>
                </c:pt>
                <c:pt idx="232">
                  <c:v>1.5000000000000007</c:v>
                </c:pt>
                <c:pt idx="233">
                  <c:v>1.5100000000000007</c:v>
                </c:pt>
                <c:pt idx="234">
                  <c:v>1.5200000000000007</c:v>
                </c:pt>
                <c:pt idx="235">
                  <c:v>1.5300000000000007</c:v>
                </c:pt>
                <c:pt idx="236">
                  <c:v>1.5400000000000007</c:v>
                </c:pt>
                <c:pt idx="237">
                  <c:v>1.5500000000000007</c:v>
                </c:pt>
                <c:pt idx="238">
                  <c:v>1.5600000000000007</c:v>
                </c:pt>
                <c:pt idx="239">
                  <c:v>1.5700000000000007</c:v>
                </c:pt>
                <c:pt idx="240">
                  <c:v>1.5800000000000007</c:v>
                </c:pt>
                <c:pt idx="241">
                  <c:v>1.5900000000000007</c:v>
                </c:pt>
                <c:pt idx="242">
                  <c:v>1.6000000000000008</c:v>
                </c:pt>
                <c:pt idx="243">
                  <c:v>1.6100000000000008</c:v>
                </c:pt>
                <c:pt idx="244">
                  <c:v>1.6200000000000008</c:v>
                </c:pt>
                <c:pt idx="245">
                  <c:v>1.6300000000000008</c:v>
                </c:pt>
                <c:pt idx="246">
                  <c:v>1.6400000000000008</c:v>
                </c:pt>
                <c:pt idx="247">
                  <c:v>1.6500000000000008</c:v>
                </c:pt>
                <c:pt idx="248">
                  <c:v>1.6600000000000008</c:v>
                </c:pt>
                <c:pt idx="249">
                  <c:v>1.6700000000000008</c:v>
                </c:pt>
                <c:pt idx="250">
                  <c:v>1.6800000000000008</c:v>
                </c:pt>
                <c:pt idx="251">
                  <c:v>1.6900000000000008</c:v>
                </c:pt>
                <c:pt idx="252">
                  <c:v>1.7000000000000008</c:v>
                </c:pt>
                <c:pt idx="253">
                  <c:v>1.7100000000000009</c:v>
                </c:pt>
                <c:pt idx="254">
                  <c:v>1.7200000000000009</c:v>
                </c:pt>
                <c:pt idx="255">
                  <c:v>1.7300000000000009</c:v>
                </c:pt>
                <c:pt idx="256">
                  <c:v>1.7400000000000009</c:v>
                </c:pt>
                <c:pt idx="257">
                  <c:v>1.7500000000000009</c:v>
                </c:pt>
                <c:pt idx="258">
                  <c:v>1.7600000000000009</c:v>
                </c:pt>
                <c:pt idx="259">
                  <c:v>1.7700000000000009</c:v>
                </c:pt>
                <c:pt idx="260">
                  <c:v>1.7800000000000009</c:v>
                </c:pt>
                <c:pt idx="261">
                  <c:v>1.7900000000000009</c:v>
                </c:pt>
                <c:pt idx="262">
                  <c:v>1.8000000000000009</c:v>
                </c:pt>
                <c:pt idx="263">
                  <c:v>1.8100000000000009</c:v>
                </c:pt>
                <c:pt idx="264">
                  <c:v>1.820000000000001</c:v>
                </c:pt>
                <c:pt idx="265">
                  <c:v>1.830000000000001</c:v>
                </c:pt>
                <c:pt idx="266">
                  <c:v>1.840000000000001</c:v>
                </c:pt>
                <c:pt idx="267">
                  <c:v>1.850000000000001</c:v>
                </c:pt>
                <c:pt idx="268">
                  <c:v>1.860000000000001</c:v>
                </c:pt>
                <c:pt idx="269">
                  <c:v>1.870000000000001</c:v>
                </c:pt>
                <c:pt idx="270">
                  <c:v>1.880000000000001</c:v>
                </c:pt>
                <c:pt idx="271">
                  <c:v>1.890000000000001</c:v>
                </c:pt>
                <c:pt idx="272">
                  <c:v>1.900000000000001</c:v>
                </c:pt>
                <c:pt idx="273">
                  <c:v>1.910000000000001</c:v>
                </c:pt>
                <c:pt idx="274">
                  <c:v>1.920000000000001</c:v>
                </c:pt>
                <c:pt idx="275">
                  <c:v>1.930000000000001</c:v>
                </c:pt>
                <c:pt idx="276">
                  <c:v>1.9400000000000011</c:v>
                </c:pt>
                <c:pt idx="277">
                  <c:v>1.9500000000000011</c:v>
                </c:pt>
                <c:pt idx="278">
                  <c:v>1.9600000000000011</c:v>
                </c:pt>
                <c:pt idx="279">
                  <c:v>1.9700000000000011</c:v>
                </c:pt>
                <c:pt idx="280">
                  <c:v>1.9800000000000011</c:v>
                </c:pt>
                <c:pt idx="281">
                  <c:v>1.9900000000000011</c:v>
                </c:pt>
                <c:pt idx="282">
                  <c:v>2.0000000000000009</c:v>
                </c:pt>
                <c:pt idx="283">
                  <c:v>2.0100000000000007</c:v>
                </c:pt>
                <c:pt idx="284">
                  <c:v>2.0200000000000005</c:v>
                </c:pt>
                <c:pt idx="285">
                  <c:v>2.0300000000000002</c:v>
                </c:pt>
                <c:pt idx="286">
                  <c:v>2.04</c:v>
                </c:pt>
                <c:pt idx="287">
                  <c:v>2.0499999999999998</c:v>
                </c:pt>
                <c:pt idx="288">
                  <c:v>2.0599999999999996</c:v>
                </c:pt>
                <c:pt idx="289">
                  <c:v>2.0699999999999994</c:v>
                </c:pt>
                <c:pt idx="290">
                  <c:v>2.0799999999999992</c:v>
                </c:pt>
                <c:pt idx="291">
                  <c:v>2.089999999999999</c:v>
                </c:pt>
                <c:pt idx="292">
                  <c:v>2.0999999999999988</c:v>
                </c:pt>
                <c:pt idx="293">
                  <c:v>2.1099999999999985</c:v>
                </c:pt>
                <c:pt idx="294">
                  <c:v>2.1199999999999983</c:v>
                </c:pt>
                <c:pt idx="295">
                  <c:v>2.1299999999999981</c:v>
                </c:pt>
                <c:pt idx="296">
                  <c:v>2.1399999999999979</c:v>
                </c:pt>
                <c:pt idx="297">
                  <c:v>2.1499999999999977</c:v>
                </c:pt>
                <c:pt idx="298">
                  <c:v>2.1599999999999975</c:v>
                </c:pt>
                <c:pt idx="299">
                  <c:v>2.1699999999999973</c:v>
                </c:pt>
                <c:pt idx="300">
                  <c:v>2.1799999999999971</c:v>
                </c:pt>
                <c:pt idx="301">
                  <c:v>2.1899999999999968</c:v>
                </c:pt>
                <c:pt idx="302">
                  <c:v>2.1999999999999966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CF-415B-A37C-8CF45452A7FF}"/>
            </c:ext>
          </c:extLst>
        </c:ser>
        <c:ser>
          <c:idx val="7"/>
          <c:order val="7"/>
          <c:tx>
            <c:v>Scenario Engle</c:v>
          </c:tx>
          <c:spPr>
            <a:ln>
              <a:solidFill>
                <a:prstClr val="white">
                  <a:lumMod val="75000"/>
                </a:prstClr>
              </a:solidFill>
              <a:prstDash val="sysDot"/>
            </a:ln>
          </c:spPr>
          <c:marker>
            <c:symbol val="none"/>
          </c:marker>
          <c:xVal>
            <c:numRef>
              <c:f>Calculate!$B$35:$B$36</c:f>
              <c:numCache>
                <c:formatCode>0.00</c:formatCode>
                <c:ptCount val="2"/>
                <c:pt idx="0">
                  <c:v>0</c:v>
                </c:pt>
                <c:pt idx="1">
                  <c:v>0.85714285714285721</c:v>
                </c:pt>
              </c:numCache>
            </c:numRef>
          </c:xVal>
          <c:yVal>
            <c:numRef>
              <c:f>Calculate!$C$35:$C$36</c:f>
              <c:numCache>
                <c:formatCode>0.00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CF-415B-A37C-8CF45452A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3200"/>
        <c:axId val="725523776"/>
      </c:scatterChart>
      <c:valAx>
        <c:axId val="725523200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of 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5523776"/>
        <c:crossesAt val="0"/>
        <c:crossBetween val="midCat"/>
        <c:majorUnit val="0.5"/>
      </c:valAx>
      <c:valAx>
        <c:axId val="725523776"/>
        <c:scaling>
          <c:orientation val="minMax"/>
          <c:max val="2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 of 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5523200"/>
        <c:crossesAt val="0"/>
        <c:crossBetween val="midCat"/>
        <c:majorUnit val="0.5"/>
      </c:valAx>
      <c:spPr>
        <a:noFill/>
      </c:spPr>
    </c:plotArea>
    <c:legend>
      <c:legendPos val="r"/>
      <c:legendEntry>
        <c:idx val="2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165961995336428"/>
          <c:y val="0.17412913385826789"/>
          <c:w val="0.23718277893087619"/>
          <c:h val="0.6249916010498695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pin" dx="16" fmlaLink="Calculate!$F$4" max="9" min="1" page="10" val="3"/>
</file>

<file path=xl/ctrlProps/ctrlProp2.xml><?xml version="1.0" encoding="utf-8"?>
<formControlPr xmlns="http://schemas.microsoft.com/office/spreadsheetml/2009/9/main" objectType="Spin" dx="16" fmlaLink="Calculate!$F$5" max="10" page="10" val="2"/>
</file>

<file path=xl/ctrlProps/ctrlProp3.xml><?xml version="1.0" encoding="utf-8"?>
<formControlPr xmlns="http://schemas.microsoft.com/office/spreadsheetml/2009/9/main" objectType="Spin" dx="16" fmlaLink="Calculate!$F$6" max="15" min="1" page="10" val="5"/>
</file>

<file path=xl/ctrlProps/ctrlProp4.xml><?xml version="1.0" encoding="utf-8"?>
<formControlPr xmlns="http://schemas.microsoft.com/office/spreadsheetml/2009/9/main" objectType="Spin" dx="16" fmlaLink="Calculate!$F$7" max="16" min="2" page="10" val="8"/>
</file>

<file path=xl/ctrlProps/ctrlProp5.xml><?xml version="1.0" encoding="utf-8"?>
<formControlPr xmlns="http://schemas.microsoft.com/office/spreadsheetml/2009/9/main" objectType="Spin" dx="16" fmlaLink="Calculate!$F$8" max="16" min="2" page="10" val="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0</xdr:row>
      <xdr:rowOff>0</xdr:rowOff>
    </xdr:from>
    <xdr:to>
      <xdr:col>11</xdr:col>
      <xdr:colOff>590550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19</xdr:row>
          <xdr:rowOff>63500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120650</xdr:colOff>
          <xdr:row>19</xdr:row>
          <xdr:rowOff>107950</xdr:rowOff>
        </xdr:from>
        <xdr:to>
          <xdr:col>5</xdr:col>
          <xdr:colOff>577850</xdr:colOff>
          <xdr:row>20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19</xdr:row>
          <xdr:rowOff>114300</xdr:rowOff>
        </xdr:from>
        <xdr:to>
          <xdr:col>7</xdr:col>
          <xdr:colOff>596900</xdr:colOff>
          <xdr:row>20</xdr:row>
          <xdr:rowOff>25400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25400</xdr:colOff>
          <xdr:row>19</xdr:row>
          <xdr:rowOff>69850</xdr:rowOff>
        </xdr:from>
        <xdr:to>
          <xdr:col>9</xdr:col>
          <xdr:colOff>603250</xdr:colOff>
          <xdr:row>19</xdr:row>
          <xdr:rowOff>260350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527050</xdr:colOff>
          <xdr:row>19</xdr:row>
          <xdr:rowOff>31750</xdr:rowOff>
        </xdr:from>
        <xdr:to>
          <xdr:col>11</xdr:col>
          <xdr:colOff>539750</xdr:colOff>
          <xdr:row>19</xdr:row>
          <xdr:rowOff>260350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showGridLines="0" showRowColHeaders="0" tabSelected="1" zoomScale="110" zoomScaleNormal="110" workbookViewId="0">
      <selection activeCell="H21" sqref="H21"/>
    </sheetView>
  </sheetViews>
  <sheetFormatPr defaultColWidth="9.08984375" defaultRowHeight="14.5" x14ac:dyDescent="0.35"/>
  <cols>
    <col min="1" max="12" width="9.6328125" style="17" customWidth="1"/>
    <col min="13" max="13" width="3.453125" style="17" customWidth="1"/>
    <col min="14" max="16384" width="9.08984375" style="17"/>
  </cols>
  <sheetData>
    <row r="1" spans="13:13" x14ac:dyDescent="0.35">
      <c r="M1" s="5"/>
    </row>
    <row r="2" spans="13:13" x14ac:dyDescent="0.35">
      <c r="M2" s="5"/>
    </row>
    <row r="3" spans="13:13" x14ac:dyDescent="0.35">
      <c r="M3" s="5"/>
    </row>
    <row r="4" spans="13:13" x14ac:dyDescent="0.35">
      <c r="M4" s="5"/>
    </row>
    <row r="5" spans="13:13" x14ac:dyDescent="0.35">
      <c r="M5" s="5"/>
    </row>
    <row r="6" spans="13:13" x14ac:dyDescent="0.35">
      <c r="M6" s="5"/>
    </row>
    <row r="7" spans="13:13" x14ac:dyDescent="0.35">
      <c r="M7" s="5"/>
    </row>
    <row r="8" spans="13:13" x14ac:dyDescent="0.35">
      <c r="M8" s="5"/>
    </row>
    <row r="9" spans="13:13" x14ac:dyDescent="0.35">
      <c r="M9" s="5"/>
    </row>
    <row r="10" spans="13:13" x14ac:dyDescent="0.35">
      <c r="M10" s="5"/>
    </row>
    <row r="11" spans="13:13" x14ac:dyDescent="0.35">
      <c r="M11" s="5"/>
    </row>
    <row r="12" spans="13:13" x14ac:dyDescent="0.35">
      <c r="M12" s="5"/>
    </row>
    <row r="13" spans="13:13" x14ac:dyDescent="0.35">
      <c r="M13" s="5"/>
    </row>
    <row r="14" spans="13:13" x14ac:dyDescent="0.35">
      <c r="M14" s="5"/>
    </row>
    <row r="15" spans="13:13" x14ac:dyDescent="0.35">
      <c r="M15" s="5"/>
    </row>
    <row r="16" spans="13:13" x14ac:dyDescent="0.35">
      <c r="M16" s="5"/>
    </row>
    <row r="17" spans="1:13" x14ac:dyDescent="0.35">
      <c r="M17" s="5"/>
    </row>
    <row r="18" spans="1:13" x14ac:dyDescent="0.35">
      <c r="M18" s="5"/>
    </row>
    <row r="19" spans="1:13" x14ac:dyDescent="0.35">
      <c r="M19" s="5"/>
    </row>
    <row r="20" spans="1:13" ht="22.5" customHeight="1" x14ac:dyDescent="0.35">
      <c r="A20" s="19"/>
      <c r="B20" s="20"/>
      <c r="C20" s="23"/>
      <c r="D20" s="20"/>
      <c r="E20" s="23"/>
      <c r="F20" s="20"/>
      <c r="G20" s="23"/>
      <c r="H20" s="20"/>
      <c r="I20" s="23"/>
      <c r="J20" s="20"/>
      <c r="K20" s="23"/>
      <c r="L20" s="20"/>
      <c r="M20" s="5"/>
    </row>
    <row r="21" spans="1:13" ht="19.5" customHeight="1" x14ac:dyDescent="0.35">
      <c r="A21" s="21" t="s">
        <v>24</v>
      </c>
      <c r="B21" s="22">
        <f>thetax</f>
        <v>0.3</v>
      </c>
      <c r="C21" s="21"/>
      <c r="D21" s="24"/>
      <c r="E21" s="21" t="s">
        <v>12</v>
      </c>
      <c r="F21" s="24">
        <f>sigma</f>
        <v>1.01</v>
      </c>
      <c r="G21" s="21" t="s">
        <v>55</v>
      </c>
      <c r="H21" s="25">
        <f>m</f>
        <v>1</v>
      </c>
      <c r="I21" s="21" t="s">
        <v>2</v>
      </c>
      <c r="J21" s="25">
        <f>px</f>
        <v>1</v>
      </c>
      <c r="K21" s="21" t="s">
        <v>15</v>
      </c>
      <c r="L21" s="25">
        <f>py</f>
        <v>1</v>
      </c>
      <c r="M21" s="5"/>
    </row>
    <row r="22" spans="1:13" ht="33" customHeight="1" x14ac:dyDescent="0.35">
      <c r="A22" s="27" t="s">
        <v>49</v>
      </c>
      <c r="B22" s="26"/>
      <c r="C22" s="27"/>
      <c r="D22" s="28"/>
      <c r="E22" s="26" t="s">
        <v>11</v>
      </c>
      <c r="F22" s="26"/>
      <c r="G22" s="27" t="s">
        <v>56</v>
      </c>
      <c r="H22" s="28"/>
      <c r="I22" s="26" t="s">
        <v>50</v>
      </c>
      <c r="J22" s="26"/>
      <c r="K22" s="27" t="s">
        <v>51</v>
      </c>
      <c r="L22" s="28"/>
      <c r="M22" s="5"/>
    </row>
    <row r="23" spans="1:13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</sheetData>
  <mergeCells count="6">
    <mergeCell ref="I22:J22"/>
    <mergeCell ref="K22:L22"/>
    <mergeCell ref="A22:B22"/>
    <mergeCell ref="C22:D22"/>
    <mergeCell ref="E22:F22"/>
    <mergeCell ref="G22:H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Spinner 3">
              <controlPr defaultSize="0" autoPict="0">
                <anchor moveWithCells="1" sizeWithCells="1">
                  <from>
                    <xdr:col>1</xdr:col>
                    <xdr:colOff>152400</xdr:colOff>
                    <xdr:row>19</xdr:row>
                    <xdr:rowOff>63500</xdr:rowOff>
                  </from>
                  <to>
                    <xdr:col>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4" name="Spinner 4">
              <controlPr defaultSize="0" autoPict="0">
                <anchor moveWithCells="1" sizeWithCells="1">
                  <from>
                    <xdr:col>5</xdr:col>
                    <xdr:colOff>120650</xdr:colOff>
                    <xdr:row>19</xdr:row>
                    <xdr:rowOff>107950</xdr:rowOff>
                  </from>
                  <to>
                    <xdr:col>5</xdr:col>
                    <xdr:colOff>577850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Spinner 5">
              <controlPr defaultSize="0" autoPict="0">
                <anchor moveWithCells="1" sizeWithCells="1">
                  <from>
                    <xdr:col>7</xdr:col>
                    <xdr:colOff>38100</xdr:colOff>
                    <xdr:row>19</xdr:row>
                    <xdr:rowOff>114300</xdr:rowOff>
                  </from>
                  <to>
                    <xdr:col>7</xdr:col>
                    <xdr:colOff>596900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Spinner 6">
              <controlPr defaultSize="0" autoPict="0">
                <anchor moveWithCells="1" sizeWithCells="1">
                  <from>
                    <xdr:col>9</xdr:col>
                    <xdr:colOff>25400</xdr:colOff>
                    <xdr:row>19</xdr:row>
                    <xdr:rowOff>69850</xdr:rowOff>
                  </from>
                  <to>
                    <xdr:col>9</xdr:col>
                    <xdr:colOff>603250</xdr:colOff>
                    <xdr:row>19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Spinner 7">
              <controlPr defaultSize="0" autoPict="0">
                <anchor moveWithCells="1" sizeWithCells="1">
                  <from>
                    <xdr:col>10</xdr:col>
                    <xdr:colOff>527050</xdr:colOff>
                    <xdr:row>19</xdr:row>
                    <xdr:rowOff>31750</xdr:rowOff>
                  </from>
                  <to>
                    <xdr:col>11</xdr:col>
                    <xdr:colOff>539750</xdr:colOff>
                    <xdr:row>19</xdr:row>
                    <xdr:rowOff>260350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342"/>
  <sheetViews>
    <sheetView topLeftCell="A34" zoomScale="90" zoomScaleNormal="90" workbookViewId="0">
      <selection activeCell="A38" sqref="A38"/>
    </sheetView>
  </sheetViews>
  <sheetFormatPr defaultRowHeight="14.5" x14ac:dyDescent="0.35"/>
  <cols>
    <col min="1" max="1" width="36" customWidth="1"/>
    <col min="2" max="2" width="12.6328125" customWidth="1"/>
    <col min="3" max="3" width="30.54296875" customWidth="1"/>
    <col min="4" max="5" width="12.6328125" customWidth="1"/>
    <col min="6" max="6" width="8.54296875" customWidth="1"/>
    <col min="7" max="7" width="7.08984375" customWidth="1"/>
    <col min="8" max="8" width="5.90625" customWidth="1"/>
    <col min="9" max="9" width="8" customWidth="1"/>
    <col min="10" max="10" width="6" customWidth="1"/>
  </cols>
  <sheetData>
    <row r="1" spans="1:8" s="5" customFormat="1" x14ac:dyDescent="0.35"/>
    <row r="2" spans="1:8" s="4" customFormat="1" ht="15.5" x14ac:dyDescent="0.35">
      <c r="A2" s="9" t="s">
        <v>53</v>
      </c>
      <c r="B2" s="1" t="s">
        <v>52</v>
      </c>
      <c r="F2" s="12" t="s">
        <v>29</v>
      </c>
    </row>
    <row r="3" spans="1:8" s="12" customFormat="1" ht="15.5" x14ac:dyDescent="0.35">
      <c r="A3" s="15" t="s">
        <v>19</v>
      </c>
      <c r="B3" s="1" t="s">
        <v>20</v>
      </c>
      <c r="C3" s="12">
        <f>F3/5</f>
        <v>1</v>
      </c>
      <c r="F3" s="13">
        <v>5</v>
      </c>
    </row>
    <row r="4" spans="1:8" x14ac:dyDescent="0.35">
      <c r="A4" s="12" t="s">
        <v>43</v>
      </c>
      <c r="B4" s="1" t="s">
        <v>1</v>
      </c>
      <c r="C4" s="2">
        <f>F4/10</f>
        <v>0.3</v>
      </c>
      <c r="F4" s="13">
        <v>3</v>
      </c>
      <c r="H4" s="12"/>
    </row>
    <row r="5" spans="1:8" x14ac:dyDescent="0.35">
      <c r="A5" s="12" t="s">
        <v>11</v>
      </c>
      <c r="B5" s="1" t="s">
        <v>12</v>
      </c>
      <c r="C5" s="2">
        <f>F5/2+0.01</f>
        <v>1.01</v>
      </c>
      <c r="F5" s="13">
        <v>2</v>
      </c>
      <c r="H5" s="12"/>
    </row>
    <row r="6" spans="1:8" s="12" customFormat="1" x14ac:dyDescent="0.35">
      <c r="A6" s="12" t="s">
        <v>54</v>
      </c>
      <c r="B6" s="1" t="s">
        <v>55</v>
      </c>
      <c r="C6" s="2">
        <f>F6/5</f>
        <v>1</v>
      </c>
      <c r="F6" s="13">
        <v>5</v>
      </c>
    </row>
    <row r="7" spans="1:8" s="12" customFormat="1" x14ac:dyDescent="0.35">
      <c r="A7" s="12" t="s">
        <v>30</v>
      </c>
      <c r="B7" s="1" t="s">
        <v>2</v>
      </c>
      <c r="C7" s="2">
        <f>F7/8</f>
        <v>1</v>
      </c>
      <c r="F7" s="13">
        <v>8</v>
      </c>
    </row>
    <row r="8" spans="1:8" s="12" customFormat="1" x14ac:dyDescent="0.35">
      <c r="A8" s="12" t="s">
        <v>31</v>
      </c>
      <c r="B8" s="1" t="s">
        <v>15</v>
      </c>
      <c r="C8" s="2">
        <f>F8/8</f>
        <v>1</v>
      </c>
      <c r="F8" s="13">
        <v>8</v>
      </c>
    </row>
    <row r="9" spans="1:8" s="5" customFormat="1" ht="14.25" customHeight="1" x14ac:dyDescent="0.35">
      <c r="B9" s="8"/>
      <c r="C9" s="6"/>
    </row>
    <row r="10" spans="1:8" s="4" customFormat="1" ht="14.25" customHeight="1" x14ac:dyDescent="0.35">
      <c r="A10" s="9" t="s">
        <v>27</v>
      </c>
      <c r="B10" s="1"/>
      <c r="C10" s="2"/>
    </row>
    <row r="11" spans="1:8" ht="14.25" customHeight="1" x14ac:dyDescent="0.35">
      <c r="A11" s="12" t="s">
        <v>44</v>
      </c>
      <c r="B11" s="1" t="s">
        <v>0</v>
      </c>
      <c r="C11" s="2">
        <f>1-thetax</f>
        <v>0.7</v>
      </c>
    </row>
    <row r="12" spans="1:8" s="12" customFormat="1" ht="14.25" customHeight="1" x14ac:dyDescent="0.35">
      <c r="A12" s="12" t="s">
        <v>21</v>
      </c>
      <c r="B12" s="1" t="s">
        <v>22</v>
      </c>
      <c r="C12" s="2">
        <f>thetay+px0*thetax</f>
        <v>1</v>
      </c>
    </row>
    <row r="13" spans="1:8" s="12" customFormat="1" ht="14.25" customHeight="1" x14ac:dyDescent="0.35">
      <c r="A13" s="12" t="s">
        <v>23</v>
      </c>
      <c r="B13" s="1" t="s">
        <v>24</v>
      </c>
      <c r="C13" s="2">
        <f>m0*thetax/px0</f>
        <v>0.3</v>
      </c>
    </row>
    <row r="14" spans="1:8" s="12" customFormat="1" ht="14.25" customHeight="1" x14ac:dyDescent="0.35">
      <c r="A14" s="12" t="s">
        <v>25</v>
      </c>
      <c r="B14" s="1" t="s">
        <v>26</v>
      </c>
      <c r="C14" s="2">
        <f>m0*thetay</f>
        <v>0.7</v>
      </c>
    </row>
    <row r="15" spans="1:8" s="12" customFormat="1" ht="14.25" customHeight="1" x14ac:dyDescent="0.35">
      <c r="A15" s="12" t="s">
        <v>13</v>
      </c>
      <c r="B15" s="1" t="s">
        <v>14</v>
      </c>
      <c r="C15" s="2">
        <f>1-1/sigma</f>
        <v>9.9009900990099098E-3</v>
      </c>
    </row>
    <row r="16" spans="1:8" s="12" customFormat="1" ht="14.25" customHeight="1" x14ac:dyDescent="0.35">
      <c r="A16" s="12" t="s">
        <v>32</v>
      </c>
      <c r="B16" s="1" t="s">
        <v>37</v>
      </c>
      <c r="C16" s="2">
        <f>(thetax*(px/px0)^(1-sigma)+thetay*py^(1-sigma))^(1/(1-sigma))</f>
        <v>1</v>
      </c>
    </row>
    <row r="17" spans="1:5" s="12" customFormat="1" ht="14.25" customHeight="1" x14ac:dyDescent="0.35">
      <c r="A17" s="12" t="s">
        <v>33</v>
      </c>
      <c r="B17" s="1" t="s">
        <v>36</v>
      </c>
      <c r="C17" s="2">
        <f>m/c_</f>
        <v>1</v>
      </c>
    </row>
    <row r="18" spans="1:5" s="12" customFormat="1" ht="14.25" customHeight="1" x14ac:dyDescent="0.35">
      <c r="A18" s="12" t="s">
        <v>34</v>
      </c>
      <c r="B18" s="1" t="s">
        <v>3</v>
      </c>
      <c r="C18" s="2">
        <f>x0*(c_*px0/px)^sigma*d</f>
        <v>0.3</v>
      </c>
    </row>
    <row r="19" spans="1:5" s="12" customFormat="1" ht="14.25" customHeight="1" x14ac:dyDescent="0.35">
      <c r="A19" s="12" t="s">
        <v>35</v>
      </c>
      <c r="B19" s="1" t="s">
        <v>4</v>
      </c>
      <c r="C19" s="2">
        <f>y0*(c_/py)^sigma*d</f>
        <v>0.7</v>
      </c>
    </row>
    <row r="20" spans="1:5" s="12" customFormat="1" ht="14.25" customHeight="1" x14ac:dyDescent="0.35">
      <c r="A20" s="12" t="s">
        <v>45</v>
      </c>
      <c r="B20" s="1" t="s">
        <v>47</v>
      </c>
      <c r="C20" s="2">
        <f>px*x/(px*x+py*y)</f>
        <v>0.3</v>
      </c>
    </row>
    <row r="21" spans="1:5" s="12" customFormat="1" ht="14.25" customHeight="1" x14ac:dyDescent="0.35">
      <c r="A21" s="12" t="s">
        <v>46</v>
      </c>
      <c r="B21" s="1" t="s">
        <v>48</v>
      </c>
      <c r="C21" s="2">
        <f>py*y/(px*x+py*y)</f>
        <v>0.7</v>
      </c>
    </row>
    <row r="22" spans="1:5" s="5" customFormat="1" ht="14.25" customHeight="1" x14ac:dyDescent="0.35"/>
    <row r="23" spans="1:5" s="7" customFormat="1" ht="14.25" customHeight="1" x14ac:dyDescent="0.35">
      <c r="A23" s="10" t="s">
        <v>5</v>
      </c>
    </row>
    <row r="24" spans="1:5" s="7" customFormat="1" x14ac:dyDescent="0.35">
      <c r="A24" s="7" t="s">
        <v>16</v>
      </c>
      <c r="B24" s="7">
        <f>x0</f>
        <v>0.3</v>
      </c>
      <c r="C24" s="7">
        <f>y0</f>
        <v>0.7</v>
      </c>
      <c r="E24" s="14"/>
    </row>
    <row r="25" spans="1:5" s="7" customFormat="1" x14ac:dyDescent="0.35">
      <c r="A25" s="7" t="s">
        <v>17</v>
      </c>
      <c r="B25" s="7">
        <f>px0</f>
        <v>1</v>
      </c>
      <c r="C25" s="7">
        <f>1</f>
        <v>1</v>
      </c>
      <c r="E25" s="14"/>
    </row>
    <row r="26" spans="1:5" s="7" customFormat="1" x14ac:dyDescent="0.35">
      <c r="A26" s="7" t="s">
        <v>28</v>
      </c>
      <c r="B26" s="2">
        <f>m0/px0</f>
        <v>1</v>
      </c>
      <c r="C26" s="2">
        <v>0</v>
      </c>
    </row>
    <row r="27" spans="1:5" s="7" customFormat="1" x14ac:dyDescent="0.35">
      <c r="B27" s="2">
        <v>0</v>
      </c>
      <c r="C27" s="2">
        <f>m0</f>
        <v>1</v>
      </c>
    </row>
    <row r="28" spans="1:5" s="7" customFormat="1" x14ac:dyDescent="0.35">
      <c r="A28" s="7" t="s">
        <v>39</v>
      </c>
      <c r="B28" s="2">
        <f>x</f>
        <v>0.3</v>
      </c>
      <c r="C28" s="2">
        <f>y</f>
        <v>0.7</v>
      </c>
    </row>
    <row r="29" spans="1:5" s="7" customFormat="1" x14ac:dyDescent="0.35">
      <c r="A29" s="7" t="s">
        <v>38</v>
      </c>
      <c r="B29" s="2">
        <f>x+py*y/px</f>
        <v>1</v>
      </c>
      <c r="C29" s="2">
        <v>0</v>
      </c>
    </row>
    <row r="30" spans="1:5" s="7" customFormat="1" x14ac:dyDescent="0.35">
      <c r="B30" s="2">
        <v>0</v>
      </c>
      <c r="C30" s="2">
        <f>px*x/py+y</f>
        <v>1</v>
      </c>
    </row>
    <row r="31" spans="1:5" s="7" customFormat="1" x14ac:dyDescent="0.35">
      <c r="A31" s="7" t="s">
        <v>18</v>
      </c>
      <c r="B31" s="16">
        <f>m0/(x0)</f>
        <v>3.3333333333333335</v>
      </c>
      <c r="C31" s="2">
        <v>0</v>
      </c>
    </row>
    <row r="32" spans="1:5" s="7" customFormat="1" x14ac:dyDescent="0.35">
      <c r="B32" s="16">
        <v>0</v>
      </c>
      <c r="C32" s="2">
        <f>m0/(y0)</f>
        <v>1.4285714285714286</v>
      </c>
    </row>
    <row r="33" spans="1:19" s="7" customFormat="1" x14ac:dyDescent="0.35">
      <c r="A33" s="7" t="s">
        <v>41</v>
      </c>
      <c r="B33" s="2">
        <v>0</v>
      </c>
      <c r="C33" s="2">
        <v>0</v>
      </c>
    </row>
    <row r="34" spans="1:19" s="7" customFormat="1" x14ac:dyDescent="0.35">
      <c r="B34" s="2">
        <f>MIN(2,x0*2/y0)</f>
        <v>0.85714285714285721</v>
      </c>
      <c r="C34" s="2">
        <f>MIN(2,y0*2/x0)</f>
        <v>2</v>
      </c>
    </row>
    <row r="35" spans="1:19" s="7" customFormat="1" x14ac:dyDescent="0.35">
      <c r="A35" s="7" t="s">
        <v>42</v>
      </c>
      <c r="B35" s="16">
        <v>0</v>
      </c>
      <c r="C35" s="2">
        <v>0</v>
      </c>
    </row>
    <row r="36" spans="1:19" s="7" customFormat="1" x14ac:dyDescent="0.35">
      <c r="B36" s="2">
        <f>MIN(2,2*x/y)</f>
        <v>0.85714285714285721</v>
      </c>
      <c r="C36" s="2">
        <f>MIN(2,2*y/x)</f>
        <v>2</v>
      </c>
    </row>
    <row r="37" spans="1:19" s="5" customFormat="1" x14ac:dyDescent="0.35"/>
    <row r="38" spans="1:19" ht="15.5" x14ac:dyDescent="0.35">
      <c r="A38" s="9" t="s">
        <v>40</v>
      </c>
      <c r="B38" s="18" t="s">
        <v>3</v>
      </c>
      <c r="C38" s="18" t="s">
        <v>4</v>
      </c>
      <c r="D38" s="18" t="s">
        <v>3</v>
      </c>
      <c r="E38" s="18" t="s">
        <v>4</v>
      </c>
      <c r="F38" s="9"/>
      <c r="I38" s="18"/>
      <c r="J38" s="18"/>
    </row>
    <row r="39" spans="1:19" x14ac:dyDescent="0.35">
      <c r="A39" s="11" t="s">
        <v>7</v>
      </c>
      <c r="B39" s="2">
        <f>x0</f>
        <v>0.3</v>
      </c>
      <c r="C39" s="2">
        <f t="shared" ref="C39:C70" si="0">IF(sigma&gt;0,y0*(MAX(0,(1-thetax*(B39/x0)^rho)/thetay))^(1/rho),y0)</f>
        <v>0.7</v>
      </c>
      <c r="D39" s="2">
        <f>x</f>
        <v>0.3</v>
      </c>
      <c r="E39" s="2">
        <f t="shared" ref="E39:E70" si="1">IF(sigma&gt;0,y*(MAX(0,(1-alphax*(D39/x)^rho)/alphay))^(1/rho),y)</f>
        <v>0.7</v>
      </c>
      <c r="J39" s="1"/>
      <c r="K39" s="1"/>
      <c r="M39" s="1"/>
      <c r="N39" s="1"/>
      <c r="P39" s="1"/>
      <c r="Q39" s="1"/>
      <c r="R39" s="1"/>
      <c r="S39" s="1"/>
    </row>
    <row r="40" spans="1:19" x14ac:dyDescent="0.35">
      <c r="A40" s="11" t="s">
        <v>8</v>
      </c>
      <c r="B40" s="2">
        <f>0.01+B39</f>
        <v>0.31</v>
      </c>
      <c r="C40" s="2">
        <f t="shared" si="0"/>
        <v>0.69022959900431247</v>
      </c>
      <c r="D40" s="2">
        <f>0.01+D39</f>
        <v>0.31</v>
      </c>
      <c r="E40" s="2">
        <f t="shared" si="1"/>
        <v>0.69022959900431247</v>
      </c>
      <c r="I40" s="12"/>
      <c r="M40" s="2"/>
      <c r="N40" s="2"/>
      <c r="O40" s="2"/>
      <c r="P40" s="2"/>
      <c r="Q40" s="2"/>
      <c r="R40" s="2"/>
      <c r="S40" s="2"/>
    </row>
    <row r="41" spans="1:19" x14ac:dyDescent="0.35">
      <c r="B41" s="2">
        <f t="shared" ref="B41:B104" si="2">0.01+B40</f>
        <v>0.32</v>
      </c>
      <c r="C41" s="2">
        <f t="shared" si="0"/>
        <v>0.68089515672480538</v>
      </c>
      <c r="D41" s="2">
        <f t="shared" ref="D41:D104" si="3">0.01+D40</f>
        <v>0.32</v>
      </c>
      <c r="E41" s="2">
        <f t="shared" si="1"/>
        <v>0.68089515672480538</v>
      </c>
      <c r="I41" s="12"/>
      <c r="M41" s="2"/>
      <c r="N41" s="2"/>
      <c r="O41" s="2"/>
      <c r="P41" s="2"/>
      <c r="Q41" s="2"/>
      <c r="R41" s="2"/>
      <c r="S41" s="2"/>
    </row>
    <row r="42" spans="1:19" x14ac:dyDescent="0.35">
      <c r="B42" s="2">
        <f t="shared" si="2"/>
        <v>0.33</v>
      </c>
      <c r="C42" s="2">
        <f t="shared" si="0"/>
        <v>0.67196453652795518</v>
      </c>
      <c r="D42" s="2">
        <f t="shared" si="3"/>
        <v>0.33</v>
      </c>
      <c r="E42" s="2">
        <f t="shared" si="1"/>
        <v>0.67196453652795518</v>
      </c>
      <c r="I42" s="12"/>
      <c r="M42" s="2"/>
      <c r="N42" s="2"/>
      <c r="O42" s="2"/>
      <c r="P42" s="2"/>
      <c r="Q42" s="2"/>
      <c r="R42" s="2"/>
      <c r="S42" s="2"/>
    </row>
    <row r="43" spans="1:19" x14ac:dyDescent="0.35">
      <c r="B43" s="2">
        <f t="shared" si="2"/>
        <v>0.34</v>
      </c>
      <c r="C43" s="2">
        <f t="shared" si="0"/>
        <v>0.66340885203432665</v>
      </c>
      <c r="D43" s="2">
        <f t="shared" si="3"/>
        <v>0.34</v>
      </c>
      <c r="E43" s="2">
        <f t="shared" si="1"/>
        <v>0.66340885203432665</v>
      </c>
      <c r="I43" s="12"/>
      <c r="M43" s="2"/>
      <c r="N43" s="2"/>
      <c r="O43" s="2"/>
      <c r="P43" s="2"/>
      <c r="Q43" s="2"/>
      <c r="R43" s="2"/>
      <c r="S43" s="2"/>
    </row>
    <row r="44" spans="1:19" x14ac:dyDescent="0.35">
      <c r="B44" s="2">
        <f t="shared" si="2"/>
        <v>0.35000000000000003</v>
      </c>
      <c r="C44" s="2">
        <f t="shared" si="0"/>
        <v>0.65520205431916545</v>
      </c>
      <c r="D44" s="2">
        <f t="shared" si="3"/>
        <v>0.35000000000000003</v>
      </c>
      <c r="E44" s="2">
        <f t="shared" si="1"/>
        <v>0.65520205431916545</v>
      </c>
      <c r="I44" s="12"/>
      <c r="M44" s="2"/>
      <c r="N44" s="2"/>
      <c r="O44" s="2"/>
      <c r="P44" s="2"/>
      <c r="Q44" s="2"/>
      <c r="R44" s="2"/>
      <c r="S44" s="2"/>
    </row>
    <row r="45" spans="1:19" x14ac:dyDescent="0.35">
      <c r="B45" s="2">
        <f t="shared" si="2"/>
        <v>0.36000000000000004</v>
      </c>
      <c r="C45" s="2">
        <f t="shared" si="0"/>
        <v>0.64732058162569972</v>
      </c>
      <c r="D45" s="2">
        <f t="shared" si="3"/>
        <v>0.36000000000000004</v>
      </c>
      <c r="E45" s="2">
        <f t="shared" si="1"/>
        <v>0.64732058162569972</v>
      </c>
      <c r="I45" s="12"/>
      <c r="M45" s="2"/>
      <c r="N45" s="2"/>
      <c r="O45" s="2"/>
      <c r="P45" s="2"/>
      <c r="Q45" s="2"/>
      <c r="R45" s="2"/>
      <c r="S45" s="2"/>
    </row>
    <row r="46" spans="1:19" x14ac:dyDescent="0.35">
      <c r="B46" s="2">
        <f t="shared" si="2"/>
        <v>0.37000000000000005</v>
      </c>
      <c r="C46" s="2">
        <f t="shared" si="0"/>
        <v>0.63974306067978293</v>
      </c>
      <c r="D46" s="2">
        <f t="shared" si="3"/>
        <v>0.37000000000000005</v>
      </c>
      <c r="E46" s="2">
        <f t="shared" si="1"/>
        <v>0.63974306067978293</v>
      </c>
      <c r="I46" s="12"/>
      <c r="M46" s="2"/>
      <c r="N46" s="2"/>
      <c r="O46" s="2"/>
      <c r="P46" s="2"/>
      <c r="Q46" s="2"/>
      <c r="R46" s="2"/>
      <c r="S46" s="2"/>
    </row>
    <row r="47" spans="1:19" x14ac:dyDescent="0.35">
      <c r="B47" s="2">
        <f t="shared" si="2"/>
        <v>0.38000000000000006</v>
      </c>
      <c r="C47" s="2">
        <f t="shared" si="0"/>
        <v>0.63245005083830108</v>
      </c>
      <c r="D47" s="2">
        <f t="shared" si="3"/>
        <v>0.38000000000000006</v>
      </c>
      <c r="E47" s="2">
        <f t="shared" si="1"/>
        <v>0.63245005083830108</v>
      </c>
      <c r="I47" s="12"/>
      <c r="M47" s="2"/>
      <c r="N47" s="2"/>
      <c r="O47" s="2"/>
      <c r="P47" s="2"/>
      <c r="Q47" s="2"/>
      <c r="R47" s="2"/>
      <c r="S47" s="2"/>
    </row>
    <row r="48" spans="1:19" x14ac:dyDescent="0.35">
      <c r="B48" s="2">
        <f t="shared" si="2"/>
        <v>0.39000000000000007</v>
      </c>
      <c r="C48" s="2">
        <f t="shared" si="0"/>
        <v>0.62542382398096785</v>
      </c>
      <c r="D48" s="2">
        <f t="shared" si="3"/>
        <v>0.39000000000000007</v>
      </c>
      <c r="E48" s="2">
        <f t="shared" si="1"/>
        <v>0.62542382398096785</v>
      </c>
      <c r="I48" s="12"/>
      <c r="M48" s="2"/>
      <c r="N48" s="2"/>
      <c r="O48" s="2"/>
      <c r="P48" s="2"/>
      <c r="Q48" s="2"/>
      <c r="R48" s="2"/>
      <c r="S48" s="2"/>
    </row>
    <row r="49" spans="2:19" x14ac:dyDescent="0.35">
      <c r="B49" s="2">
        <f t="shared" si="2"/>
        <v>0.40000000000000008</v>
      </c>
      <c r="C49" s="2">
        <f t="shared" si="0"/>
        <v>0.61864817437803099</v>
      </c>
      <c r="D49" s="2">
        <f t="shared" si="3"/>
        <v>0.40000000000000008</v>
      </c>
      <c r="E49" s="2">
        <f t="shared" si="1"/>
        <v>0.61864817437803099</v>
      </c>
      <c r="I49" s="12"/>
      <c r="M49" s="2"/>
      <c r="N49" s="2"/>
      <c r="O49" s="2"/>
      <c r="P49" s="2"/>
      <c r="Q49" s="2"/>
      <c r="R49" s="2"/>
      <c r="S49" s="2"/>
    </row>
    <row r="50" spans="2:19" x14ac:dyDescent="0.35">
      <c r="B50" s="2">
        <f t="shared" si="2"/>
        <v>0.41000000000000009</v>
      </c>
      <c r="C50" s="2">
        <f t="shared" si="0"/>
        <v>0.61210825381604417</v>
      </c>
      <c r="D50" s="2">
        <f t="shared" si="3"/>
        <v>0.41000000000000009</v>
      </c>
      <c r="E50" s="2">
        <f t="shared" si="1"/>
        <v>0.61210825381604417</v>
      </c>
      <c r="I50" s="12"/>
      <c r="M50" s="2"/>
      <c r="N50" s="2"/>
      <c r="O50" s="2"/>
      <c r="P50" s="2"/>
      <c r="Q50" s="2"/>
      <c r="R50" s="2"/>
      <c r="S50" s="2"/>
    </row>
    <row r="51" spans="2:19" x14ac:dyDescent="0.35">
      <c r="B51" s="2">
        <f t="shared" si="2"/>
        <v>0.4200000000000001</v>
      </c>
      <c r="C51" s="2">
        <f t="shared" si="0"/>
        <v>0.60579042810101913</v>
      </c>
      <c r="D51" s="2">
        <f t="shared" si="3"/>
        <v>0.4200000000000001</v>
      </c>
      <c r="E51" s="2">
        <f t="shared" si="1"/>
        <v>0.60579042810101913</v>
      </c>
      <c r="I51" s="12"/>
      <c r="M51" s="2"/>
      <c r="N51" s="2"/>
      <c r="O51" s="2"/>
      <c r="P51" s="2"/>
      <c r="Q51" s="2"/>
      <c r="R51" s="2"/>
      <c r="S51" s="2"/>
    </row>
    <row r="52" spans="2:19" x14ac:dyDescent="0.35">
      <c r="B52" s="2">
        <f t="shared" si="2"/>
        <v>0.4300000000000001</v>
      </c>
      <c r="C52" s="2">
        <f t="shared" si="0"/>
        <v>0.5996821517322497</v>
      </c>
      <c r="D52" s="2">
        <f t="shared" si="3"/>
        <v>0.4300000000000001</v>
      </c>
      <c r="E52" s="2">
        <f t="shared" si="1"/>
        <v>0.5996821517322497</v>
      </c>
      <c r="I52" s="12"/>
      <c r="M52" s="2"/>
      <c r="N52" s="2"/>
      <c r="O52" s="2"/>
      <c r="P52" s="2"/>
      <c r="Q52" s="2"/>
      <c r="R52" s="2"/>
      <c r="S52" s="2"/>
    </row>
    <row r="53" spans="2:19" x14ac:dyDescent="0.35">
      <c r="B53" s="2">
        <f t="shared" si="2"/>
        <v>0.44000000000000011</v>
      </c>
      <c r="C53" s="2">
        <f t="shared" si="0"/>
        <v>0.59377185808274335</v>
      </c>
      <c r="D53" s="2">
        <f t="shared" si="3"/>
        <v>0.44000000000000011</v>
      </c>
      <c r="E53" s="2">
        <f t="shared" si="1"/>
        <v>0.59377185808274335</v>
      </c>
      <c r="I53" s="12"/>
      <c r="M53" s="2"/>
      <c r="N53" s="2"/>
      <c r="O53" s="2"/>
      <c r="P53" s="2"/>
      <c r="Q53" s="2"/>
      <c r="R53" s="2"/>
      <c r="S53" s="2"/>
    </row>
    <row r="54" spans="2:19" x14ac:dyDescent="0.35">
      <c r="B54" s="2">
        <f t="shared" si="2"/>
        <v>0.45000000000000012</v>
      </c>
      <c r="C54" s="2">
        <f t="shared" si="0"/>
        <v>0.58804886286393676</v>
      </c>
      <c r="D54" s="2">
        <f t="shared" si="3"/>
        <v>0.45000000000000012</v>
      </c>
      <c r="E54" s="2">
        <f t="shared" si="1"/>
        <v>0.58804886286393676</v>
      </c>
      <c r="I54" s="12"/>
      <c r="M54" s="2"/>
      <c r="N54" s="2"/>
      <c r="O54" s="2"/>
      <c r="P54" s="2"/>
      <c r="Q54" s="2"/>
      <c r="R54" s="2"/>
      <c r="S54" s="2"/>
    </row>
    <row r="55" spans="2:19" x14ac:dyDescent="0.35">
      <c r="B55" s="2">
        <f t="shared" si="2"/>
        <v>0.46000000000000013</v>
      </c>
      <c r="C55" s="2">
        <f t="shared" si="0"/>
        <v>0.58250327901254029</v>
      </c>
      <c r="D55" s="2">
        <f t="shared" si="3"/>
        <v>0.46000000000000013</v>
      </c>
      <c r="E55" s="2">
        <f t="shared" si="1"/>
        <v>0.58250327901254029</v>
      </c>
      <c r="I55" s="12"/>
      <c r="M55" s="2"/>
      <c r="N55" s="2"/>
      <c r="O55" s="2"/>
      <c r="P55" s="2"/>
      <c r="Q55" s="2"/>
      <c r="R55" s="2"/>
      <c r="S55" s="2"/>
    </row>
    <row r="56" spans="2:19" x14ac:dyDescent="0.35">
      <c r="B56" s="2">
        <f t="shared" si="2"/>
        <v>0.47000000000000014</v>
      </c>
      <c r="C56" s="2">
        <f t="shared" si="0"/>
        <v>0.57712594143249862</v>
      </c>
      <c r="D56" s="2">
        <f t="shared" si="3"/>
        <v>0.47000000000000014</v>
      </c>
      <c r="E56" s="2">
        <f t="shared" si="1"/>
        <v>0.57712594143249862</v>
      </c>
      <c r="I56" s="12"/>
      <c r="M56" s="2"/>
      <c r="N56" s="2"/>
      <c r="O56" s="2"/>
      <c r="P56" s="2"/>
      <c r="Q56" s="2"/>
      <c r="R56" s="2"/>
      <c r="S56" s="2"/>
    </row>
    <row r="57" spans="2:19" x14ac:dyDescent="0.35">
      <c r="B57" s="2">
        <f t="shared" si="2"/>
        <v>0.48000000000000015</v>
      </c>
      <c r="C57" s="2">
        <f t="shared" si="0"/>
        <v>0.57190834026837323</v>
      </c>
      <c r="D57" s="2">
        <f t="shared" si="3"/>
        <v>0.48000000000000015</v>
      </c>
      <c r="E57" s="2">
        <f t="shared" si="1"/>
        <v>0.57190834026837323</v>
      </c>
      <c r="I57" s="12"/>
      <c r="M57" s="2"/>
      <c r="N57" s="2"/>
      <c r="O57" s="2"/>
      <c r="P57" s="2"/>
      <c r="Q57" s="2"/>
      <c r="R57" s="2"/>
      <c r="S57" s="2"/>
    </row>
    <row r="58" spans="2:19" x14ac:dyDescent="0.35">
      <c r="B58" s="2">
        <f t="shared" si="2"/>
        <v>0.49000000000000016</v>
      </c>
      <c r="C58" s="2">
        <f t="shared" si="0"/>
        <v>0.56684256158806057</v>
      </c>
      <c r="D58" s="2">
        <f t="shared" si="3"/>
        <v>0.49000000000000016</v>
      </c>
      <c r="E58" s="2">
        <f t="shared" si="1"/>
        <v>0.56684256158806057</v>
      </c>
      <c r="I58" s="12"/>
      <c r="M58" s="2"/>
      <c r="N58" s="2"/>
      <c r="O58" s="2"/>
      <c r="P58" s="2"/>
      <c r="Q58" s="2"/>
      <c r="R58" s="2"/>
      <c r="S58" s="2"/>
    </row>
    <row r="59" spans="2:19" x14ac:dyDescent="0.35">
      <c r="B59" s="2">
        <f t="shared" si="2"/>
        <v>0.50000000000000011</v>
      </c>
      <c r="C59" s="2">
        <f t="shared" si="0"/>
        <v>0.56192123451932252</v>
      </c>
      <c r="D59" s="2">
        <f t="shared" si="3"/>
        <v>0.50000000000000011</v>
      </c>
      <c r="E59" s="2">
        <f t="shared" si="1"/>
        <v>0.56192123451932252</v>
      </c>
      <c r="I59" s="12"/>
      <c r="M59" s="2"/>
      <c r="N59" s="2"/>
      <c r="O59" s="2"/>
      <c r="P59" s="2"/>
      <c r="Q59" s="2"/>
      <c r="R59" s="2"/>
      <c r="S59" s="2"/>
    </row>
    <row r="60" spans="2:19" x14ac:dyDescent="0.35">
      <c r="B60" s="2">
        <f t="shared" si="2"/>
        <v>0.51000000000000012</v>
      </c>
      <c r="C60" s="2">
        <f t="shared" si="0"/>
        <v>0.55713748402494578</v>
      </c>
      <c r="D60" s="2">
        <f t="shared" si="3"/>
        <v>0.51000000000000012</v>
      </c>
      <c r="E60" s="2">
        <f t="shared" si="1"/>
        <v>0.55713748402494578</v>
      </c>
      <c r="I60" s="12"/>
      <c r="M60" s="2"/>
      <c r="N60" s="2"/>
      <c r="O60" s="2"/>
      <c r="P60" s="2"/>
      <c r="Q60" s="2"/>
      <c r="R60" s="2"/>
      <c r="S60" s="2"/>
    </row>
    <row r="61" spans="2:19" x14ac:dyDescent="0.35">
      <c r="B61" s="2">
        <f t="shared" si="2"/>
        <v>0.52000000000000013</v>
      </c>
      <c r="C61" s="2">
        <f t="shared" si="0"/>
        <v>0.55248488861752187</v>
      </c>
      <c r="D61" s="2">
        <f t="shared" si="3"/>
        <v>0.52000000000000013</v>
      </c>
      <c r="E61" s="2">
        <f t="shared" si="1"/>
        <v>0.55248488861752187</v>
      </c>
      <c r="I61" s="12"/>
      <c r="M61" s="2"/>
      <c r="N61" s="2"/>
      <c r="O61" s="2"/>
      <c r="P61" s="2"/>
      <c r="Q61" s="2"/>
      <c r="R61" s="2"/>
      <c r="S61" s="2"/>
    </row>
    <row r="62" spans="2:19" x14ac:dyDescent="0.35">
      <c r="B62" s="2">
        <f t="shared" si="2"/>
        <v>0.53000000000000014</v>
      </c>
      <c r="C62" s="2">
        <f t="shared" si="0"/>
        <v>0.54795744241348709</v>
      </c>
      <c r="D62" s="2">
        <f t="shared" si="3"/>
        <v>0.53000000000000014</v>
      </c>
      <c r="E62" s="2">
        <f t="shared" si="1"/>
        <v>0.54795744241348709</v>
      </c>
      <c r="I62" s="12"/>
    </row>
    <row r="63" spans="2:19" x14ac:dyDescent="0.35">
      <c r="B63" s="2">
        <f t="shared" si="2"/>
        <v>0.54000000000000015</v>
      </c>
      <c r="C63" s="2">
        <f t="shared" si="0"/>
        <v>0.54354952100853371</v>
      </c>
      <c r="D63" s="2">
        <f t="shared" si="3"/>
        <v>0.54000000000000015</v>
      </c>
      <c r="E63" s="2">
        <f t="shared" si="1"/>
        <v>0.54354952100853371</v>
      </c>
      <c r="I63" s="12"/>
    </row>
    <row r="64" spans="2:19" x14ac:dyDescent="0.35">
      <c r="B64" s="2">
        <f t="shared" si="2"/>
        <v>0.55000000000000016</v>
      </c>
      <c r="C64" s="2">
        <f t="shared" si="0"/>
        <v>0.53925585072687043</v>
      </c>
      <c r="D64" s="2">
        <f t="shared" si="3"/>
        <v>0.55000000000000016</v>
      </c>
      <c r="E64" s="2">
        <f t="shared" si="1"/>
        <v>0.53925585072687043</v>
      </c>
      <c r="I64" s="12"/>
    </row>
    <row r="65" spans="2:9" x14ac:dyDescent="0.35">
      <c r="B65" s="2">
        <f t="shared" si="2"/>
        <v>0.56000000000000016</v>
      </c>
      <c r="C65" s="2">
        <f t="shared" si="0"/>
        <v>0.53507148085629075</v>
      </c>
      <c r="D65" s="2">
        <f t="shared" si="3"/>
        <v>0.56000000000000016</v>
      </c>
      <c r="E65" s="2">
        <f t="shared" si="1"/>
        <v>0.53507148085629075</v>
      </c>
      <c r="I65" s="12"/>
    </row>
    <row r="66" spans="2:9" x14ac:dyDescent="0.35">
      <c r="B66" s="2">
        <f t="shared" si="2"/>
        <v>0.57000000000000017</v>
      </c>
      <c r="C66" s="2">
        <f t="shared" si="0"/>
        <v>0.5309917585314734</v>
      </c>
      <c r="D66" s="2">
        <f t="shared" si="3"/>
        <v>0.57000000000000017</v>
      </c>
      <c r="E66" s="2">
        <f t="shared" si="1"/>
        <v>0.5309917585314734</v>
      </c>
      <c r="I66" s="12"/>
    </row>
    <row r="67" spans="2:9" x14ac:dyDescent="0.35">
      <c r="B67" s="2">
        <f t="shared" si="2"/>
        <v>0.58000000000000018</v>
      </c>
      <c r="C67" s="2">
        <f t="shared" si="0"/>
        <v>0.52701230597164561</v>
      </c>
      <c r="D67" s="2">
        <f t="shared" si="3"/>
        <v>0.58000000000000018</v>
      </c>
      <c r="E67" s="2">
        <f t="shared" si="1"/>
        <v>0.52701230597164561</v>
      </c>
      <c r="I67" s="12"/>
    </row>
    <row r="68" spans="2:9" x14ac:dyDescent="0.35">
      <c r="B68" s="2">
        <f t="shared" si="2"/>
        <v>0.59000000000000019</v>
      </c>
      <c r="C68" s="2">
        <f t="shared" si="0"/>
        <v>0.5231289998153742</v>
      </c>
      <c r="D68" s="2">
        <f t="shared" si="3"/>
        <v>0.59000000000000019</v>
      </c>
      <c r="E68" s="2">
        <f t="shared" si="1"/>
        <v>0.5231289998153742</v>
      </c>
      <c r="I68" s="12"/>
    </row>
    <row r="69" spans="2:9" x14ac:dyDescent="0.35">
      <c r="B69" s="2">
        <f t="shared" si="2"/>
        <v>0.6000000000000002</v>
      </c>
      <c r="C69" s="2">
        <f t="shared" si="0"/>
        <v>0.51933795232766777</v>
      </c>
      <c r="D69" s="2">
        <f t="shared" si="3"/>
        <v>0.6000000000000002</v>
      </c>
      <c r="E69" s="2">
        <f t="shared" si="1"/>
        <v>0.51933795232766777</v>
      </c>
      <c r="I69" s="12"/>
    </row>
    <row r="70" spans="2:9" x14ac:dyDescent="0.35">
      <c r="B70" s="2">
        <f t="shared" si="2"/>
        <v>0.61000000000000021</v>
      </c>
      <c r="C70" s="2">
        <f t="shared" si="0"/>
        <v>0.51563549428151889</v>
      </c>
      <c r="D70" s="2">
        <f t="shared" si="3"/>
        <v>0.61000000000000021</v>
      </c>
      <c r="E70" s="2">
        <f t="shared" si="1"/>
        <v>0.51563549428151889</v>
      </c>
      <c r="I70" s="12"/>
    </row>
    <row r="71" spans="2:9" x14ac:dyDescent="0.35">
      <c r="B71" s="2">
        <f t="shared" si="2"/>
        <v>0.62000000000000022</v>
      </c>
      <c r="C71" s="2">
        <f t="shared" ref="C71:C102" si="4">IF(sigma&gt;0,y0*(MAX(0,(1-thetax*(B71/x0)^rho)/thetay))^(1/rho),y0)</f>
        <v>0.51201815934005257</v>
      </c>
      <c r="D71" s="2">
        <f t="shared" si="3"/>
        <v>0.62000000000000022</v>
      </c>
      <c r="E71" s="2">
        <f t="shared" ref="E71:E102" si="5">IF(sigma&gt;0,y*(MAX(0,(1-alphax*(D71/x)^rho)/alphay))^(1/rho),y)</f>
        <v>0.51201815934005257</v>
      </c>
      <c r="I71" s="12"/>
    </row>
    <row r="72" spans="2:9" x14ac:dyDescent="0.35">
      <c r="B72" s="2">
        <f t="shared" si="2"/>
        <v>0.63000000000000023</v>
      </c>
      <c r="C72" s="2">
        <f t="shared" si="4"/>
        <v>0.50848266978609225</v>
      </c>
      <c r="D72" s="2">
        <f t="shared" si="3"/>
        <v>0.63000000000000023</v>
      </c>
      <c r="E72" s="2">
        <f t="shared" si="5"/>
        <v>0.50848266978609225</v>
      </c>
      <c r="I72" s="12"/>
    </row>
    <row r="73" spans="2:9" x14ac:dyDescent="0.35">
      <c r="B73" s="2">
        <f t="shared" si="2"/>
        <v>0.64000000000000024</v>
      </c>
      <c r="C73" s="2">
        <f t="shared" si="4"/>
        <v>0.50502592346328568</v>
      </c>
      <c r="D73" s="2">
        <f t="shared" si="3"/>
        <v>0.64000000000000024</v>
      </c>
      <c r="E73" s="2">
        <f t="shared" si="5"/>
        <v>0.50502592346328568</v>
      </c>
      <c r="I73" s="12"/>
    </row>
    <row r="74" spans="2:9" x14ac:dyDescent="0.35">
      <c r="B74" s="2">
        <f t="shared" si="2"/>
        <v>0.65000000000000024</v>
      </c>
      <c r="C74" s="2">
        <f t="shared" si="4"/>
        <v>0.5016449818090859</v>
      </c>
      <c r="D74" s="2">
        <f t="shared" si="3"/>
        <v>0.65000000000000024</v>
      </c>
      <c r="E74" s="2">
        <f t="shared" si="5"/>
        <v>0.5016449818090859</v>
      </c>
      <c r="I74" s="12"/>
    </row>
    <row r="75" spans="2:9" x14ac:dyDescent="0.35">
      <c r="B75" s="2">
        <f t="shared" si="2"/>
        <v>0.66000000000000025</v>
      </c>
      <c r="C75" s="2">
        <f t="shared" si="4"/>
        <v>0.49833705887283591</v>
      </c>
      <c r="D75" s="2">
        <f t="shared" si="3"/>
        <v>0.66000000000000025</v>
      </c>
      <c r="E75" s="2">
        <f t="shared" si="5"/>
        <v>0.49833705887283591</v>
      </c>
      <c r="I75" s="12"/>
    </row>
    <row r="76" spans="2:9" x14ac:dyDescent="0.35">
      <c r="B76" s="2">
        <f t="shared" si="2"/>
        <v>0.67000000000000026</v>
      </c>
      <c r="C76" s="2">
        <f t="shared" si="4"/>
        <v>0.49509951122467993</v>
      </c>
      <c r="D76" s="2">
        <f t="shared" si="3"/>
        <v>0.67000000000000026</v>
      </c>
      <c r="E76" s="2">
        <f t="shared" si="5"/>
        <v>0.49509951122467993</v>
      </c>
      <c r="I76" s="12"/>
    </row>
    <row r="77" spans="2:9" x14ac:dyDescent="0.35">
      <c r="B77" s="2">
        <f t="shared" si="2"/>
        <v>0.68000000000000027</v>
      </c>
      <c r="C77" s="2">
        <f t="shared" si="4"/>
        <v>0.49192982867050061</v>
      </c>
      <c r="D77" s="2">
        <f t="shared" si="3"/>
        <v>0.68000000000000027</v>
      </c>
      <c r="E77" s="2">
        <f t="shared" si="5"/>
        <v>0.49192982867050061</v>
      </c>
      <c r="I77" s="12"/>
    </row>
    <row r="78" spans="2:9" x14ac:dyDescent="0.35">
      <c r="B78" s="2">
        <f t="shared" si="2"/>
        <v>0.69000000000000028</v>
      </c>
      <c r="C78" s="2">
        <f t="shared" si="4"/>
        <v>0.48882562569809584</v>
      </c>
      <c r="D78" s="2">
        <f t="shared" si="3"/>
        <v>0.69000000000000028</v>
      </c>
      <c r="E78" s="2">
        <f t="shared" si="5"/>
        <v>0.48882562569809584</v>
      </c>
      <c r="I78" s="12"/>
    </row>
    <row r="79" spans="2:9" x14ac:dyDescent="0.35">
      <c r="B79" s="2">
        <f t="shared" si="2"/>
        <v>0.70000000000000029</v>
      </c>
      <c r="C79" s="2">
        <f t="shared" si="4"/>
        <v>0.48578463358717922</v>
      </c>
      <c r="D79" s="2">
        <f t="shared" si="3"/>
        <v>0.70000000000000029</v>
      </c>
      <c r="E79" s="2">
        <f t="shared" si="5"/>
        <v>0.48578463358717922</v>
      </c>
      <c r="I79" s="12"/>
    </row>
    <row r="80" spans="2:9" x14ac:dyDescent="0.35">
      <c r="B80" s="2">
        <f t="shared" si="2"/>
        <v>0.7100000000000003</v>
      </c>
      <c r="C80" s="2">
        <f t="shared" si="4"/>
        <v>0.48280469312303154</v>
      </c>
      <c r="D80" s="2">
        <f t="shared" si="3"/>
        <v>0.7100000000000003</v>
      </c>
      <c r="E80" s="2">
        <f t="shared" si="5"/>
        <v>0.48280469312303154</v>
      </c>
      <c r="I80" s="12"/>
    </row>
    <row r="81" spans="2:9" x14ac:dyDescent="0.35">
      <c r="B81" s="2">
        <f t="shared" si="2"/>
        <v>0.72000000000000031</v>
      </c>
      <c r="C81" s="2">
        <f t="shared" si="4"/>
        <v>0.47988374785996285</v>
      </c>
      <c r="D81" s="2">
        <f t="shared" si="3"/>
        <v>0.72000000000000031</v>
      </c>
      <c r="E81" s="2">
        <f t="shared" si="5"/>
        <v>0.47988374785996285</v>
      </c>
      <c r="I81" s="12"/>
    </row>
    <row r="82" spans="2:9" x14ac:dyDescent="0.35">
      <c r="B82" s="2">
        <f t="shared" si="2"/>
        <v>0.73000000000000032</v>
      </c>
      <c r="C82" s="2">
        <f t="shared" si="4"/>
        <v>0.47701983788595304</v>
      </c>
      <c r="D82" s="2">
        <f t="shared" si="3"/>
        <v>0.73000000000000032</v>
      </c>
      <c r="E82" s="2">
        <f t="shared" si="5"/>
        <v>0.47701983788595304</v>
      </c>
      <c r="I82" s="12"/>
    </row>
    <row r="83" spans="2:9" x14ac:dyDescent="0.35">
      <c r="B83" s="2">
        <f t="shared" si="2"/>
        <v>0.74000000000000032</v>
      </c>
      <c r="C83" s="2">
        <f t="shared" si="4"/>
        <v>0.47421109404501521</v>
      </c>
      <c r="D83" s="2">
        <f t="shared" si="3"/>
        <v>0.74000000000000032</v>
      </c>
      <c r="E83" s="2">
        <f t="shared" si="5"/>
        <v>0.47421109404501521</v>
      </c>
      <c r="I83" s="12"/>
    </row>
    <row r="84" spans="2:9" x14ac:dyDescent="0.35">
      <c r="B84" s="2">
        <f t="shared" si="2"/>
        <v>0.75000000000000033</v>
      </c>
      <c r="C84" s="2">
        <f t="shared" si="4"/>
        <v>0.47145573257805523</v>
      </c>
      <c r="D84" s="2">
        <f t="shared" si="3"/>
        <v>0.75000000000000033</v>
      </c>
      <c r="E84" s="2">
        <f t="shared" si="5"/>
        <v>0.47145573257805523</v>
      </c>
      <c r="I84" s="12"/>
    </row>
    <row r="85" spans="2:9" x14ac:dyDescent="0.35">
      <c r="B85" s="2">
        <f t="shared" si="2"/>
        <v>0.76000000000000034</v>
      </c>
      <c r="C85" s="2">
        <f t="shared" si="4"/>
        <v>0.46875205014652804</v>
      </c>
      <c r="D85" s="2">
        <f t="shared" si="3"/>
        <v>0.76000000000000034</v>
      </c>
      <c r="E85" s="2">
        <f t="shared" si="5"/>
        <v>0.46875205014652804</v>
      </c>
      <c r="I85" s="12"/>
    </row>
    <row r="86" spans="2:9" x14ac:dyDescent="0.35">
      <c r="B86" s="2">
        <f t="shared" si="2"/>
        <v>0.77000000000000035</v>
      </c>
      <c r="C86" s="2">
        <f t="shared" si="4"/>
        <v>0.46609841920728667</v>
      </c>
      <c r="D86" s="2">
        <f t="shared" si="3"/>
        <v>0.77000000000000035</v>
      </c>
      <c r="E86" s="2">
        <f t="shared" si="5"/>
        <v>0.46609841920728667</v>
      </c>
      <c r="I86" s="12"/>
    </row>
    <row r="87" spans="2:9" x14ac:dyDescent="0.35">
      <c r="B87" s="2">
        <f t="shared" si="2"/>
        <v>0.78000000000000036</v>
      </c>
      <c r="C87" s="2">
        <f t="shared" si="4"/>
        <v>0.4634932837093817</v>
      </c>
      <c r="D87" s="2">
        <f t="shared" si="3"/>
        <v>0.78000000000000036</v>
      </c>
      <c r="E87" s="2">
        <f t="shared" si="5"/>
        <v>0.4634932837093817</v>
      </c>
      <c r="I87" s="12"/>
    </row>
    <row r="88" spans="2:9" x14ac:dyDescent="0.35">
      <c r="B88" s="2">
        <f t="shared" si="2"/>
        <v>0.79000000000000037</v>
      </c>
      <c r="C88" s="2">
        <f t="shared" si="4"/>
        <v>0.46093515508665572</v>
      </c>
      <c r="D88" s="2">
        <f t="shared" si="3"/>
        <v>0.79000000000000037</v>
      </c>
      <c r="E88" s="2">
        <f t="shared" si="5"/>
        <v>0.46093515508665572</v>
      </c>
      <c r="I88" s="12"/>
    </row>
    <row r="89" spans="2:9" x14ac:dyDescent="0.35">
      <c r="B89" s="2">
        <f t="shared" si="2"/>
        <v>0.80000000000000038</v>
      </c>
      <c r="C89" s="2">
        <f t="shared" si="4"/>
        <v>0.45842260852240652</v>
      </c>
      <c r="D89" s="2">
        <f t="shared" si="3"/>
        <v>0.80000000000000038</v>
      </c>
      <c r="E89" s="2">
        <f t="shared" si="5"/>
        <v>0.45842260852240652</v>
      </c>
      <c r="I89" s="12"/>
    </row>
    <row r="90" spans="2:9" x14ac:dyDescent="0.35">
      <c r="B90" s="2">
        <f t="shared" si="2"/>
        <v>0.81000000000000039</v>
      </c>
      <c r="C90" s="2">
        <f t="shared" si="4"/>
        <v>0.45595427946443473</v>
      </c>
      <c r="D90" s="2">
        <f t="shared" si="3"/>
        <v>0.81000000000000039</v>
      </c>
      <c r="E90" s="2">
        <f t="shared" si="5"/>
        <v>0.45595427946443473</v>
      </c>
      <c r="I90" s="12"/>
    </row>
    <row r="91" spans="2:9" x14ac:dyDescent="0.35">
      <c r="B91" s="2">
        <f t="shared" si="2"/>
        <v>0.8200000000000004</v>
      </c>
      <c r="C91" s="2">
        <f t="shared" si="4"/>
        <v>0.45352886037094503</v>
      </c>
      <c r="D91" s="2">
        <f t="shared" si="3"/>
        <v>0.8200000000000004</v>
      </c>
      <c r="E91" s="2">
        <f t="shared" si="5"/>
        <v>0.45352886037094503</v>
      </c>
      <c r="I91" s="12"/>
    </row>
    <row r="92" spans="2:9" x14ac:dyDescent="0.35">
      <c r="B92" s="2">
        <f t="shared" si="2"/>
        <v>0.8300000000000004</v>
      </c>
      <c r="C92" s="2">
        <f t="shared" si="4"/>
        <v>0.45114509766923222</v>
      </c>
      <c r="D92" s="2">
        <f t="shared" si="3"/>
        <v>0.8300000000000004</v>
      </c>
      <c r="E92" s="2">
        <f t="shared" si="5"/>
        <v>0.45114509766923222</v>
      </c>
      <c r="I92" s="12"/>
    </row>
    <row r="93" spans="2:9" x14ac:dyDescent="0.35">
      <c r="B93" s="2">
        <f t="shared" si="2"/>
        <v>0.84000000000000041</v>
      </c>
      <c r="C93" s="2">
        <f t="shared" si="4"/>
        <v>0.44880178891098116</v>
      </c>
      <c r="D93" s="2">
        <f t="shared" si="3"/>
        <v>0.84000000000000041</v>
      </c>
      <c r="E93" s="2">
        <f t="shared" si="5"/>
        <v>0.44880178891098116</v>
      </c>
      <c r="I93" s="12"/>
    </row>
    <row r="94" spans="2:9" x14ac:dyDescent="0.35">
      <c r="B94" s="2">
        <f t="shared" si="2"/>
        <v>0.85000000000000042</v>
      </c>
      <c r="C94" s="2">
        <f t="shared" si="4"/>
        <v>0.44649778010942676</v>
      </c>
      <c r="D94" s="2">
        <f t="shared" si="3"/>
        <v>0.85000000000000042</v>
      </c>
      <c r="E94" s="2">
        <f t="shared" si="5"/>
        <v>0.44649778010942676</v>
      </c>
      <c r="I94" s="12"/>
    </row>
    <row r="95" spans="2:9" x14ac:dyDescent="0.35">
      <c r="B95" s="2">
        <f t="shared" si="2"/>
        <v>0.86000000000000043</v>
      </c>
      <c r="C95" s="2">
        <f t="shared" si="4"/>
        <v>0.44423196324436343</v>
      </c>
      <c r="D95" s="2">
        <f t="shared" si="3"/>
        <v>0.86000000000000043</v>
      </c>
      <c r="E95" s="2">
        <f t="shared" si="5"/>
        <v>0.44423196324436343</v>
      </c>
      <c r="I95" s="12"/>
    </row>
    <row r="96" spans="2:9" x14ac:dyDescent="0.35">
      <c r="B96" s="2">
        <f t="shared" si="2"/>
        <v>0.87000000000000044</v>
      </c>
      <c r="C96" s="2">
        <f t="shared" si="4"/>
        <v>0.44200327392313893</v>
      </c>
      <c r="D96" s="2">
        <f t="shared" si="3"/>
        <v>0.87000000000000044</v>
      </c>
      <c r="E96" s="2">
        <f t="shared" si="5"/>
        <v>0.44200327392313893</v>
      </c>
      <c r="I96" s="12"/>
    </row>
    <row r="97" spans="2:9" x14ac:dyDescent="0.35">
      <c r="B97" s="2">
        <f t="shared" si="2"/>
        <v>0.88000000000000045</v>
      </c>
      <c r="C97" s="2">
        <f t="shared" si="4"/>
        <v>0.4398106891857369</v>
      </c>
      <c r="D97" s="2">
        <f t="shared" si="3"/>
        <v>0.88000000000000045</v>
      </c>
      <c r="E97" s="2">
        <f t="shared" si="5"/>
        <v>0.4398106891857369</v>
      </c>
      <c r="I97" s="12"/>
    </row>
    <row r="98" spans="2:9" x14ac:dyDescent="0.35">
      <c r="B98" s="2">
        <f t="shared" si="2"/>
        <v>0.89000000000000046</v>
      </c>
      <c r="C98" s="2">
        <f t="shared" si="4"/>
        <v>0.4376532254438551</v>
      </c>
      <c r="D98" s="2">
        <f t="shared" si="3"/>
        <v>0.89000000000000046</v>
      </c>
      <c r="E98" s="2">
        <f t="shared" si="5"/>
        <v>0.4376532254438551</v>
      </c>
      <c r="I98" s="12"/>
    </row>
    <row r="99" spans="2:9" x14ac:dyDescent="0.35">
      <c r="B99" s="2">
        <f t="shared" si="2"/>
        <v>0.90000000000000047</v>
      </c>
      <c r="C99" s="2">
        <f t="shared" si="4"/>
        <v>0.43552993654430744</v>
      </c>
      <c r="D99" s="2">
        <f t="shared" si="3"/>
        <v>0.90000000000000047</v>
      </c>
      <c r="E99" s="2">
        <f t="shared" si="5"/>
        <v>0.43552993654430744</v>
      </c>
      <c r="I99" s="12"/>
    </row>
    <row r="100" spans="2:9" x14ac:dyDescent="0.35">
      <c r="B100" s="2">
        <f t="shared" si="2"/>
        <v>0.91000000000000048</v>
      </c>
      <c r="C100" s="2">
        <f t="shared" si="4"/>
        <v>0.43343991194789555</v>
      </c>
      <c r="D100" s="2">
        <f t="shared" si="3"/>
        <v>0.91000000000000048</v>
      </c>
      <c r="E100" s="2">
        <f t="shared" si="5"/>
        <v>0.43343991194789555</v>
      </c>
      <c r="I100" s="12"/>
    </row>
    <row r="101" spans="2:9" x14ac:dyDescent="0.35">
      <c r="B101" s="2">
        <f t="shared" si="2"/>
        <v>0.92000000000000048</v>
      </c>
      <c r="C101" s="2">
        <f t="shared" si="4"/>
        <v>0.43138227501581478</v>
      </c>
      <c r="D101" s="2">
        <f t="shared" si="3"/>
        <v>0.92000000000000048</v>
      </c>
      <c r="E101" s="2">
        <f t="shared" si="5"/>
        <v>0.43138227501581478</v>
      </c>
      <c r="I101" s="12"/>
    </row>
    <row r="102" spans="2:9" x14ac:dyDescent="0.35">
      <c r="B102" s="2">
        <f t="shared" si="2"/>
        <v>0.93000000000000049</v>
      </c>
      <c r="C102" s="2">
        <f t="shared" si="4"/>
        <v>0.4293561813960281</v>
      </c>
      <c r="D102" s="2">
        <f t="shared" si="3"/>
        <v>0.93000000000000049</v>
      </c>
      <c r="E102" s="2">
        <f t="shared" si="5"/>
        <v>0.4293561813960281</v>
      </c>
      <c r="I102" s="12"/>
    </row>
    <row r="103" spans="2:9" x14ac:dyDescent="0.35">
      <c r="B103" s="2">
        <f t="shared" si="2"/>
        <v>0.9400000000000005</v>
      </c>
      <c r="C103" s="2">
        <f t="shared" ref="C103:C134" si="6">IF(sigma&gt;0,y0*(MAX(0,(1-thetax*(B103/x0)^rho)/thetay))^(1/rho),y0)</f>
        <v>0.42736081750282223</v>
      </c>
      <c r="D103" s="2">
        <f t="shared" si="3"/>
        <v>0.9400000000000005</v>
      </c>
      <c r="E103" s="2">
        <f t="shared" ref="E103:E134" si="7">IF(sigma&gt;0,y*(MAX(0,(1-alphax*(D103/x)^rho)/alphay))^(1/rho),y)</f>
        <v>0.42736081750282223</v>
      </c>
      <c r="I103" s="12"/>
    </row>
    <row r="104" spans="2:9" x14ac:dyDescent="0.35">
      <c r="B104" s="2">
        <f t="shared" si="2"/>
        <v>0.95000000000000051</v>
      </c>
      <c r="C104" s="2">
        <f t="shared" si="6"/>
        <v>0.42539539908330165</v>
      </c>
      <c r="D104" s="2">
        <f t="shared" si="3"/>
        <v>0.95000000000000051</v>
      </c>
      <c r="E104" s="2">
        <f t="shared" si="7"/>
        <v>0.42539539908330165</v>
      </c>
      <c r="I104" s="12"/>
    </row>
    <row r="105" spans="2:9" x14ac:dyDescent="0.35">
      <c r="B105" s="2">
        <f t="shared" ref="B105:B168" si="8">0.01+B104</f>
        <v>0.96000000000000052</v>
      </c>
      <c r="C105" s="2">
        <f t="shared" si="6"/>
        <v>0.42345916986489157</v>
      </c>
      <c r="D105" s="2">
        <f t="shared" ref="D105:D168" si="9">0.01+D104</f>
        <v>0.96000000000000052</v>
      </c>
      <c r="E105" s="2">
        <f t="shared" si="7"/>
        <v>0.42345916986489157</v>
      </c>
      <c r="I105" s="12"/>
    </row>
    <row r="106" spans="2:9" x14ac:dyDescent="0.35">
      <c r="B106" s="2">
        <f t="shared" si="8"/>
        <v>0.97000000000000053</v>
      </c>
      <c r="C106" s="2">
        <f t="shared" si="6"/>
        <v>0.42155140027853805</v>
      </c>
      <c r="D106" s="2">
        <f t="shared" si="9"/>
        <v>0.97000000000000053</v>
      </c>
      <c r="E106" s="2">
        <f t="shared" si="7"/>
        <v>0.42155140027853805</v>
      </c>
      <c r="I106" s="12"/>
    </row>
    <row r="107" spans="2:9" x14ac:dyDescent="0.35">
      <c r="B107" s="2">
        <f t="shared" si="8"/>
        <v>0.98000000000000054</v>
      </c>
      <c r="C107" s="2">
        <f t="shared" si="6"/>
        <v>0.41967138625257927</v>
      </c>
      <c r="D107" s="2">
        <f t="shared" si="9"/>
        <v>0.98000000000000054</v>
      </c>
      <c r="E107" s="2">
        <f t="shared" si="7"/>
        <v>0.41967138625257927</v>
      </c>
      <c r="I107" s="12"/>
    </row>
    <row r="108" spans="2:9" x14ac:dyDescent="0.35">
      <c r="B108" s="2">
        <f t="shared" si="8"/>
        <v>0.99000000000000055</v>
      </c>
      <c r="C108" s="2">
        <f t="shared" si="6"/>
        <v>0.41781844807284568</v>
      </c>
      <c r="D108" s="2">
        <f t="shared" si="9"/>
        <v>0.99000000000000055</v>
      </c>
      <c r="E108" s="2">
        <f t="shared" si="7"/>
        <v>0.41781844807284568</v>
      </c>
      <c r="I108" s="12"/>
    </row>
    <row r="109" spans="2:9" x14ac:dyDescent="0.35">
      <c r="B109" s="2">
        <f t="shared" si="8"/>
        <v>1.0000000000000004</v>
      </c>
      <c r="C109" s="2">
        <f t="shared" si="6"/>
        <v>0.4159919293045668</v>
      </c>
      <c r="D109" s="2">
        <f t="shared" si="9"/>
        <v>1.0000000000000004</v>
      </c>
      <c r="E109" s="2">
        <f t="shared" si="7"/>
        <v>0.4159919293045668</v>
      </c>
      <c r="I109" s="12"/>
    </row>
    <row r="110" spans="2:9" x14ac:dyDescent="0.35">
      <c r="B110" s="2">
        <f t="shared" si="8"/>
        <v>1.0100000000000005</v>
      </c>
      <c r="C110" s="2">
        <f t="shared" si="6"/>
        <v>0.41419119577217539</v>
      </c>
      <c r="D110" s="2">
        <f t="shared" si="9"/>
        <v>1.0100000000000005</v>
      </c>
      <c r="E110" s="2">
        <f t="shared" si="7"/>
        <v>0.41419119577217539</v>
      </c>
      <c r="I110" s="12"/>
    </row>
    <row r="111" spans="2:9" x14ac:dyDescent="0.35">
      <c r="B111" s="2">
        <f t="shared" si="8"/>
        <v>1.0200000000000005</v>
      </c>
      <c r="C111" s="2">
        <f t="shared" si="6"/>
        <v>0.41241563459348562</v>
      </c>
      <c r="D111" s="2">
        <f t="shared" si="9"/>
        <v>1.0200000000000005</v>
      </c>
      <c r="E111" s="2">
        <f t="shared" si="7"/>
        <v>0.41241563459348562</v>
      </c>
      <c r="I111" s="12"/>
    </row>
    <row r="112" spans="2:9" x14ac:dyDescent="0.35">
      <c r="B112" s="2">
        <f t="shared" si="8"/>
        <v>1.0300000000000005</v>
      </c>
      <c r="C112" s="2">
        <f t="shared" si="6"/>
        <v>0.41066465326472767</v>
      </c>
      <c r="D112" s="2">
        <f t="shared" si="9"/>
        <v>1.0300000000000005</v>
      </c>
      <c r="E112" s="2">
        <f t="shared" si="7"/>
        <v>0.41066465326472767</v>
      </c>
      <c r="I112" s="12"/>
    </row>
    <row r="113" spans="2:9" x14ac:dyDescent="0.35">
      <c r="B113" s="2">
        <f t="shared" si="8"/>
        <v>1.0400000000000005</v>
      </c>
      <c r="C113" s="2">
        <f t="shared" si="6"/>
        <v>0.40893767879327392</v>
      </c>
      <c r="D113" s="2">
        <f t="shared" si="9"/>
        <v>1.0400000000000005</v>
      </c>
      <c r="E113" s="2">
        <f t="shared" si="7"/>
        <v>0.40893767879327392</v>
      </c>
      <c r="I113" s="12"/>
    </row>
    <row r="114" spans="2:9" x14ac:dyDescent="0.35">
      <c r="B114" s="2">
        <f t="shared" si="8"/>
        <v>1.0500000000000005</v>
      </c>
      <c r="C114" s="2">
        <f t="shared" si="6"/>
        <v>0.40723415687529907</v>
      </c>
      <c r="D114" s="2">
        <f t="shared" si="9"/>
        <v>1.0500000000000005</v>
      </c>
      <c r="E114" s="2">
        <f t="shared" si="7"/>
        <v>0.40723415687529907</v>
      </c>
      <c r="I114" s="12"/>
    </row>
    <row r="115" spans="2:9" x14ac:dyDescent="0.35">
      <c r="B115" s="2">
        <f t="shared" si="8"/>
        <v>1.0600000000000005</v>
      </c>
      <c r="C115" s="2">
        <f t="shared" si="6"/>
        <v>0.40555355111545283</v>
      </c>
      <c r="D115" s="2">
        <f t="shared" si="9"/>
        <v>1.0600000000000005</v>
      </c>
      <c r="E115" s="2">
        <f t="shared" si="7"/>
        <v>0.40555355111545283</v>
      </c>
      <c r="I115" s="12"/>
    </row>
    <row r="116" spans="2:9" x14ac:dyDescent="0.35">
      <c r="B116" s="2">
        <f t="shared" si="8"/>
        <v>1.0700000000000005</v>
      </c>
      <c r="C116" s="2">
        <f t="shared" si="6"/>
        <v>0.40389534228614926</v>
      </c>
      <c r="D116" s="2">
        <f t="shared" si="9"/>
        <v>1.0700000000000005</v>
      </c>
      <c r="E116" s="2">
        <f t="shared" si="7"/>
        <v>0.40389534228614926</v>
      </c>
      <c r="I116" s="12"/>
    </row>
    <row r="117" spans="2:9" x14ac:dyDescent="0.35">
      <c r="B117" s="2">
        <f t="shared" si="8"/>
        <v>1.0800000000000005</v>
      </c>
      <c r="C117" s="2">
        <f t="shared" si="6"/>
        <v>0.40225902762409577</v>
      </c>
      <c r="D117" s="2">
        <f t="shared" si="9"/>
        <v>1.0800000000000005</v>
      </c>
      <c r="E117" s="2">
        <f t="shared" si="7"/>
        <v>0.40225902762409577</v>
      </c>
      <c r="I117" s="12"/>
    </row>
    <row r="118" spans="2:9" x14ac:dyDescent="0.35">
      <c r="B118" s="2">
        <f t="shared" si="8"/>
        <v>1.0900000000000005</v>
      </c>
      <c r="C118" s="2">
        <f t="shared" si="6"/>
        <v>0.40064412016180839</v>
      </c>
      <c r="D118" s="2">
        <f t="shared" si="9"/>
        <v>1.0900000000000005</v>
      </c>
      <c r="E118" s="2">
        <f t="shared" si="7"/>
        <v>0.40064412016180839</v>
      </c>
      <c r="I118" s="12"/>
    </row>
    <row r="119" spans="2:9" x14ac:dyDescent="0.35">
      <c r="B119" s="2">
        <f t="shared" si="8"/>
        <v>1.1000000000000005</v>
      </c>
      <c r="C119" s="2">
        <f t="shared" si="6"/>
        <v>0.39905014809210193</v>
      </c>
      <c r="D119" s="2">
        <f t="shared" si="9"/>
        <v>1.1000000000000005</v>
      </c>
      <c r="E119" s="2">
        <f t="shared" si="7"/>
        <v>0.39905014809210193</v>
      </c>
      <c r="I119" s="12"/>
    </row>
    <row r="120" spans="2:9" x14ac:dyDescent="0.35">
      <c r="B120" s="2">
        <f t="shared" si="8"/>
        <v>1.1100000000000005</v>
      </c>
      <c r="C120" s="2">
        <f t="shared" si="6"/>
        <v>0.3974766541637243</v>
      </c>
      <c r="D120" s="2">
        <f t="shared" si="9"/>
        <v>1.1100000000000005</v>
      </c>
      <c r="E120" s="2">
        <f t="shared" si="7"/>
        <v>0.3974766541637243</v>
      </c>
      <c r="I120" s="12"/>
    </row>
    <row r="121" spans="2:9" x14ac:dyDescent="0.35">
      <c r="B121" s="2">
        <f t="shared" si="8"/>
        <v>1.1200000000000006</v>
      </c>
      <c r="C121" s="2">
        <f t="shared" si="6"/>
        <v>0.39592319510615887</v>
      </c>
      <c r="D121" s="2">
        <f t="shared" si="9"/>
        <v>1.1200000000000006</v>
      </c>
      <c r="E121" s="2">
        <f t="shared" si="7"/>
        <v>0.39592319510615887</v>
      </c>
      <c r="I121" s="12"/>
    </row>
    <row r="122" spans="2:9" x14ac:dyDescent="0.35">
      <c r="B122" s="2">
        <f t="shared" si="8"/>
        <v>1.1300000000000006</v>
      </c>
      <c r="C122" s="2">
        <f t="shared" si="6"/>
        <v>0.39438934108215606</v>
      </c>
      <c r="D122" s="2">
        <f t="shared" si="9"/>
        <v>1.1300000000000006</v>
      </c>
      <c r="E122" s="2">
        <f t="shared" si="7"/>
        <v>0.39438934108215606</v>
      </c>
      <c r="I122" s="12"/>
    </row>
    <row r="123" spans="2:9" x14ac:dyDescent="0.35">
      <c r="B123" s="2">
        <f t="shared" si="8"/>
        <v>1.1400000000000006</v>
      </c>
      <c r="C123" s="2">
        <f t="shared" si="6"/>
        <v>0.39287467516625191</v>
      </c>
      <c r="D123" s="2">
        <f t="shared" si="9"/>
        <v>1.1400000000000006</v>
      </c>
      <c r="E123" s="2">
        <f t="shared" si="7"/>
        <v>0.39287467516625191</v>
      </c>
      <c r="I123" s="12"/>
    </row>
    <row r="124" spans="2:9" x14ac:dyDescent="0.35">
      <c r="B124" s="2">
        <f t="shared" si="8"/>
        <v>1.1500000000000006</v>
      </c>
      <c r="C124" s="2">
        <f t="shared" si="6"/>
        <v>0.3913787928479549</v>
      </c>
      <c r="D124" s="2">
        <f t="shared" si="9"/>
        <v>1.1500000000000006</v>
      </c>
      <c r="E124" s="2">
        <f t="shared" si="7"/>
        <v>0.3913787928479549</v>
      </c>
      <c r="I124" s="12"/>
    </row>
    <row r="125" spans="2:9" x14ac:dyDescent="0.35">
      <c r="B125" s="2">
        <f t="shared" si="8"/>
        <v>1.1600000000000006</v>
      </c>
      <c r="C125" s="2">
        <f t="shared" si="6"/>
        <v>0.38990130155808644</v>
      </c>
      <c r="D125" s="2">
        <f t="shared" si="9"/>
        <v>1.1600000000000006</v>
      </c>
      <c r="E125" s="2">
        <f t="shared" si="7"/>
        <v>0.38990130155808644</v>
      </c>
      <c r="I125" s="12"/>
    </row>
    <row r="126" spans="2:9" x14ac:dyDescent="0.35">
      <c r="B126" s="2">
        <f t="shared" si="8"/>
        <v>1.1700000000000006</v>
      </c>
      <c r="C126" s="2">
        <f t="shared" si="6"/>
        <v>0.38844182021719503</v>
      </c>
      <c r="D126" s="2">
        <f t="shared" si="9"/>
        <v>1.1700000000000006</v>
      </c>
      <c r="E126" s="2">
        <f t="shared" si="7"/>
        <v>0.38844182021719503</v>
      </c>
      <c r="I126" s="12"/>
    </row>
    <row r="127" spans="2:9" x14ac:dyDescent="0.35">
      <c r="B127" s="2">
        <f t="shared" si="8"/>
        <v>1.1800000000000006</v>
      </c>
      <c r="C127" s="2">
        <f t="shared" si="6"/>
        <v>0.38699997880465581</v>
      </c>
      <c r="D127" s="2">
        <f t="shared" si="9"/>
        <v>1.1800000000000006</v>
      </c>
      <c r="E127" s="2">
        <f t="shared" si="7"/>
        <v>0.38699997880465581</v>
      </c>
      <c r="I127" s="12"/>
    </row>
    <row r="128" spans="2:9" x14ac:dyDescent="0.35">
      <c r="B128" s="2">
        <f t="shared" si="8"/>
        <v>1.1900000000000006</v>
      </c>
      <c r="C128" s="2">
        <f t="shared" si="6"/>
        <v>0.38557541794745476</v>
      </c>
      <c r="D128" s="2">
        <f t="shared" si="9"/>
        <v>1.1900000000000006</v>
      </c>
      <c r="E128" s="2">
        <f t="shared" si="7"/>
        <v>0.38557541794745476</v>
      </c>
      <c r="I128" s="12"/>
    </row>
    <row r="129" spans="2:9" x14ac:dyDescent="0.35">
      <c r="B129" s="2">
        <f t="shared" si="8"/>
        <v>1.2000000000000006</v>
      </c>
      <c r="C129" s="2">
        <f t="shared" si="6"/>
        <v>0.38416778852754957</v>
      </c>
      <c r="D129" s="2">
        <f t="shared" si="9"/>
        <v>1.2000000000000006</v>
      </c>
      <c r="E129" s="2">
        <f t="shared" si="7"/>
        <v>0.38416778852754957</v>
      </c>
      <c r="I129" s="12"/>
    </row>
    <row r="130" spans="2:9" x14ac:dyDescent="0.35">
      <c r="B130" s="2">
        <f t="shared" si="8"/>
        <v>1.2100000000000006</v>
      </c>
      <c r="C130" s="2">
        <f t="shared" si="6"/>
        <v>0.38277675130685618</v>
      </c>
      <c r="D130" s="2">
        <f t="shared" si="9"/>
        <v>1.2100000000000006</v>
      </c>
      <c r="E130" s="2">
        <f t="shared" si="7"/>
        <v>0.38277675130685618</v>
      </c>
      <c r="I130" s="12"/>
    </row>
    <row r="131" spans="2:9" x14ac:dyDescent="0.35">
      <c r="B131" s="2">
        <f t="shared" si="8"/>
        <v>1.2200000000000006</v>
      </c>
      <c r="C131" s="2">
        <f t="shared" si="6"/>
        <v>0.38140197656891167</v>
      </c>
      <c r="D131" s="2">
        <f t="shared" si="9"/>
        <v>1.2200000000000006</v>
      </c>
      <c r="E131" s="2">
        <f t="shared" si="7"/>
        <v>0.38140197656891167</v>
      </c>
      <c r="I131" s="12"/>
    </row>
    <row r="132" spans="2:9" x14ac:dyDescent="0.35">
      <c r="B132" s="2">
        <f t="shared" si="8"/>
        <v>1.2300000000000006</v>
      </c>
      <c r="C132" s="2">
        <f t="shared" si="6"/>
        <v>0.38004314377632098</v>
      </c>
      <c r="D132" s="2">
        <f t="shared" si="9"/>
        <v>1.2300000000000006</v>
      </c>
      <c r="E132" s="2">
        <f t="shared" si="7"/>
        <v>0.38004314377632098</v>
      </c>
      <c r="I132" s="12"/>
    </row>
    <row r="133" spans="2:9" x14ac:dyDescent="0.35">
      <c r="B133" s="2">
        <f t="shared" si="8"/>
        <v>1.2400000000000007</v>
      </c>
      <c r="C133" s="2">
        <f t="shared" si="6"/>
        <v>0.37869994124321588</v>
      </c>
      <c r="D133" s="2">
        <f t="shared" si="9"/>
        <v>1.2400000000000007</v>
      </c>
      <c r="E133" s="2">
        <f t="shared" si="7"/>
        <v>0.37869994124321588</v>
      </c>
      <c r="I133" s="12"/>
    </row>
    <row r="134" spans="2:9" x14ac:dyDescent="0.35">
      <c r="B134" s="2">
        <f t="shared" si="8"/>
        <v>1.2500000000000007</v>
      </c>
      <c r="C134" s="2">
        <f t="shared" si="6"/>
        <v>0.37737206582192456</v>
      </c>
      <c r="D134" s="2">
        <f t="shared" si="9"/>
        <v>1.2500000000000007</v>
      </c>
      <c r="E134" s="2">
        <f t="shared" si="7"/>
        <v>0.37737206582192456</v>
      </c>
      <c r="I134" s="12"/>
    </row>
    <row r="135" spans="2:9" x14ac:dyDescent="0.35">
      <c r="B135" s="2">
        <f t="shared" si="8"/>
        <v>1.2600000000000007</v>
      </c>
      <c r="C135" s="2">
        <f t="shared" ref="C135:C166" si="10">IF(sigma&gt;0,y0*(MAX(0,(1-thetax*(B135/x0)^rho)/thetay))^(1/rho),y0)</f>
        <v>0.37605922260315899</v>
      </c>
      <c r="D135" s="2">
        <f t="shared" si="9"/>
        <v>1.2600000000000007</v>
      </c>
      <c r="E135" s="2">
        <f t="shared" ref="E135:E166" si="11">IF(sigma&gt;0,y*(MAX(0,(1-alphax*(D135/x)^rho)/alphay))^(1/rho),y)</f>
        <v>0.37605922260315899</v>
      </c>
      <c r="I135" s="12"/>
    </row>
    <row r="136" spans="2:9" x14ac:dyDescent="0.35">
      <c r="B136" s="2">
        <f t="shared" si="8"/>
        <v>1.2700000000000007</v>
      </c>
      <c r="C136" s="2">
        <f t="shared" si="10"/>
        <v>0.37476112462892475</v>
      </c>
      <c r="D136" s="2">
        <f t="shared" si="9"/>
        <v>1.2700000000000007</v>
      </c>
      <c r="E136" s="2">
        <f t="shared" si="11"/>
        <v>0.37476112462892475</v>
      </c>
      <c r="I136" s="12"/>
    </row>
    <row r="137" spans="2:9" x14ac:dyDescent="0.35">
      <c r="B137" s="2">
        <f t="shared" si="8"/>
        <v>1.2800000000000007</v>
      </c>
      <c r="C137" s="2">
        <f t="shared" si="10"/>
        <v>0.37347749261774593</v>
      </c>
      <c r="D137" s="2">
        <f t="shared" si="9"/>
        <v>1.2800000000000007</v>
      </c>
      <c r="E137" s="2">
        <f t="shared" si="11"/>
        <v>0.37347749261774593</v>
      </c>
      <c r="I137" s="12"/>
    </row>
    <row r="138" spans="2:9" x14ac:dyDescent="0.35">
      <c r="B138" s="2">
        <f t="shared" si="8"/>
        <v>1.2900000000000007</v>
      </c>
      <c r="C138" s="2">
        <f t="shared" si="10"/>
        <v>0.3722080547012927</v>
      </c>
      <c r="D138" s="2">
        <f t="shared" si="9"/>
        <v>1.2900000000000007</v>
      </c>
      <c r="E138" s="2">
        <f t="shared" si="11"/>
        <v>0.3722080547012927</v>
      </c>
      <c r="I138" s="12"/>
    </row>
    <row r="139" spans="2:9" x14ac:dyDescent="0.35">
      <c r="B139" s="2">
        <f t="shared" si="8"/>
        <v>1.3000000000000007</v>
      </c>
      <c r="C139" s="2">
        <f t="shared" si="10"/>
        <v>0.37095254617207624</v>
      </c>
      <c r="D139" s="2">
        <f t="shared" si="9"/>
        <v>1.3000000000000007</v>
      </c>
      <c r="E139" s="2">
        <f t="shared" si="11"/>
        <v>0.37095254617207624</v>
      </c>
      <c r="I139" s="12"/>
    </row>
    <row r="140" spans="2:9" x14ac:dyDescent="0.35">
      <c r="B140" s="2">
        <f t="shared" si="8"/>
        <v>1.3100000000000007</v>
      </c>
      <c r="C140" s="2">
        <f t="shared" si="10"/>
        <v>0.3697107092416474</v>
      </c>
      <c r="D140" s="2">
        <f t="shared" si="9"/>
        <v>1.3100000000000007</v>
      </c>
      <c r="E140" s="2">
        <f t="shared" si="11"/>
        <v>0.3697107092416474</v>
      </c>
      <c r="I140" s="12"/>
    </row>
    <row r="141" spans="2:9" x14ac:dyDescent="0.35">
      <c r="B141" s="2">
        <f t="shared" si="8"/>
        <v>1.3200000000000007</v>
      </c>
      <c r="C141" s="2">
        <f t="shared" si="10"/>
        <v>0.36848229280860811</v>
      </c>
      <c r="D141" s="2">
        <f t="shared" si="9"/>
        <v>1.3200000000000007</v>
      </c>
      <c r="E141" s="2">
        <f t="shared" si="11"/>
        <v>0.36848229280860811</v>
      </c>
      <c r="I141" s="12"/>
    </row>
    <row r="142" spans="2:9" x14ac:dyDescent="0.35">
      <c r="B142" s="2">
        <f t="shared" si="8"/>
        <v>1.3300000000000007</v>
      </c>
      <c r="C142" s="2">
        <f t="shared" si="10"/>
        <v>0.36726705223617556</v>
      </c>
      <c r="D142" s="2">
        <f t="shared" si="9"/>
        <v>1.3300000000000007</v>
      </c>
      <c r="E142" s="2">
        <f t="shared" si="11"/>
        <v>0.36726705223617556</v>
      </c>
      <c r="I142" s="12"/>
    </row>
    <row r="143" spans="2:9" x14ac:dyDescent="0.35">
      <c r="B143" s="2">
        <f t="shared" si="8"/>
        <v>1.3400000000000007</v>
      </c>
      <c r="C143" s="2">
        <f t="shared" si="10"/>
        <v>0.36606474913874132</v>
      </c>
      <c r="D143" s="2">
        <f t="shared" si="9"/>
        <v>1.3400000000000007</v>
      </c>
      <c r="E143" s="2">
        <f t="shared" si="11"/>
        <v>0.36606474913874132</v>
      </c>
      <c r="I143" s="12"/>
    </row>
    <row r="144" spans="2:9" x14ac:dyDescent="0.35">
      <c r="B144" s="2">
        <f t="shared" si="8"/>
        <v>1.3500000000000008</v>
      </c>
      <c r="C144" s="2">
        <f t="shared" si="10"/>
        <v>0.36487515117696911</v>
      </c>
      <c r="D144" s="2">
        <f t="shared" si="9"/>
        <v>1.3500000000000008</v>
      </c>
      <c r="E144" s="2">
        <f t="shared" si="11"/>
        <v>0.36487515117696911</v>
      </c>
      <c r="I144" s="12"/>
    </row>
    <row r="145" spans="2:9" x14ac:dyDescent="0.35">
      <c r="B145" s="2">
        <f t="shared" si="8"/>
        <v>1.3600000000000008</v>
      </c>
      <c r="C145" s="2">
        <f t="shared" si="10"/>
        <v>0.36369803186112065</v>
      </c>
      <c r="D145" s="2">
        <f t="shared" si="9"/>
        <v>1.3600000000000008</v>
      </c>
      <c r="E145" s="2">
        <f t="shared" si="11"/>
        <v>0.36369803186112065</v>
      </c>
      <c r="I145" s="12"/>
    </row>
    <row r="146" spans="2:9" x14ac:dyDescent="0.35">
      <c r="B146" s="2">
        <f t="shared" si="8"/>
        <v>1.3700000000000008</v>
      </c>
      <c r="C146" s="2">
        <f t="shared" si="10"/>
        <v>0.36253317036211974</v>
      </c>
      <c r="D146" s="2">
        <f t="shared" si="9"/>
        <v>1.3700000000000008</v>
      </c>
      <c r="E146" s="2">
        <f t="shared" si="11"/>
        <v>0.36253317036211974</v>
      </c>
      <c r="I146" s="12"/>
    </row>
    <row r="147" spans="2:9" x14ac:dyDescent="0.35">
      <c r="B147" s="2">
        <f t="shared" si="8"/>
        <v>1.3800000000000008</v>
      </c>
      <c r="C147" s="2">
        <f t="shared" si="10"/>
        <v>0.36138035133007529</v>
      </c>
      <c r="D147" s="2">
        <f t="shared" si="9"/>
        <v>1.3800000000000008</v>
      </c>
      <c r="E147" s="2">
        <f t="shared" si="11"/>
        <v>0.36138035133007529</v>
      </c>
      <c r="I147" s="12"/>
    </row>
    <row r="148" spans="2:9" x14ac:dyDescent="0.35">
      <c r="B148" s="2">
        <f t="shared" si="8"/>
        <v>1.3900000000000008</v>
      </c>
      <c r="C148" s="2">
        <f t="shared" si="10"/>
        <v>0.36023936471988843</v>
      </c>
      <c r="D148" s="2">
        <f t="shared" si="9"/>
        <v>1.3900000000000008</v>
      </c>
      <c r="E148" s="2">
        <f t="shared" si="11"/>
        <v>0.36023936471988843</v>
      </c>
      <c r="I148" s="12"/>
    </row>
    <row r="149" spans="2:9" x14ac:dyDescent="0.35">
      <c r="B149" s="2">
        <f t="shared" si="8"/>
        <v>1.4000000000000008</v>
      </c>
      <c r="C149" s="2">
        <f t="shared" si="10"/>
        <v>0.35911000562358714</v>
      </c>
      <c r="D149" s="2">
        <f t="shared" si="9"/>
        <v>1.4000000000000008</v>
      </c>
      <c r="E149" s="2">
        <f t="shared" si="11"/>
        <v>0.35911000562358714</v>
      </c>
      <c r="I149" s="12"/>
    </row>
    <row r="150" spans="2:9" x14ac:dyDescent="0.35">
      <c r="B150" s="2">
        <f t="shared" si="8"/>
        <v>1.4100000000000008</v>
      </c>
      <c r="C150" s="2">
        <f t="shared" si="10"/>
        <v>0.35799207410914907</v>
      </c>
      <c r="D150" s="2">
        <f t="shared" si="9"/>
        <v>1.4100000000000008</v>
      </c>
      <c r="E150" s="2">
        <f t="shared" si="11"/>
        <v>0.35799207410914907</v>
      </c>
      <c r="I150" s="12"/>
    </row>
    <row r="151" spans="2:9" x14ac:dyDescent="0.35">
      <c r="B151" s="2">
        <f t="shared" si="8"/>
        <v>1.4200000000000008</v>
      </c>
      <c r="C151" s="2">
        <f t="shared" si="10"/>
        <v>0.35688537506544538</v>
      </c>
      <c r="D151" s="2">
        <f t="shared" si="9"/>
        <v>1.4200000000000008</v>
      </c>
      <c r="E151" s="2">
        <f t="shared" si="11"/>
        <v>0.35688537506544538</v>
      </c>
      <c r="I151" s="12"/>
    </row>
    <row r="152" spans="2:9" x14ac:dyDescent="0.35">
      <c r="B152" s="2">
        <f t="shared" si="8"/>
        <v>1.4300000000000008</v>
      </c>
      <c r="C152" s="2">
        <f t="shared" si="10"/>
        <v>0.35578971805312609</v>
      </c>
      <c r="D152" s="2">
        <f t="shared" si="9"/>
        <v>1.4300000000000008</v>
      </c>
      <c r="E152" s="2">
        <f t="shared" si="11"/>
        <v>0.35578971805312609</v>
      </c>
      <c r="I152" s="12"/>
    </row>
    <row r="153" spans="2:9" x14ac:dyDescent="0.35">
      <c r="B153" s="2">
        <f t="shared" si="8"/>
        <v>1.4400000000000008</v>
      </c>
      <c r="C153" s="2">
        <f t="shared" si="10"/>
        <v>0.35470491716103364</v>
      </c>
      <c r="D153" s="2">
        <f t="shared" si="9"/>
        <v>1.4400000000000008</v>
      </c>
      <c r="E153" s="2">
        <f t="shared" si="11"/>
        <v>0.35470491716103364</v>
      </c>
      <c r="I153" s="12"/>
    </row>
    <row r="154" spans="2:9" x14ac:dyDescent="0.35">
      <c r="B154" s="2">
        <f t="shared" si="8"/>
        <v>1.4500000000000008</v>
      </c>
      <c r="C154" s="2">
        <f t="shared" si="10"/>
        <v>0.35363079086805654</v>
      </c>
      <c r="D154" s="2">
        <f t="shared" si="9"/>
        <v>1.4500000000000008</v>
      </c>
      <c r="E154" s="2">
        <f t="shared" si="11"/>
        <v>0.35363079086805654</v>
      </c>
      <c r="I154" s="12"/>
    </row>
    <row r="155" spans="2:9" x14ac:dyDescent="0.35">
      <c r="B155" s="2">
        <f t="shared" si="8"/>
        <v>1.4600000000000009</v>
      </c>
      <c r="C155" s="2">
        <f t="shared" si="10"/>
        <v>0.35256716191014131</v>
      </c>
      <c r="D155" s="2">
        <f t="shared" si="9"/>
        <v>1.4600000000000009</v>
      </c>
      <c r="E155" s="2">
        <f t="shared" si="11"/>
        <v>0.35256716191014131</v>
      </c>
      <c r="I155" s="12"/>
    </row>
    <row r="156" spans="2:9" x14ac:dyDescent="0.35">
      <c r="B156" s="2">
        <f t="shared" si="8"/>
        <v>1.4700000000000009</v>
      </c>
      <c r="C156" s="2">
        <f t="shared" si="10"/>
        <v>0.35151385715208566</v>
      </c>
      <c r="D156" s="2">
        <f t="shared" si="9"/>
        <v>1.4700000000000009</v>
      </c>
      <c r="E156" s="2">
        <f t="shared" si="11"/>
        <v>0.35151385715208566</v>
      </c>
      <c r="I156" s="12"/>
    </row>
    <row r="157" spans="2:9" x14ac:dyDescent="0.35">
      <c r="B157" s="2">
        <f t="shared" si="8"/>
        <v>1.4800000000000009</v>
      </c>
      <c r="C157" s="2">
        <f t="shared" si="10"/>
        <v>0.35047070746420328</v>
      </c>
      <c r="D157" s="2">
        <f t="shared" si="9"/>
        <v>1.4800000000000009</v>
      </c>
      <c r="E157" s="2">
        <f t="shared" si="11"/>
        <v>0.35047070746420328</v>
      </c>
      <c r="I157" s="12"/>
    </row>
    <row r="158" spans="2:9" x14ac:dyDescent="0.35">
      <c r="B158" s="2">
        <f t="shared" si="8"/>
        <v>1.4900000000000009</v>
      </c>
      <c r="C158" s="2">
        <f t="shared" si="10"/>
        <v>0.34943754760332063</v>
      </c>
      <c r="D158" s="2">
        <f t="shared" si="9"/>
        <v>1.4900000000000009</v>
      </c>
      <c r="E158" s="2">
        <f t="shared" si="11"/>
        <v>0.34943754760332063</v>
      </c>
      <c r="I158" s="12"/>
    </row>
    <row r="159" spans="2:9" x14ac:dyDescent="0.35">
      <c r="B159" s="2">
        <f t="shared" si="8"/>
        <v>1.5000000000000009</v>
      </c>
      <c r="C159" s="2">
        <f t="shared" si="10"/>
        <v>0.34841421609818352</v>
      </c>
      <c r="D159" s="2">
        <f t="shared" si="9"/>
        <v>1.5000000000000009</v>
      </c>
      <c r="E159" s="2">
        <f t="shared" si="11"/>
        <v>0.34841421609818352</v>
      </c>
      <c r="I159" s="12"/>
    </row>
    <row r="160" spans="2:9" x14ac:dyDescent="0.35">
      <c r="B160" s="2">
        <f t="shared" si="8"/>
        <v>1.5100000000000009</v>
      </c>
      <c r="C160" s="2">
        <f t="shared" si="10"/>
        <v>0.34740055513891704</v>
      </c>
      <c r="D160" s="2">
        <f t="shared" si="9"/>
        <v>1.5100000000000009</v>
      </c>
      <c r="E160" s="2">
        <f t="shared" si="11"/>
        <v>0.34740055513891704</v>
      </c>
      <c r="I160" s="12"/>
    </row>
    <row r="161" spans="2:9" x14ac:dyDescent="0.35">
      <c r="B161" s="2">
        <f t="shared" si="8"/>
        <v>1.5200000000000009</v>
      </c>
      <c r="C161" s="2">
        <f t="shared" si="10"/>
        <v>0.34639641047050906</v>
      </c>
      <c r="D161" s="2">
        <f t="shared" si="9"/>
        <v>1.5200000000000009</v>
      </c>
      <c r="E161" s="2">
        <f t="shared" si="11"/>
        <v>0.34639641047050906</v>
      </c>
      <c r="I161" s="12"/>
    </row>
    <row r="162" spans="2:9" x14ac:dyDescent="0.35">
      <c r="B162" s="2">
        <f t="shared" si="8"/>
        <v>1.5300000000000009</v>
      </c>
      <c r="C162" s="2">
        <f t="shared" si="10"/>
        <v>0.34540163128995488</v>
      </c>
      <c r="D162" s="2">
        <f t="shared" si="9"/>
        <v>1.5300000000000009</v>
      </c>
      <c r="E162" s="2">
        <f t="shared" si="11"/>
        <v>0.34540163128995488</v>
      </c>
      <c r="I162" s="12"/>
    </row>
    <row r="163" spans="2:9" x14ac:dyDescent="0.35">
      <c r="B163" s="2">
        <f t="shared" si="8"/>
        <v>1.5400000000000009</v>
      </c>
      <c r="C163" s="2">
        <f t="shared" si="10"/>
        <v>0.3444160701471296</v>
      </c>
      <c r="D163" s="2">
        <f t="shared" si="9"/>
        <v>1.5400000000000009</v>
      </c>
      <c r="E163" s="2">
        <f t="shared" si="11"/>
        <v>0.3444160701471296</v>
      </c>
      <c r="I163" s="12"/>
    </row>
    <row r="164" spans="2:9" x14ac:dyDescent="0.35">
      <c r="B164" s="2">
        <f t="shared" si="8"/>
        <v>1.5500000000000009</v>
      </c>
      <c r="C164" s="2">
        <f t="shared" si="10"/>
        <v>0.34343958284906684</v>
      </c>
      <c r="D164" s="2">
        <f t="shared" si="9"/>
        <v>1.5500000000000009</v>
      </c>
      <c r="E164" s="2">
        <f t="shared" si="11"/>
        <v>0.34343958284906684</v>
      </c>
      <c r="I164" s="12"/>
    </row>
    <row r="165" spans="2:9" x14ac:dyDescent="0.35">
      <c r="B165" s="2">
        <f t="shared" si="8"/>
        <v>1.5600000000000009</v>
      </c>
      <c r="C165" s="2">
        <f t="shared" si="10"/>
        <v>0.34247202836762192</v>
      </c>
      <c r="D165" s="2">
        <f t="shared" si="9"/>
        <v>1.5600000000000009</v>
      </c>
      <c r="E165" s="2">
        <f t="shared" si="11"/>
        <v>0.34247202836762192</v>
      </c>
      <c r="I165" s="12"/>
    </row>
    <row r="166" spans="2:9" x14ac:dyDescent="0.35">
      <c r="B166" s="2">
        <f t="shared" si="8"/>
        <v>1.570000000000001</v>
      </c>
      <c r="C166" s="2">
        <f t="shared" si="10"/>
        <v>0.34151326875024585</v>
      </c>
      <c r="D166" s="2">
        <f t="shared" si="9"/>
        <v>1.570000000000001</v>
      </c>
      <c r="E166" s="2">
        <f t="shared" si="11"/>
        <v>0.34151326875024585</v>
      </c>
      <c r="I166" s="12"/>
    </row>
    <row r="167" spans="2:9" x14ac:dyDescent="0.35">
      <c r="B167" s="2">
        <f t="shared" si="8"/>
        <v>1.580000000000001</v>
      </c>
      <c r="C167" s="2">
        <f t="shared" ref="C167:C198" si="12">IF(sigma&gt;0,y0*(MAX(0,(1-thetax*(B167/x0)^rho)/thetay))^(1/rho),y0)</f>
        <v>0.34056316903390765</v>
      </c>
      <c r="D167" s="2">
        <f t="shared" si="9"/>
        <v>1.580000000000001</v>
      </c>
      <c r="E167" s="2">
        <f t="shared" ref="E167:E198" si="13">IF(sigma&gt;0,y*(MAX(0,(1-alphax*(D167/x)^rho)/alphay))^(1/rho),y)</f>
        <v>0.34056316903390765</v>
      </c>
      <c r="I167" s="12"/>
    </row>
    <row r="168" spans="2:9" x14ac:dyDescent="0.35">
      <c r="B168" s="2">
        <f t="shared" si="8"/>
        <v>1.590000000000001</v>
      </c>
      <c r="C168" s="2">
        <f t="shared" si="12"/>
        <v>0.33962159716186779</v>
      </c>
      <c r="D168" s="2">
        <f t="shared" si="9"/>
        <v>1.590000000000001</v>
      </c>
      <c r="E168" s="2">
        <f t="shared" si="13"/>
        <v>0.33962159716186779</v>
      </c>
      <c r="I168" s="12"/>
    </row>
    <row r="169" spans="2:9" x14ac:dyDescent="0.35">
      <c r="B169" s="2">
        <f t="shared" ref="B169:B189" si="14">0.01+B168</f>
        <v>1.600000000000001</v>
      </c>
      <c r="C169" s="2">
        <f t="shared" si="12"/>
        <v>0.33868842390338239</v>
      </c>
      <c r="D169" s="2">
        <f t="shared" ref="D169:D189" si="15">0.01+D168</f>
        <v>1.600000000000001</v>
      </c>
      <c r="E169" s="2">
        <f t="shared" si="13"/>
        <v>0.33868842390338239</v>
      </c>
      <c r="I169" s="12"/>
    </row>
    <row r="170" spans="2:9" x14ac:dyDescent="0.35">
      <c r="B170" s="2">
        <f t="shared" si="14"/>
        <v>1.610000000000001</v>
      </c>
      <c r="C170" s="2">
        <f t="shared" si="12"/>
        <v>0.33776352277600225</v>
      </c>
      <c r="D170" s="2">
        <f t="shared" si="15"/>
        <v>1.610000000000001</v>
      </c>
      <c r="E170" s="2">
        <f t="shared" si="13"/>
        <v>0.33776352277600225</v>
      </c>
      <c r="I170" s="12"/>
    </row>
    <row r="171" spans="2:9" x14ac:dyDescent="0.35">
      <c r="B171" s="2">
        <f t="shared" si="14"/>
        <v>1.620000000000001</v>
      </c>
      <c r="C171" s="2">
        <f t="shared" si="12"/>
        <v>0.33684676997053314</v>
      </c>
      <c r="D171" s="2">
        <f t="shared" si="15"/>
        <v>1.620000000000001</v>
      </c>
      <c r="E171" s="2">
        <f t="shared" si="13"/>
        <v>0.33684676997053314</v>
      </c>
      <c r="I171" s="12"/>
    </row>
    <row r="172" spans="2:9" x14ac:dyDescent="0.35">
      <c r="B172" s="2">
        <f t="shared" si="14"/>
        <v>1.630000000000001</v>
      </c>
      <c r="C172" s="2">
        <f t="shared" si="12"/>
        <v>0.33593804427849039</v>
      </c>
      <c r="D172" s="2">
        <f t="shared" si="15"/>
        <v>1.630000000000001</v>
      </c>
      <c r="E172" s="2">
        <f t="shared" si="13"/>
        <v>0.33593804427849039</v>
      </c>
      <c r="I172" s="12"/>
    </row>
    <row r="173" spans="2:9" x14ac:dyDescent="0.35">
      <c r="B173" s="2">
        <f t="shared" si="14"/>
        <v>1.640000000000001</v>
      </c>
      <c r="C173" s="2">
        <f t="shared" si="12"/>
        <v>0.33503722702191918</v>
      </c>
      <c r="D173" s="2">
        <f t="shared" si="15"/>
        <v>1.640000000000001</v>
      </c>
      <c r="E173" s="2">
        <f t="shared" si="13"/>
        <v>0.33503722702191918</v>
      </c>
      <c r="I173" s="12"/>
    </row>
    <row r="174" spans="2:9" x14ac:dyDescent="0.35">
      <c r="B174" s="2">
        <f t="shared" si="14"/>
        <v>1.650000000000001</v>
      </c>
      <c r="C174" s="2">
        <f t="shared" si="12"/>
        <v>0.33414420198558165</v>
      </c>
      <c r="D174" s="2">
        <f t="shared" si="15"/>
        <v>1.650000000000001</v>
      </c>
      <c r="E174" s="2">
        <f t="shared" si="13"/>
        <v>0.33414420198558165</v>
      </c>
      <c r="I174" s="12"/>
    </row>
    <row r="175" spans="2:9" x14ac:dyDescent="0.35">
      <c r="B175" s="2">
        <f t="shared" si="14"/>
        <v>1.660000000000001</v>
      </c>
      <c r="C175" s="2">
        <f t="shared" si="12"/>
        <v>0.33325885535130217</v>
      </c>
      <c r="D175" s="2">
        <f t="shared" si="15"/>
        <v>1.660000000000001</v>
      </c>
      <c r="E175" s="2">
        <f t="shared" si="13"/>
        <v>0.33325885535130217</v>
      </c>
      <c r="I175" s="12"/>
    </row>
    <row r="176" spans="2:9" x14ac:dyDescent="0.35">
      <c r="B176" s="2">
        <f t="shared" si="14"/>
        <v>1.670000000000001</v>
      </c>
      <c r="C176" s="2">
        <f t="shared" si="12"/>
        <v>0.33238107563448155</v>
      </c>
      <c r="D176" s="2">
        <f t="shared" si="15"/>
        <v>1.670000000000001</v>
      </c>
      <c r="E176" s="2">
        <f t="shared" si="13"/>
        <v>0.33238107563448155</v>
      </c>
      <c r="I176" s="12"/>
    </row>
    <row r="177" spans="1:9" x14ac:dyDescent="0.35">
      <c r="B177" s="2">
        <f t="shared" si="14"/>
        <v>1.680000000000001</v>
      </c>
      <c r="C177" s="2">
        <f t="shared" si="12"/>
        <v>0.33151075362261562</v>
      </c>
      <c r="D177" s="2">
        <f t="shared" si="15"/>
        <v>1.680000000000001</v>
      </c>
      <c r="E177" s="2">
        <f t="shared" si="13"/>
        <v>0.33151075362261562</v>
      </c>
      <c r="I177" s="12"/>
    </row>
    <row r="178" spans="1:9" x14ac:dyDescent="0.35">
      <c r="B178" s="2">
        <f t="shared" si="14"/>
        <v>1.6900000000000011</v>
      </c>
      <c r="C178" s="2">
        <f t="shared" si="12"/>
        <v>0.33064778231587288</v>
      </c>
      <c r="D178" s="2">
        <f t="shared" si="15"/>
        <v>1.6900000000000011</v>
      </c>
      <c r="E178" s="2">
        <f t="shared" si="13"/>
        <v>0.33064778231587288</v>
      </c>
      <c r="I178" s="12"/>
    </row>
    <row r="179" spans="1:9" x14ac:dyDescent="0.35">
      <c r="B179" s="2">
        <f t="shared" si="14"/>
        <v>1.7000000000000011</v>
      </c>
      <c r="C179" s="2">
        <f t="shared" si="12"/>
        <v>0.32979205686946272</v>
      </c>
      <c r="D179" s="2">
        <f t="shared" si="15"/>
        <v>1.7000000000000011</v>
      </c>
      <c r="E179" s="2">
        <f t="shared" si="13"/>
        <v>0.32979205686946272</v>
      </c>
      <c r="I179" s="12"/>
    </row>
    <row r="180" spans="1:9" x14ac:dyDescent="0.35">
      <c r="B180" s="2">
        <f t="shared" si="14"/>
        <v>1.7100000000000011</v>
      </c>
      <c r="C180" s="2">
        <f t="shared" si="12"/>
        <v>0.32894347453792155</v>
      </c>
      <c r="D180" s="2">
        <f t="shared" si="15"/>
        <v>1.7100000000000011</v>
      </c>
      <c r="E180" s="2">
        <f t="shared" si="13"/>
        <v>0.32894347453792155</v>
      </c>
      <c r="I180" s="12"/>
    </row>
    <row r="181" spans="1:9" x14ac:dyDescent="0.35">
      <c r="B181" s="2">
        <f t="shared" si="14"/>
        <v>1.7200000000000011</v>
      </c>
      <c r="C181" s="2">
        <f t="shared" si="12"/>
        <v>0.32810193462107107</v>
      </c>
      <c r="D181" s="2">
        <f t="shared" si="15"/>
        <v>1.7200000000000011</v>
      </c>
      <c r="E181" s="2">
        <f t="shared" si="13"/>
        <v>0.32810193462107107</v>
      </c>
      <c r="I181" s="12"/>
    </row>
    <row r="182" spans="1:9" x14ac:dyDescent="0.35">
      <c r="B182" s="2">
        <f t="shared" si="14"/>
        <v>1.7300000000000011</v>
      </c>
      <c r="C182" s="2">
        <f t="shared" si="12"/>
        <v>0.32726733841178468</v>
      </c>
      <c r="D182" s="2">
        <f t="shared" si="15"/>
        <v>1.7300000000000011</v>
      </c>
      <c r="E182" s="2">
        <f t="shared" si="13"/>
        <v>0.32726733841178468</v>
      </c>
      <c r="I182" s="12"/>
    </row>
    <row r="183" spans="1:9" x14ac:dyDescent="0.35">
      <c r="B183" s="2">
        <f t="shared" si="14"/>
        <v>1.7400000000000011</v>
      </c>
      <c r="C183" s="2">
        <f t="shared" si="12"/>
        <v>0.32643958914526022</v>
      </c>
      <c r="D183" s="2">
        <f t="shared" si="15"/>
        <v>1.7400000000000011</v>
      </c>
      <c r="E183" s="2">
        <f t="shared" si="13"/>
        <v>0.32643958914526022</v>
      </c>
      <c r="I183" s="12"/>
    </row>
    <row r="184" spans="1:9" x14ac:dyDescent="0.35">
      <c r="B184" s="2">
        <f t="shared" si="14"/>
        <v>1.7500000000000011</v>
      </c>
      <c r="C184" s="2">
        <f t="shared" si="12"/>
        <v>0.32561859194993265</v>
      </c>
      <c r="D184" s="2">
        <f t="shared" si="15"/>
        <v>1.7500000000000011</v>
      </c>
      <c r="E184" s="2">
        <f t="shared" si="13"/>
        <v>0.32561859194993265</v>
      </c>
      <c r="I184" s="12"/>
    </row>
    <row r="185" spans="1:9" x14ac:dyDescent="0.35">
      <c r="B185" s="2">
        <f t="shared" si="14"/>
        <v>1.7600000000000011</v>
      </c>
      <c r="C185" s="2">
        <f t="shared" si="12"/>
        <v>0.32480425379989547</v>
      </c>
      <c r="D185" s="2">
        <f t="shared" si="15"/>
        <v>1.7600000000000011</v>
      </c>
      <c r="E185" s="2">
        <f t="shared" si="13"/>
        <v>0.32480425379989547</v>
      </c>
      <c r="I185" s="12"/>
    </row>
    <row r="186" spans="1:9" x14ac:dyDescent="0.35">
      <c r="B186" s="2">
        <f t="shared" si="14"/>
        <v>1.7700000000000011</v>
      </c>
      <c r="C186" s="2">
        <f t="shared" si="12"/>
        <v>0.32399648346876397</v>
      </c>
      <c r="D186" s="2">
        <f t="shared" si="15"/>
        <v>1.7700000000000011</v>
      </c>
      <c r="E186" s="2">
        <f t="shared" si="13"/>
        <v>0.32399648346876397</v>
      </c>
      <c r="I186" s="12"/>
    </row>
    <row r="187" spans="1:9" x14ac:dyDescent="0.35">
      <c r="B187" s="2">
        <f t="shared" si="14"/>
        <v>1.7800000000000011</v>
      </c>
      <c r="C187" s="2">
        <f t="shared" si="12"/>
        <v>0.32319519148497017</v>
      </c>
      <c r="D187" s="2">
        <f t="shared" si="15"/>
        <v>1.7800000000000011</v>
      </c>
      <c r="E187" s="2">
        <f t="shared" si="13"/>
        <v>0.32319519148497017</v>
      </c>
      <c r="I187" s="12"/>
    </row>
    <row r="188" spans="1:9" x14ac:dyDescent="0.35">
      <c r="B188" s="2">
        <f t="shared" si="14"/>
        <v>1.7900000000000011</v>
      </c>
      <c r="C188" s="2">
        <f t="shared" si="12"/>
        <v>0.32240029008836696</v>
      </c>
      <c r="D188" s="2">
        <f t="shared" si="15"/>
        <v>1.7900000000000011</v>
      </c>
      <c r="E188" s="2">
        <f t="shared" si="13"/>
        <v>0.32240029008836696</v>
      </c>
      <c r="I188" s="12"/>
    </row>
    <row r="189" spans="1:9" x14ac:dyDescent="0.35">
      <c r="B189" s="2">
        <f t="shared" si="14"/>
        <v>1.8000000000000012</v>
      </c>
      <c r="C189" s="2">
        <f t="shared" si="12"/>
        <v>0.32161169318817767</v>
      </c>
      <c r="D189" s="2">
        <f t="shared" si="15"/>
        <v>1.8000000000000012</v>
      </c>
      <c r="E189" s="2">
        <f t="shared" si="13"/>
        <v>0.32161169318817767</v>
      </c>
      <c r="I189" s="12"/>
    </row>
    <row r="190" spans="1:9" s="3" customFormat="1" x14ac:dyDescent="0.35">
      <c r="A190" s="4" t="s">
        <v>6</v>
      </c>
      <c r="B190" s="2"/>
      <c r="C190" s="2"/>
      <c r="D190" s="12"/>
      <c r="E190" s="12"/>
    </row>
    <row r="191" spans="1:9" x14ac:dyDescent="0.35">
      <c r="A191" s="11" t="s">
        <v>9</v>
      </c>
      <c r="B191" s="2">
        <f t="shared" ref="B191:B222" si="16">IF(sigma&gt;0,x0*(MAX(0,1-thetay*(C191/y0)^rho)/thetax)^(1/rho),x0)</f>
        <v>0.30000000000000671</v>
      </c>
      <c r="C191" s="2">
        <f>y0</f>
        <v>0.7</v>
      </c>
      <c r="D191" s="2">
        <f t="shared" ref="D191:D222" si="17">IF(sigma&gt;0,x*(MAX(0,1-alphay*(E191/y)^rho)/alphax)^(1/rho),x)</f>
        <v>0.30000000000000671</v>
      </c>
      <c r="E191" s="2">
        <f>y</f>
        <v>0.7</v>
      </c>
      <c r="I191" s="12"/>
    </row>
    <row r="192" spans="1:9" x14ac:dyDescent="0.35">
      <c r="A192" s="11" t="s">
        <v>10</v>
      </c>
      <c r="B192" s="2">
        <f t="shared" si="16"/>
        <v>0.29023102501883308</v>
      </c>
      <c r="C192" s="2">
        <f>0.01+C191</f>
        <v>0.71</v>
      </c>
      <c r="D192" s="2">
        <f t="shared" si="17"/>
        <v>0.29023102501883308</v>
      </c>
      <c r="E192" s="2">
        <f t="shared" ref="E192:E255" si="18">0.01+E191</f>
        <v>0.71</v>
      </c>
      <c r="I192" s="12"/>
    </row>
    <row r="193" spans="2:9" x14ac:dyDescent="0.35">
      <c r="B193" s="2">
        <f t="shared" si="16"/>
        <v>0.28090593311775808</v>
      </c>
      <c r="C193" s="2">
        <f t="shared" ref="C193:C256" si="19">0.01+C192</f>
        <v>0.72</v>
      </c>
      <c r="D193" s="2">
        <f t="shared" si="17"/>
        <v>0.28090593311775808</v>
      </c>
      <c r="E193" s="2">
        <f t="shared" si="18"/>
        <v>0.72</v>
      </c>
      <c r="I193" s="12"/>
    </row>
    <row r="194" spans="2:9" x14ac:dyDescent="0.35">
      <c r="B194" s="2">
        <f t="shared" si="16"/>
        <v>0.27199893525415048</v>
      </c>
      <c r="C194" s="2">
        <f t="shared" si="19"/>
        <v>0.73</v>
      </c>
      <c r="D194" s="2">
        <f t="shared" si="17"/>
        <v>0.27199893525415048</v>
      </c>
      <c r="E194" s="2">
        <f t="shared" si="18"/>
        <v>0.73</v>
      </c>
      <c r="I194" s="12"/>
    </row>
    <row r="195" spans="2:9" x14ac:dyDescent="0.35">
      <c r="B195" s="2">
        <f t="shared" si="16"/>
        <v>0.2634860603554291</v>
      </c>
      <c r="C195" s="2">
        <f t="shared" si="19"/>
        <v>0.74</v>
      </c>
      <c r="D195" s="2">
        <f t="shared" si="17"/>
        <v>0.2634860603554291</v>
      </c>
      <c r="E195" s="2">
        <f t="shared" si="18"/>
        <v>0.74</v>
      </c>
      <c r="I195" s="12"/>
    </row>
    <row r="196" spans="2:9" x14ac:dyDescent="0.35">
      <c r="B196" s="2">
        <f t="shared" si="16"/>
        <v>0.25534500514222808</v>
      </c>
      <c r="C196" s="2">
        <f t="shared" si="19"/>
        <v>0.75</v>
      </c>
      <c r="D196" s="2">
        <f t="shared" si="17"/>
        <v>0.25534500514222808</v>
      </c>
      <c r="E196" s="2">
        <f t="shared" si="18"/>
        <v>0.75</v>
      </c>
      <c r="I196" s="12"/>
    </row>
    <row r="197" spans="2:9" x14ac:dyDescent="0.35">
      <c r="B197" s="2">
        <f t="shared" si="16"/>
        <v>0.24755499813314352</v>
      </c>
      <c r="C197" s="2">
        <f t="shared" si="19"/>
        <v>0.76</v>
      </c>
      <c r="D197" s="2">
        <f t="shared" si="17"/>
        <v>0.24755499813314352</v>
      </c>
      <c r="E197" s="2">
        <f t="shared" si="18"/>
        <v>0.76</v>
      </c>
      <c r="I197" s="12"/>
    </row>
    <row r="198" spans="2:9" x14ac:dyDescent="0.35">
      <c r="B198" s="2">
        <f t="shared" si="16"/>
        <v>0.24009667632867124</v>
      </c>
      <c r="C198" s="2">
        <f t="shared" si="19"/>
        <v>0.77</v>
      </c>
      <c r="D198" s="2">
        <f t="shared" si="17"/>
        <v>0.24009667632867124</v>
      </c>
      <c r="E198" s="2">
        <f t="shared" si="18"/>
        <v>0.77</v>
      </c>
      <c r="I198" s="12"/>
    </row>
    <row r="199" spans="2:9" x14ac:dyDescent="0.35">
      <c r="B199" s="2">
        <f t="shared" si="16"/>
        <v>0.23295197324709113</v>
      </c>
      <c r="C199" s="2">
        <f t="shared" si="19"/>
        <v>0.78</v>
      </c>
      <c r="D199" s="2">
        <f t="shared" si="17"/>
        <v>0.23295197324709113</v>
      </c>
      <c r="E199" s="2">
        <f t="shared" si="18"/>
        <v>0.78</v>
      </c>
      <c r="I199" s="12"/>
    </row>
    <row r="200" spans="2:9" x14ac:dyDescent="0.35">
      <c r="B200" s="2">
        <f t="shared" si="16"/>
        <v>0.22610401713952855</v>
      </c>
      <c r="C200" s="2">
        <f t="shared" si="19"/>
        <v>0.79</v>
      </c>
      <c r="D200" s="2">
        <f t="shared" si="17"/>
        <v>0.22610401713952855</v>
      </c>
      <c r="E200" s="2">
        <f t="shared" si="18"/>
        <v>0.79</v>
      </c>
      <c r="I200" s="12"/>
    </row>
    <row r="201" spans="2:9" x14ac:dyDescent="0.35">
      <c r="B201" s="2">
        <f t="shared" si="16"/>
        <v>0.21953703834488314</v>
      </c>
      <c r="C201" s="2">
        <f t="shared" si="19"/>
        <v>0.8</v>
      </c>
      <c r="D201" s="2">
        <f t="shared" si="17"/>
        <v>0.21953703834488314</v>
      </c>
      <c r="E201" s="2">
        <f t="shared" si="18"/>
        <v>0.8</v>
      </c>
      <c r="I201" s="12"/>
    </row>
    <row r="202" spans="2:9" x14ac:dyDescent="0.35">
      <c r="B202" s="2">
        <f t="shared" si="16"/>
        <v>0.21323628486323057</v>
      </c>
      <c r="C202" s="2">
        <f t="shared" si="19"/>
        <v>0.81</v>
      </c>
      <c r="D202" s="2">
        <f t="shared" si="17"/>
        <v>0.21323628486323057</v>
      </c>
      <c r="E202" s="2">
        <f t="shared" si="18"/>
        <v>0.81</v>
      </c>
      <c r="I202" s="12"/>
    </row>
    <row r="203" spans="2:9" x14ac:dyDescent="0.35">
      <c r="B203" s="2">
        <f t="shared" si="16"/>
        <v>0.20718794532897636</v>
      </c>
      <c r="C203" s="2">
        <f t="shared" si="19"/>
        <v>0.82000000000000006</v>
      </c>
      <c r="D203" s="2">
        <f t="shared" si="17"/>
        <v>0.20718794532897636</v>
      </c>
      <c r="E203" s="2">
        <f t="shared" si="18"/>
        <v>0.82000000000000006</v>
      </c>
      <c r="I203" s="12"/>
    </row>
    <row r="204" spans="2:9" x14ac:dyDescent="0.35">
      <c r="B204" s="2">
        <f t="shared" si="16"/>
        <v>0.20137907865501578</v>
      </c>
      <c r="C204" s="2">
        <f t="shared" si="19"/>
        <v>0.83000000000000007</v>
      </c>
      <c r="D204" s="2">
        <f t="shared" si="17"/>
        <v>0.20137907865501578</v>
      </c>
      <c r="E204" s="2">
        <f t="shared" si="18"/>
        <v>0.83000000000000007</v>
      </c>
      <c r="I204" s="12"/>
    </row>
    <row r="205" spans="2:9" x14ac:dyDescent="0.35">
      <c r="B205" s="2">
        <f t="shared" si="16"/>
        <v>0.19579754969927157</v>
      </c>
      <c r="C205" s="2">
        <f t="shared" si="19"/>
        <v>0.84000000000000008</v>
      </c>
      <c r="D205" s="2">
        <f t="shared" si="17"/>
        <v>0.19579754969927157</v>
      </c>
      <c r="E205" s="2">
        <f t="shared" si="18"/>
        <v>0.84000000000000008</v>
      </c>
      <c r="I205" s="12"/>
    </row>
    <row r="206" spans="2:9" x14ac:dyDescent="0.35">
      <c r="B206" s="2">
        <f t="shared" si="16"/>
        <v>0.1904319703742299</v>
      </c>
      <c r="C206" s="2">
        <f t="shared" si="19"/>
        <v>0.85000000000000009</v>
      </c>
      <c r="D206" s="2">
        <f t="shared" si="17"/>
        <v>0.1904319703742299</v>
      </c>
      <c r="E206" s="2">
        <f t="shared" si="18"/>
        <v>0.85000000000000009</v>
      </c>
      <c r="I206" s="12"/>
    </row>
    <row r="207" spans="2:9" x14ac:dyDescent="0.35">
      <c r="B207" s="2">
        <f t="shared" si="16"/>
        <v>0.18527164568203811</v>
      </c>
      <c r="C207" s="2">
        <f t="shared" si="19"/>
        <v>0.8600000000000001</v>
      </c>
      <c r="D207" s="2">
        <f t="shared" si="17"/>
        <v>0.18527164568203811</v>
      </c>
      <c r="E207" s="2">
        <f t="shared" si="18"/>
        <v>0.8600000000000001</v>
      </c>
      <c r="I207" s="12"/>
    </row>
    <row r="208" spans="2:9" x14ac:dyDescent="0.35">
      <c r="B208" s="2">
        <f t="shared" si="16"/>
        <v>0.18030652421234333</v>
      </c>
      <c r="C208" s="2">
        <f t="shared" si="19"/>
        <v>0.87000000000000011</v>
      </c>
      <c r="D208" s="2">
        <f t="shared" si="17"/>
        <v>0.18030652421234333</v>
      </c>
      <c r="E208" s="2">
        <f t="shared" si="18"/>
        <v>0.87000000000000011</v>
      </c>
      <c r="I208" s="12"/>
    </row>
    <row r="209" spans="2:9" x14ac:dyDescent="0.35">
      <c r="B209" s="2">
        <f t="shared" si="16"/>
        <v>0.17552715268806546</v>
      </c>
      <c r="C209" s="2">
        <f t="shared" si="19"/>
        <v>0.88000000000000012</v>
      </c>
      <c r="D209" s="2">
        <f t="shared" si="17"/>
        <v>0.17552715268806546</v>
      </c>
      <c r="E209" s="2">
        <f t="shared" si="18"/>
        <v>0.88000000000000012</v>
      </c>
      <c r="I209" s="12"/>
    </row>
    <row r="210" spans="2:9" x14ac:dyDescent="0.35">
      <c r="B210" s="2">
        <f t="shared" si="16"/>
        <v>0.17092463418691592</v>
      </c>
      <c r="C210" s="2">
        <f t="shared" si="19"/>
        <v>0.89000000000000012</v>
      </c>
      <c r="D210" s="2">
        <f t="shared" si="17"/>
        <v>0.17092463418691592</v>
      </c>
      <c r="E210" s="2">
        <f t="shared" si="18"/>
        <v>0.89000000000000012</v>
      </c>
      <c r="I210" s="12"/>
    </row>
    <row r="211" spans="2:9" x14ac:dyDescent="0.35">
      <c r="B211" s="2">
        <f t="shared" si="16"/>
        <v>0.16649058970479064</v>
      </c>
      <c r="C211" s="2">
        <f t="shared" si="19"/>
        <v>0.90000000000000013</v>
      </c>
      <c r="D211" s="2">
        <f t="shared" si="17"/>
        <v>0.16649058970479064</v>
      </c>
      <c r="E211" s="2">
        <f t="shared" si="18"/>
        <v>0.90000000000000013</v>
      </c>
      <c r="I211" s="12"/>
    </row>
    <row r="212" spans="2:9" x14ac:dyDescent="0.35">
      <c r="B212" s="2">
        <f t="shared" si="16"/>
        <v>0.16221712276022951</v>
      </c>
      <c r="C212" s="2">
        <f t="shared" si="19"/>
        <v>0.91000000000000014</v>
      </c>
      <c r="D212" s="2">
        <f t="shared" si="17"/>
        <v>0.16221712276022951</v>
      </c>
      <c r="E212" s="2">
        <f t="shared" si="18"/>
        <v>0.91000000000000014</v>
      </c>
      <c r="I212" s="12"/>
    </row>
    <row r="213" spans="2:9" x14ac:dyDescent="0.35">
      <c r="B213" s="2">
        <f t="shared" si="16"/>
        <v>0.15809678676967023</v>
      </c>
      <c r="C213" s="2">
        <f t="shared" si="19"/>
        <v>0.92000000000000015</v>
      </c>
      <c r="D213" s="2">
        <f t="shared" si="17"/>
        <v>0.15809678676967023</v>
      </c>
      <c r="E213" s="2">
        <f t="shared" si="18"/>
        <v>0.92000000000000015</v>
      </c>
      <c r="I213" s="12"/>
    </row>
    <row r="214" spans="2:9" x14ac:dyDescent="0.35">
      <c r="B214" s="2">
        <f t="shared" si="16"/>
        <v>0.1541225549494035</v>
      </c>
      <c r="C214" s="2">
        <f t="shared" si="19"/>
        <v>0.93000000000000016</v>
      </c>
      <c r="D214" s="2">
        <f t="shared" si="17"/>
        <v>0.1541225549494035</v>
      </c>
      <c r="E214" s="2">
        <f t="shared" si="18"/>
        <v>0.93000000000000016</v>
      </c>
      <c r="I214" s="12"/>
    </row>
    <row r="215" spans="2:9" x14ac:dyDescent="0.35">
      <c r="B215" s="2">
        <f t="shared" si="16"/>
        <v>0.15028779252428073</v>
      </c>
      <c r="C215" s="2">
        <f t="shared" si="19"/>
        <v>0.94000000000000017</v>
      </c>
      <c r="D215" s="2">
        <f t="shared" si="17"/>
        <v>0.15028779252428073</v>
      </c>
      <c r="E215" s="2">
        <f t="shared" si="18"/>
        <v>0.94000000000000017</v>
      </c>
      <c r="I215" s="12"/>
    </row>
    <row r="216" spans="2:9" x14ac:dyDescent="0.35">
      <c r="B216" s="2">
        <f t="shared" si="16"/>
        <v>0.14658623104432328</v>
      </c>
      <c r="C216" s="2">
        <f t="shared" si="19"/>
        <v>0.95000000000000018</v>
      </c>
      <c r="D216" s="2">
        <f t="shared" si="17"/>
        <v>0.14658623104432328</v>
      </c>
      <c r="E216" s="2">
        <f t="shared" si="18"/>
        <v>0.95000000000000018</v>
      </c>
      <c r="I216" s="12"/>
    </row>
    <row r="217" spans="2:9" x14ac:dyDescent="0.35">
      <c r="B217" s="2">
        <f t="shared" si="16"/>
        <v>0.14301194462938122</v>
      </c>
      <c r="C217" s="2">
        <f t="shared" si="19"/>
        <v>0.96000000000000019</v>
      </c>
      <c r="D217" s="2">
        <f t="shared" si="17"/>
        <v>0.14301194462938122</v>
      </c>
      <c r="E217" s="2">
        <f t="shared" si="18"/>
        <v>0.96000000000000019</v>
      </c>
      <c r="I217" s="12"/>
    </row>
    <row r="218" spans="2:9" x14ac:dyDescent="0.35">
      <c r="B218" s="2">
        <f t="shared" si="16"/>
        <v>0.1395593279790322</v>
      </c>
      <c r="C218" s="2">
        <f t="shared" si="19"/>
        <v>0.9700000000000002</v>
      </c>
      <c r="D218" s="2">
        <f t="shared" si="17"/>
        <v>0.1395593279790322</v>
      </c>
      <c r="E218" s="2">
        <f t="shared" si="18"/>
        <v>0.9700000000000002</v>
      </c>
      <c r="I218" s="12"/>
    </row>
    <row r="219" spans="2:9" x14ac:dyDescent="0.35">
      <c r="B219" s="2">
        <f t="shared" si="16"/>
        <v>0.13622307600019268</v>
      </c>
      <c r="C219" s="2">
        <f t="shared" si="19"/>
        <v>0.9800000000000002</v>
      </c>
      <c r="D219" s="2">
        <f t="shared" si="17"/>
        <v>0.13622307600019268</v>
      </c>
      <c r="E219" s="2">
        <f t="shared" si="18"/>
        <v>0.9800000000000002</v>
      </c>
      <c r="I219" s="12"/>
    </row>
    <row r="220" spans="2:9" x14ac:dyDescent="0.35">
      <c r="B220" s="2">
        <f t="shared" si="16"/>
        <v>0.1329981649184514</v>
      </c>
      <c r="C220" s="2">
        <f t="shared" si="19"/>
        <v>0.99000000000000021</v>
      </c>
      <c r="D220" s="2">
        <f t="shared" si="17"/>
        <v>0.1329981649184514</v>
      </c>
      <c r="E220" s="2">
        <f t="shared" si="18"/>
        <v>0.99000000000000021</v>
      </c>
      <c r="I220" s="12"/>
    </row>
    <row r="221" spans="2:9" x14ac:dyDescent="0.35">
      <c r="B221" s="2">
        <f t="shared" si="16"/>
        <v>0.12987983475167542</v>
      </c>
      <c r="C221" s="2">
        <f t="shared" si="19"/>
        <v>1.0000000000000002</v>
      </c>
      <c r="D221" s="2">
        <f t="shared" si="17"/>
        <v>0.12987983475167542</v>
      </c>
      <c r="E221" s="2">
        <f t="shared" si="18"/>
        <v>1.0000000000000002</v>
      </c>
      <c r="I221" s="12"/>
    </row>
    <row r="222" spans="2:9" x14ac:dyDescent="0.35">
      <c r="B222" s="2">
        <f t="shared" si="16"/>
        <v>0.1268635730352142</v>
      </c>
      <c r="C222" s="2">
        <f t="shared" si="19"/>
        <v>1.0100000000000002</v>
      </c>
      <c r="D222" s="2">
        <f t="shared" si="17"/>
        <v>0.1268635730352142</v>
      </c>
      <c r="E222" s="2">
        <f t="shared" si="18"/>
        <v>1.0100000000000002</v>
      </c>
      <c r="I222" s="12"/>
    </row>
    <row r="223" spans="2:9" x14ac:dyDescent="0.35">
      <c r="B223" s="2">
        <f t="shared" ref="B223:B254" si="20">IF(sigma&gt;0,x0*(MAX(0,1-thetay*(C223/y0)^rho)/thetax)^(1/rho),x0)</f>
        <v>0.12394509969817605</v>
      </c>
      <c r="C223" s="2">
        <f t="shared" si="19"/>
        <v>1.0200000000000002</v>
      </c>
      <c r="D223" s="2">
        <f t="shared" ref="D223:D254" si="21">IF(sigma&gt;0,x*(MAX(0,1-alphay*(E223/y)^rho)/alphax)^(1/rho),x)</f>
        <v>0.12394509969817605</v>
      </c>
      <c r="E223" s="2">
        <f t="shared" si="18"/>
        <v>1.0200000000000002</v>
      </c>
      <c r="I223" s="12"/>
    </row>
    <row r="224" spans="2:9" x14ac:dyDescent="0.35">
      <c r="B224" s="2">
        <f t="shared" si="20"/>
        <v>0.1211203529991054</v>
      </c>
      <c r="C224" s="2">
        <f t="shared" si="19"/>
        <v>1.0300000000000002</v>
      </c>
      <c r="D224" s="2">
        <f t="shared" si="21"/>
        <v>0.1211203529991054</v>
      </c>
      <c r="E224" s="2">
        <f t="shared" si="18"/>
        <v>1.0300000000000002</v>
      </c>
      <c r="I224" s="12"/>
    </row>
    <row r="225" spans="2:9" x14ac:dyDescent="0.35">
      <c r="B225" s="2">
        <f t="shared" si="20"/>
        <v>0.11838547643765787</v>
      </c>
      <c r="C225" s="2">
        <f t="shared" si="19"/>
        <v>1.0400000000000003</v>
      </c>
      <c r="D225" s="2">
        <f t="shared" si="21"/>
        <v>0.11838547643765787</v>
      </c>
      <c r="E225" s="2">
        <f t="shared" si="18"/>
        <v>1.0400000000000003</v>
      </c>
      <c r="I225" s="12"/>
    </row>
    <row r="226" spans="2:9" x14ac:dyDescent="0.35">
      <c r="B226" s="2">
        <f t="shared" si="20"/>
        <v>0.11573680656579138</v>
      </c>
      <c r="C226" s="2">
        <f t="shared" si="19"/>
        <v>1.0500000000000003</v>
      </c>
      <c r="D226" s="2">
        <f t="shared" si="21"/>
        <v>0.11573680656579138</v>
      </c>
      <c r="E226" s="2">
        <f t="shared" si="18"/>
        <v>1.0500000000000003</v>
      </c>
      <c r="I226" s="12"/>
    </row>
    <row r="227" spans="2:9" x14ac:dyDescent="0.35">
      <c r="B227" s="2">
        <f t="shared" si="20"/>
        <v>0.11317086162918576</v>
      </c>
      <c r="C227" s="2">
        <f t="shared" si="19"/>
        <v>1.0600000000000003</v>
      </c>
      <c r="D227" s="2">
        <f t="shared" si="21"/>
        <v>0.11317086162918576</v>
      </c>
      <c r="E227" s="2">
        <f t="shared" si="18"/>
        <v>1.0600000000000003</v>
      </c>
      <c r="I227" s="12"/>
    </row>
    <row r="228" spans="2:9" x14ac:dyDescent="0.35">
      <c r="B228" s="2">
        <f t="shared" si="20"/>
        <v>0.11068433097497024</v>
      </c>
      <c r="C228" s="2">
        <f t="shared" si="19"/>
        <v>1.0700000000000003</v>
      </c>
      <c r="D228" s="2">
        <f t="shared" si="21"/>
        <v>0.11068433097497024</v>
      </c>
      <c r="E228" s="2">
        <f t="shared" si="18"/>
        <v>1.0700000000000003</v>
      </c>
      <c r="I228" s="12"/>
    </row>
    <row r="229" spans="2:9" x14ac:dyDescent="0.35">
      <c r="B229" s="2">
        <f t="shared" si="20"/>
        <v>0.10827406516767089</v>
      </c>
      <c r="C229" s="2">
        <f t="shared" si="19"/>
        <v>1.0800000000000003</v>
      </c>
      <c r="D229" s="2">
        <f t="shared" si="21"/>
        <v>0.10827406516767089</v>
      </c>
      <c r="E229" s="2">
        <f t="shared" si="18"/>
        <v>1.0800000000000003</v>
      </c>
      <c r="I229" s="12"/>
    </row>
    <row r="230" spans="2:9" x14ac:dyDescent="0.35">
      <c r="B230" s="2">
        <f t="shared" si="20"/>
        <v>0.1059370667600658</v>
      </c>
      <c r="C230" s="2">
        <f t="shared" si="19"/>
        <v>1.0900000000000003</v>
      </c>
      <c r="D230" s="2">
        <f t="shared" si="21"/>
        <v>0.1059370667600658</v>
      </c>
      <c r="E230" s="2">
        <f t="shared" si="18"/>
        <v>1.0900000000000003</v>
      </c>
      <c r="I230" s="12"/>
    </row>
    <row r="231" spans="2:9" x14ac:dyDescent="0.35">
      <c r="B231" s="2">
        <f t="shared" si="20"/>
        <v>0.10367048167006208</v>
      </c>
      <c r="C231" s="2">
        <f t="shared" si="19"/>
        <v>1.1000000000000003</v>
      </c>
      <c r="D231" s="2">
        <f t="shared" si="21"/>
        <v>0.10367048167006208</v>
      </c>
      <c r="E231" s="2">
        <f t="shared" si="18"/>
        <v>1.1000000000000003</v>
      </c>
      <c r="I231" s="12"/>
    </row>
    <row r="232" spans="2:9" x14ac:dyDescent="0.35">
      <c r="B232" s="2">
        <f t="shared" si="20"/>
        <v>0.10147159111873164</v>
      </c>
      <c r="C232" s="2">
        <f t="shared" si="19"/>
        <v>1.1100000000000003</v>
      </c>
      <c r="D232" s="2">
        <f t="shared" si="21"/>
        <v>0.10147159111873164</v>
      </c>
      <c r="E232" s="2">
        <f t="shared" si="18"/>
        <v>1.1100000000000003</v>
      </c>
      <c r="I232" s="12"/>
    </row>
    <row r="233" spans="2:9" x14ac:dyDescent="0.35">
      <c r="B233" s="2">
        <f t="shared" si="20"/>
        <v>9.9337804088476769E-2</v>
      </c>
      <c r="C233" s="2">
        <f t="shared" si="19"/>
        <v>1.1200000000000003</v>
      </c>
      <c r="D233" s="2">
        <f t="shared" si="21"/>
        <v>9.9337804088476769E-2</v>
      </c>
      <c r="E233" s="2">
        <f t="shared" si="18"/>
        <v>1.1200000000000003</v>
      </c>
      <c r="I233" s="12"/>
    </row>
    <row r="234" spans="2:9" x14ac:dyDescent="0.35">
      <c r="B234" s="2">
        <f t="shared" si="20"/>
        <v>9.7266650263471768E-2</v>
      </c>
      <c r="C234" s="2">
        <f t="shared" si="19"/>
        <v>1.1300000000000003</v>
      </c>
      <c r="D234" s="2">
        <f t="shared" si="21"/>
        <v>9.7266650263471768E-2</v>
      </c>
      <c r="E234" s="2">
        <f t="shared" si="18"/>
        <v>1.1300000000000003</v>
      </c>
      <c r="I234" s="12"/>
    </row>
    <row r="235" spans="2:9" x14ac:dyDescent="0.35">
      <c r="B235" s="2">
        <f t="shared" si="20"/>
        <v>9.5255773417630057E-2</v>
      </c>
      <c r="C235" s="2">
        <f t="shared" si="19"/>
        <v>1.1400000000000003</v>
      </c>
      <c r="D235" s="2">
        <f t="shared" si="21"/>
        <v>9.5255773417630057E-2</v>
      </c>
      <c r="E235" s="2">
        <f t="shared" si="18"/>
        <v>1.1400000000000003</v>
      </c>
      <c r="I235" s="12"/>
    </row>
    <row r="236" spans="2:9" x14ac:dyDescent="0.35">
      <c r="B236" s="2">
        <f t="shared" si="20"/>
        <v>9.3302925218200147E-2</v>
      </c>
      <c r="C236" s="2">
        <f t="shared" si="19"/>
        <v>1.1500000000000004</v>
      </c>
      <c r="D236" s="2">
        <f t="shared" si="21"/>
        <v>9.3302925218200147E-2</v>
      </c>
      <c r="E236" s="2">
        <f t="shared" si="18"/>
        <v>1.1500000000000004</v>
      </c>
      <c r="I236" s="12"/>
    </row>
    <row r="237" spans="2:9" x14ac:dyDescent="0.35">
      <c r="B237" s="2">
        <f t="shared" si="20"/>
        <v>9.1405959415482893E-2</v>
      </c>
      <c r="C237" s="2">
        <f t="shared" si="19"/>
        <v>1.1600000000000004</v>
      </c>
      <c r="D237" s="2">
        <f t="shared" si="21"/>
        <v>9.1405959415482893E-2</v>
      </c>
      <c r="E237" s="2">
        <f t="shared" si="18"/>
        <v>1.1600000000000004</v>
      </c>
      <c r="I237" s="12"/>
    </row>
    <row r="238" spans="2:9" x14ac:dyDescent="0.35">
      <c r="B238" s="2">
        <f t="shared" si="20"/>
        <v>8.9562826391644423E-2</v>
      </c>
      <c r="C238" s="2">
        <f t="shared" si="19"/>
        <v>1.1700000000000004</v>
      </c>
      <c r="D238" s="2">
        <f t="shared" si="21"/>
        <v>8.9562826391644423E-2</v>
      </c>
      <c r="E238" s="2">
        <f t="shared" si="18"/>
        <v>1.1700000000000004</v>
      </c>
      <c r="I238" s="12"/>
    </row>
    <row r="239" spans="2:9" x14ac:dyDescent="0.35">
      <c r="B239" s="2">
        <f t="shared" si="20"/>
        <v>8.7771568043558956E-2</v>
      </c>
      <c r="C239" s="2">
        <f t="shared" si="19"/>
        <v>1.1800000000000004</v>
      </c>
      <c r="D239" s="2">
        <f t="shared" si="21"/>
        <v>8.7771568043558956E-2</v>
      </c>
      <c r="E239" s="2">
        <f t="shared" si="18"/>
        <v>1.1800000000000004</v>
      </c>
      <c r="I239" s="12"/>
    </row>
    <row r="240" spans="2:9" x14ac:dyDescent="0.35">
      <c r="B240" s="2">
        <f t="shared" si="20"/>
        <v>8.6030312976647552E-2</v>
      </c>
      <c r="C240" s="2">
        <f t="shared" si="19"/>
        <v>1.1900000000000004</v>
      </c>
      <c r="D240" s="2">
        <f t="shared" si="21"/>
        <v>8.6030312976647552E-2</v>
      </c>
      <c r="E240" s="2">
        <f t="shared" si="18"/>
        <v>1.1900000000000004</v>
      </c>
      <c r="I240" s="12"/>
    </row>
    <row r="241" spans="2:9" x14ac:dyDescent="0.35">
      <c r="B241" s="2">
        <f t="shared" si="20"/>
        <v>8.4337271988403212E-2</v>
      </c>
      <c r="C241" s="2">
        <f t="shared" si="19"/>
        <v>1.2000000000000004</v>
      </c>
      <c r="D241" s="2">
        <f t="shared" si="21"/>
        <v>8.4337271988403212E-2</v>
      </c>
      <c r="E241" s="2">
        <f t="shared" si="18"/>
        <v>1.2000000000000004</v>
      </c>
      <c r="I241" s="12"/>
    </row>
    <row r="242" spans="2:9" x14ac:dyDescent="0.35">
      <c r="B242" s="2">
        <f t="shared" si="20"/>
        <v>8.2690733821952148E-2</v>
      </c>
      <c r="C242" s="2">
        <f t="shared" si="19"/>
        <v>1.2100000000000004</v>
      </c>
      <c r="D242" s="2">
        <f t="shared" si="21"/>
        <v>8.2690733821952148E-2</v>
      </c>
      <c r="E242" s="2">
        <f t="shared" si="18"/>
        <v>1.2100000000000004</v>
      </c>
      <c r="I242" s="12"/>
    </row>
    <row r="243" spans="2:9" x14ac:dyDescent="0.35">
      <c r="B243" s="2">
        <f t="shared" si="20"/>
        <v>8.1089061171435425E-2</v>
      </c>
      <c r="C243" s="2">
        <f t="shared" si="19"/>
        <v>1.2200000000000004</v>
      </c>
      <c r="D243" s="2">
        <f t="shared" si="21"/>
        <v>8.1089061171435425E-2</v>
      </c>
      <c r="E243" s="2">
        <f t="shared" si="18"/>
        <v>1.2200000000000004</v>
      </c>
      <c r="I243" s="12"/>
    </row>
    <row r="244" spans="2:9" x14ac:dyDescent="0.35">
      <c r="B244" s="2">
        <f t="shared" si="20"/>
        <v>7.9530686922366436E-2</v>
      </c>
      <c r="C244" s="2">
        <f t="shared" si="19"/>
        <v>1.2300000000000004</v>
      </c>
      <c r="D244" s="2">
        <f t="shared" si="21"/>
        <v>7.9530686922366436E-2</v>
      </c>
      <c r="E244" s="2">
        <f t="shared" si="18"/>
        <v>1.2300000000000004</v>
      </c>
      <c r="I244" s="12"/>
    </row>
    <row r="245" spans="2:9" x14ac:dyDescent="0.35">
      <c r="B245" s="2">
        <f t="shared" si="20"/>
        <v>7.8014110611434553E-2</v>
      </c>
      <c r="C245" s="2">
        <f t="shared" si="19"/>
        <v>1.2400000000000004</v>
      </c>
      <c r="D245" s="2">
        <f t="shared" si="21"/>
        <v>7.8014110611434553E-2</v>
      </c>
      <c r="E245" s="2">
        <f t="shared" si="18"/>
        <v>1.2400000000000004</v>
      </c>
      <c r="I245" s="12"/>
    </row>
    <row r="246" spans="2:9" x14ac:dyDescent="0.35">
      <c r="B246" s="2">
        <f t="shared" si="20"/>
        <v>7.6537895091291872E-2</v>
      </c>
      <c r="C246" s="2">
        <f t="shared" si="19"/>
        <v>1.2500000000000004</v>
      </c>
      <c r="D246" s="2">
        <f t="shared" si="21"/>
        <v>7.6537895091291872E-2</v>
      </c>
      <c r="E246" s="2">
        <f t="shared" si="18"/>
        <v>1.2500000000000004</v>
      </c>
      <c r="I246" s="12"/>
    </row>
    <row r="247" spans="2:9" x14ac:dyDescent="0.35">
      <c r="B247" s="2">
        <f t="shared" si="20"/>
        <v>7.5100663386905173E-2</v>
      </c>
      <c r="C247" s="2">
        <f t="shared" si="19"/>
        <v>1.2600000000000005</v>
      </c>
      <c r="D247" s="2">
        <f t="shared" si="21"/>
        <v>7.5100663386905173E-2</v>
      </c>
      <c r="E247" s="2">
        <f t="shared" si="18"/>
        <v>1.2600000000000005</v>
      </c>
      <c r="I247" s="12"/>
    </row>
    <row r="248" spans="2:9" x14ac:dyDescent="0.35">
      <c r="B248" s="2">
        <f t="shared" si="20"/>
        <v>7.370109573115971E-2</v>
      </c>
      <c r="C248" s="2">
        <f t="shared" si="19"/>
        <v>1.2700000000000005</v>
      </c>
      <c r="D248" s="2">
        <f t="shared" si="21"/>
        <v>7.370109573115971E-2</v>
      </c>
      <c r="E248" s="2">
        <f t="shared" si="18"/>
        <v>1.2700000000000005</v>
      </c>
      <c r="I248" s="12"/>
    </row>
    <row r="249" spans="2:9" x14ac:dyDescent="0.35">
      <c r="B249" s="2">
        <f t="shared" si="20"/>
        <v>7.233792676811529E-2</v>
      </c>
      <c r="C249" s="2">
        <f t="shared" si="19"/>
        <v>1.2800000000000005</v>
      </c>
      <c r="D249" s="2">
        <f t="shared" si="21"/>
        <v>7.233792676811529E-2</v>
      </c>
      <c r="E249" s="2">
        <f t="shared" si="18"/>
        <v>1.2800000000000005</v>
      </c>
      <c r="I249" s="12"/>
    </row>
    <row r="250" spans="2:9" x14ac:dyDescent="0.35">
      <c r="B250" s="2">
        <f t="shared" si="20"/>
        <v>7.1009942913259183E-2</v>
      </c>
      <c r="C250" s="2">
        <f t="shared" si="19"/>
        <v>1.2900000000000005</v>
      </c>
      <c r="D250" s="2">
        <f t="shared" si="21"/>
        <v>7.1009942913259183E-2</v>
      </c>
      <c r="E250" s="2">
        <f t="shared" si="18"/>
        <v>1.2900000000000005</v>
      </c>
      <c r="I250" s="12"/>
    </row>
    <row r="251" spans="2:9" x14ac:dyDescent="0.35">
      <c r="B251" s="2">
        <f t="shared" si="20"/>
        <v>6.9715979860827948E-2</v>
      </c>
      <c r="C251" s="2">
        <f t="shared" si="19"/>
        <v>1.3000000000000005</v>
      </c>
      <c r="D251" s="2">
        <f t="shared" si="21"/>
        <v>6.9715979860827948E-2</v>
      </c>
      <c r="E251" s="2">
        <f t="shared" si="18"/>
        <v>1.3000000000000005</v>
      </c>
      <c r="I251" s="12"/>
    </row>
    <row r="252" spans="2:9" x14ac:dyDescent="0.35">
      <c r="B252" s="2">
        <f t="shared" si="20"/>
        <v>6.845492022891192E-2</v>
      </c>
      <c r="C252" s="2">
        <f t="shared" si="19"/>
        <v>1.3100000000000005</v>
      </c>
      <c r="D252" s="2">
        <f t="shared" si="21"/>
        <v>6.845492022891192E-2</v>
      </c>
      <c r="E252" s="2">
        <f t="shared" si="18"/>
        <v>1.3100000000000005</v>
      </c>
      <c r="I252" s="12"/>
    </row>
    <row r="253" spans="2:9" x14ac:dyDescent="0.35">
      <c r="B253" s="2">
        <f t="shared" si="20"/>
        <v>6.7225691333841223E-2</v>
      </c>
      <c r="C253" s="2">
        <f t="shared" si="19"/>
        <v>1.3200000000000005</v>
      </c>
      <c r="D253" s="2">
        <f t="shared" si="21"/>
        <v>6.7225691333841223E-2</v>
      </c>
      <c r="E253" s="2">
        <f t="shared" si="18"/>
        <v>1.3200000000000005</v>
      </c>
      <c r="I253" s="12"/>
    </row>
    <row r="254" spans="2:9" x14ac:dyDescent="0.35">
      <c r="B254" s="2">
        <f t="shared" si="20"/>
        <v>6.602726308577625E-2</v>
      </c>
      <c r="C254" s="2">
        <f t="shared" si="19"/>
        <v>1.3300000000000005</v>
      </c>
      <c r="D254" s="2">
        <f t="shared" si="21"/>
        <v>6.602726308577625E-2</v>
      </c>
      <c r="E254" s="2">
        <f t="shared" si="18"/>
        <v>1.3300000000000005</v>
      </c>
      <c r="I254" s="12"/>
    </row>
    <row r="255" spans="2:9" x14ac:dyDescent="0.35">
      <c r="B255" s="2">
        <f t="shared" ref="B255:B286" si="22">IF(sigma&gt;0,x0*(MAX(0,1-thetay*(C255/y0)^rho)/thetax)^(1/rho),x0)</f>
        <v>6.4858645998075407E-2</v>
      </c>
      <c r="C255" s="2">
        <f t="shared" si="19"/>
        <v>1.3400000000000005</v>
      </c>
      <c r="D255" s="2">
        <f t="shared" ref="D255:D286" si="23">IF(sigma&gt;0,x*(MAX(0,1-alphay*(E255/y)^rho)/alphax)^(1/rho),x)</f>
        <v>6.4858645998075407E-2</v>
      </c>
      <c r="E255" s="2">
        <f t="shared" si="18"/>
        <v>1.3400000000000005</v>
      </c>
      <c r="I255" s="12"/>
    </row>
    <row r="256" spans="2:9" x14ac:dyDescent="0.35">
      <c r="B256" s="2">
        <f t="shared" si="22"/>
        <v>6.3718889303528981E-2</v>
      </c>
      <c r="C256" s="2">
        <f t="shared" si="19"/>
        <v>1.3500000000000005</v>
      </c>
      <c r="D256" s="2">
        <f t="shared" si="23"/>
        <v>6.3718889303528981E-2</v>
      </c>
      <c r="E256" s="2">
        <f t="shared" ref="E256:E319" si="24">0.01+E255</f>
        <v>1.3500000000000005</v>
      </c>
      <c r="I256" s="12"/>
    </row>
    <row r="257" spans="2:9" x14ac:dyDescent="0.35">
      <c r="B257" s="2">
        <f t="shared" si="22"/>
        <v>6.2607079170975549E-2</v>
      </c>
      <c r="C257" s="2">
        <f t="shared" ref="C257:C320" si="25">0.01+C256</f>
        <v>1.3600000000000005</v>
      </c>
      <c r="D257" s="2">
        <f t="shared" si="23"/>
        <v>6.2607079170975549E-2</v>
      </c>
      <c r="E257" s="2">
        <f t="shared" si="24"/>
        <v>1.3600000000000005</v>
      </c>
      <c r="I257" s="12"/>
    </row>
    <row r="258" spans="2:9" x14ac:dyDescent="0.35">
      <c r="B258" s="2">
        <f t="shared" si="22"/>
        <v>6.1522337016253127E-2</v>
      </c>
      <c r="C258" s="2">
        <f t="shared" si="25"/>
        <v>1.3700000000000006</v>
      </c>
      <c r="D258" s="2">
        <f t="shared" si="23"/>
        <v>6.1522337016253127E-2</v>
      </c>
      <c r="E258" s="2">
        <f t="shared" si="24"/>
        <v>1.3700000000000006</v>
      </c>
      <c r="I258" s="12"/>
    </row>
    <row r="259" spans="2:9" x14ac:dyDescent="0.35">
      <c r="B259" s="2">
        <f t="shared" si="22"/>
        <v>6.0463817901883002E-2</v>
      </c>
      <c r="C259" s="2">
        <f t="shared" si="25"/>
        <v>1.3800000000000006</v>
      </c>
      <c r="D259" s="2">
        <f t="shared" si="23"/>
        <v>6.0463817901883002E-2</v>
      </c>
      <c r="E259" s="2">
        <f t="shared" si="24"/>
        <v>1.3800000000000006</v>
      </c>
      <c r="I259" s="12"/>
    </row>
    <row r="260" spans="2:9" x14ac:dyDescent="0.35">
      <c r="B260" s="2">
        <f t="shared" si="22"/>
        <v>5.9430709020218603E-2</v>
      </c>
      <c r="C260" s="2">
        <f t="shared" si="25"/>
        <v>1.3900000000000006</v>
      </c>
      <c r="D260" s="2">
        <f t="shared" si="23"/>
        <v>5.9430709020218603E-2</v>
      </c>
      <c r="E260" s="2">
        <f t="shared" si="24"/>
        <v>1.3900000000000006</v>
      </c>
      <c r="I260" s="12"/>
    </row>
    <row r="261" spans="2:9" x14ac:dyDescent="0.35">
      <c r="B261" s="2">
        <f t="shared" si="22"/>
        <v>5.8422228255139666E-2</v>
      </c>
      <c r="C261" s="2">
        <f t="shared" si="25"/>
        <v>1.4000000000000006</v>
      </c>
      <c r="D261" s="2">
        <f t="shared" si="23"/>
        <v>5.8422228255139666E-2</v>
      </c>
      <c r="E261" s="2">
        <f t="shared" si="24"/>
        <v>1.4000000000000006</v>
      </c>
      <c r="I261" s="12"/>
    </row>
    <row r="262" spans="2:9" x14ac:dyDescent="0.35">
      <c r="B262" s="2">
        <f t="shared" si="22"/>
        <v>5.7437622817720954E-2</v>
      </c>
      <c r="C262" s="2">
        <f t="shared" si="25"/>
        <v>1.4100000000000006</v>
      </c>
      <c r="D262" s="2">
        <f t="shared" si="23"/>
        <v>5.7437622817720954E-2</v>
      </c>
      <c r="E262" s="2">
        <f t="shared" si="24"/>
        <v>1.4100000000000006</v>
      </c>
      <c r="I262" s="12"/>
    </row>
    <row r="263" spans="2:9" x14ac:dyDescent="0.35">
      <c r="B263" s="2">
        <f t="shared" si="22"/>
        <v>5.6476167951572814E-2</v>
      </c>
      <c r="C263" s="2">
        <f t="shared" si="25"/>
        <v>1.4200000000000006</v>
      </c>
      <c r="D263" s="2">
        <f t="shared" si="23"/>
        <v>5.6476167951572814E-2</v>
      </c>
      <c r="E263" s="2">
        <f t="shared" si="24"/>
        <v>1.4200000000000006</v>
      </c>
      <c r="I263" s="12"/>
    </row>
    <row r="264" spans="2:9" x14ac:dyDescent="0.35">
      <c r="B264" s="2">
        <f t="shared" si="22"/>
        <v>5.5537165703835226E-2</v>
      </c>
      <c r="C264" s="2">
        <f t="shared" si="25"/>
        <v>1.4300000000000006</v>
      </c>
      <c r="D264" s="2">
        <f t="shared" si="23"/>
        <v>5.5537165703835226E-2</v>
      </c>
      <c r="E264" s="2">
        <f t="shared" si="24"/>
        <v>1.4300000000000006</v>
      </c>
      <c r="I264" s="12"/>
    </row>
    <row r="265" spans="2:9" x14ac:dyDescent="0.35">
      <c r="B265" s="2">
        <f t="shared" si="22"/>
        <v>5.4619943758104361E-2</v>
      </c>
      <c r="C265" s="2">
        <f t="shared" si="25"/>
        <v>1.4400000000000006</v>
      </c>
      <c r="D265" s="2">
        <f t="shared" si="23"/>
        <v>5.4619943758104361E-2</v>
      </c>
      <c r="E265" s="2">
        <f t="shared" si="24"/>
        <v>1.4400000000000006</v>
      </c>
      <c r="I265" s="12"/>
    </row>
    <row r="266" spans="2:9" x14ac:dyDescent="0.35">
      <c r="B266" s="2">
        <f t="shared" si="22"/>
        <v>5.3723854325717087E-2</v>
      </c>
      <c r="C266" s="2">
        <f t="shared" si="25"/>
        <v>1.4500000000000006</v>
      </c>
      <c r="D266" s="2">
        <f t="shared" si="23"/>
        <v>5.3723854325717087E-2</v>
      </c>
      <c r="E266" s="2">
        <f t="shared" si="24"/>
        <v>1.4500000000000006</v>
      </c>
      <c r="I266" s="12"/>
    </row>
    <row r="267" spans="2:9" x14ac:dyDescent="0.35">
      <c r="B267" s="2">
        <f t="shared" si="22"/>
        <v>5.2848273092144765E-2</v>
      </c>
      <c r="C267" s="2">
        <f t="shared" si="25"/>
        <v>1.4600000000000006</v>
      </c>
      <c r="D267" s="2">
        <f t="shared" si="23"/>
        <v>5.2848273092144765E-2</v>
      </c>
      <c r="E267" s="2">
        <f t="shared" si="24"/>
        <v>1.4600000000000006</v>
      </c>
      <c r="I267" s="12"/>
    </row>
    <row r="268" spans="2:9" x14ac:dyDescent="0.35">
      <c r="B268" s="2">
        <f t="shared" si="22"/>
        <v>5.1992598215382352E-2</v>
      </c>
      <c r="C268" s="2">
        <f t="shared" si="25"/>
        <v>1.4700000000000006</v>
      </c>
      <c r="D268" s="2">
        <f t="shared" si="23"/>
        <v>5.1992598215382352E-2</v>
      </c>
      <c r="E268" s="2">
        <f t="shared" si="24"/>
        <v>1.4700000000000006</v>
      </c>
      <c r="I268" s="12"/>
    </row>
    <row r="269" spans="2:9" x14ac:dyDescent="0.35">
      <c r="B269" s="2">
        <f t="shared" si="22"/>
        <v>5.1156249373456184E-2</v>
      </c>
      <c r="C269" s="2">
        <f t="shared" si="25"/>
        <v>1.4800000000000006</v>
      </c>
      <c r="D269" s="2">
        <f t="shared" si="23"/>
        <v>5.1156249373456184E-2</v>
      </c>
      <c r="E269" s="2">
        <f t="shared" si="24"/>
        <v>1.4800000000000006</v>
      </c>
      <c r="I269" s="12"/>
    </row>
    <row r="270" spans="2:9" x14ac:dyDescent="0.35">
      <c r="B270" s="2">
        <f t="shared" si="22"/>
        <v>5.0338666858310795E-2</v>
      </c>
      <c r="C270" s="2">
        <f t="shared" si="25"/>
        <v>1.4900000000000007</v>
      </c>
      <c r="D270" s="2">
        <f t="shared" si="23"/>
        <v>5.0338666858310795E-2</v>
      </c>
      <c r="E270" s="2">
        <f t="shared" si="24"/>
        <v>1.4900000000000007</v>
      </c>
      <c r="I270" s="12"/>
    </row>
    <row r="271" spans="2:9" x14ac:dyDescent="0.35">
      <c r="B271" s="2">
        <f t="shared" si="22"/>
        <v>4.9539310713543123E-2</v>
      </c>
      <c r="C271" s="2">
        <f t="shared" si="25"/>
        <v>1.5000000000000007</v>
      </c>
      <c r="D271" s="2">
        <f t="shared" si="23"/>
        <v>4.9539310713543123E-2</v>
      </c>
      <c r="E271" s="2">
        <f t="shared" si="24"/>
        <v>1.5000000000000007</v>
      </c>
      <c r="I271" s="12"/>
    </row>
    <row r="272" spans="2:9" x14ac:dyDescent="0.35">
      <c r="B272" s="2">
        <f t="shared" si="22"/>
        <v>4.8757659913599288E-2</v>
      </c>
      <c r="C272" s="2">
        <f t="shared" si="25"/>
        <v>1.5100000000000007</v>
      </c>
      <c r="D272" s="2">
        <f t="shared" si="23"/>
        <v>4.8757659913599288E-2</v>
      </c>
      <c r="E272" s="2">
        <f t="shared" si="24"/>
        <v>1.5100000000000007</v>
      </c>
      <c r="I272" s="12"/>
    </row>
    <row r="273" spans="2:9" x14ac:dyDescent="0.35">
      <c r="B273" s="2">
        <f t="shared" si="22"/>
        <v>4.7993211582143702E-2</v>
      </c>
      <c r="C273" s="2">
        <f t="shared" si="25"/>
        <v>1.5200000000000007</v>
      </c>
      <c r="D273" s="2">
        <f t="shared" si="23"/>
        <v>4.7993211582143702E-2</v>
      </c>
      <c r="E273" s="2">
        <f t="shared" si="24"/>
        <v>1.5200000000000007</v>
      </c>
      <c r="I273" s="12"/>
    </row>
    <row r="274" spans="2:9" x14ac:dyDescent="0.35">
      <c r="B274" s="2">
        <f t="shared" si="22"/>
        <v>4.724548024754513E-2</v>
      </c>
      <c r="C274" s="2">
        <f t="shared" si="25"/>
        <v>1.5300000000000007</v>
      </c>
      <c r="D274" s="2">
        <f t="shared" si="23"/>
        <v>4.724548024754513E-2</v>
      </c>
      <c r="E274" s="2">
        <f t="shared" si="24"/>
        <v>1.5300000000000007</v>
      </c>
      <c r="I274" s="12"/>
    </row>
    <row r="275" spans="2:9" x14ac:dyDescent="0.35">
      <c r="B275" s="2">
        <f t="shared" si="22"/>
        <v>4.6513997133443938E-2</v>
      </c>
      <c r="C275" s="2">
        <f t="shared" si="25"/>
        <v>1.5400000000000007</v>
      </c>
      <c r="D275" s="2">
        <f t="shared" si="23"/>
        <v>4.6513997133443938E-2</v>
      </c>
      <c r="E275" s="2">
        <f t="shared" si="24"/>
        <v>1.5400000000000007</v>
      </c>
      <c r="I275" s="12"/>
    </row>
    <row r="276" spans="2:9" x14ac:dyDescent="0.35">
      <c r="B276" s="2">
        <f t="shared" si="22"/>
        <v>4.5798309482557795E-2</v>
      </c>
      <c r="C276" s="2">
        <f t="shared" si="25"/>
        <v>1.5500000000000007</v>
      </c>
      <c r="D276" s="2">
        <f t="shared" si="23"/>
        <v>4.5798309482557795E-2</v>
      </c>
      <c r="E276" s="2">
        <f t="shared" si="24"/>
        <v>1.5500000000000007</v>
      </c>
      <c r="I276" s="12"/>
    </row>
    <row r="277" spans="2:9" x14ac:dyDescent="0.35">
      <c r="B277" s="2">
        <f t="shared" si="22"/>
        <v>4.5097979911983388E-2</v>
      </c>
      <c r="C277" s="2">
        <f t="shared" si="25"/>
        <v>1.5600000000000007</v>
      </c>
      <c r="D277" s="2">
        <f t="shared" si="23"/>
        <v>4.5097979911983388E-2</v>
      </c>
      <c r="E277" s="2">
        <f t="shared" si="24"/>
        <v>1.5600000000000007</v>
      </c>
      <c r="I277" s="12"/>
    </row>
    <row r="278" spans="2:9" x14ac:dyDescent="0.35">
      <c r="B278" s="2">
        <f t="shared" si="22"/>
        <v>4.4412585798295365E-2</v>
      </c>
      <c r="C278" s="2">
        <f t="shared" si="25"/>
        <v>1.5700000000000007</v>
      </c>
      <c r="D278" s="2">
        <f t="shared" si="23"/>
        <v>4.4412585798295365E-2</v>
      </c>
      <c r="E278" s="2">
        <f t="shared" si="24"/>
        <v>1.5700000000000007</v>
      </c>
      <c r="I278" s="12"/>
    </row>
    <row r="279" spans="2:9" x14ac:dyDescent="0.35">
      <c r="B279" s="2">
        <f t="shared" si="22"/>
        <v>4.3741718690929812E-2</v>
      </c>
      <c r="C279" s="2">
        <f t="shared" si="25"/>
        <v>1.5800000000000007</v>
      </c>
      <c r="D279" s="2">
        <f t="shared" si="23"/>
        <v>4.3741718690929812E-2</v>
      </c>
      <c r="E279" s="2">
        <f t="shared" si="24"/>
        <v>1.5800000000000007</v>
      </c>
      <c r="I279" s="12"/>
    </row>
    <row r="280" spans="2:9" x14ac:dyDescent="0.35">
      <c r="B280" s="2">
        <f t="shared" si="22"/>
        <v>4.3084983752363575E-2</v>
      </c>
      <c r="C280" s="2">
        <f t="shared" si="25"/>
        <v>1.5900000000000007</v>
      </c>
      <c r="D280" s="2">
        <f t="shared" si="23"/>
        <v>4.3084983752363575E-2</v>
      </c>
      <c r="E280" s="2">
        <f t="shared" si="24"/>
        <v>1.5900000000000007</v>
      </c>
      <c r="I280" s="12"/>
    </row>
    <row r="281" spans="2:9" x14ac:dyDescent="0.35">
      <c r="B281" s="2">
        <f t="shared" si="22"/>
        <v>4.2441999223699942E-2</v>
      </c>
      <c r="C281" s="2">
        <f t="shared" si="25"/>
        <v>1.6000000000000008</v>
      </c>
      <c r="D281" s="2">
        <f t="shared" si="23"/>
        <v>4.2441999223699942E-2</v>
      </c>
      <c r="E281" s="2">
        <f t="shared" si="24"/>
        <v>1.6000000000000008</v>
      </c>
      <c r="I281" s="12"/>
    </row>
    <row r="282" spans="2:9" x14ac:dyDescent="0.35">
      <c r="B282" s="2">
        <f t="shared" si="22"/>
        <v>4.1812395914400127E-2</v>
      </c>
      <c r="C282" s="2">
        <f t="shared" si="25"/>
        <v>1.6100000000000008</v>
      </c>
      <c r="D282" s="2">
        <f t="shared" si="23"/>
        <v>4.1812395914400127E-2</v>
      </c>
      <c r="E282" s="2">
        <f t="shared" si="24"/>
        <v>1.6100000000000008</v>
      </c>
      <c r="I282" s="12"/>
    </row>
    <row r="283" spans="2:9" x14ac:dyDescent="0.35">
      <c r="B283" s="2">
        <f t="shared" si="22"/>
        <v>4.1195816714869403E-2</v>
      </c>
      <c r="C283" s="2">
        <f t="shared" si="25"/>
        <v>1.6200000000000008</v>
      </c>
      <c r="D283" s="2">
        <f t="shared" si="23"/>
        <v>4.1195816714869403E-2</v>
      </c>
      <c r="E283" s="2">
        <f t="shared" si="24"/>
        <v>1.6200000000000008</v>
      </c>
      <c r="I283" s="12"/>
    </row>
    <row r="284" spans="2:9" x14ac:dyDescent="0.35">
      <c r="B284" s="2">
        <f t="shared" si="22"/>
        <v>4.0591916130788414E-2</v>
      </c>
      <c r="C284" s="2">
        <f t="shared" si="25"/>
        <v>1.6300000000000008</v>
      </c>
      <c r="D284" s="2">
        <f t="shared" si="23"/>
        <v>4.0591916130788414E-2</v>
      </c>
      <c r="E284" s="2">
        <f t="shared" si="24"/>
        <v>1.6300000000000008</v>
      </c>
      <c r="I284" s="12"/>
    </row>
    <row r="285" spans="2:9" x14ac:dyDescent="0.35">
      <c r="B285" s="2">
        <f t="shared" si="22"/>
        <v>4.0000359838079133E-2</v>
      </c>
      <c r="C285" s="2">
        <f t="shared" si="25"/>
        <v>1.6400000000000008</v>
      </c>
      <c r="D285" s="2">
        <f t="shared" si="23"/>
        <v>4.0000359838079133E-2</v>
      </c>
      <c r="E285" s="2">
        <f t="shared" si="24"/>
        <v>1.6400000000000008</v>
      </c>
      <c r="I285" s="12"/>
    </row>
    <row r="286" spans="2:9" x14ac:dyDescent="0.35">
      <c r="B286" s="2">
        <f t="shared" si="22"/>
        <v>3.9420824257478115E-2</v>
      </c>
      <c r="C286" s="2">
        <f t="shared" si="25"/>
        <v>1.6500000000000008</v>
      </c>
      <c r="D286" s="2">
        <f t="shared" si="23"/>
        <v>3.9420824257478115E-2</v>
      </c>
      <c r="E286" s="2">
        <f t="shared" si="24"/>
        <v>1.6500000000000008</v>
      </c>
      <c r="I286" s="12"/>
    </row>
    <row r="287" spans="2:9" x14ac:dyDescent="0.35">
      <c r="B287" s="2">
        <f t="shared" ref="B287:B318" si="26">IF(sigma&gt;0,x0*(MAX(0,1-thetay*(C287/y0)^rho)/thetax)^(1/rho),x0)</f>
        <v>3.885299614771541E-2</v>
      </c>
      <c r="C287" s="2">
        <f t="shared" si="25"/>
        <v>1.6600000000000008</v>
      </c>
      <c r="D287" s="2">
        <f t="shared" ref="D287:D318" si="27">IF(sigma&gt;0,x*(MAX(0,1-alphay*(E287/y)^rho)/alphax)^(1/rho),x)</f>
        <v>3.885299614771541E-2</v>
      </c>
      <c r="E287" s="2">
        <f t="shared" si="24"/>
        <v>1.6600000000000008</v>
      </c>
      <c r="I287" s="12"/>
    </row>
    <row r="288" spans="2:9" x14ac:dyDescent="0.35">
      <c r="B288" s="2">
        <f t="shared" si="26"/>
        <v>3.8296572216433587E-2</v>
      </c>
      <c r="C288" s="2">
        <f t="shared" si="25"/>
        <v>1.6700000000000008</v>
      </c>
      <c r="D288" s="2">
        <f t="shared" si="27"/>
        <v>3.8296572216433587E-2</v>
      </c>
      <c r="E288" s="2">
        <f t="shared" si="24"/>
        <v>1.6700000000000008</v>
      </c>
      <c r="I288" s="12"/>
    </row>
    <row r="289" spans="2:9" x14ac:dyDescent="0.35">
      <c r="B289" s="2">
        <f t="shared" si="26"/>
        <v>3.7751258747918084E-2</v>
      </c>
      <c r="C289" s="2">
        <f t="shared" si="25"/>
        <v>1.6800000000000008</v>
      </c>
      <c r="D289" s="2">
        <f t="shared" si="27"/>
        <v>3.7751258747918084E-2</v>
      </c>
      <c r="E289" s="2">
        <f t="shared" si="24"/>
        <v>1.6800000000000008</v>
      </c>
      <c r="I289" s="12"/>
    </row>
    <row r="290" spans="2:9" x14ac:dyDescent="0.35">
      <c r="B290" s="2">
        <f t="shared" si="26"/>
        <v>3.7216771246866225E-2</v>
      </c>
      <c r="C290" s="2">
        <f t="shared" si="25"/>
        <v>1.6900000000000008</v>
      </c>
      <c r="D290" s="2">
        <f t="shared" si="27"/>
        <v>3.7216771246866225E-2</v>
      </c>
      <c r="E290" s="2">
        <f t="shared" si="24"/>
        <v>1.6900000000000008</v>
      </c>
      <c r="I290" s="12"/>
    </row>
    <row r="291" spans="2:9" x14ac:dyDescent="0.35">
      <c r="B291" s="2">
        <f t="shared" si="26"/>
        <v>3.6692834097356554E-2</v>
      </c>
      <c r="C291" s="2">
        <f t="shared" si="25"/>
        <v>1.7000000000000008</v>
      </c>
      <c r="D291" s="2">
        <f t="shared" si="27"/>
        <v>3.6692834097356554E-2</v>
      </c>
      <c r="E291" s="2">
        <f t="shared" si="24"/>
        <v>1.7000000000000008</v>
      </c>
      <c r="I291" s="12"/>
    </row>
    <row r="292" spans="2:9" x14ac:dyDescent="0.35">
      <c r="B292" s="2">
        <f t="shared" si="26"/>
        <v>3.6179180236368041E-2</v>
      </c>
      <c r="C292" s="2">
        <f t="shared" si="25"/>
        <v>1.7100000000000009</v>
      </c>
      <c r="D292" s="2">
        <f t="shared" si="27"/>
        <v>3.6179180236368041E-2</v>
      </c>
      <c r="E292" s="2">
        <f t="shared" si="24"/>
        <v>1.7100000000000009</v>
      </c>
      <c r="I292" s="12"/>
    </row>
    <row r="293" spans="2:9" x14ac:dyDescent="0.35">
      <c r="B293" s="2">
        <f t="shared" si="26"/>
        <v>3.5675550841058293E-2</v>
      </c>
      <c r="C293" s="2">
        <f t="shared" si="25"/>
        <v>1.7200000000000009</v>
      </c>
      <c r="D293" s="2">
        <f t="shared" si="27"/>
        <v>3.5675550841058293E-2</v>
      </c>
      <c r="E293" s="2">
        <f t="shared" si="24"/>
        <v>1.7200000000000009</v>
      </c>
      <c r="I293" s="12"/>
    </row>
    <row r="294" spans="2:9" x14ac:dyDescent="0.35">
      <c r="B294" s="2">
        <f t="shared" si="26"/>
        <v>3.5181695029222318E-2</v>
      </c>
      <c r="C294" s="2">
        <f t="shared" si="25"/>
        <v>1.7300000000000009</v>
      </c>
      <c r="D294" s="2">
        <f t="shared" si="27"/>
        <v>3.5181695029222318E-2</v>
      </c>
      <c r="E294" s="2">
        <f t="shared" si="24"/>
        <v>1.7300000000000009</v>
      </c>
      <c r="I294" s="12"/>
    </row>
    <row r="295" spans="2:9" x14ac:dyDescent="0.35">
      <c r="B295" s="2">
        <f t="shared" si="26"/>
        <v>3.4697369572250392E-2</v>
      </c>
      <c r="C295" s="2">
        <f t="shared" si="25"/>
        <v>1.7400000000000009</v>
      </c>
      <c r="D295" s="2">
        <f t="shared" si="27"/>
        <v>3.4697369572250392E-2</v>
      </c>
      <c r="E295" s="2">
        <f t="shared" si="24"/>
        <v>1.7400000000000009</v>
      </c>
      <c r="I295" s="12"/>
    </row>
    <row r="296" spans="2:9" x14ac:dyDescent="0.35">
      <c r="B296" s="2">
        <f t="shared" si="26"/>
        <v>3.4222338620031843E-2</v>
      </c>
      <c r="C296" s="2">
        <f t="shared" si="25"/>
        <v>1.7500000000000009</v>
      </c>
      <c r="D296" s="2">
        <f t="shared" si="27"/>
        <v>3.4222338620031843E-2</v>
      </c>
      <c r="E296" s="2">
        <f t="shared" si="24"/>
        <v>1.7500000000000009</v>
      </c>
      <c r="I296" s="12"/>
    </row>
    <row r="297" spans="2:9" x14ac:dyDescent="0.35">
      <c r="B297" s="2">
        <f t="shared" si="26"/>
        <v>3.3756373437215458E-2</v>
      </c>
      <c r="C297" s="2">
        <f t="shared" si="25"/>
        <v>1.7600000000000009</v>
      </c>
      <c r="D297" s="2">
        <f t="shared" si="27"/>
        <v>3.3756373437215458E-2</v>
      </c>
      <c r="E297" s="2">
        <f t="shared" si="24"/>
        <v>1.7600000000000009</v>
      </c>
      <c r="I297" s="12"/>
    </row>
    <row r="298" spans="2:9" x14ac:dyDescent="0.35">
      <c r="B298" s="2">
        <f t="shared" si="26"/>
        <v>3.329925215033025E-2</v>
      </c>
      <c r="C298" s="2">
        <f t="shared" si="25"/>
        <v>1.7700000000000009</v>
      </c>
      <c r="D298" s="2">
        <f t="shared" si="27"/>
        <v>3.329925215033025E-2</v>
      </c>
      <c r="E298" s="2">
        <f t="shared" si="24"/>
        <v>1.7700000000000009</v>
      </c>
      <c r="I298" s="12"/>
    </row>
    <row r="299" spans="2:9" x14ac:dyDescent="0.35">
      <c r="B299" s="2">
        <f t="shared" si="26"/>
        <v>3.2850759505223155E-2</v>
      </c>
      <c r="C299" s="2">
        <f t="shared" si="25"/>
        <v>1.7800000000000009</v>
      </c>
      <c r="D299" s="2">
        <f t="shared" si="27"/>
        <v>3.2850759505223155E-2</v>
      </c>
      <c r="E299" s="2">
        <f t="shared" si="24"/>
        <v>1.7800000000000009</v>
      </c>
      <c r="I299" s="12"/>
    </row>
    <row r="300" spans="2:9" x14ac:dyDescent="0.35">
      <c r="B300" s="2">
        <f t="shared" si="26"/>
        <v>3.2410686634365922E-2</v>
      </c>
      <c r="C300" s="2">
        <f t="shared" si="25"/>
        <v>1.7900000000000009</v>
      </c>
      <c r="D300" s="2">
        <f t="shared" si="27"/>
        <v>3.2410686634365922E-2</v>
      </c>
      <c r="E300" s="2">
        <f t="shared" si="24"/>
        <v>1.7900000000000009</v>
      </c>
      <c r="I300" s="12"/>
    </row>
    <row r="301" spans="2:9" x14ac:dyDescent="0.35">
      <c r="B301" s="2">
        <f t="shared" si="26"/>
        <v>3.1978830833571878E-2</v>
      </c>
      <c r="C301" s="2">
        <f t="shared" si="25"/>
        <v>1.8000000000000009</v>
      </c>
      <c r="D301" s="2">
        <f t="shared" si="27"/>
        <v>3.1978830833571878E-2</v>
      </c>
      <c r="E301" s="2">
        <f t="shared" si="24"/>
        <v>1.8000000000000009</v>
      </c>
      <c r="I301" s="12"/>
    </row>
    <row r="302" spans="2:9" x14ac:dyDescent="0.35">
      <c r="B302" s="2">
        <f t="shared" si="26"/>
        <v>3.1554995347685903E-2</v>
      </c>
      <c r="C302" s="2">
        <f t="shared" si="25"/>
        <v>1.8100000000000009</v>
      </c>
      <c r="D302" s="2">
        <f t="shared" si="27"/>
        <v>3.1554995347685903E-2</v>
      </c>
      <c r="E302" s="2">
        <f t="shared" si="24"/>
        <v>1.8100000000000009</v>
      </c>
      <c r="I302" s="12"/>
    </row>
    <row r="303" spans="2:9" x14ac:dyDescent="0.35">
      <c r="B303" s="2">
        <f t="shared" si="26"/>
        <v>3.1138989164845851E-2</v>
      </c>
      <c r="C303" s="2">
        <f t="shared" si="25"/>
        <v>1.820000000000001</v>
      </c>
      <c r="D303" s="2">
        <f t="shared" si="27"/>
        <v>3.1138989164845851E-2</v>
      </c>
      <c r="E303" s="2">
        <f t="shared" si="24"/>
        <v>1.820000000000001</v>
      </c>
      <c r="I303" s="12"/>
    </row>
    <row r="304" spans="2:9" x14ac:dyDescent="0.35">
      <c r="B304" s="2">
        <f t="shared" si="26"/>
        <v>3.0730626818925542E-2</v>
      </c>
      <c r="C304" s="2">
        <f t="shared" si="25"/>
        <v>1.830000000000001</v>
      </c>
      <c r="D304" s="2">
        <f t="shared" si="27"/>
        <v>3.0730626818925542E-2</v>
      </c>
      <c r="E304" s="2">
        <f t="shared" si="24"/>
        <v>1.830000000000001</v>
      </c>
      <c r="I304" s="12"/>
    </row>
    <row r="305" spans="2:9" x14ac:dyDescent="0.35">
      <c r="B305" s="2">
        <f t="shared" si="26"/>
        <v>3.0329728199799788E-2</v>
      </c>
      <c r="C305" s="2">
        <f t="shared" si="25"/>
        <v>1.840000000000001</v>
      </c>
      <c r="D305" s="2">
        <f t="shared" si="27"/>
        <v>3.0329728199799788E-2</v>
      </c>
      <c r="E305" s="2">
        <f t="shared" si="24"/>
        <v>1.840000000000001</v>
      </c>
      <c r="I305" s="12"/>
    </row>
    <row r="306" spans="2:9" x14ac:dyDescent="0.35">
      <c r="B306" s="2">
        <f t="shared" si="26"/>
        <v>2.993611837106986E-2</v>
      </c>
      <c r="C306" s="2">
        <f t="shared" si="25"/>
        <v>1.850000000000001</v>
      </c>
      <c r="D306" s="2">
        <f t="shared" si="27"/>
        <v>2.993611837106986E-2</v>
      </c>
      <c r="E306" s="2">
        <f t="shared" si="24"/>
        <v>1.850000000000001</v>
      </c>
      <c r="I306" s="12"/>
    </row>
    <row r="307" spans="2:9" x14ac:dyDescent="0.35">
      <c r="B307" s="2">
        <f t="shared" si="26"/>
        <v>2.9549627394923939E-2</v>
      </c>
      <c r="C307" s="2">
        <f t="shared" si="25"/>
        <v>1.860000000000001</v>
      </c>
      <c r="D307" s="2">
        <f t="shared" si="27"/>
        <v>2.9549627394923939E-2</v>
      </c>
      <c r="E307" s="2">
        <f t="shared" si="24"/>
        <v>1.860000000000001</v>
      </c>
      <c r="I307" s="12"/>
    </row>
    <row r="308" spans="2:9" x14ac:dyDescent="0.35">
      <c r="B308" s="2">
        <f t="shared" si="26"/>
        <v>2.9170090163817084E-2</v>
      </c>
      <c r="C308" s="2">
        <f t="shared" si="25"/>
        <v>1.870000000000001</v>
      </c>
      <c r="D308" s="2">
        <f t="shared" si="27"/>
        <v>2.9170090163817084E-2</v>
      </c>
      <c r="E308" s="2">
        <f t="shared" si="24"/>
        <v>1.870000000000001</v>
      </c>
      <c r="I308" s="12"/>
    </row>
    <row r="309" spans="2:9" x14ac:dyDescent="0.35">
      <c r="B309" s="2">
        <f t="shared" si="26"/>
        <v>2.8797346238672819E-2</v>
      </c>
      <c r="C309" s="2">
        <f t="shared" si="25"/>
        <v>1.880000000000001</v>
      </c>
      <c r="D309" s="2">
        <f t="shared" si="27"/>
        <v>2.8797346238672819E-2</v>
      </c>
      <c r="E309" s="2">
        <f t="shared" si="24"/>
        <v>1.880000000000001</v>
      </c>
      <c r="I309" s="12"/>
    </row>
    <row r="310" spans="2:9" x14ac:dyDescent="0.35">
      <c r="B310" s="2">
        <f t="shared" si="26"/>
        <v>2.8431239693319316E-2</v>
      </c>
      <c r="C310" s="2">
        <f t="shared" si="25"/>
        <v>1.890000000000001</v>
      </c>
      <c r="D310" s="2">
        <f t="shared" si="27"/>
        <v>2.8431239693319316E-2</v>
      </c>
      <c r="E310" s="2">
        <f t="shared" si="24"/>
        <v>1.890000000000001</v>
      </c>
      <c r="I310" s="12"/>
    </row>
    <row r="311" spans="2:9" x14ac:dyDescent="0.35">
      <c r="B311" s="2">
        <f t="shared" si="26"/>
        <v>2.8071618964880207E-2</v>
      </c>
      <c r="C311" s="2">
        <f t="shared" si="25"/>
        <v>1.900000000000001</v>
      </c>
      <c r="D311" s="2">
        <f t="shared" si="27"/>
        <v>2.8071618964880207E-2</v>
      </c>
      <c r="E311" s="2">
        <f t="shared" si="24"/>
        <v>1.900000000000001</v>
      </c>
      <c r="I311" s="12"/>
    </row>
    <row r="312" spans="2:9" x14ac:dyDescent="0.35">
      <c r="B312" s="2">
        <f t="shared" si="26"/>
        <v>2.77183367098842E-2</v>
      </c>
      <c r="C312" s="2">
        <f t="shared" si="25"/>
        <v>1.910000000000001</v>
      </c>
      <c r="D312" s="2">
        <f t="shared" si="27"/>
        <v>2.77183367098842E-2</v>
      </c>
      <c r="E312" s="2">
        <f t="shared" si="24"/>
        <v>1.910000000000001</v>
      </c>
      <c r="I312" s="12"/>
    </row>
    <row r="313" spans="2:9" x14ac:dyDescent="0.35">
      <c r="B313" s="2">
        <f t="shared" si="26"/>
        <v>2.7371249665819612E-2</v>
      </c>
      <c r="C313" s="2">
        <f t="shared" si="25"/>
        <v>1.920000000000001</v>
      </c>
      <c r="D313" s="2">
        <f t="shared" si="27"/>
        <v>2.7371249665819612E-2</v>
      </c>
      <c r="E313" s="2">
        <f t="shared" si="24"/>
        <v>1.920000000000001</v>
      </c>
      <c r="I313" s="12"/>
    </row>
    <row r="314" spans="2:9" x14ac:dyDescent="0.35">
      <c r="B314" s="2">
        <f t="shared" si="26"/>
        <v>2.703021851792144E-2</v>
      </c>
      <c r="C314" s="2">
        <f t="shared" si="25"/>
        <v>1.930000000000001</v>
      </c>
      <c r="D314" s="2">
        <f t="shared" si="27"/>
        <v>2.703021851792144E-2</v>
      </c>
      <c r="E314" s="2">
        <f t="shared" si="24"/>
        <v>1.930000000000001</v>
      </c>
      <c r="I314" s="12"/>
    </row>
    <row r="315" spans="2:9" x14ac:dyDescent="0.35">
      <c r="B315" s="2">
        <f t="shared" si="26"/>
        <v>2.6695107770962765E-2</v>
      </c>
      <c r="C315" s="2">
        <f t="shared" si="25"/>
        <v>1.9400000000000011</v>
      </c>
      <c r="D315" s="2">
        <f t="shared" si="27"/>
        <v>2.6695107770962765E-2</v>
      </c>
      <c r="E315" s="2">
        <f t="shared" si="24"/>
        <v>1.9400000000000011</v>
      </c>
      <c r="I315" s="12"/>
    </row>
    <row r="316" spans="2:9" x14ac:dyDescent="0.35">
      <c r="B316" s="2">
        <f t="shared" si="26"/>
        <v>2.6365785625827091E-2</v>
      </c>
      <c r="C316" s="2">
        <f t="shared" si="25"/>
        <v>1.9500000000000011</v>
      </c>
      <c r="D316" s="2">
        <f t="shared" si="27"/>
        <v>2.6365785625827091E-2</v>
      </c>
      <c r="E316" s="2">
        <f t="shared" si="24"/>
        <v>1.9500000000000011</v>
      </c>
      <c r="I316" s="12"/>
    </row>
    <row r="317" spans="2:9" x14ac:dyDescent="0.35">
      <c r="B317" s="2">
        <f t="shared" si="26"/>
        <v>2.6042123860677398E-2</v>
      </c>
      <c r="C317" s="2">
        <f t="shared" si="25"/>
        <v>1.9600000000000011</v>
      </c>
      <c r="D317" s="2">
        <f t="shared" si="27"/>
        <v>2.6042123860677398E-2</v>
      </c>
      <c r="E317" s="2">
        <f t="shared" si="24"/>
        <v>1.9600000000000011</v>
      </c>
      <c r="I317" s="12"/>
    </row>
    <row r="318" spans="2:9" x14ac:dyDescent="0.35">
      <c r="B318" s="2">
        <f t="shared" si="26"/>
        <v>2.5723997716519606E-2</v>
      </c>
      <c r="C318" s="2">
        <f t="shared" si="25"/>
        <v>1.9700000000000011</v>
      </c>
      <c r="D318" s="2">
        <f t="shared" si="27"/>
        <v>2.5723997716519606E-2</v>
      </c>
      <c r="E318" s="2">
        <f t="shared" si="24"/>
        <v>1.9700000000000011</v>
      </c>
      <c r="I318" s="12"/>
    </row>
    <row r="319" spans="2:9" x14ac:dyDescent="0.35">
      <c r="B319" s="2">
        <f t="shared" ref="B319:B350" si="28">IF(sigma&gt;0,x0*(MAX(0,1-thetay*(C319/y0)^rho)/thetax)^(1/rho),x0)</f>
        <v>2.541128578696852E-2</v>
      </c>
      <c r="C319" s="2">
        <f t="shared" si="25"/>
        <v>1.9800000000000011</v>
      </c>
      <c r="D319" s="2">
        <f t="shared" ref="D319:D350" si="29">IF(sigma&gt;0,x*(MAX(0,1-alphay*(E319/y)^rho)/alphax)^(1/rho),x)</f>
        <v>2.541128578696852E-2</v>
      </c>
      <c r="E319" s="2">
        <f t="shared" si="24"/>
        <v>1.9800000000000011</v>
      </c>
      <c r="I319" s="12"/>
    </row>
    <row r="320" spans="2:9" x14ac:dyDescent="0.35">
      <c r="B320" s="2">
        <f t="shared" si="28"/>
        <v>2.5103869912065448E-2</v>
      </c>
      <c r="C320" s="2">
        <f t="shared" si="25"/>
        <v>1.9900000000000011</v>
      </c>
      <c r="D320" s="2">
        <f t="shared" si="29"/>
        <v>2.5103869912065448E-2</v>
      </c>
      <c r="E320" s="2">
        <f t="shared" ref="E320:E341" si="30">0.01+E319</f>
        <v>1.9900000000000011</v>
      </c>
      <c r="I320" s="12"/>
    </row>
    <row r="321" spans="2:9" x14ac:dyDescent="0.35">
      <c r="B321" s="2">
        <f t="shared" si="28"/>
        <v>2.4801635075948781E-2</v>
      </c>
      <c r="C321" s="2">
        <f t="shared" ref="C321:C341" si="31">0.01+C320</f>
        <v>2.0000000000000009</v>
      </c>
      <c r="D321" s="2">
        <f t="shared" si="29"/>
        <v>2.4801635075948781E-2</v>
      </c>
      <c r="E321" s="2">
        <f t="shared" si="30"/>
        <v>2.0000000000000009</v>
      </c>
      <c r="I321" s="12"/>
    </row>
    <row r="322" spans="2:9" x14ac:dyDescent="0.35">
      <c r="B322" s="2">
        <f t="shared" si="28"/>
        <v>2.4504469308253427E-2</v>
      </c>
      <c r="C322" s="2">
        <f t="shared" si="31"/>
        <v>2.0100000000000007</v>
      </c>
      <c r="D322" s="2">
        <f t="shared" si="29"/>
        <v>2.4504469308253427E-2</v>
      </c>
      <c r="E322" s="2">
        <f t="shared" si="30"/>
        <v>2.0100000000000007</v>
      </c>
      <c r="I322" s="12"/>
    </row>
    <row r="323" spans="2:9" x14ac:dyDescent="0.35">
      <c r="B323" s="2">
        <f t="shared" si="28"/>
        <v>2.421226358904506E-2</v>
      </c>
      <c r="C323" s="2">
        <f t="shared" si="31"/>
        <v>2.0200000000000005</v>
      </c>
      <c r="D323" s="2">
        <f t="shared" si="29"/>
        <v>2.421226358904506E-2</v>
      </c>
      <c r="E323" s="2">
        <f t="shared" si="30"/>
        <v>2.0200000000000005</v>
      </c>
      <c r="I323" s="12"/>
    </row>
    <row r="324" spans="2:9" x14ac:dyDescent="0.35">
      <c r="B324" s="2">
        <f t="shared" si="28"/>
        <v>2.3924911757193343E-2</v>
      </c>
      <c r="C324" s="2">
        <f t="shared" si="31"/>
        <v>2.0300000000000002</v>
      </c>
      <c r="D324" s="2">
        <f t="shared" si="29"/>
        <v>2.3924911757193343E-2</v>
      </c>
      <c r="E324" s="2">
        <f t="shared" si="30"/>
        <v>2.0300000000000002</v>
      </c>
      <c r="I324" s="12"/>
    </row>
    <row r="325" spans="2:9" x14ac:dyDescent="0.35">
      <c r="B325" s="2">
        <f t="shared" si="28"/>
        <v>2.3642310421998939E-2</v>
      </c>
      <c r="C325" s="2">
        <f t="shared" si="31"/>
        <v>2.04</v>
      </c>
      <c r="D325" s="2">
        <f t="shared" si="29"/>
        <v>2.3642310421998939E-2</v>
      </c>
      <c r="E325" s="2">
        <f t="shared" si="30"/>
        <v>2.04</v>
      </c>
      <c r="I325" s="12"/>
    </row>
    <row r="326" spans="2:9" x14ac:dyDescent="0.35">
      <c r="B326" s="2">
        <f t="shared" si="28"/>
        <v>2.3364358877975076E-2</v>
      </c>
      <c r="C326" s="2">
        <f t="shared" si="31"/>
        <v>2.0499999999999998</v>
      </c>
      <c r="D326" s="2">
        <f t="shared" si="29"/>
        <v>2.3364358877975076E-2</v>
      </c>
      <c r="E326" s="2">
        <f t="shared" si="30"/>
        <v>2.0499999999999998</v>
      </c>
      <c r="I326" s="12"/>
    </row>
    <row r="327" spans="2:9" x14ac:dyDescent="0.35">
      <c r="B327" s="2">
        <f t="shared" si="28"/>
        <v>2.3090959022640085E-2</v>
      </c>
      <c r="C327" s="2">
        <f t="shared" si="31"/>
        <v>2.0599999999999996</v>
      </c>
      <c r="D327" s="2">
        <f t="shared" si="29"/>
        <v>2.3090959022640085E-2</v>
      </c>
      <c r="E327" s="2">
        <f t="shared" si="30"/>
        <v>2.0599999999999996</v>
      </c>
      <c r="I327" s="12"/>
    </row>
    <row r="328" spans="2:9" x14ac:dyDescent="0.35">
      <c r="B328" s="2">
        <f t="shared" si="28"/>
        <v>2.2822015277209149E-2</v>
      </c>
      <c r="C328" s="2">
        <f t="shared" si="31"/>
        <v>2.0699999999999994</v>
      </c>
      <c r="D328" s="2">
        <f t="shared" si="29"/>
        <v>2.2822015277209149E-2</v>
      </c>
      <c r="E328" s="2">
        <f t="shared" si="30"/>
        <v>2.0699999999999994</v>
      </c>
      <c r="I328" s="12"/>
    </row>
    <row r="329" spans="2:9" x14ac:dyDescent="0.35">
      <c r="B329" s="2">
        <f t="shared" si="28"/>
        <v>2.2557434510059784E-2</v>
      </c>
      <c r="C329" s="2">
        <f t="shared" si="31"/>
        <v>2.0799999999999992</v>
      </c>
      <c r="D329" s="2">
        <f t="shared" si="29"/>
        <v>2.2557434510059784E-2</v>
      </c>
      <c r="E329" s="2">
        <f t="shared" si="30"/>
        <v>2.0799999999999992</v>
      </c>
      <c r="I329" s="12"/>
    </row>
    <row r="330" spans="2:9" x14ac:dyDescent="0.35">
      <c r="B330" s="2">
        <f t="shared" si="28"/>
        <v>2.2297125962878028E-2</v>
      </c>
      <c r="C330" s="2">
        <f t="shared" si="31"/>
        <v>2.089999999999999</v>
      </c>
      <c r="D330" s="2">
        <f t="shared" si="29"/>
        <v>2.2297125962878028E-2</v>
      </c>
      <c r="E330" s="2">
        <f t="shared" si="30"/>
        <v>2.089999999999999</v>
      </c>
      <c r="I330" s="12"/>
    </row>
    <row r="331" spans="2:9" x14ac:dyDescent="0.35">
      <c r="B331" s="2">
        <f t="shared" si="28"/>
        <v>2.2041001179360097E-2</v>
      </c>
      <c r="C331" s="2">
        <f t="shared" si="31"/>
        <v>2.0999999999999988</v>
      </c>
      <c r="D331" s="2">
        <f t="shared" si="29"/>
        <v>2.2041001179360097E-2</v>
      </c>
      <c r="E331" s="2">
        <f t="shared" si="30"/>
        <v>2.0999999999999988</v>
      </c>
      <c r="I331" s="12"/>
    </row>
    <row r="332" spans="2:9" x14ac:dyDescent="0.35">
      <c r="B332" s="2">
        <f t="shared" si="28"/>
        <v>2.1788973936382797E-2</v>
      </c>
      <c r="C332" s="2">
        <f t="shared" si="31"/>
        <v>2.1099999999999985</v>
      </c>
      <c r="D332" s="2">
        <f t="shared" si="29"/>
        <v>2.1788973936382797E-2</v>
      </c>
      <c r="E332" s="2">
        <f t="shared" si="30"/>
        <v>2.1099999999999985</v>
      </c>
      <c r="I332" s="12"/>
    </row>
    <row r="333" spans="2:9" x14ac:dyDescent="0.35">
      <c r="B333" s="2">
        <f t="shared" si="28"/>
        <v>2.1540960177541261E-2</v>
      </c>
      <c r="C333" s="2">
        <f t="shared" si="31"/>
        <v>2.1199999999999983</v>
      </c>
      <c r="D333" s="2">
        <f t="shared" si="29"/>
        <v>2.1540960177541261E-2</v>
      </c>
      <c r="E333" s="2">
        <f t="shared" si="30"/>
        <v>2.1199999999999983</v>
      </c>
      <c r="I333" s="12"/>
    </row>
    <row r="334" spans="2:9" x14ac:dyDescent="0.35">
      <c r="B334" s="2">
        <f t="shared" si="28"/>
        <v>2.1296877948965225E-2</v>
      </c>
      <c r="C334" s="2">
        <f t="shared" si="31"/>
        <v>2.1299999999999981</v>
      </c>
      <c r="D334" s="2">
        <f t="shared" si="29"/>
        <v>2.1296877948965225E-2</v>
      </c>
      <c r="E334" s="2">
        <f t="shared" si="30"/>
        <v>2.1299999999999981</v>
      </c>
      <c r="I334" s="12"/>
    </row>
    <row r="335" spans="2:9" x14ac:dyDescent="0.35">
      <c r="B335" s="2">
        <f t="shared" si="28"/>
        <v>2.1056647337315163E-2</v>
      </c>
      <c r="C335" s="2">
        <f t="shared" si="31"/>
        <v>2.1399999999999979</v>
      </c>
      <c r="D335" s="2">
        <f t="shared" si="29"/>
        <v>2.1056647337315163E-2</v>
      </c>
      <c r="E335" s="2">
        <f t="shared" si="30"/>
        <v>2.1399999999999979</v>
      </c>
      <c r="I335" s="12"/>
    </row>
    <row r="336" spans="2:9" x14ac:dyDescent="0.35">
      <c r="B336" s="2">
        <f t="shared" si="28"/>
        <v>2.0820190409893483E-2</v>
      </c>
      <c r="C336" s="2">
        <f t="shared" si="31"/>
        <v>2.1499999999999977</v>
      </c>
      <c r="D336" s="2">
        <f t="shared" si="29"/>
        <v>2.0820190409893483E-2</v>
      </c>
      <c r="E336" s="2">
        <f t="shared" si="30"/>
        <v>2.1499999999999977</v>
      </c>
      <c r="I336" s="12"/>
    </row>
    <row r="337" spans="2:9" x14ac:dyDescent="0.35">
      <c r="B337" s="2">
        <f t="shared" si="28"/>
        <v>2.058743115676934E-2</v>
      </c>
      <c r="C337" s="2">
        <f t="shared" si="31"/>
        <v>2.1599999999999975</v>
      </c>
      <c r="D337" s="2">
        <f t="shared" si="29"/>
        <v>2.058743115676934E-2</v>
      </c>
      <c r="E337" s="2">
        <f t="shared" si="30"/>
        <v>2.1599999999999975</v>
      </c>
      <c r="I337" s="12"/>
    </row>
    <row r="338" spans="2:9" x14ac:dyDescent="0.35">
      <c r="B338" s="2">
        <f t="shared" si="28"/>
        <v>2.0358295434856424E-2</v>
      </c>
      <c r="C338" s="2">
        <f t="shared" si="31"/>
        <v>2.1699999999999973</v>
      </c>
      <c r="D338" s="2">
        <f t="shared" si="29"/>
        <v>2.0358295434856424E-2</v>
      </c>
      <c r="E338" s="2">
        <f t="shared" si="30"/>
        <v>2.1699999999999973</v>
      </c>
      <c r="I338" s="12"/>
    </row>
    <row r="339" spans="2:9" x14ac:dyDescent="0.35">
      <c r="B339" s="2">
        <f t="shared" si="28"/>
        <v>2.0132710913852568E-2</v>
      </c>
      <c r="C339" s="2">
        <f t="shared" si="31"/>
        <v>2.1799999999999971</v>
      </c>
      <c r="D339" s="2">
        <f t="shared" si="29"/>
        <v>2.0132710913852568E-2</v>
      </c>
      <c r="E339" s="2">
        <f t="shared" si="30"/>
        <v>2.1799999999999971</v>
      </c>
      <c r="I339" s="12"/>
    </row>
    <row r="340" spans="2:9" x14ac:dyDescent="0.35">
      <c r="B340" s="2">
        <f t="shared" si="28"/>
        <v>1.9910607023998068E-2</v>
      </c>
      <c r="C340" s="2">
        <f t="shared" si="31"/>
        <v>2.1899999999999968</v>
      </c>
      <c r="D340" s="2">
        <f t="shared" si="29"/>
        <v>1.9910607023998068E-2</v>
      </c>
      <c r="E340" s="2">
        <f t="shared" si="30"/>
        <v>2.1899999999999968</v>
      </c>
      <c r="I340" s="12"/>
    </row>
    <row r="341" spans="2:9" x14ac:dyDescent="0.35">
      <c r="B341" s="2">
        <f t="shared" si="28"/>
        <v>1.9691914905542611E-2</v>
      </c>
      <c r="C341" s="2">
        <f t="shared" si="31"/>
        <v>2.1999999999999966</v>
      </c>
      <c r="D341" s="2">
        <f t="shared" si="29"/>
        <v>1.9691914905542611E-2</v>
      </c>
      <c r="E341" s="2">
        <f t="shared" si="30"/>
        <v>2.1999999999999966</v>
      </c>
      <c r="I341" s="12"/>
    </row>
    <row r="342" spans="2:9" s="5" customFormat="1" x14ac:dyDescent="0.35"/>
  </sheetData>
  <pageMargins left="0.7" right="0.7" top="0.75" bottom="0.75" header="0.3" footer="0.3"/>
  <ignoredErrors>
    <ignoredError sqref="C1:C3 C11:C14 C31 C22:C23 C37:C38 C9:C10 C26 C33 C35 C190 C192:C10485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Display</vt:lpstr>
      <vt:lpstr>Calculate</vt:lpstr>
      <vt:lpstr>alphax</vt:lpstr>
      <vt:lpstr>alphay</vt:lpstr>
      <vt:lpstr>c_</vt:lpstr>
      <vt:lpstr>d</vt:lpstr>
      <vt:lpstr>m</vt:lpstr>
      <vt:lpstr>m0</vt:lpstr>
      <vt:lpstr>px</vt:lpstr>
      <vt:lpstr>px0</vt:lpstr>
      <vt:lpstr>py</vt:lpstr>
      <vt:lpstr>rho</vt:lpstr>
      <vt:lpstr>sigma</vt:lpstr>
      <vt:lpstr>thetax</vt:lpstr>
      <vt:lpstr>thetay</vt:lpstr>
      <vt:lpstr>x</vt:lpstr>
      <vt:lpstr>x0</vt:lpstr>
      <vt:lpstr>y</vt:lpstr>
      <vt:lpstr>y0</vt:lpstr>
    </vt:vector>
  </TitlesOfParts>
  <Company>ETH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F. Rutherford</dc:creator>
  <cp:lastModifiedBy>Thomas Rutherford</cp:lastModifiedBy>
  <dcterms:created xsi:type="dcterms:W3CDTF">2009-10-18T11:27:54Z</dcterms:created>
  <dcterms:modified xsi:type="dcterms:W3CDTF">2021-10-06T22:07:46Z</dcterms:modified>
</cp:coreProperties>
</file>