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ing2\ing2\perso\maths\mod_lin\"/>
    </mc:Choice>
  </mc:AlternateContent>
  <xr:revisionPtr revIDLastSave="0" documentId="13_ncr:1_{27375920-CE11-470F-88DB-743F146295F6}" xr6:coauthVersionLast="36" xr6:coauthVersionMax="47" xr10:uidLastSave="{00000000-0000-0000-0000-000000000000}"/>
  <bookViews>
    <workbookView xWindow="0" yWindow="0" windowWidth="23040" windowHeight="8484" activeTab="2" xr2:uid="{28046BE2-7AE2-4F6D-BCDF-7D012E4D60CE}"/>
  </bookViews>
  <sheets>
    <sheet name="Données" sheetId="1" r:id="rId1"/>
    <sheet name="Estimateur MCO" sheetId="2" r:id="rId2"/>
    <sheet name="Ajustement sur Données centrées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3" l="1" a="1"/>
  <c r="O7" i="3" s="1"/>
  <c r="M5" i="3" a="1"/>
  <c r="M5" i="3" s="1"/>
  <c r="H32" i="3" a="1"/>
  <c r="H32" i="3" s="1"/>
  <c r="G32" i="3"/>
  <c r="L4" i="2" a="1"/>
  <c r="L4" i="2" s="1"/>
  <c r="I11" i="2" a="1"/>
  <c r="I11" i="2" s="1"/>
  <c r="O10" i="3" l="1"/>
  <c r="O13" i="3"/>
  <c r="O28" i="3"/>
  <c r="O20" i="3"/>
  <c r="O12" i="3"/>
  <c r="O27" i="3"/>
  <c r="O19" i="3"/>
  <c r="O11" i="3"/>
  <c r="O26" i="3"/>
  <c r="O18" i="3"/>
  <c r="O25" i="3"/>
  <c r="O17" i="3"/>
  <c r="O9" i="3"/>
  <c r="O24" i="3"/>
  <c r="O16" i="3"/>
  <c r="O8" i="3"/>
  <c r="O22" i="3"/>
  <c r="O14" i="3"/>
  <c r="O6" i="3"/>
  <c r="O29" i="3"/>
  <c r="O21" i="3"/>
  <c r="O23" i="3"/>
  <c r="O15" i="3"/>
  <c r="M7" i="3"/>
  <c r="M6" i="3"/>
  <c r="H34" i="3"/>
  <c r="J32" i="3"/>
  <c r="I32" i="3"/>
  <c r="I34" i="3"/>
  <c r="J33" i="3"/>
  <c r="I33" i="3"/>
  <c r="H33" i="3"/>
  <c r="J34" i="3"/>
  <c r="L27" i="2"/>
  <c r="L19" i="2"/>
  <c r="L11" i="2"/>
  <c r="L26" i="2"/>
  <c r="L18" i="2"/>
  <c r="L10" i="2"/>
  <c r="L25" i="2"/>
  <c r="L17" i="2"/>
  <c r="L9" i="2"/>
  <c r="L24" i="2"/>
  <c r="L16" i="2"/>
  <c r="L8" i="2"/>
  <c r="L23" i="2"/>
  <c r="L15" i="2"/>
  <c r="L7" i="2"/>
  <c r="L22" i="2"/>
  <c r="L14" i="2"/>
  <c r="L6" i="2"/>
  <c r="L21" i="2"/>
  <c r="L13" i="2"/>
  <c r="L5" i="2"/>
  <c r="L20" i="2"/>
  <c r="L12" i="2"/>
  <c r="I14" i="2"/>
  <c r="I13" i="2"/>
  <c r="I12" i="2"/>
  <c r="J7" i="3" l="1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6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G29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6" i="3"/>
  <c r="E32" i="3" l="1"/>
  <c r="D32" i="3"/>
  <c r="C32" i="3"/>
  <c r="B32" i="3"/>
  <c r="C31" i="3"/>
  <c r="D31" i="3"/>
  <c r="E31" i="3"/>
  <c r="B31" i="3"/>
  <c r="H5" i="2" a="1"/>
  <c r="I5" i="2" s="1"/>
  <c r="J8" i="2" l="1"/>
  <c r="J6" i="2"/>
  <c r="H5" i="2"/>
  <c r="K8" i="2"/>
  <c r="I8" i="2"/>
  <c r="I6" i="2"/>
  <c r="H7" i="2"/>
  <c r="K6" i="2"/>
  <c r="H8" i="2"/>
  <c r="H6" i="2"/>
  <c r="K7" i="2"/>
  <c r="K5" i="2"/>
  <c r="J7" i="2"/>
  <c r="J5" i="2"/>
  <c r="I7" i="2"/>
</calcChain>
</file>

<file path=xl/sharedStrings.xml><?xml version="1.0" encoding="utf-8"?>
<sst xmlns="http://schemas.openxmlformats.org/spreadsheetml/2006/main" count="62" uniqueCount="57">
  <si>
    <t>Cigarette</t>
  </si>
  <si>
    <t>GOUDRON</t>
  </si>
  <si>
    <t>NICOTINE</t>
  </si>
  <si>
    <t>POIDS</t>
  </si>
  <si>
    <t>CO</t>
  </si>
  <si>
    <t>Alpine</t>
  </si>
  <si>
    <t>Benson&amp;Hedges</t>
  </si>
  <si>
    <t>CamelLights</t>
  </si>
  <si>
    <t>Carlton</t>
  </si>
  <si>
    <t>Chesterfield</t>
  </si>
  <si>
    <t>GoldenLights</t>
  </si>
  <si>
    <t>Kent</t>
  </si>
  <si>
    <t>Kool</t>
  </si>
  <si>
    <t>L&amp;M</t>
  </si>
  <si>
    <t>LarkLights</t>
  </si>
  <si>
    <t>Marlboro</t>
  </si>
  <si>
    <t>Merit</t>
  </si>
  <si>
    <t>MultiFilter</t>
  </si>
  <si>
    <t>NewportLights</t>
  </si>
  <si>
    <t>Now</t>
  </si>
  <si>
    <t>OldGold</t>
  </si>
  <si>
    <t>PallMallLight</t>
  </si>
  <si>
    <t>Raleigh</t>
  </si>
  <si>
    <t>SalemUltra</t>
  </si>
  <si>
    <t>Tareyton</t>
  </si>
  <si>
    <t>TrueLight</t>
  </si>
  <si>
    <t>ViceroyRichLight</t>
  </si>
  <si>
    <t>VirginiaSlims</t>
  </si>
  <si>
    <t>WinstonLights</t>
  </si>
  <si>
    <t>n=24</t>
  </si>
  <si>
    <t>p=4</t>
  </si>
  <si>
    <t>Coefficients estimés =(X'X)^{-1}X'Y</t>
  </si>
  <si>
    <t>Compléter</t>
  </si>
  <si>
    <t>La matrice X avec constante</t>
  </si>
  <si>
    <t>Y</t>
  </si>
  <si>
    <t>Ŷ</t>
  </si>
  <si>
    <t>(X'X)^{-1}</t>
  </si>
  <si>
    <r>
      <t>â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</t>
    </r>
  </si>
  <si>
    <r>
      <t>â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</t>
    </r>
  </si>
  <si>
    <r>
      <t>â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</t>
    </r>
  </si>
  <si>
    <r>
      <t>â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=</t>
    </r>
  </si>
  <si>
    <t>On ne considère pas la constante</t>
  </si>
  <si>
    <t>Données origine</t>
  </si>
  <si>
    <t>Données centrées réduites</t>
  </si>
  <si>
    <t>Estimation des coefficients</t>
  </si>
  <si>
    <t>Retrouver Y ajusté à partir des résultats centrés</t>
  </si>
  <si>
    <t>X1</t>
  </si>
  <si>
    <t>X2</t>
  </si>
  <si>
    <t>X3</t>
  </si>
  <si>
    <r>
      <t>X ̃</t>
    </r>
    <r>
      <rPr>
        <sz val="11"/>
        <color rgb="FF000000"/>
        <rFont val="Calibri"/>
        <family val="2"/>
        <scheme val="minor"/>
      </rPr>
      <t>1</t>
    </r>
  </si>
  <si>
    <t>Ỹ</t>
  </si>
  <si>
    <t>ã1=</t>
  </si>
  <si>
    <t>Ŷ =</t>
  </si>
  <si>
    <t>ã2=</t>
  </si>
  <si>
    <t>ã3=</t>
  </si>
  <si>
    <t>Moyenne</t>
  </si>
  <si>
    <t>écart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</si>
</sst>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 Math"/>
      <family val="1"/>
    </font>
    <font>
      <sz val="9"/>
      <color theme="1"/>
      <name val="Cambria Math"/>
      <family val="1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2" fillId="2" borderId="0" xfId="0" applyFont="1" applyFill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1" fillId="6" borderId="0" xfId="0" applyFont="1" applyFill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7" borderId="3" xfId="0" applyFill="1" applyBorder="1" applyAlignment="1">
      <alignment horizontal="right"/>
    </xf>
    <xf numFmtId="2" fontId="0" fillId="7" borderId="5" xfId="0" applyNumberFormat="1" applyFill="1" applyBorder="1" applyAlignment="1">
      <alignment horizontal="left"/>
    </xf>
    <xf numFmtId="0" fontId="0" fillId="7" borderId="6" xfId="0" applyFill="1" applyBorder="1" applyAlignment="1">
      <alignment horizontal="right"/>
    </xf>
    <xf numFmtId="0" fontId="0" fillId="7" borderId="8" xfId="0" applyFill="1" applyBorder="1" applyAlignment="1">
      <alignment horizontal="right"/>
    </xf>
    <xf numFmtId="2" fontId="0" fillId="8" borderId="1" xfId="0" applyNumberFormat="1" applyFill="1" applyBorder="1"/>
    <xf numFmtId="0" fontId="5" fillId="9" borderId="0" xfId="0" applyFont="1" applyFill="1"/>
    <xf numFmtId="164" fontId="0" fillId="0" borderId="1" xfId="0" applyNumberFormat="1" applyBorder="1"/>
    <xf numFmtId="0" fontId="7" fillId="0" borderId="0" xfId="0" applyFont="1"/>
    <xf numFmtId="0" fontId="0" fillId="0" borderId="0" xfId="0" applyAlignment="1">
      <alignment vertical="center"/>
    </xf>
    <xf numFmtId="164" fontId="0" fillId="10" borderId="14" xfId="0" applyNumberFormat="1" applyFill="1" applyBorder="1"/>
    <xf numFmtId="0" fontId="8" fillId="2" borderId="3" xfId="0" applyFont="1" applyFill="1" applyBorder="1" applyAlignment="1">
      <alignment horizontal="right" vertical="top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right"/>
    </xf>
    <xf numFmtId="0" fontId="0" fillId="2" borderId="10" xfId="0" applyFill="1" applyBorder="1" applyAlignment="1">
      <alignment horizontal="left"/>
    </xf>
    <xf numFmtId="0" fontId="0" fillId="11" borderId="1" xfId="0" applyFill="1" applyBorder="1"/>
    <xf numFmtId="0" fontId="10" fillId="0" borderId="0" xfId="0" applyFont="1"/>
    <xf numFmtId="0" fontId="0" fillId="5" borderId="0" xfId="0" applyFill="1"/>
    <xf numFmtId="0" fontId="6" fillId="5" borderId="12" xfId="0" applyFont="1" applyFill="1" applyBorder="1" applyAlignment="1">
      <alignment horizontal="center"/>
    </xf>
    <xf numFmtId="0" fontId="0" fillId="5" borderId="0" xfId="0" applyFill="1" applyAlignment="1">
      <alignment vertical="center"/>
    </xf>
    <xf numFmtId="164" fontId="0" fillId="5" borderId="0" xfId="0" applyNumberFormat="1" applyFill="1"/>
    <xf numFmtId="0" fontId="0" fillId="11" borderId="15" xfId="0" applyFill="1" applyBorder="1"/>
    <xf numFmtId="0" fontId="0" fillId="11" borderId="16" xfId="0" applyFill="1" applyBorder="1" applyAlignment="1">
      <alignment horizontal="right" vertical="center"/>
    </xf>
    <xf numFmtId="0" fontId="0" fillId="11" borderId="12" xfId="0" applyFill="1" applyBorder="1" applyAlignment="1">
      <alignment vertical="top"/>
    </xf>
    <xf numFmtId="0" fontId="0" fillId="11" borderId="13" xfId="0" applyFill="1" applyBorder="1" applyAlignment="1">
      <alignment vertical="center"/>
    </xf>
    <xf numFmtId="0" fontId="3" fillId="5" borderId="2" xfId="0" applyFont="1" applyFill="1" applyBorder="1" applyAlignment="1">
      <alignment horizontal="center"/>
    </xf>
    <xf numFmtId="0" fontId="11" fillId="12" borderId="11" xfId="0" applyFont="1" applyFill="1" applyBorder="1" applyAlignment="1">
      <alignment horizontal="center"/>
    </xf>
    <xf numFmtId="0" fontId="11" fillId="12" borderId="12" xfId="0" applyFont="1" applyFill="1" applyBorder="1" applyAlignment="1">
      <alignment horizontal="center"/>
    </xf>
    <xf numFmtId="0" fontId="11" fillId="12" borderId="13" xfId="0" applyFont="1" applyFill="1" applyBorder="1" applyAlignment="1">
      <alignment horizontal="center"/>
    </xf>
    <xf numFmtId="0" fontId="12" fillId="0" borderId="9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297180</xdr:colOff>
      <xdr:row>3</xdr:row>
      <xdr:rowOff>30479</xdr:rowOff>
    </xdr:from>
    <xdr:ext cx="251460" cy="1524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4FBBA708-2197-4FAB-8D61-0311BE8BA3A4}"/>
                </a:ext>
              </a:extLst>
            </xdr:cNvPr>
            <xdr:cNvSpPr txBox="1"/>
          </xdr:nvSpPr>
          <xdr:spPr>
            <a:xfrm>
              <a:off x="4373880" y="624839"/>
              <a:ext cx="251460" cy="152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̃"/>
                      <m:ctrlPr>
                        <a:rPr lang="fr-FR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fr-FR" sz="1100" b="0" i="0">
                          <a:latin typeface="Cambria Math" panose="02040503050406030204" pitchFamily="18" charset="0"/>
                        </a:rPr>
                        <m:t>X</m:t>
                      </m:r>
                    </m:e>
                  </m:acc>
                </m:oMath>
              </a14:m>
              <a:r>
                <a:rPr lang="fr-FR" sz="1100" i="0"/>
                <a:t>1</a:t>
              </a:r>
            </a:p>
          </xdr:txBody>
        </xdr:sp>
      </mc:Choice>
      <mc:Fallback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4FBBA708-2197-4FAB-8D61-0311BE8BA3A4}"/>
                </a:ext>
              </a:extLst>
            </xdr:cNvPr>
            <xdr:cNvSpPr txBox="1"/>
          </xdr:nvSpPr>
          <xdr:spPr>
            <a:xfrm>
              <a:off x="4373880" y="624839"/>
              <a:ext cx="251460" cy="1524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X ̃</a:t>
              </a:r>
              <a:r>
                <a:rPr lang="fr-FR" sz="1100" i="0"/>
                <a:t>1</a:t>
              </a:r>
            </a:p>
          </xdr:txBody>
        </xdr:sp>
      </mc:Fallback>
    </mc:AlternateContent>
    <xdr:clientData/>
  </xdr:oneCellAnchor>
  <xdr:oneCellAnchor>
    <xdr:from>
      <xdr:col>7</xdr:col>
      <xdr:colOff>137160</xdr:colOff>
      <xdr:row>3</xdr:row>
      <xdr:rowOff>45720</xdr:rowOff>
    </xdr:from>
    <xdr:ext cx="289560" cy="2743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3F06CBD8-9F0C-450E-B416-43C8ABA2056A}"/>
                </a:ext>
              </a:extLst>
            </xdr:cNvPr>
            <xdr:cNvSpPr txBox="1"/>
          </xdr:nvSpPr>
          <xdr:spPr>
            <a:xfrm>
              <a:off x="5044440" y="640080"/>
              <a:ext cx="289560" cy="274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̃"/>
                      <m:ctrlPr>
                        <a:rPr lang="fr-FR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fr-FR" sz="1100" b="0" i="0">
                          <a:latin typeface="Cambria Math" panose="02040503050406030204" pitchFamily="18" charset="0"/>
                        </a:rPr>
                        <m:t>X</m:t>
                      </m:r>
                    </m:e>
                  </m:acc>
                </m:oMath>
              </a14:m>
              <a:r>
                <a:rPr lang="fr-FR" sz="1100" i="0"/>
                <a:t>2</a:t>
              </a:r>
            </a:p>
          </xdr:txBody>
        </xdr:sp>
      </mc:Choice>
      <mc:Fallback>
        <xdr:sp macro="" textlink="">
          <xdr:nvSpPr>
            <xdr:cNvPr id="4" name="ZoneTexte 3">
              <a:extLst>
                <a:ext uri="{FF2B5EF4-FFF2-40B4-BE49-F238E27FC236}">
                  <a16:creationId xmlns:a16="http://schemas.microsoft.com/office/drawing/2014/main" id="{3F06CBD8-9F0C-450E-B416-43C8ABA2056A}"/>
                </a:ext>
              </a:extLst>
            </xdr:cNvPr>
            <xdr:cNvSpPr txBox="1"/>
          </xdr:nvSpPr>
          <xdr:spPr>
            <a:xfrm>
              <a:off x="5044440" y="640080"/>
              <a:ext cx="289560" cy="274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X ̃</a:t>
              </a:r>
              <a:r>
                <a:rPr lang="fr-FR" sz="1100" i="0"/>
                <a:t>2</a:t>
              </a:r>
            </a:p>
          </xdr:txBody>
        </xdr:sp>
      </mc:Fallback>
    </mc:AlternateContent>
    <xdr:clientData/>
  </xdr:oneCellAnchor>
  <xdr:oneCellAnchor>
    <xdr:from>
      <xdr:col>8</xdr:col>
      <xdr:colOff>114300</xdr:colOff>
      <xdr:row>3</xdr:row>
      <xdr:rowOff>7620</xdr:rowOff>
    </xdr:from>
    <xdr:ext cx="388620" cy="289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C5789B91-AF59-47A7-B193-9B1FFF2B99CB}"/>
                </a:ext>
              </a:extLst>
            </xdr:cNvPr>
            <xdr:cNvSpPr txBox="1"/>
          </xdr:nvSpPr>
          <xdr:spPr>
            <a:xfrm>
              <a:off x="5852160" y="601980"/>
              <a:ext cx="388620" cy="289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̃"/>
                      <m:ctrlPr>
                        <a:rPr lang="fr-FR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m:rPr>
                          <m:sty m:val="p"/>
                        </m:rPr>
                        <a:rPr lang="fr-FR" sz="1100" b="0" i="0">
                          <a:latin typeface="Cambria Math" panose="02040503050406030204" pitchFamily="18" charset="0"/>
                        </a:rPr>
                        <m:t>X</m:t>
                      </m:r>
                    </m:e>
                  </m:acc>
                </m:oMath>
              </a14:m>
              <a:r>
                <a:rPr lang="fr-FR" sz="1100" i="0"/>
                <a:t>3</a:t>
              </a:r>
            </a:p>
          </xdr:txBody>
        </xdr:sp>
      </mc:Choice>
      <mc:Fallback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C5789B91-AF59-47A7-B193-9B1FFF2B99CB}"/>
                </a:ext>
              </a:extLst>
            </xdr:cNvPr>
            <xdr:cNvSpPr txBox="1"/>
          </xdr:nvSpPr>
          <xdr:spPr>
            <a:xfrm>
              <a:off x="5852160" y="601980"/>
              <a:ext cx="388620" cy="289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X ̃</a:t>
              </a:r>
              <a:r>
                <a:rPr lang="fr-FR" sz="1100" i="0"/>
                <a:t>3</a:t>
              </a:r>
            </a:p>
          </xdr:txBody>
        </xdr:sp>
      </mc:Fallback>
    </mc:AlternateContent>
    <xdr:clientData/>
  </xdr:oneCellAnchor>
  <xdr:oneCellAnchor>
    <xdr:from>
      <xdr:col>15</xdr:col>
      <xdr:colOff>0</xdr:colOff>
      <xdr:row>4</xdr:row>
      <xdr:rowOff>0</xdr:rowOff>
    </xdr:from>
    <xdr:ext cx="1158240" cy="289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667C1D42-824E-464C-9938-363231EFCDD4}"/>
                </a:ext>
              </a:extLst>
            </xdr:cNvPr>
            <xdr:cNvSpPr txBox="1"/>
          </xdr:nvSpPr>
          <xdr:spPr>
            <a:xfrm>
              <a:off x="11125200" y="769620"/>
              <a:ext cx="1158240" cy="289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fr-FR" sz="12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fr-FR" sz="12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</m:acc>
                    <m:acc>
                      <m:accPr>
                        <m:chr m:val="̃"/>
                        <m:ctrlPr>
                          <a:rPr lang="fr-FR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fr-F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</m:acc>
                    <m:r>
                      <a:rPr lang="fr-FR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l-G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l-G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fr-F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𝑌</m:t>
                        </m:r>
                      </m:sub>
                    </m:sSub>
                    <m:r>
                      <a:rPr lang="fr-FR" sz="1200" b="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fr-FR" sz="12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fr-FR" sz="12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sSub>
                      <m:sSubPr>
                        <m:ctrlPr>
                          <a:rPr lang="fr-F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e>
                      <m:sub>
                        <m:r>
                          <a:rPr lang="fr-FR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b>
                    </m:sSub>
                  </m:oMath>
                </m:oMathPara>
              </a14:m>
              <a:endParaRPr lang="fr-FR" sz="1200" i="0"/>
            </a:p>
          </xdr:txBody>
        </xdr:sp>
      </mc:Choice>
      <mc:Fallback xmlns="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667C1D42-824E-464C-9938-363231EFCDD4}"/>
                </a:ext>
              </a:extLst>
            </xdr:cNvPr>
            <xdr:cNvSpPr txBox="1"/>
          </xdr:nvSpPr>
          <xdr:spPr>
            <a:xfrm>
              <a:off x="11125200" y="769620"/>
              <a:ext cx="1158240" cy="289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200" b="0" i="0">
                  <a:latin typeface="Cambria Math" panose="02040503050406030204" pitchFamily="18" charset="0"/>
                </a:rPr>
                <a:t>X ̃</a:t>
              </a:r>
              <a:r>
                <a:rPr lang="fr-FR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 ̃</a:t>
              </a:r>
              <a:r>
                <a:rPr lang="fr-F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l-G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𝜎_</a:t>
              </a:r>
              <a:r>
                <a:rPr lang="fr-FR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𝑌</a:t>
              </a:r>
              <a:r>
                <a:rPr lang="fr-FR" sz="1200" b="0" i="0">
                  <a:latin typeface="Cambria Math" panose="02040503050406030204" pitchFamily="18" charset="0"/>
                </a:rPr>
                <a:t>+𝑌 ̅</a:t>
              </a:r>
              <a:r>
                <a:rPr lang="fr-FR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1_𝑛</a:t>
              </a:r>
              <a:endParaRPr lang="fr-FR" sz="1200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2AF0-9192-45F8-953C-A074FCF6694B}">
  <dimension ref="A1:F25"/>
  <sheetViews>
    <sheetView workbookViewId="0">
      <selection sqref="A1:F25"/>
    </sheetView>
  </sheetViews>
  <sheetFormatPr defaultColWidth="11.5546875" defaultRowHeight="14.4" x14ac:dyDescent="0.3"/>
  <cols>
    <col min="1" max="16384" width="11.5546875" style="3"/>
  </cols>
  <sheetData>
    <row r="1" spans="1:6" x14ac:dyDescent="0.3">
      <c r="B1" s="2" t="s">
        <v>0</v>
      </c>
      <c r="C1" s="6" t="s">
        <v>1</v>
      </c>
      <c r="D1" s="6" t="s">
        <v>2</v>
      </c>
      <c r="E1" s="6" t="s">
        <v>3</v>
      </c>
      <c r="F1" s="5" t="s">
        <v>4</v>
      </c>
    </row>
    <row r="2" spans="1:6" x14ac:dyDescent="0.3">
      <c r="A2" s="4">
        <v>1</v>
      </c>
      <c r="B2" s="2" t="s">
        <v>5</v>
      </c>
      <c r="C2" s="6">
        <v>14.1</v>
      </c>
      <c r="D2" s="6">
        <v>0.86</v>
      </c>
      <c r="E2" s="6">
        <v>0.98529999999999995</v>
      </c>
      <c r="F2" s="5">
        <v>13.6</v>
      </c>
    </row>
    <row r="3" spans="1:6" x14ac:dyDescent="0.3">
      <c r="A3" s="4">
        <v>2</v>
      </c>
      <c r="B3" s="2" t="s">
        <v>6</v>
      </c>
      <c r="C3" s="6">
        <v>16</v>
      </c>
      <c r="D3" s="6">
        <v>1.06</v>
      </c>
      <c r="E3" s="6">
        <v>1.0938000000000001</v>
      </c>
      <c r="F3" s="5">
        <v>16.600000000000001</v>
      </c>
    </row>
    <row r="4" spans="1:6" x14ac:dyDescent="0.3">
      <c r="A4" s="4">
        <v>3</v>
      </c>
      <c r="B4" s="2" t="s">
        <v>7</v>
      </c>
      <c r="C4" s="6">
        <v>8</v>
      </c>
      <c r="D4" s="6">
        <v>0.67</v>
      </c>
      <c r="E4" s="6">
        <v>0.92800000000000005</v>
      </c>
      <c r="F4" s="5">
        <v>10.199999999999999</v>
      </c>
    </row>
    <row r="5" spans="1:6" x14ac:dyDescent="0.3">
      <c r="A5" s="4">
        <v>4</v>
      </c>
      <c r="B5" s="2" t="s">
        <v>8</v>
      </c>
      <c r="C5" s="6">
        <v>4.0999999999999996</v>
      </c>
      <c r="D5" s="6">
        <v>0.4</v>
      </c>
      <c r="E5" s="6">
        <v>0.94620000000000004</v>
      </c>
      <c r="F5" s="5">
        <v>5.4</v>
      </c>
    </row>
    <row r="6" spans="1:6" x14ac:dyDescent="0.3">
      <c r="A6" s="4">
        <v>5</v>
      </c>
      <c r="B6" s="2" t="s">
        <v>9</v>
      </c>
      <c r="C6" s="6">
        <v>15</v>
      </c>
      <c r="D6" s="6">
        <v>1.04</v>
      </c>
      <c r="E6" s="6">
        <v>0.88849999999999996</v>
      </c>
      <c r="F6" s="5">
        <v>15</v>
      </c>
    </row>
    <row r="7" spans="1:6" x14ac:dyDescent="0.3">
      <c r="A7" s="4">
        <v>6</v>
      </c>
      <c r="B7" s="2" t="s">
        <v>10</v>
      </c>
      <c r="C7" s="6">
        <v>8.8000000000000007</v>
      </c>
      <c r="D7" s="6">
        <v>0.76</v>
      </c>
      <c r="E7" s="6">
        <v>1.0266999999999999</v>
      </c>
      <c r="F7" s="5">
        <v>9</v>
      </c>
    </row>
    <row r="8" spans="1:6" x14ac:dyDescent="0.3">
      <c r="A8" s="4">
        <v>7</v>
      </c>
      <c r="B8" s="2" t="s">
        <v>11</v>
      </c>
      <c r="C8" s="6">
        <v>12.4</v>
      </c>
      <c r="D8" s="6">
        <v>0.95</v>
      </c>
      <c r="E8" s="6">
        <v>0.92249999999999999</v>
      </c>
      <c r="F8" s="5">
        <v>12.3</v>
      </c>
    </row>
    <row r="9" spans="1:6" x14ac:dyDescent="0.3">
      <c r="A9" s="4">
        <v>8</v>
      </c>
      <c r="B9" s="2" t="s">
        <v>12</v>
      </c>
      <c r="C9" s="6">
        <v>16.600000000000001</v>
      </c>
      <c r="D9" s="6">
        <v>1.1200000000000001</v>
      </c>
      <c r="E9" s="6">
        <v>0.93720000000000003</v>
      </c>
      <c r="F9" s="5">
        <v>16.3</v>
      </c>
    </row>
    <row r="10" spans="1:6" x14ac:dyDescent="0.3">
      <c r="A10" s="4">
        <v>9</v>
      </c>
      <c r="B10" s="2" t="s">
        <v>13</v>
      </c>
      <c r="C10" s="6">
        <v>14.9</v>
      </c>
      <c r="D10" s="6">
        <v>1.02</v>
      </c>
      <c r="E10" s="6">
        <v>0.88580000000000003</v>
      </c>
      <c r="F10" s="5">
        <v>15.4</v>
      </c>
    </row>
    <row r="11" spans="1:6" x14ac:dyDescent="0.3">
      <c r="A11" s="4">
        <v>10</v>
      </c>
      <c r="B11" s="2" t="s">
        <v>14</v>
      </c>
      <c r="C11" s="6">
        <v>13.7</v>
      </c>
      <c r="D11" s="6">
        <v>1.01</v>
      </c>
      <c r="E11" s="6">
        <v>0.96430000000000005</v>
      </c>
      <c r="F11" s="5">
        <v>13</v>
      </c>
    </row>
    <row r="12" spans="1:6" x14ac:dyDescent="0.3">
      <c r="A12" s="4">
        <v>11</v>
      </c>
      <c r="B12" s="2" t="s">
        <v>15</v>
      </c>
      <c r="C12" s="6">
        <v>15.1</v>
      </c>
      <c r="D12" s="6">
        <v>0.9</v>
      </c>
      <c r="E12" s="6">
        <v>0.93159999999999998</v>
      </c>
      <c r="F12" s="5">
        <v>14.4</v>
      </c>
    </row>
    <row r="13" spans="1:6" x14ac:dyDescent="0.3">
      <c r="A13" s="4">
        <v>12</v>
      </c>
      <c r="B13" s="2" t="s">
        <v>16</v>
      </c>
      <c r="C13" s="6">
        <v>7.8</v>
      </c>
      <c r="D13" s="6">
        <v>0.56999999999999995</v>
      </c>
      <c r="E13" s="6">
        <v>0.97050000000000003</v>
      </c>
      <c r="F13" s="5">
        <v>10</v>
      </c>
    </row>
    <row r="14" spans="1:6" x14ac:dyDescent="0.3">
      <c r="A14" s="4">
        <v>13</v>
      </c>
      <c r="B14" s="2" t="s">
        <v>17</v>
      </c>
      <c r="C14" s="6">
        <v>11.4</v>
      </c>
      <c r="D14" s="6">
        <v>0.78</v>
      </c>
      <c r="E14" s="6">
        <v>1.1240000000000001</v>
      </c>
      <c r="F14" s="5">
        <v>10.199999999999999</v>
      </c>
    </row>
    <row r="15" spans="1:6" x14ac:dyDescent="0.3">
      <c r="A15" s="4">
        <v>14</v>
      </c>
      <c r="B15" s="2" t="s">
        <v>18</v>
      </c>
      <c r="C15" s="6">
        <v>9</v>
      </c>
      <c r="D15" s="6">
        <v>0.74</v>
      </c>
      <c r="E15" s="6">
        <v>0.85170000000000001</v>
      </c>
      <c r="F15" s="5">
        <v>9.5</v>
      </c>
    </row>
    <row r="16" spans="1:6" x14ac:dyDescent="0.3">
      <c r="A16" s="4">
        <v>15</v>
      </c>
      <c r="B16" s="2" t="s">
        <v>19</v>
      </c>
      <c r="C16" s="6">
        <v>1</v>
      </c>
      <c r="D16" s="6">
        <v>0.13</v>
      </c>
      <c r="E16" s="6">
        <v>0.78510000000000002</v>
      </c>
      <c r="F16" s="5">
        <v>1.5</v>
      </c>
    </row>
    <row r="17" spans="1:6" x14ac:dyDescent="0.3">
      <c r="A17" s="4">
        <v>16</v>
      </c>
      <c r="B17" s="2" t="s">
        <v>20</v>
      </c>
      <c r="C17" s="6">
        <v>17</v>
      </c>
      <c r="D17" s="6">
        <v>1.26</v>
      </c>
      <c r="E17" s="6">
        <v>0.91859999999999997</v>
      </c>
      <c r="F17" s="5">
        <v>18.5</v>
      </c>
    </row>
    <row r="18" spans="1:6" x14ac:dyDescent="0.3">
      <c r="A18" s="4">
        <v>17</v>
      </c>
      <c r="B18" s="2" t="s">
        <v>21</v>
      </c>
      <c r="C18" s="6">
        <v>12.8</v>
      </c>
      <c r="D18" s="6">
        <v>1.08</v>
      </c>
      <c r="E18" s="6">
        <v>1.0395000000000001</v>
      </c>
      <c r="F18" s="5">
        <v>12.6</v>
      </c>
    </row>
    <row r="19" spans="1:6" x14ac:dyDescent="0.3">
      <c r="A19" s="4">
        <v>18</v>
      </c>
      <c r="B19" s="2" t="s">
        <v>22</v>
      </c>
      <c r="C19" s="6">
        <v>15.8</v>
      </c>
      <c r="D19" s="6">
        <v>0.96</v>
      </c>
      <c r="E19" s="6">
        <v>0.95730000000000004</v>
      </c>
      <c r="F19" s="5">
        <v>17.5</v>
      </c>
    </row>
    <row r="20" spans="1:6" x14ac:dyDescent="0.3">
      <c r="A20" s="4">
        <v>19</v>
      </c>
      <c r="B20" s="2" t="s">
        <v>23</v>
      </c>
      <c r="C20" s="6">
        <v>4.5</v>
      </c>
      <c r="D20" s="6">
        <v>0.42</v>
      </c>
      <c r="E20" s="6">
        <v>0.91059999999999997</v>
      </c>
      <c r="F20" s="5">
        <v>4.9000000000000004</v>
      </c>
    </row>
    <row r="21" spans="1:6" x14ac:dyDescent="0.3">
      <c r="A21" s="4">
        <v>20</v>
      </c>
      <c r="B21" s="2" t="s">
        <v>24</v>
      </c>
      <c r="C21" s="6">
        <v>14.5</v>
      </c>
      <c r="D21" s="6">
        <v>1.01</v>
      </c>
      <c r="E21" s="6">
        <v>1.0069999999999999</v>
      </c>
      <c r="F21" s="5">
        <v>15.9</v>
      </c>
    </row>
    <row r="22" spans="1:6" x14ac:dyDescent="0.3">
      <c r="A22" s="4">
        <v>21</v>
      </c>
      <c r="B22" s="2" t="s">
        <v>25</v>
      </c>
      <c r="C22" s="6">
        <v>7.3</v>
      </c>
      <c r="D22" s="6">
        <v>0.61</v>
      </c>
      <c r="E22" s="6">
        <v>0.98060000000000003</v>
      </c>
      <c r="F22" s="5">
        <v>8.5</v>
      </c>
    </row>
    <row r="23" spans="1:6" x14ac:dyDescent="0.3">
      <c r="A23" s="4">
        <v>22</v>
      </c>
      <c r="B23" s="2" t="s">
        <v>26</v>
      </c>
      <c r="C23" s="6">
        <v>8.6</v>
      </c>
      <c r="D23" s="6">
        <v>0.69</v>
      </c>
      <c r="E23" s="6">
        <v>0.96930000000000005</v>
      </c>
      <c r="F23" s="5">
        <v>10.6</v>
      </c>
    </row>
    <row r="24" spans="1:6" x14ac:dyDescent="0.3">
      <c r="A24" s="4">
        <v>23</v>
      </c>
      <c r="B24" s="2" t="s">
        <v>27</v>
      </c>
      <c r="C24" s="6">
        <v>15.2</v>
      </c>
      <c r="D24" s="6">
        <v>1.02</v>
      </c>
      <c r="E24" s="6">
        <v>0.9496</v>
      </c>
      <c r="F24" s="5">
        <v>13.9</v>
      </c>
    </row>
    <row r="25" spans="1:6" x14ac:dyDescent="0.3">
      <c r="A25" s="4">
        <v>24</v>
      </c>
      <c r="B25" s="2" t="s">
        <v>28</v>
      </c>
      <c r="C25" s="6">
        <v>12</v>
      </c>
      <c r="D25" s="6">
        <v>0.82</v>
      </c>
      <c r="E25" s="6">
        <v>1.1184000000000001</v>
      </c>
      <c r="F25" s="5">
        <v>14.9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E830-B753-4B9F-AFF2-EC5D669D1117}">
  <dimension ref="A1:M27"/>
  <sheetViews>
    <sheetView workbookViewId="0">
      <selection activeCell="L4" sqref="L4"/>
    </sheetView>
  </sheetViews>
  <sheetFormatPr defaultColWidth="11.44140625" defaultRowHeight="14.4" x14ac:dyDescent="0.3"/>
  <cols>
    <col min="5" max="5" width="4.88671875" customWidth="1"/>
    <col min="7" max="7" width="5.5546875" style="32" customWidth="1"/>
  </cols>
  <sheetData>
    <row r="1" spans="1:13" ht="15" thickBot="1" x14ac:dyDescent="0.35">
      <c r="A1" s="8" t="s">
        <v>29</v>
      </c>
      <c r="B1" s="8" t="s">
        <v>30</v>
      </c>
    </row>
    <row r="2" spans="1:13" ht="15" thickBot="1" x14ac:dyDescent="0.35">
      <c r="H2" s="41" t="s">
        <v>31</v>
      </c>
      <c r="I2" s="42"/>
      <c r="J2" s="43"/>
      <c r="L2" s="44" t="s">
        <v>32</v>
      </c>
      <c r="M2" s="44"/>
    </row>
    <row r="3" spans="1:13" ht="15.6" x14ac:dyDescent="0.3">
      <c r="A3" s="40" t="s">
        <v>33</v>
      </c>
      <c r="B3" s="40"/>
      <c r="C3" s="40"/>
      <c r="D3" s="40"/>
      <c r="F3" s="7" t="s">
        <v>34</v>
      </c>
      <c r="L3" s="7" t="s">
        <v>35</v>
      </c>
    </row>
    <row r="4" spans="1:13" ht="15" thickBot="1" x14ac:dyDescent="0.35">
      <c r="A4" s="1">
        <v>1</v>
      </c>
      <c r="B4" s="6">
        <v>14.1</v>
      </c>
      <c r="C4" s="6">
        <v>0.86</v>
      </c>
      <c r="D4" s="6">
        <v>0.98529999999999995</v>
      </c>
      <c r="F4" s="5">
        <v>13.6</v>
      </c>
      <c r="H4" t="s">
        <v>36</v>
      </c>
      <c r="L4" s="18">
        <f t="array" ref="L4:L27">MMULT(A4:D27,I11:I14)</f>
        <v>14.457846943785222</v>
      </c>
    </row>
    <row r="5" spans="1:13" x14ac:dyDescent="0.3">
      <c r="A5" s="1">
        <v>1</v>
      </c>
      <c r="B5" s="6">
        <v>16</v>
      </c>
      <c r="C5" s="6">
        <v>1.06</v>
      </c>
      <c r="D5" s="6">
        <v>1.0938000000000001</v>
      </c>
      <c r="F5" s="5">
        <v>16.600000000000001</v>
      </c>
      <c r="H5" s="9">
        <f t="array" ref="H5:K8">MINVERSE(MMULT(TRANSPOSE(A4:D27),A4:D27))</f>
        <v>6.5629876813572459</v>
      </c>
      <c r="I5" s="10">
        <v>6.2895312222971247E-2</v>
      </c>
      <c r="J5" s="10">
        <v>-0.93907728704709159</v>
      </c>
      <c r="K5" s="10">
        <v>-6.7199083641041142</v>
      </c>
      <c r="L5" s="18">
        <v>16.473552362861849</v>
      </c>
    </row>
    <row r="6" spans="1:13" x14ac:dyDescent="0.3">
      <c r="A6" s="1">
        <v>1</v>
      </c>
      <c r="B6" s="6">
        <v>8</v>
      </c>
      <c r="C6" s="6">
        <v>0.67</v>
      </c>
      <c r="D6" s="6">
        <v>0.92800000000000005</v>
      </c>
      <c r="F6" s="5">
        <v>10.199999999999999</v>
      </c>
      <c r="H6" s="11">
        <v>6.289531222296961E-2</v>
      </c>
      <c r="I6" s="3">
        <v>2.8407061926603319E-2</v>
      </c>
      <c r="J6" s="3">
        <v>-0.45199728676579171</v>
      </c>
      <c r="K6" s="3">
        <v>-1.5276553428194511E-2</v>
      </c>
      <c r="L6" s="18">
        <v>8.8259511854006867</v>
      </c>
    </row>
    <row r="7" spans="1:13" x14ac:dyDescent="0.3">
      <c r="A7" s="1">
        <v>1</v>
      </c>
      <c r="B7" s="6">
        <v>4.0999999999999996</v>
      </c>
      <c r="C7" s="6">
        <v>0.4</v>
      </c>
      <c r="D7" s="6">
        <v>0.94620000000000004</v>
      </c>
      <c r="F7" s="5">
        <v>5.4</v>
      </c>
      <c r="H7" s="11">
        <v>-0.93907728704707227</v>
      </c>
      <c r="I7" s="3">
        <v>-0.45199728676579148</v>
      </c>
      <c r="J7" s="3">
        <v>7.8632786414328963</v>
      </c>
      <c r="K7" s="3">
        <v>-0.39899672484980031</v>
      </c>
      <c r="L7" s="18">
        <v>5.2622451147704457</v>
      </c>
    </row>
    <row r="8" spans="1:13" ht="15" thickBot="1" x14ac:dyDescent="0.35">
      <c r="A8" s="1">
        <v>1</v>
      </c>
      <c r="B8" s="6">
        <v>15</v>
      </c>
      <c r="C8" s="6">
        <v>1.04</v>
      </c>
      <c r="D8" s="6">
        <v>0.88849999999999996</v>
      </c>
      <c r="F8" s="5">
        <v>15</v>
      </c>
      <c r="H8" s="12">
        <v>-6.7199083641041106</v>
      </c>
      <c r="I8" s="13">
        <v>-1.5276553428196315E-2</v>
      </c>
      <c r="J8" s="13">
        <v>-0.39899672484977777</v>
      </c>
      <c r="K8" s="13">
        <v>7.5099308314671758</v>
      </c>
      <c r="L8" s="18">
        <v>15.148713256783299</v>
      </c>
    </row>
    <row r="9" spans="1:13" x14ac:dyDescent="0.3">
      <c r="A9" s="1">
        <v>1</v>
      </c>
      <c r="B9" s="6">
        <v>8.8000000000000007</v>
      </c>
      <c r="C9" s="6">
        <v>0.76</v>
      </c>
      <c r="D9" s="6">
        <v>1.0266999999999999</v>
      </c>
      <c r="F9" s="5">
        <v>9</v>
      </c>
      <c r="L9" s="18">
        <v>9.7879089976648235</v>
      </c>
    </row>
    <row r="10" spans="1:13" ht="15" thickBot="1" x14ac:dyDescent="0.35">
      <c r="A10" s="1">
        <v>1</v>
      </c>
      <c r="B10" s="6">
        <v>12.4</v>
      </c>
      <c r="C10" s="6">
        <v>0.95</v>
      </c>
      <c r="D10" s="6">
        <v>0.92249999999999999</v>
      </c>
      <c r="F10" s="5">
        <v>12.3</v>
      </c>
      <c r="H10" s="44" t="s">
        <v>32</v>
      </c>
      <c r="I10" s="44"/>
      <c r="L10" s="18">
        <v>12.865039796823883</v>
      </c>
    </row>
    <row r="11" spans="1:13" ht="15" thickBot="1" x14ac:dyDescent="0.35">
      <c r="A11" s="1">
        <v>1</v>
      </c>
      <c r="B11" s="6">
        <v>16.600000000000001</v>
      </c>
      <c r="C11" s="6">
        <v>1.1200000000000001</v>
      </c>
      <c r="D11" s="6">
        <v>0.93720000000000003</v>
      </c>
      <c r="F11" s="5">
        <v>16.3</v>
      </c>
      <c r="H11" s="14" t="s">
        <v>37</v>
      </c>
      <c r="I11" s="15">
        <f t="array" ref="I11:I14">MMULT(MMULT(H5:K8,TRANSPOSE(A4:D27)),F4:F27)</f>
        <v>-0.55169763002606409</v>
      </c>
      <c r="L11" s="18">
        <v>16.711583440512168</v>
      </c>
    </row>
    <row r="12" spans="1:13" ht="15" thickBot="1" x14ac:dyDescent="0.35">
      <c r="A12" s="1">
        <v>1</v>
      </c>
      <c r="B12" s="6">
        <v>14.9</v>
      </c>
      <c r="C12" s="6">
        <v>1.02</v>
      </c>
      <c r="D12" s="6">
        <v>0.88580000000000003</v>
      </c>
      <c r="F12" s="5">
        <v>15.4</v>
      </c>
      <c r="H12" s="16" t="s">
        <v>38</v>
      </c>
      <c r="I12" s="15">
        <v>0.88758034732429725</v>
      </c>
      <c r="L12" s="18">
        <v>15.043971601496775</v>
      </c>
    </row>
    <row r="13" spans="1:13" ht="15" thickBot="1" x14ac:dyDescent="0.35">
      <c r="A13" s="1">
        <v>1</v>
      </c>
      <c r="B13" s="6">
        <v>13.7</v>
      </c>
      <c r="C13" s="6">
        <v>1.01</v>
      </c>
      <c r="D13" s="6">
        <v>0.96430000000000005</v>
      </c>
      <c r="F13" s="5">
        <v>13</v>
      </c>
      <c r="H13" s="16" t="s">
        <v>39</v>
      </c>
      <c r="I13" s="15">
        <v>0.51846955851905285</v>
      </c>
      <c r="L13" s="18">
        <v>14.136919010093367</v>
      </c>
    </row>
    <row r="14" spans="1:13" ht="15" thickBot="1" x14ac:dyDescent="0.35">
      <c r="A14" s="1">
        <v>1</v>
      </c>
      <c r="B14" s="6">
        <v>15.1</v>
      </c>
      <c r="C14" s="6">
        <v>0.9</v>
      </c>
      <c r="D14" s="6">
        <v>0.93159999999999998</v>
      </c>
      <c r="F14" s="5">
        <v>14.4</v>
      </c>
      <c r="H14" s="17" t="s">
        <v>40</v>
      </c>
      <c r="I14" s="15">
        <v>2.0793442161903091</v>
      </c>
      <c r="L14" s="18">
        <v>15.254505289040862</v>
      </c>
    </row>
    <row r="15" spans="1:13" x14ac:dyDescent="0.3">
      <c r="A15" s="1">
        <v>1</v>
      </c>
      <c r="B15" s="6">
        <v>7.8</v>
      </c>
      <c r="C15" s="6">
        <v>0.56999999999999995</v>
      </c>
      <c r="D15" s="6">
        <v>0.97050000000000003</v>
      </c>
      <c r="F15" s="5">
        <v>10</v>
      </c>
      <c r="L15" s="18">
        <v>8.6849602892720092</v>
      </c>
    </row>
    <row r="16" spans="1:13" x14ac:dyDescent="0.3">
      <c r="A16" s="1">
        <v>1</v>
      </c>
      <c r="B16" s="6">
        <v>11.4</v>
      </c>
      <c r="C16" s="6">
        <v>0.78</v>
      </c>
      <c r="D16" s="6">
        <v>1.1240000000000001</v>
      </c>
      <c r="F16" s="5">
        <v>10.199999999999999</v>
      </c>
      <c r="L16" s="18">
        <v>12.308307484113694</v>
      </c>
    </row>
    <row r="17" spans="1:12" x14ac:dyDescent="0.3">
      <c r="A17" s="1">
        <v>1</v>
      </c>
      <c r="B17" s="6">
        <v>9</v>
      </c>
      <c r="C17" s="6">
        <v>0.74</v>
      </c>
      <c r="D17" s="6">
        <v>0.85170000000000001</v>
      </c>
      <c r="F17" s="5">
        <v>9.5</v>
      </c>
      <c r="L17" s="18">
        <v>9.5911704381259959</v>
      </c>
    </row>
    <row r="18" spans="1:12" x14ac:dyDescent="0.3">
      <c r="A18" s="1">
        <v>1</v>
      </c>
      <c r="B18" s="6">
        <v>1</v>
      </c>
      <c r="C18" s="6">
        <v>0.13</v>
      </c>
      <c r="D18" s="6">
        <v>0.78510000000000002</v>
      </c>
      <c r="F18" s="5">
        <v>1.5</v>
      </c>
      <c r="L18" s="18">
        <v>2.0357769040367217</v>
      </c>
    </row>
    <row r="19" spans="1:12" x14ac:dyDescent="0.3">
      <c r="A19" s="1">
        <v>1</v>
      </c>
      <c r="B19" s="6">
        <v>17</v>
      </c>
      <c r="C19" s="6">
        <v>1.26</v>
      </c>
      <c r="D19" s="6">
        <v>0.91859999999999997</v>
      </c>
      <c r="F19" s="5">
        <v>18.5</v>
      </c>
      <c r="L19" s="18">
        <v>17.100525515213413</v>
      </c>
    </row>
    <row r="20" spans="1:12" x14ac:dyDescent="0.3">
      <c r="A20" s="1">
        <v>1</v>
      </c>
      <c r="B20" s="6">
        <v>12.8</v>
      </c>
      <c r="C20" s="6">
        <v>1.08</v>
      </c>
      <c r="D20" s="6">
        <v>1.0395000000000001</v>
      </c>
      <c r="F20" s="5">
        <v>12.6</v>
      </c>
      <c r="L20" s="18">
        <v>13.530756251655346</v>
      </c>
    </row>
    <row r="21" spans="1:12" x14ac:dyDescent="0.3">
      <c r="A21" s="1">
        <v>1</v>
      </c>
      <c r="B21" s="6">
        <v>15.8</v>
      </c>
      <c r="C21" s="6">
        <v>0.96</v>
      </c>
      <c r="D21" s="6">
        <v>0.95730000000000004</v>
      </c>
      <c r="F21" s="5">
        <v>17.5</v>
      </c>
      <c r="L21" s="18">
        <v>15.960358852035105</v>
      </c>
    </row>
    <row r="22" spans="1:12" x14ac:dyDescent="0.3">
      <c r="A22" s="1">
        <v>1</v>
      </c>
      <c r="B22" s="6">
        <v>4.5</v>
      </c>
      <c r="C22" s="6">
        <v>0.42</v>
      </c>
      <c r="D22" s="6">
        <v>0.91059999999999997</v>
      </c>
      <c r="F22" s="5">
        <v>4.9000000000000004</v>
      </c>
      <c r="L22" s="18">
        <v>5.5536219907741708</v>
      </c>
    </row>
    <row r="23" spans="1:12" x14ac:dyDescent="0.3">
      <c r="A23" s="1">
        <v>1</v>
      </c>
      <c r="B23" s="6">
        <v>14.5</v>
      </c>
      <c r="C23" s="6">
        <v>1.01</v>
      </c>
      <c r="D23" s="6">
        <v>1.0069999999999999</v>
      </c>
      <c r="F23" s="5">
        <v>15.9</v>
      </c>
      <c r="L23" s="18">
        <v>14.93577128598413</v>
      </c>
    </row>
    <row r="24" spans="1:12" x14ac:dyDescent="0.3">
      <c r="A24" s="1">
        <v>1</v>
      </c>
      <c r="B24" s="6">
        <v>7.3</v>
      </c>
      <c r="C24" s="6">
        <v>0.61</v>
      </c>
      <c r="D24" s="6">
        <v>0.98060000000000003</v>
      </c>
      <c r="F24" s="5">
        <v>8.5</v>
      </c>
      <c r="L24" s="18">
        <v>8.2829102745341459</v>
      </c>
    </row>
    <row r="25" spans="1:12" x14ac:dyDescent="0.3">
      <c r="A25" s="1">
        <v>1</v>
      </c>
      <c r="B25" s="6">
        <v>8.6</v>
      </c>
      <c r="C25" s="6">
        <v>0.69</v>
      </c>
      <c r="D25" s="6">
        <v>0.96930000000000005</v>
      </c>
      <c r="F25" s="5">
        <v>10.6</v>
      </c>
      <c r="L25" s="18">
        <v>9.4547457010943052</v>
      </c>
    </row>
    <row r="26" spans="1:12" x14ac:dyDescent="0.3">
      <c r="A26" s="1">
        <v>1</v>
      </c>
      <c r="B26" s="6">
        <v>15.2</v>
      </c>
      <c r="C26" s="6">
        <v>1.02</v>
      </c>
      <c r="D26" s="6">
        <v>0.9496</v>
      </c>
      <c r="F26" s="5">
        <v>13.9</v>
      </c>
      <c r="L26" s="18">
        <v>15.442907866687005</v>
      </c>
    </row>
    <row r="27" spans="1:12" x14ac:dyDescent="0.3">
      <c r="A27" s="1">
        <v>1</v>
      </c>
      <c r="B27" s="6">
        <v>12</v>
      </c>
      <c r="C27" s="6">
        <v>0.82</v>
      </c>
      <c r="D27" s="6">
        <v>1.1184000000000001</v>
      </c>
      <c r="F27" s="5">
        <v>14.9</v>
      </c>
      <c r="L27" s="18">
        <v>12.849950147238369</v>
      </c>
    </row>
  </sheetData>
  <mergeCells count="4">
    <mergeCell ref="A3:D3"/>
    <mergeCell ref="H2:J2"/>
    <mergeCell ref="H10:I10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F36-3FEE-4005-84F2-0D666E3CA4C2}">
  <dimension ref="A1:R34"/>
  <sheetViews>
    <sheetView tabSelected="1" topLeftCell="A22" workbookViewId="0">
      <selection activeCell="H32" sqref="H32"/>
    </sheetView>
  </sheetViews>
  <sheetFormatPr defaultColWidth="11.44140625" defaultRowHeight="14.4" x14ac:dyDescent="0.3"/>
  <cols>
    <col min="1" max="1" width="8" customWidth="1"/>
    <col min="6" max="6" width="5.6640625" style="32" customWidth="1"/>
    <col min="7" max="10" width="12.109375" bestFit="1" customWidth="1"/>
    <col min="11" max="11" width="5" style="32" customWidth="1"/>
    <col min="13" max="13" width="13.33203125" bestFit="1" customWidth="1"/>
    <col min="14" max="14" width="5.44140625" style="32" customWidth="1"/>
  </cols>
  <sheetData>
    <row r="1" spans="1:18" ht="15.6" x14ac:dyDescent="0.3">
      <c r="A1" s="31" t="s">
        <v>41</v>
      </c>
      <c r="B1" s="31"/>
      <c r="C1" s="31"/>
    </row>
    <row r="2" spans="1:18" ht="15" thickBot="1" x14ac:dyDescent="0.35">
      <c r="G2" s="44" t="s">
        <v>32</v>
      </c>
      <c r="H2" s="44"/>
      <c r="L2" s="44" t="s">
        <v>32</v>
      </c>
      <c r="M2" s="44"/>
      <c r="O2" s="44" t="s">
        <v>32</v>
      </c>
      <c r="P2" s="44"/>
    </row>
    <row r="3" spans="1:18" ht="16.2" thickBot="1" x14ac:dyDescent="0.35">
      <c r="B3" s="45" t="s">
        <v>42</v>
      </c>
      <c r="C3" s="46"/>
      <c r="D3" s="46"/>
      <c r="E3" s="47"/>
      <c r="G3" s="45" t="s">
        <v>43</v>
      </c>
      <c r="H3" s="46"/>
      <c r="I3" s="46"/>
      <c r="J3" s="47"/>
      <c r="K3" s="33"/>
      <c r="L3" s="48" t="s">
        <v>44</v>
      </c>
      <c r="M3" s="49"/>
      <c r="O3" s="48" t="s">
        <v>45</v>
      </c>
      <c r="P3" s="50"/>
      <c r="Q3" s="50"/>
      <c r="R3" s="49"/>
    </row>
    <row r="4" spans="1:18" ht="15" thickBot="1" x14ac:dyDescent="0.35"/>
    <row r="5" spans="1:18" s="22" customFormat="1" ht="15" customHeight="1" thickBot="1" x14ac:dyDescent="4.2">
      <c r="B5" s="22" t="s">
        <v>46</v>
      </c>
      <c r="C5" s="22" t="s">
        <v>47</v>
      </c>
      <c r="D5" s="22" t="s">
        <v>48</v>
      </c>
      <c r="E5" s="22" t="s">
        <v>34</v>
      </c>
      <c r="F5" s="34"/>
      <c r="G5" s="21" t="s">
        <v>49</v>
      </c>
      <c r="J5" s="22" t="s">
        <v>50</v>
      </c>
      <c r="K5" s="34"/>
      <c r="L5" s="24" t="s">
        <v>51</v>
      </c>
      <c r="M5" s="25">
        <f t="array" ref="M5:M7">MMULT(MMULT(H32:J34,TRANSPOSE(G6:I29)),J6:J29)</f>
        <v>0.92395132866248486</v>
      </c>
      <c r="N5" s="34"/>
      <c r="O5" s="37" t="s">
        <v>52</v>
      </c>
      <c r="P5" s="38"/>
      <c r="Q5" s="39"/>
    </row>
    <row r="6" spans="1:18" x14ac:dyDescent="0.3">
      <c r="A6" s="4">
        <v>1</v>
      </c>
      <c r="B6" s="6">
        <v>14.1</v>
      </c>
      <c r="C6" s="6">
        <v>0.86</v>
      </c>
      <c r="D6" s="6">
        <v>0.98529999999999995</v>
      </c>
      <c r="E6" s="5">
        <v>13.6</v>
      </c>
      <c r="G6" s="20">
        <f>($B6-$B$31)/$B$32</f>
        <v>0.59265522632382528</v>
      </c>
      <c r="H6" s="20">
        <f>($C6-$C$31)/$C$32</f>
        <v>0.11923293178100811</v>
      </c>
      <c r="I6" s="20">
        <f>($D6-$D$31)/$D$32</f>
        <v>0.29111158249363872</v>
      </c>
      <c r="J6" s="23">
        <f>($E6-$E$31)/$E$32</f>
        <v>0.36053709559688907</v>
      </c>
      <c r="K6" s="35"/>
      <c r="L6" s="26" t="s">
        <v>53</v>
      </c>
      <c r="M6" s="27">
        <v>3.2465681466619073E-2</v>
      </c>
      <c r="O6" s="36">
        <f t="array" ref="O6:O29">MMULT(G6:I29,M5:M7)*E32+E31</f>
        <v>14.457846943785365</v>
      </c>
    </row>
    <row r="7" spans="1:18" ht="15" thickBot="1" x14ac:dyDescent="0.35">
      <c r="A7" s="4">
        <v>2</v>
      </c>
      <c r="B7" s="6">
        <v>16</v>
      </c>
      <c r="C7" s="6">
        <v>1.06</v>
      </c>
      <c r="D7" s="6">
        <v>1.0938000000000001</v>
      </c>
      <c r="E7" s="5">
        <v>16.600000000000001</v>
      </c>
      <c r="G7" s="20">
        <f t="shared" ref="G7:G29" si="0">($B7-$B$31)/$B$32</f>
        <v>1.0229908683678774</v>
      </c>
      <c r="H7" s="20">
        <f t="shared" ref="H7:H29" si="1">($C7-$C$31)/$C$32</f>
        <v>0.87228302724000539</v>
      </c>
      <c r="I7" s="20">
        <f t="shared" ref="I7:I29" si="2">($D7-$D$31)/$D$32</f>
        <v>1.6567295987311401</v>
      </c>
      <c r="J7" s="23">
        <f t="shared" ref="J7:J30" si="3">($E7-$E$31)/$E$32</f>
        <v>1.0678578281030477</v>
      </c>
      <c r="K7" s="35"/>
      <c r="L7" s="28" t="s">
        <v>54</v>
      </c>
      <c r="M7" s="29">
        <v>3.8951305891160637E-2</v>
      </c>
      <c r="O7" s="30">
        <v>16.473552362861909</v>
      </c>
    </row>
    <row r="8" spans="1:18" x14ac:dyDescent="0.3">
      <c r="A8" s="4">
        <v>3</v>
      </c>
      <c r="B8" s="6">
        <v>8</v>
      </c>
      <c r="C8" s="6">
        <v>0.67</v>
      </c>
      <c r="D8" s="6">
        <v>0.92800000000000005</v>
      </c>
      <c r="E8" s="5">
        <v>10.199999999999999</v>
      </c>
      <c r="G8" s="20">
        <f t="shared" si="0"/>
        <v>-0.78894867708076266</v>
      </c>
      <c r="H8" s="20">
        <f t="shared" si="1"/>
        <v>-0.59616465890503889</v>
      </c>
      <c r="I8" s="20">
        <f t="shared" si="2"/>
        <v>-0.43008576617372157</v>
      </c>
      <c r="J8" s="23">
        <f t="shared" si="3"/>
        <v>-0.44109306791009045</v>
      </c>
      <c r="K8" s="35"/>
      <c r="O8" s="30">
        <v>8.8259511854007346</v>
      </c>
    </row>
    <row r="9" spans="1:18" x14ac:dyDescent="0.3">
      <c r="A9" s="4">
        <v>4</v>
      </c>
      <c r="B9" s="6">
        <v>4.0999999999999996</v>
      </c>
      <c r="C9" s="6">
        <v>0.4</v>
      </c>
      <c r="D9" s="6">
        <v>0.94620000000000004</v>
      </c>
      <c r="E9" s="5">
        <v>5.4</v>
      </c>
      <c r="G9" s="20">
        <f t="shared" si="0"/>
        <v>-1.6722692054869748</v>
      </c>
      <c r="H9" s="20">
        <f t="shared" si="1"/>
        <v>-1.6127822877746849</v>
      </c>
      <c r="I9" s="20">
        <f t="shared" si="2"/>
        <v>-0.20101435699839915</v>
      </c>
      <c r="J9" s="23">
        <f t="shared" si="3"/>
        <v>-1.5728062399199434</v>
      </c>
      <c r="K9" s="35"/>
      <c r="O9" s="30">
        <v>5.2622451147704217</v>
      </c>
    </row>
    <row r="10" spans="1:18" x14ac:dyDescent="0.3">
      <c r="A10" s="4">
        <v>5</v>
      </c>
      <c r="B10" s="6">
        <v>15</v>
      </c>
      <c r="C10" s="6">
        <v>1.04</v>
      </c>
      <c r="D10" s="6">
        <v>0.88849999999999996</v>
      </c>
      <c r="E10" s="5">
        <v>15</v>
      </c>
      <c r="G10" s="20">
        <f t="shared" si="0"/>
        <v>0.79649842518679737</v>
      </c>
      <c r="H10" s="20">
        <f t="shared" si="1"/>
        <v>0.79697801769410559</v>
      </c>
      <c r="I10" s="20">
        <f t="shared" si="2"/>
        <v>-0.92724624213115348</v>
      </c>
      <c r="J10" s="23">
        <f t="shared" si="3"/>
        <v>0.69062010409976304</v>
      </c>
      <c r="K10" s="35"/>
      <c r="O10" s="30">
        <v>15.148713256783511</v>
      </c>
    </row>
    <row r="11" spans="1:18" x14ac:dyDescent="0.3">
      <c r="A11" s="4">
        <v>6</v>
      </c>
      <c r="B11" s="6">
        <v>8.8000000000000007</v>
      </c>
      <c r="C11" s="6">
        <v>0.76</v>
      </c>
      <c r="D11" s="6">
        <v>1.0266999999999999</v>
      </c>
      <c r="E11" s="5">
        <v>9</v>
      </c>
      <c r="G11" s="20">
        <f t="shared" si="0"/>
        <v>-0.60775472253589846</v>
      </c>
      <c r="H11" s="20">
        <f t="shared" si="1"/>
        <v>-0.25729211594849033</v>
      </c>
      <c r="I11" s="20">
        <f t="shared" si="2"/>
        <v>0.8121861066616799</v>
      </c>
      <c r="J11" s="23">
        <f t="shared" si="3"/>
        <v>-0.72402136091255365</v>
      </c>
      <c r="K11" s="35"/>
      <c r="O11" s="30">
        <v>9.7879089976647897</v>
      </c>
    </row>
    <row r="12" spans="1:18" x14ac:dyDescent="0.3">
      <c r="A12" s="4">
        <v>7</v>
      </c>
      <c r="B12" s="6">
        <v>12.4</v>
      </c>
      <c r="C12" s="6">
        <v>0.95</v>
      </c>
      <c r="D12" s="6">
        <v>0.92249999999999999</v>
      </c>
      <c r="E12" s="5">
        <v>12.3</v>
      </c>
      <c r="G12" s="20">
        <f t="shared" si="0"/>
        <v>0.20761807291598947</v>
      </c>
      <c r="H12" s="20">
        <f t="shared" si="1"/>
        <v>0.45810547473755664</v>
      </c>
      <c r="I12" s="20">
        <f t="shared" si="2"/>
        <v>-0.49931064257285829</v>
      </c>
      <c r="J12" s="23">
        <f t="shared" si="3"/>
        <v>5.4031444844220705E-2</v>
      </c>
      <c r="K12" s="35"/>
      <c r="O12" s="30">
        <v>12.865039796824007</v>
      </c>
    </row>
    <row r="13" spans="1:18" x14ac:dyDescent="0.3">
      <c r="A13" s="4">
        <v>8</v>
      </c>
      <c r="B13" s="6">
        <v>16.600000000000001</v>
      </c>
      <c r="C13" s="6">
        <v>1.1200000000000001</v>
      </c>
      <c r="D13" s="6">
        <v>0.93720000000000003</v>
      </c>
      <c r="E13" s="5">
        <v>16.3</v>
      </c>
      <c r="G13" s="20">
        <f t="shared" si="0"/>
        <v>1.1588863342765257</v>
      </c>
      <c r="H13" s="20">
        <f t="shared" si="1"/>
        <v>1.0981980558777047</v>
      </c>
      <c r="I13" s="20">
        <f t="shared" si="2"/>
        <v>-0.31429142746971256</v>
      </c>
      <c r="J13" s="23">
        <f t="shared" si="3"/>
        <v>0.99712575485243182</v>
      </c>
      <c r="K13" s="35"/>
      <c r="O13" s="30">
        <v>16.711583440512371</v>
      </c>
    </row>
    <row r="14" spans="1:18" x14ac:dyDescent="0.3">
      <c r="A14" s="4">
        <v>9</v>
      </c>
      <c r="B14" s="6">
        <v>14.9</v>
      </c>
      <c r="C14" s="6">
        <v>1.02</v>
      </c>
      <c r="D14" s="6">
        <v>0.88580000000000003</v>
      </c>
      <c r="E14" s="5">
        <v>15.4</v>
      </c>
      <c r="G14" s="20">
        <f t="shared" si="0"/>
        <v>0.77384918086868948</v>
      </c>
      <c r="H14" s="20">
        <f t="shared" si="1"/>
        <v>0.72167300814820579</v>
      </c>
      <c r="I14" s="20">
        <f t="shared" si="2"/>
        <v>-0.96122936327254649</v>
      </c>
      <c r="J14" s="23">
        <f t="shared" si="3"/>
        <v>0.78492953510058416</v>
      </c>
      <c r="K14" s="35"/>
      <c r="O14" s="30">
        <v>15.04397160149699</v>
      </c>
    </row>
    <row r="15" spans="1:18" x14ac:dyDescent="0.3">
      <c r="A15" s="4">
        <v>10</v>
      </c>
      <c r="B15" s="6">
        <v>13.7</v>
      </c>
      <c r="C15" s="6">
        <v>1.01</v>
      </c>
      <c r="D15" s="6">
        <v>0.96430000000000005</v>
      </c>
      <c r="E15" s="5">
        <v>13</v>
      </c>
      <c r="G15" s="20">
        <f t="shared" si="0"/>
        <v>0.50205824905139318</v>
      </c>
      <c r="H15" s="20">
        <f t="shared" si="1"/>
        <v>0.68402050337525599</v>
      </c>
      <c r="I15" s="20">
        <f t="shared" si="2"/>
        <v>2.679841806057548E-2</v>
      </c>
      <c r="J15" s="23">
        <f t="shared" si="3"/>
        <v>0.21907294909565747</v>
      </c>
      <c r="K15" s="35"/>
      <c r="O15" s="30">
        <v>14.136919010093479</v>
      </c>
    </row>
    <row r="16" spans="1:18" x14ac:dyDescent="0.3">
      <c r="A16" s="4">
        <v>11</v>
      </c>
      <c r="B16" s="6">
        <v>15.1</v>
      </c>
      <c r="C16" s="6">
        <v>0.9</v>
      </c>
      <c r="D16" s="6">
        <v>0.93159999999999998</v>
      </c>
      <c r="E16" s="5">
        <v>14.4</v>
      </c>
      <c r="G16" s="20">
        <f t="shared" si="0"/>
        <v>0.81914766950490525</v>
      </c>
      <c r="H16" s="20">
        <f t="shared" si="1"/>
        <v>0.26984295087280763</v>
      </c>
      <c r="I16" s="20">
        <f t="shared" si="2"/>
        <v>-0.38477493798519707</v>
      </c>
      <c r="J16" s="23">
        <f t="shared" si="3"/>
        <v>0.54915595759853142</v>
      </c>
      <c r="K16" s="35"/>
      <c r="O16" s="30">
        <v>15.254505289041072</v>
      </c>
    </row>
    <row r="17" spans="1:15" x14ac:dyDescent="0.3">
      <c r="A17" s="4">
        <v>12</v>
      </c>
      <c r="B17" s="6">
        <v>7.8</v>
      </c>
      <c r="C17" s="6">
        <v>0.56999999999999995</v>
      </c>
      <c r="D17" s="6">
        <v>0.97050000000000003</v>
      </c>
      <c r="E17" s="5">
        <v>10</v>
      </c>
      <c r="G17" s="20">
        <f t="shared" si="0"/>
        <v>-0.83424716571697866</v>
      </c>
      <c r="H17" s="20">
        <f t="shared" si="1"/>
        <v>-0.97268970663453769</v>
      </c>
      <c r="I17" s="20">
        <f t="shared" si="2"/>
        <v>0.10483373327414668</v>
      </c>
      <c r="J17" s="23">
        <f t="shared" si="3"/>
        <v>-0.48824778341050085</v>
      </c>
      <c r="K17" s="35"/>
      <c r="O17" s="30">
        <v>8.6849602892720377</v>
      </c>
    </row>
    <row r="18" spans="1:15" x14ac:dyDescent="0.3">
      <c r="A18" s="4">
        <v>13</v>
      </c>
      <c r="B18" s="6">
        <v>11.4</v>
      </c>
      <c r="C18" s="6">
        <v>0.78</v>
      </c>
      <c r="D18" s="6">
        <v>1.1240000000000001</v>
      </c>
      <c r="E18" s="5">
        <v>10.199999999999999</v>
      </c>
      <c r="G18" s="20">
        <f t="shared" si="0"/>
        <v>-1.8874370265090538E-2</v>
      </c>
      <c r="H18" s="20">
        <f t="shared" si="1"/>
        <v>-0.18198710640259055</v>
      </c>
      <c r="I18" s="20">
        <f t="shared" si="2"/>
        <v>2.0368371018682137</v>
      </c>
      <c r="J18" s="23">
        <f t="shared" si="3"/>
        <v>-0.44109306791009045</v>
      </c>
      <c r="K18" s="35"/>
      <c r="O18" s="30">
        <v>12.308307484113651</v>
      </c>
    </row>
    <row r="19" spans="1:15" x14ac:dyDescent="0.3">
      <c r="A19" s="4">
        <v>14</v>
      </c>
      <c r="B19" s="6">
        <v>9</v>
      </c>
      <c r="C19" s="6">
        <v>0.74</v>
      </c>
      <c r="D19" s="6">
        <v>0.85170000000000001</v>
      </c>
      <c r="E19" s="5">
        <v>9.5</v>
      </c>
      <c r="G19" s="20">
        <f t="shared" si="0"/>
        <v>-0.56245623389968258</v>
      </c>
      <c r="H19" s="20">
        <f t="shared" si="1"/>
        <v>-0.33259712549439008</v>
      </c>
      <c r="I19" s="20">
        <f t="shared" si="2"/>
        <v>-1.3904235969471894</v>
      </c>
      <c r="J19" s="23">
        <f t="shared" si="3"/>
        <v>-0.60613457216152722</v>
      </c>
      <c r="K19" s="35"/>
      <c r="O19" s="30">
        <v>9.5911704381261256</v>
      </c>
    </row>
    <row r="20" spans="1:15" x14ac:dyDescent="0.3">
      <c r="A20" s="4">
        <v>15</v>
      </c>
      <c r="B20" s="6">
        <v>1</v>
      </c>
      <c r="C20" s="6">
        <v>0.13</v>
      </c>
      <c r="D20" s="6">
        <v>0.78510000000000002</v>
      </c>
      <c r="E20" s="5">
        <v>1.5</v>
      </c>
      <c r="G20" s="20">
        <f t="shared" si="0"/>
        <v>-2.3743957793483226</v>
      </c>
      <c r="H20" s="20">
        <f t="shared" si="1"/>
        <v>-2.6293999166443309</v>
      </c>
      <c r="I20" s="20">
        <f t="shared" si="2"/>
        <v>-2.2286739184349078</v>
      </c>
      <c r="J20" s="23">
        <f t="shared" si="3"/>
        <v>-2.4923231921779494</v>
      </c>
      <c r="K20" s="35"/>
      <c r="O20" s="30">
        <v>2.0357769040368048</v>
      </c>
    </row>
    <row r="21" spans="1:15" x14ac:dyDescent="0.3">
      <c r="A21" s="4">
        <v>16</v>
      </c>
      <c r="B21" s="6">
        <v>17</v>
      </c>
      <c r="C21" s="6">
        <v>1.26</v>
      </c>
      <c r="D21" s="6">
        <v>0.91859999999999997</v>
      </c>
      <c r="E21" s="5">
        <v>18.5</v>
      </c>
      <c r="G21" s="20">
        <f t="shared" si="0"/>
        <v>1.2494833115489574</v>
      </c>
      <c r="H21" s="20">
        <f t="shared" si="1"/>
        <v>1.6253331226990022</v>
      </c>
      <c r="I21" s="20">
        <f t="shared" si="2"/>
        <v>-0.54839737311042758</v>
      </c>
      <c r="J21" s="23">
        <f t="shared" si="3"/>
        <v>1.5158276253569476</v>
      </c>
      <c r="K21" s="35"/>
      <c r="O21" s="30">
        <v>17.100525515213612</v>
      </c>
    </row>
    <row r="22" spans="1:15" x14ac:dyDescent="0.3">
      <c r="A22" s="4">
        <v>17</v>
      </c>
      <c r="B22" s="6">
        <v>12.8</v>
      </c>
      <c r="C22" s="6">
        <v>1.08</v>
      </c>
      <c r="D22" s="6">
        <v>1.0395000000000001</v>
      </c>
      <c r="E22" s="5">
        <v>12.6</v>
      </c>
      <c r="G22" s="20">
        <f t="shared" si="0"/>
        <v>0.29821505018842154</v>
      </c>
      <c r="H22" s="20">
        <f t="shared" si="1"/>
        <v>0.94758803678590509</v>
      </c>
      <c r="I22" s="20">
        <f t="shared" si="2"/>
        <v>0.9732912735542163</v>
      </c>
      <c r="J22" s="23">
        <f t="shared" si="3"/>
        <v>0.12476351809483628</v>
      </c>
      <c r="K22" s="35"/>
      <c r="O22" s="30">
        <v>13.530756251655351</v>
      </c>
    </row>
    <row r="23" spans="1:15" x14ac:dyDescent="0.3">
      <c r="A23" s="4">
        <v>18</v>
      </c>
      <c r="B23" s="6">
        <v>15.8</v>
      </c>
      <c r="C23" s="6">
        <v>0.96</v>
      </c>
      <c r="D23" s="6">
        <v>0.95730000000000004</v>
      </c>
      <c r="E23" s="5">
        <v>17.5</v>
      </c>
      <c r="G23" s="20">
        <f t="shared" si="0"/>
        <v>0.97769237973166156</v>
      </c>
      <c r="H23" s="20">
        <f t="shared" si="1"/>
        <v>0.49575797951050654</v>
      </c>
      <c r="I23" s="20">
        <f t="shared" si="2"/>
        <v>-6.1305970083779408E-2</v>
      </c>
      <c r="J23" s="23">
        <f t="shared" si="3"/>
        <v>1.280054047854895</v>
      </c>
      <c r="K23" s="35"/>
      <c r="O23" s="30">
        <v>15.960358852035302</v>
      </c>
    </row>
    <row r="24" spans="1:15" x14ac:dyDescent="0.3">
      <c r="A24" s="4">
        <v>19</v>
      </c>
      <c r="B24" s="6">
        <v>4.5</v>
      </c>
      <c r="C24" s="6">
        <v>0.42</v>
      </c>
      <c r="D24" s="6">
        <v>0.91059999999999997</v>
      </c>
      <c r="E24" s="5">
        <v>4.9000000000000004</v>
      </c>
      <c r="G24" s="20">
        <f t="shared" si="0"/>
        <v>-1.5816722282145426</v>
      </c>
      <c r="H24" s="20">
        <f t="shared" si="1"/>
        <v>-1.5374772782287853</v>
      </c>
      <c r="I24" s="20">
        <f t="shared" si="2"/>
        <v>-0.64908810241826176</v>
      </c>
      <c r="J24" s="23">
        <f t="shared" si="3"/>
        <v>-1.6906930286709698</v>
      </c>
      <c r="K24" s="35"/>
      <c r="O24" s="30">
        <v>5.5536219907741842</v>
      </c>
    </row>
    <row r="25" spans="1:15" x14ac:dyDescent="0.3">
      <c r="A25" s="4">
        <v>20</v>
      </c>
      <c r="B25" s="6">
        <v>14.5</v>
      </c>
      <c r="C25" s="6">
        <v>1.01</v>
      </c>
      <c r="D25" s="6">
        <v>1.0069999999999999</v>
      </c>
      <c r="E25" s="5">
        <v>15.9</v>
      </c>
      <c r="G25" s="20">
        <f t="shared" si="0"/>
        <v>0.68325220359625738</v>
      </c>
      <c r="H25" s="20">
        <f t="shared" si="1"/>
        <v>0.68402050337525599</v>
      </c>
      <c r="I25" s="20">
        <f t="shared" si="2"/>
        <v>0.56423518574113796</v>
      </c>
      <c r="J25" s="23">
        <f t="shared" si="3"/>
        <v>0.90281632385161059</v>
      </c>
      <c r="K25" s="35"/>
      <c r="O25" s="30">
        <v>14.935771285984231</v>
      </c>
    </row>
    <row r="26" spans="1:15" x14ac:dyDescent="0.3">
      <c r="A26" s="4">
        <v>21</v>
      </c>
      <c r="B26" s="6">
        <v>7.3</v>
      </c>
      <c r="C26" s="6">
        <v>0.61</v>
      </c>
      <c r="D26" s="6">
        <v>0.98060000000000003</v>
      </c>
      <c r="E26" s="5">
        <v>8.5</v>
      </c>
      <c r="G26" s="20">
        <f t="shared" si="0"/>
        <v>-0.94749338730751864</v>
      </c>
      <c r="H26" s="20">
        <f t="shared" si="1"/>
        <v>-0.82207968754273819</v>
      </c>
      <c r="I26" s="20">
        <f t="shared" si="2"/>
        <v>0.23195577902528716</v>
      </c>
      <c r="J26" s="23">
        <f t="shared" si="3"/>
        <v>-0.84190814966357996</v>
      </c>
      <c r="K26" s="35"/>
      <c r="O26" s="30">
        <v>8.2829102745341423</v>
      </c>
    </row>
    <row r="27" spans="1:15" x14ac:dyDescent="0.3">
      <c r="A27" s="4">
        <v>22</v>
      </c>
      <c r="B27" s="6">
        <v>8.6</v>
      </c>
      <c r="C27" s="6">
        <v>0.69</v>
      </c>
      <c r="D27" s="6">
        <v>0.96930000000000005</v>
      </c>
      <c r="E27" s="5">
        <v>10.6</v>
      </c>
      <c r="G27" s="20">
        <f t="shared" si="0"/>
        <v>-0.65305321117211468</v>
      </c>
      <c r="H27" s="20">
        <f t="shared" si="1"/>
        <v>-0.52085964935913953</v>
      </c>
      <c r="I27" s="20">
        <f t="shared" si="2"/>
        <v>8.9730123877971829E-2</v>
      </c>
      <c r="J27" s="23">
        <f t="shared" si="3"/>
        <v>-0.34678363690926928</v>
      </c>
      <c r="K27" s="35"/>
      <c r="O27" s="30">
        <v>9.4547457010943319</v>
      </c>
    </row>
    <row r="28" spans="1:15" x14ac:dyDescent="0.3">
      <c r="A28" s="4">
        <v>23</v>
      </c>
      <c r="B28" s="6">
        <v>15.2</v>
      </c>
      <c r="C28" s="6">
        <v>1.02</v>
      </c>
      <c r="D28" s="6">
        <v>0.9496</v>
      </c>
      <c r="E28" s="5">
        <v>13.9</v>
      </c>
      <c r="G28" s="20">
        <f t="shared" si="0"/>
        <v>0.84179691382301325</v>
      </c>
      <c r="H28" s="20">
        <f t="shared" si="1"/>
        <v>0.72167300814820579</v>
      </c>
      <c r="I28" s="20">
        <f t="shared" si="2"/>
        <v>-0.15822079704257019</v>
      </c>
      <c r="J28" s="23">
        <f t="shared" si="3"/>
        <v>0.43126916884750505</v>
      </c>
      <c r="K28" s="35"/>
      <c r="O28" s="30">
        <v>15.442907866687175</v>
      </c>
    </row>
    <row r="29" spans="1:15" x14ac:dyDescent="0.3">
      <c r="A29" s="4">
        <v>24</v>
      </c>
      <c r="B29" s="6">
        <v>12</v>
      </c>
      <c r="C29" s="6">
        <v>0.82</v>
      </c>
      <c r="D29" s="6">
        <v>1.1184000000000001</v>
      </c>
      <c r="E29" s="5">
        <v>14.9</v>
      </c>
      <c r="G29" s="20">
        <f>($B29-$B$31)/$B$32</f>
        <v>0.11702109564355738</v>
      </c>
      <c r="H29" s="20">
        <f t="shared" si="1"/>
        <v>-3.1377087310791432E-2</v>
      </c>
      <c r="I29" s="20">
        <f t="shared" si="2"/>
        <v>1.9663535913527295</v>
      </c>
      <c r="J29" s="23">
        <f t="shared" si="3"/>
        <v>0.66704274634955785</v>
      </c>
      <c r="K29" s="35"/>
      <c r="O29" s="30">
        <v>12.84995014723834</v>
      </c>
    </row>
    <row r="30" spans="1:15" x14ac:dyDescent="0.3">
      <c r="G30" s="20"/>
      <c r="J30" s="23"/>
    </row>
    <row r="31" spans="1:15" x14ac:dyDescent="0.3">
      <c r="A31" s="19" t="s">
        <v>55</v>
      </c>
      <c r="B31" s="19">
        <f>AVERAGE(B6:B29)</f>
        <v>11.483333333333336</v>
      </c>
      <c r="C31" s="19">
        <f t="shared" ref="C31:E31" si="4">AVERAGE(C6:C29)</f>
        <v>0.82833333333333325</v>
      </c>
      <c r="D31" s="19">
        <f t="shared" si="4"/>
        <v>0.96217083333333331</v>
      </c>
      <c r="E31" s="19">
        <f t="shared" si="4"/>
        <v>12.070833333333333</v>
      </c>
    </row>
    <row r="32" spans="1:15" x14ac:dyDescent="0.3">
      <c r="A32" s="19" t="s">
        <v>56</v>
      </c>
      <c r="B32" s="19">
        <f>STDEV(B6:B29)</f>
        <v>4.4151583423933625</v>
      </c>
      <c r="C32" s="19">
        <f>STDEV(C6:C29)</f>
        <v>0.26558658076803848</v>
      </c>
      <c r="D32" s="19">
        <f>STDEV(D6:D29)</f>
        <v>7.9451207226260243E-2</v>
      </c>
      <c r="E32" s="19">
        <f>STDEV(E6:E29)</f>
        <v>4.2413573674993055</v>
      </c>
      <c r="G32" s="19" t="e">
        <f>MINVERSE(tran)</f>
        <v>#NAME?</v>
      </c>
      <c r="H32">
        <f t="array" ref="H32:J34">MINVERSE(MMULT(TRANSPOSE(G6:I29),G6:I29))</f>
        <v>0.55375656108689908</v>
      </c>
      <c r="I32">
        <v>-0.53001509552607373</v>
      </c>
      <c r="J32">
        <v>-5.3588569891401911E-3</v>
      </c>
    </row>
    <row r="33" spans="8:10" x14ac:dyDescent="0.3">
      <c r="H33">
        <v>-0.53001509552607373</v>
      </c>
      <c r="I33">
        <v>0.5546460456210538</v>
      </c>
      <c r="J33">
        <v>-8.4192995020575239E-3</v>
      </c>
    </row>
    <row r="34" spans="8:10" x14ac:dyDescent="0.3">
      <c r="H34">
        <v>-5.3588569891401677E-3</v>
      </c>
      <c r="I34">
        <v>-8.4192995020575482E-3</v>
      </c>
      <c r="J34">
        <v>4.7406395790152302E-2</v>
      </c>
    </row>
  </sheetData>
  <mergeCells count="7">
    <mergeCell ref="B3:E3"/>
    <mergeCell ref="G3:J3"/>
    <mergeCell ref="L3:M3"/>
    <mergeCell ref="O3:R3"/>
    <mergeCell ref="G2:H2"/>
    <mergeCell ref="L2:M2"/>
    <mergeCell ref="O2:P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94857589F51D438AFD55A7E14CE398" ma:contentTypeVersion="9" ma:contentTypeDescription="Crée un document." ma:contentTypeScope="" ma:versionID="ed2cb1424de88e8a335c18d42f6fd136">
  <xsd:schema xmlns:xsd="http://www.w3.org/2001/XMLSchema" xmlns:xs="http://www.w3.org/2001/XMLSchema" xmlns:p="http://schemas.microsoft.com/office/2006/metadata/properties" xmlns:ns2="123e456d-b679-4756-9a71-f17ab4980930" xmlns:ns3="81747551-9dc2-4179-a231-d23285a92abb" targetNamespace="http://schemas.microsoft.com/office/2006/metadata/properties" ma:root="true" ma:fieldsID="e8df6c3c699feed9a5a9a01064959b18" ns2:_="" ns3:_="">
    <xsd:import namespace="123e456d-b679-4756-9a71-f17ab4980930"/>
    <xsd:import namespace="81747551-9dc2-4179-a231-d23285a92a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e456d-b679-4756-9a71-f17ab4980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47551-9dc2-4179-a231-d23285a92ab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201466-EDDB-4F4B-A7D8-2F3E202497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3e456d-b679-4756-9a71-f17ab4980930"/>
    <ds:schemaRef ds:uri="81747551-9dc2-4179-a231-d23285a92a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6C69D2-A011-4618-A15F-2F2558F05B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F90B5A-11FB-4016-91B7-93E4C05F2A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Données</vt:lpstr>
      <vt:lpstr>Estimateur MCO</vt:lpstr>
      <vt:lpstr>Ajustement sur Données centrées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Nisrine Fortin</dc:creator>
  <cp:keywords/>
  <dc:description/>
  <cp:lastModifiedBy>Malik Dahmani</cp:lastModifiedBy>
  <cp:revision/>
  <dcterms:created xsi:type="dcterms:W3CDTF">2021-11-01T08:03:08Z</dcterms:created>
  <dcterms:modified xsi:type="dcterms:W3CDTF">2023-11-23T09:29:31Z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0x0101007194857589F51D438AFD55A7E14CE398</vt:lpwstr>
  </property>
</Properties>
</file>