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USER DATA\Desktop\Mitesh Prajapati\Module 3 Excel\"/>
    </mc:Choice>
  </mc:AlternateContent>
  <bookViews>
    <workbookView xWindow="0" yWindow="0" windowWidth="24975" windowHeight="10155" activeTab="1"/>
  </bookViews>
  <sheets>
    <sheet name="Overview Table" sheetId="3" r:id="rId1"/>
    <sheet name="Chart" sheetId="9" r:id="rId2"/>
    <sheet name="Filter Table" sheetId="4" r:id="rId3"/>
    <sheet name="Main Salary Sheet" sheetId="1" r:id="rId4"/>
    <sheet name="Sheet2" sheetId="2" r:id="rId5"/>
  </sheets>
  <definedNames>
    <definedName name="Slicer_City">#N/A</definedName>
    <definedName name="Slicer_Column12">#N/A</definedName>
    <definedName name="Slicer_Column3">#N/A</definedName>
    <definedName name="Slicer_Department">#N/A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4" i="4" l="1"/>
  <c r="I34" i="4"/>
  <c r="G34" i="4"/>
  <c r="F34" i="4"/>
  <c r="E34" i="4"/>
  <c r="J33" i="4"/>
  <c r="I33" i="4"/>
  <c r="G33" i="4"/>
  <c r="F33" i="4"/>
  <c r="E33" i="4"/>
  <c r="J32" i="4"/>
  <c r="I32" i="4"/>
  <c r="G32" i="4"/>
  <c r="F32" i="4"/>
  <c r="E32" i="4"/>
  <c r="J31" i="4"/>
  <c r="I31" i="4"/>
  <c r="G31" i="4"/>
  <c r="F31" i="4"/>
  <c r="E31" i="4"/>
  <c r="J30" i="4"/>
  <c r="I30" i="4"/>
  <c r="G30" i="4"/>
  <c r="F30" i="4"/>
  <c r="E30" i="4"/>
  <c r="J29" i="4"/>
  <c r="I29" i="4"/>
  <c r="G29" i="4"/>
  <c r="F29" i="4"/>
  <c r="E29" i="4"/>
  <c r="J28" i="4"/>
  <c r="I28" i="4"/>
  <c r="G28" i="4"/>
  <c r="F28" i="4"/>
  <c r="E28" i="4"/>
  <c r="J27" i="4"/>
  <c r="I27" i="4"/>
  <c r="G27" i="4"/>
  <c r="F27" i="4"/>
  <c r="E27" i="4"/>
  <c r="J26" i="4"/>
  <c r="I26" i="4"/>
  <c r="G26" i="4"/>
  <c r="F26" i="4"/>
  <c r="E26" i="4"/>
  <c r="J25" i="4"/>
  <c r="I25" i="4"/>
  <c r="G25" i="4"/>
  <c r="F25" i="4"/>
  <c r="E25" i="4"/>
  <c r="J24" i="4"/>
  <c r="I24" i="4"/>
  <c r="G24" i="4"/>
  <c r="F24" i="4"/>
  <c r="E24" i="4"/>
  <c r="J23" i="4"/>
  <c r="I23" i="4"/>
  <c r="G23" i="4"/>
  <c r="F23" i="4"/>
  <c r="E23" i="4"/>
  <c r="J22" i="4"/>
  <c r="I22" i="4"/>
  <c r="G22" i="4"/>
  <c r="F22" i="4"/>
  <c r="E22" i="4"/>
  <c r="J21" i="4"/>
  <c r="I21" i="4"/>
  <c r="G21" i="4"/>
  <c r="F21" i="4"/>
  <c r="E21" i="4"/>
  <c r="J20" i="4"/>
  <c r="I20" i="4"/>
  <c r="G20" i="4"/>
  <c r="F20" i="4"/>
  <c r="E20" i="4"/>
  <c r="J19" i="4"/>
  <c r="I19" i="4"/>
  <c r="G19" i="4"/>
  <c r="F19" i="4"/>
  <c r="E19" i="4"/>
  <c r="J18" i="4"/>
  <c r="I18" i="4"/>
  <c r="G18" i="4"/>
  <c r="F18" i="4"/>
  <c r="E18" i="4"/>
  <c r="J17" i="4"/>
  <c r="I17" i="4"/>
  <c r="G17" i="4"/>
  <c r="F17" i="4"/>
  <c r="E17" i="4"/>
  <c r="J16" i="4"/>
  <c r="I16" i="4"/>
  <c r="G16" i="4"/>
  <c r="F16" i="4"/>
  <c r="E16" i="4"/>
  <c r="J15" i="4"/>
  <c r="I15" i="4"/>
  <c r="G15" i="4"/>
  <c r="F15" i="4"/>
  <c r="E15" i="4"/>
  <c r="J14" i="4"/>
  <c r="I14" i="4"/>
  <c r="G14" i="4"/>
  <c r="F14" i="4"/>
  <c r="E14" i="4"/>
  <c r="J13" i="4"/>
  <c r="I13" i="4"/>
  <c r="G13" i="4"/>
  <c r="F13" i="4"/>
  <c r="E13" i="4"/>
  <c r="J12" i="4"/>
  <c r="I12" i="4"/>
  <c r="G12" i="4"/>
  <c r="F12" i="4"/>
  <c r="E12" i="4"/>
  <c r="J11" i="4"/>
  <c r="I11" i="4"/>
  <c r="G11" i="4"/>
  <c r="F11" i="4"/>
  <c r="E11" i="4"/>
  <c r="J10" i="4"/>
  <c r="I10" i="4"/>
  <c r="G10" i="4"/>
  <c r="F10" i="4"/>
  <c r="E10" i="4"/>
  <c r="J9" i="4"/>
  <c r="I9" i="4"/>
  <c r="G9" i="4"/>
  <c r="F9" i="4"/>
  <c r="E9" i="4"/>
  <c r="J8" i="4"/>
  <c r="I8" i="4"/>
  <c r="G8" i="4"/>
  <c r="F8" i="4"/>
  <c r="E8" i="4"/>
  <c r="J7" i="4"/>
  <c r="I7" i="4"/>
  <c r="G7" i="4"/>
  <c r="F7" i="4"/>
  <c r="E7" i="4"/>
  <c r="J6" i="4"/>
  <c r="I6" i="4"/>
  <c r="G6" i="4"/>
  <c r="F6" i="4"/>
  <c r="E6" i="4"/>
  <c r="J5" i="4"/>
  <c r="I5" i="4"/>
  <c r="G5" i="4"/>
  <c r="F5" i="4"/>
  <c r="E5" i="4"/>
  <c r="H14" i="4" l="1"/>
  <c r="K14" i="4" s="1"/>
  <c r="H13" i="4"/>
  <c r="K13" i="4" s="1"/>
  <c r="H6" i="4"/>
  <c r="K6" i="4" s="1"/>
  <c r="H10" i="4"/>
  <c r="K10" i="4" s="1"/>
  <c r="H12" i="4"/>
  <c r="K12" i="4" s="1"/>
  <c r="H18" i="4"/>
  <c r="K18" i="4" s="1"/>
  <c r="H30" i="4"/>
  <c r="K30" i="4" s="1"/>
  <c r="H17" i="4"/>
  <c r="K17" i="4" s="1"/>
  <c r="H28" i="4"/>
  <c r="K28" i="4" s="1"/>
  <c r="H29" i="4"/>
  <c r="K29" i="4" s="1"/>
  <c r="H7" i="4"/>
  <c r="K7" i="4" s="1"/>
  <c r="H22" i="4"/>
  <c r="K22" i="4" s="1"/>
  <c r="H26" i="4"/>
  <c r="K26" i="4" s="1"/>
  <c r="H33" i="4"/>
  <c r="K33" i="4" s="1"/>
  <c r="H19" i="4"/>
  <c r="K19" i="4" s="1"/>
  <c r="H23" i="4"/>
  <c r="K23" i="4" s="1"/>
  <c r="H34" i="4"/>
  <c r="K34" i="4" s="1"/>
  <c r="H16" i="4"/>
  <c r="K16" i="4" s="1"/>
  <c r="H32" i="4"/>
  <c r="K32" i="4" s="1"/>
  <c r="H5" i="4"/>
  <c r="K5" i="4" s="1"/>
  <c r="H11" i="4"/>
  <c r="K11" i="4" s="1"/>
  <c r="H20" i="4"/>
  <c r="K20" i="4" s="1"/>
  <c r="H21" i="4"/>
  <c r="K21" i="4" s="1"/>
  <c r="H27" i="4"/>
  <c r="K27" i="4" s="1"/>
  <c r="H8" i="4"/>
  <c r="K8" i="4" s="1"/>
  <c r="H9" i="4"/>
  <c r="K9" i="4" s="1"/>
  <c r="H15" i="4"/>
  <c r="K15" i="4" s="1"/>
  <c r="H24" i="4"/>
  <c r="K24" i="4" s="1"/>
  <c r="H25" i="4"/>
  <c r="K25" i="4" s="1"/>
  <c r="H31" i="4"/>
  <c r="K31" i="4" s="1"/>
  <c r="D6" i="3"/>
  <c r="C6" i="3"/>
  <c r="B6" i="3"/>
  <c r="D2" i="3"/>
  <c r="J17" i="1"/>
  <c r="J18" i="1"/>
  <c r="J19" i="1"/>
  <c r="J20" i="1"/>
  <c r="J21" i="1"/>
  <c r="J22" i="1"/>
  <c r="J23" i="1"/>
  <c r="J24" i="1"/>
  <c r="J25" i="1"/>
  <c r="J26" i="1"/>
  <c r="J27" i="1"/>
  <c r="J28" i="1"/>
  <c r="J29" i="1"/>
  <c r="J30" i="1"/>
  <c r="J31" i="1"/>
  <c r="J32" i="1"/>
  <c r="J33" i="1"/>
  <c r="J34" i="1"/>
  <c r="J35" i="1"/>
  <c r="I17" i="1"/>
  <c r="I18" i="1"/>
  <c r="I19" i="1"/>
  <c r="I20" i="1"/>
  <c r="I21" i="1"/>
  <c r="I22" i="1"/>
  <c r="I23" i="1"/>
  <c r="I24" i="1"/>
  <c r="I25" i="1"/>
  <c r="I26" i="1"/>
  <c r="I27" i="1"/>
  <c r="I28" i="1"/>
  <c r="I29" i="1"/>
  <c r="I30" i="1"/>
  <c r="I31" i="1"/>
  <c r="I32" i="1"/>
  <c r="I33" i="1"/>
  <c r="I34" i="1"/>
  <c r="I35" i="1"/>
  <c r="G17" i="1"/>
  <c r="G18" i="1"/>
  <c r="G19" i="1"/>
  <c r="G20" i="1"/>
  <c r="G21" i="1"/>
  <c r="G22" i="1"/>
  <c r="G23" i="1"/>
  <c r="G24" i="1"/>
  <c r="G25" i="1"/>
  <c r="G26" i="1"/>
  <c r="G27" i="1"/>
  <c r="G28" i="1"/>
  <c r="G29" i="1"/>
  <c r="G30" i="1"/>
  <c r="G31" i="1"/>
  <c r="G32" i="1"/>
  <c r="G33" i="1"/>
  <c r="G34" i="1"/>
  <c r="G35" i="1"/>
  <c r="F17" i="1"/>
  <c r="F18" i="1"/>
  <c r="F19" i="1"/>
  <c r="F20" i="1"/>
  <c r="F21" i="1"/>
  <c r="F22" i="1"/>
  <c r="F23" i="1"/>
  <c r="F24" i="1"/>
  <c r="F25" i="1"/>
  <c r="F26" i="1"/>
  <c r="F27" i="1"/>
  <c r="F28" i="1"/>
  <c r="F29" i="1"/>
  <c r="F30" i="1"/>
  <c r="F31" i="1"/>
  <c r="F32" i="1"/>
  <c r="F33" i="1"/>
  <c r="F34" i="1"/>
  <c r="F35" i="1"/>
  <c r="E17" i="1"/>
  <c r="E18" i="1"/>
  <c r="E19" i="1"/>
  <c r="E20" i="1"/>
  <c r="E21" i="1"/>
  <c r="E22" i="1"/>
  <c r="E23" i="1"/>
  <c r="E24" i="1"/>
  <c r="E25" i="1"/>
  <c r="E26" i="1"/>
  <c r="E27" i="1"/>
  <c r="E28" i="1"/>
  <c r="E29" i="1"/>
  <c r="E30" i="1"/>
  <c r="E31" i="1"/>
  <c r="E32" i="1"/>
  <c r="E33" i="1"/>
  <c r="E34" i="1"/>
  <c r="E35" i="1"/>
  <c r="E16" i="1"/>
  <c r="F16" i="1"/>
  <c r="G16" i="1"/>
  <c r="I16" i="1"/>
  <c r="J16" i="1"/>
  <c r="J6" i="3" l="1"/>
  <c r="E6" i="3"/>
  <c r="G6" i="3"/>
  <c r="F6" i="3"/>
  <c r="I6" i="3"/>
  <c r="H16" i="1"/>
  <c r="K16" i="1" s="1"/>
  <c r="H24" i="1"/>
  <c r="K24" i="1" s="1"/>
  <c r="H31" i="1"/>
  <c r="K31" i="1" s="1"/>
  <c r="H27" i="1"/>
  <c r="K27" i="1" s="1"/>
  <c r="H23" i="1"/>
  <c r="K23" i="1" s="1"/>
  <c r="H19" i="1"/>
  <c r="K19" i="1" s="1"/>
  <c r="H34" i="1"/>
  <c r="K34" i="1" s="1"/>
  <c r="H30" i="1"/>
  <c r="K30" i="1" s="1"/>
  <c r="H22" i="1"/>
  <c r="K22" i="1" s="1"/>
  <c r="H35" i="1"/>
  <c r="K35" i="1" s="1"/>
  <c r="H32" i="1"/>
  <c r="K32" i="1" s="1"/>
  <c r="H17" i="1"/>
  <c r="H33" i="1"/>
  <c r="K33" i="1" s="1"/>
  <c r="H29" i="1"/>
  <c r="K29" i="1" s="1"/>
  <c r="H28" i="1"/>
  <c r="K28" i="1" s="1"/>
  <c r="H26" i="1"/>
  <c r="H18" i="1"/>
  <c r="K18" i="1" s="1"/>
  <c r="H25" i="1"/>
  <c r="K25" i="1" s="1"/>
  <c r="H21" i="1"/>
  <c r="K21" i="1" s="1"/>
  <c r="H20" i="1"/>
  <c r="K20" i="1" s="1"/>
  <c r="K26" i="1" l="1"/>
  <c r="K6" i="3" s="1"/>
  <c r="H6" i="3"/>
  <c r="K17" i="1"/>
  <c r="J7" i="1"/>
  <c r="J8" i="1"/>
  <c r="J9" i="1"/>
  <c r="J10" i="1"/>
  <c r="J11" i="1"/>
  <c r="J12" i="1"/>
  <c r="J13" i="1"/>
  <c r="J14" i="1"/>
  <c r="J15" i="1"/>
  <c r="J6" i="1"/>
  <c r="I7" i="1"/>
  <c r="I8" i="1"/>
  <c r="I9" i="1"/>
  <c r="I10" i="1"/>
  <c r="I11" i="1"/>
  <c r="I12" i="1"/>
  <c r="I13" i="1"/>
  <c r="I14" i="1"/>
  <c r="I15" i="1"/>
  <c r="I6" i="1"/>
  <c r="G7" i="1"/>
  <c r="G8" i="1"/>
  <c r="G9" i="1"/>
  <c r="G10" i="1"/>
  <c r="G11" i="1"/>
  <c r="G12" i="1"/>
  <c r="G13" i="1"/>
  <c r="G14" i="1"/>
  <c r="G15" i="1"/>
  <c r="G6" i="1"/>
  <c r="F7" i="1"/>
  <c r="F8" i="1"/>
  <c r="F9" i="1"/>
  <c r="F10" i="1"/>
  <c r="F11" i="1"/>
  <c r="F12" i="1"/>
  <c r="F13" i="1"/>
  <c r="F14" i="1"/>
  <c r="F15" i="1"/>
  <c r="F6" i="1"/>
  <c r="E7" i="1"/>
  <c r="E8" i="1"/>
  <c r="E9" i="1"/>
  <c r="E10" i="1"/>
  <c r="E11" i="1"/>
  <c r="E12" i="1"/>
  <c r="E13" i="1"/>
  <c r="E14" i="1"/>
  <c r="E15" i="1"/>
  <c r="E6" i="1"/>
  <c r="D2" i="1"/>
  <c r="H14" i="1" l="1"/>
  <c r="K14" i="1" s="1"/>
  <c r="H10" i="1"/>
  <c r="K10" i="1" s="1"/>
  <c r="H9" i="1"/>
  <c r="K9" i="1" s="1"/>
  <c r="H13" i="1"/>
  <c r="K13" i="1" s="1"/>
  <c r="H6" i="1"/>
  <c r="H12" i="1"/>
  <c r="K12" i="1" s="1"/>
  <c r="H15" i="1"/>
  <c r="K15" i="1" s="1"/>
  <c r="H11" i="1"/>
  <c r="K11" i="1" s="1"/>
  <c r="H8" i="1"/>
  <c r="H7" i="1"/>
  <c r="K7" i="1" s="1"/>
  <c r="B9" i="3" l="1"/>
  <c r="K8" i="1"/>
  <c r="C12" i="3"/>
  <c r="K6" i="1"/>
  <c r="B15" i="3" s="1"/>
</calcChain>
</file>

<file path=xl/sharedStrings.xml><?xml version="1.0" encoding="utf-8"?>
<sst xmlns="http://schemas.openxmlformats.org/spreadsheetml/2006/main" count="277" uniqueCount="65">
  <si>
    <t>Month-Year</t>
  </si>
  <si>
    <t>Employee Name</t>
  </si>
  <si>
    <t>Dinesh</t>
  </si>
  <si>
    <t>Mahesh</t>
  </si>
  <si>
    <t>Suresh</t>
  </si>
  <si>
    <t>Ramesh</t>
  </si>
  <si>
    <t>Diya</t>
  </si>
  <si>
    <t>Amit</t>
  </si>
  <si>
    <t>Jignesh</t>
  </si>
  <si>
    <t>Jagdish</t>
  </si>
  <si>
    <t>Mayra</t>
  </si>
  <si>
    <t>Manish</t>
  </si>
  <si>
    <t>Total Work Days</t>
  </si>
  <si>
    <t>Employee Id</t>
  </si>
  <si>
    <t>Payments</t>
  </si>
  <si>
    <t>Allowncece</t>
  </si>
  <si>
    <t>Medical</t>
  </si>
  <si>
    <t>House Rent</t>
  </si>
  <si>
    <t>Transportaion</t>
  </si>
  <si>
    <t>Gross Salary</t>
  </si>
  <si>
    <t>Deduction</t>
  </si>
  <si>
    <t>PF</t>
  </si>
  <si>
    <t>Income Tax</t>
  </si>
  <si>
    <t>Daksha</t>
  </si>
  <si>
    <t>Payal</t>
  </si>
  <si>
    <t>Rakesh</t>
  </si>
  <si>
    <t>Sahil</t>
  </si>
  <si>
    <t>Mukesh</t>
  </si>
  <si>
    <t>Ankit</t>
  </si>
  <si>
    <t>Abinash</t>
  </si>
  <si>
    <t>Gautam</t>
  </si>
  <si>
    <t>Kalpesh</t>
  </si>
  <si>
    <t>Mahendra</t>
  </si>
  <si>
    <t>Navneet</t>
  </si>
  <si>
    <t>Jivan</t>
  </si>
  <si>
    <t>Ganesh</t>
  </si>
  <si>
    <t>Akash</t>
  </si>
  <si>
    <t>Chintan</t>
  </si>
  <si>
    <t>Arjun</t>
  </si>
  <si>
    <t>Ravi</t>
  </si>
  <si>
    <t>Hitendra</t>
  </si>
  <si>
    <t>Ashok</t>
  </si>
  <si>
    <t>Deepak</t>
  </si>
  <si>
    <t>Employee Salary Sheet</t>
  </si>
  <si>
    <t>Department</t>
  </si>
  <si>
    <t>Account</t>
  </si>
  <si>
    <t>Sales</t>
  </si>
  <si>
    <t>HR</t>
  </si>
  <si>
    <t>Administration</t>
  </si>
  <si>
    <t>Average Salary</t>
  </si>
  <si>
    <t>Basic Salary</t>
  </si>
  <si>
    <t>Basic  Salary</t>
  </si>
  <si>
    <t>City</t>
  </si>
  <si>
    <t>Ahmedabad</t>
  </si>
  <si>
    <t>Surat</t>
  </si>
  <si>
    <t>&gt;20000</t>
  </si>
  <si>
    <t>&gt;30000</t>
  </si>
  <si>
    <t>&gt;40000</t>
  </si>
  <si>
    <t>&gt;50000</t>
  </si>
  <si>
    <t>Net Salary</t>
  </si>
  <si>
    <t>Employee Count</t>
  </si>
  <si>
    <t>Row Labels</t>
  </si>
  <si>
    <t>Grand Total</t>
  </si>
  <si>
    <t>Sum of Net Salary</t>
  </si>
  <si>
    <t>&lt;45000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</si>
</sst>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 mmmm\ yyyy;@"/>
  </numFmts>
  <fonts count="2" x14ac:knownFonts="1">
    <font>
      <sz val="11"/>
      <color theme="1"/>
      <name val="Calibri"/>
      <family val="2"/>
      <scheme val="minor"/>
    </font>
    <font>
      <sz val="18"/>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5">
    <xf numFmtId="0" fontId="0" fillId="0" borderId="0" xfId="0"/>
    <xf numFmtId="17" fontId="0" fillId="0" borderId="0" xfId="0" applyNumberFormat="1"/>
    <xf numFmtId="0" fontId="0" fillId="0" borderId="1" xfId="0" applyBorder="1"/>
    <xf numFmtId="0" fontId="0" fillId="2" borderId="1" xfId="0" applyFill="1" applyBorder="1" applyAlignment="1">
      <alignment horizontal="center"/>
    </xf>
    <xf numFmtId="0" fontId="0" fillId="3" borderId="1" xfId="0" applyFill="1" applyBorder="1"/>
    <xf numFmtId="164" fontId="0" fillId="3" borderId="1" xfId="0" applyNumberFormat="1" applyFill="1" applyBorder="1" applyAlignment="1">
      <alignment wrapText="1"/>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0" borderId="0" xfId="0" applyBorder="1"/>
    <xf numFmtId="0" fontId="0" fillId="0" borderId="0" xfId="0" applyFill="1"/>
    <xf numFmtId="0" fontId="0" fillId="0" borderId="0" xfId="0" applyFill="1" applyBorder="1"/>
    <xf numFmtId="0" fontId="0" fillId="0" borderId="0" xfId="0" applyFill="1" applyBorder="1" applyAlignment="1">
      <alignment horizontal="center"/>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0" borderId="0" xfId="0" applyFill="1" applyBorder="1" applyAlignment="1">
      <alignment vertical="center"/>
    </xf>
    <xf numFmtId="0" fontId="0" fillId="0" borderId="0" xfId="0" applyFill="1" applyBorder="1" applyAlignment="1"/>
    <xf numFmtId="0" fontId="0" fillId="2" borderId="1" xfId="0" applyFill="1" applyBorder="1"/>
    <xf numFmtId="0" fontId="0" fillId="0" borderId="6" xfId="0" applyFont="1" applyFill="1" applyBorder="1"/>
    <xf numFmtId="17" fontId="0" fillId="0" borderId="1" xfId="0" applyNumberFormat="1" applyBorder="1"/>
    <xf numFmtId="0" fontId="0" fillId="3" borderId="1" xfId="0" applyFont="1" applyFill="1" applyBorder="1"/>
    <xf numFmtId="3" fontId="0" fillId="3" borderId="1" xfId="0" applyNumberFormat="1" applyFill="1" applyBorder="1"/>
    <xf numFmtId="0" fontId="0" fillId="3" borderId="2" xfId="0" applyFill="1" applyBorder="1"/>
    <xf numFmtId="3" fontId="0" fillId="3" borderId="2" xfId="0" applyNumberFormat="1" applyFill="1" applyBorder="1"/>
    <xf numFmtId="164" fontId="0" fillId="5" borderId="1" xfId="0" applyNumberFormat="1" applyFill="1" applyBorder="1" applyAlignment="1">
      <alignment wrapText="1"/>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0" fillId="0" borderId="0" xfId="0" applyFill="1" applyBorder="1" applyAlignment="1">
      <alignment horizontal="center" vertical="center"/>
    </xf>
    <xf numFmtId="0" fontId="0" fillId="2" borderId="1" xfId="0" applyFill="1" applyBorder="1" applyAlignment="1">
      <alignment horizontal="center"/>
    </xf>
    <xf numFmtId="0" fontId="0" fillId="3" borderId="6" xfId="0" applyFill="1" applyBorder="1"/>
    <xf numFmtId="0" fontId="0" fillId="3" borderId="5" xfId="0" applyFill="1" applyBorder="1"/>
    <xf numFmtId="0" fontId="0" fillId="3" borderId="13" xfId="0" applyFill="1" applyBorder="1"/>
    <xf numFmtId="0" fontId="0" fillId="3" borderId="7" xfId="0" applyFont="1" applyFill="1" applyBorder="1"/>
    <xf numFmtId="3" fontId="0" fillId="3" borderId="7" xfId="0" applyNumberFormat="1" applyFill="1" applyBorder="1"/>
    <xf numFmtId="0" fontId="0" fillId="3" borderId="7" xfId="0" applyFill="1" applyBorder="1"/>
    <xf numFmtId="0" fontId="0" fillId="3" borderId="14" xfId="0" applyFill="1" applyBorder="1"/>
    <xf numFmtId="0" fontId="0" fillId="3" borderId="12" xfId="0" applyFill="1" applyBorder="1"/>
    <xf numFmtId="0" fontId="0" fillId="3" borderId="8" xfId="0" applyFont="1" applyFill="1" applyBorder="1"/>
    <xf numFmtId="3" fontId="0" fillId="3" borderId="8" xfId="0" applyNumberFormat="1" applyFill="1" applyBorder="1"/>
    <xf numFmtId="0" fontId="0" fillId="3" borderId="8" xfId="0" applyFill="1" applyBorder="1"/>
    <xf numFmtId="0" fontId="0" fillId="3" borderId="3" xfId="0" applyFill="1" applyBorder="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7" xfId="0" applyFill="1" applyBorder="1" applyAlignment="1">
      <alignment horizontal="center" vertical="center" wrapText="1"/>
    </xf>
    <xf numFmtId="0" fontId="0" fillId="2" borderId="2" xfId="0" applyFill="1" applyBorder="1" applyAlignment="1">
      <alignment horizontal="center" vertical="center" wrapText="1"/>
    </xf>
    <xf numFmtId="0" fontId="0" fillId="2" borderId="8" xfId="0" applyFill="1" applyBorder="1" applyAlignment="1">
      <alignment horizontal="center" vertical="center" wrapText="1"/>
    </xf>
    <xf numFmtId="0" fontId="0" fillId="3" borderId="5" xfId="0" applyFill="1" applyBorder="1" applyAlignment="1">
      <alignment horizontal="center" vertical="center" wrapText="1"/>
    </xf>
    <xf numFmtId="0" fontId="0" fillId="3" borderId="9" xfId="0" applyFill="1" applyBorder="1" applyAlignment="1">
      <alignment horizontal="center" vertical="center" wrapText="1"/>
    </xf>
    <xf numFmtId="0" fontId="0" fillId="3" borderId="6" xfId="0" applyFill="1" applyBorder="1" applyAlignment="1">
      <alignment horizontal="center" vertical="center" wrapText="1"/>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1" fillId="4"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1" xfId="0" applyFill="1" applyBorder="1" applyAlignment="1">
      <alignment horizont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0" fillId="2" borderId="5" xfId="0" applyFill="1" applyBorder="1" applyAlignment="1">
      <alignment horizontal="center"/>
    </xf>
    <xf numFmtId="0" fontId="0" fillId="2" borderId="9" xfId="0" applyFill="1" applyBorder="1" applyAlignment="1">
      <alignment horizontal="center"/>
    </xf>
    <xf numFmtId="0" fontId="0" fillId="2" borderId="6" xfId="0" applyFill="1" applyBorder="1" applyAlignment="1">
      <alignment horizontal="center"/>
    </xf>
    <xf numFmtId="0" fontId="1" fillId="4" borderId="11"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12" xfId="0" applyFont="1" applyFill="1" applyBorder="1" applyAlignment="1">
      <alignment horizontal="center" vertical="center"/>
    </xf>
    <xf numFmtId="0" fontId="0" fillId="5" borderId="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6" xfId="0" applyFill="1" applyBorder="1" applyAlignment="1">
      <alignment horizontal="center" vertical="center" wrapText="1"/>
    </xf>
  </cellXfs>
  <cellStyles count="1">
    <cellStyle name="Normal" xfId="0" builtinId="0"/>
  </cellStyles>
  <dxfs count="15">
    <dxf>
      <fill>
        <patternFill patternType="solid">
          <fgColor indexed="64"/>
          <bgColor theme="0" tint="-4.9989318521683403E-2"/>
        </patternFill>
      </fill>
      <border diagonalUp="0" diagonalDown="0">
        <left style="thin">
          <color indexed="64"/>
        </left>
        <right/>
        <top style="thin">
          <color indexed="64"/>
        </top>
        <bottom style="thin">
          <color indexed="64"/>
        </bottom>
        <vertical/>
        <horizontal/>
      </border>
    </dxf>
    <dxf>
      <numFmt numFmtId="3" formatCode="#,##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numFmt numFmtId="3" formatCode="#,##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numFmt numFmtId="3" formatCode="#,##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4.9989318521683403E-2"/>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Project 2.xlsx]Chart!PivotTable29</c:name>
    <c:fmtId val="26"/>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Chart!$B$3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Chart!$A$4:$A$15</c:f>
              <c:multiLvlStrCache>
                <c:ptCount val="7"/>
                <c:lvl>
                  <c:pt idx="0">
                    <c:v>Ahmedabad</c:v>
                  </c:pt>
                  <c:pt idx="1">
                    <c:v>Surat</c:v>
                  </c:pt>
                  <c:pt idx="2">
                    <c:v>Surat</c:v>
                  </c:pt>
                  <c:pt idx="3">
                    <c:v>Ahmedabad</c:v>
                  </c:pt>
                  <c:pt idx="4">
                    <c:v>Surat</c:v>
                  </c:pt>
                  <c:pt idx="5">
                    <c:v>Ahmedabad</c:v>
                  </c:pt>
                  <c:pt idx="6">
                    <c:v>Surat</c:v>
                  </c:pt>
                </c:lvl>
                <c:lvl>
                  <c:pt idx="0">
                    <c:v>Account</c:v>
                  </c:pt>
                  <c:pt idx="2">
                    <c:v>Administration</c:v>
                  </c:pt>
                  <c:pt idx="3">
                    <c:v>HR</c:v>
                  </c:pt>
                  <c:pt idx="5">
                    <c:v>Sales</c:v>
                  </c:pt>
                </c:lvl>
              </c:multiLvlStrCache>
            </c:multiLvlStrRef>
          </c:cat>
          <c:val>
            <c:numRef>
              <c:f>Chart!$B$4:$B$15</c:f>
              <c:numCache>
                <c:formatCode>General</c:formatCode>
                <c:ptCount val="7"/>
                <c:pt idx="0">
                  <c:v>105726</c:v>
                </c:pt>
                <c:pt idx="1">
                  <c:v>103180</c:v>
                </c:pt>
                <c:pt idx="2">
                  <c:v>141504</c:v>
                </c:pt>
                <c:pt idx="3">
                  <c:v>127970</c:v>
                </c:pt>
                <c:pt idx="4">
                  <c:v>65392</c:v>
                </c:pt>
                <c:pt idx="5">
                  <c:v>196846</c:v>
                </c:pt>
                <c:pt idx="6">
                  <c:v>389806</c:v>
                </c:pt>
              </c:numCache>
            </c:numRef>
          </c:val>
        </c:ser>
        <c:dLbls>
          <c:showLegendKey val="0"/>
          <c:showVal val="1"/>
          <c:showCatName val="0"/>
          <c:showSerName val="0"/>
          <c:showPercent val="0"/>
          <c:showBubbleSize val="0"/>
        </c:dLbls>
        <c:gapWidth val="75"/>
        <c:shape val="box"/>
        <c:axId val="1568201792"/>
        <c:axId val="1568203424"/>
        <c:axId val="1698448224"/>
      </c:bar3DChart>
      <c:catAx>
        <c:axId val="15682017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68203424"/>
        <c:crosses val="autoZero"/>
        <c:auto val="1"/>
        <c:lblAlgn val="ctr"/>
        <c:lblOffset val="100"/>
        <c:noMultiLvlLbl val="0"/>
      </c:catAx>
      <c:valAx>
        <c:axId val="1568203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68201792"/>
        <c:crosses val="autoZero"/>
        <c:crossBetween val="between"/>
      </c:valAx>
      <c:serAx>
        <c:axId val="1698448224"/>
        <c:scaling>
          <c:orientation val="minMax"/>
        </c:scaling>
        <c:delete val="1"/>
        <c:axPos val="b"/>
        <c:majorTickMark val="none"/>
        <c:minorTickMark val="none"/>
        <c:tickLblPos val="nextTo"/>
        <c:crossAx val="1568203424"/>
        <c:crosses val="autoZero"/>
      </c:ser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180975</xdr:colOff>
      <xdr:row>13</xdr:row>
      <xdr:rowOff>161925</xdr:rowOff>
    </xdr:from>
    <xdr:to>
      <xdr:col>18</xdr:col>
      <xdr:colOff>180975</xdr:colOff>
      <xdr:row>27</xdr:row>
      <xdr:rowOff>19050</xdr:rowOff>
    </xdr:to>
    <mc:AlternateContent xmlns:mc="http://schemas.openxmlformats.org/markup-compatibility/2006" xmlns:a14="http://schemas.microsoft.com/office/drawing/2010/main">
      <mc:Choice Requires="a14">
        <xdr:graphicFrame macro="">
          <xdr:nvGraphicFramePr>
            <xdr:cNvPr id="2"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0687050" y="2638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180975</xdr:colOff>
      <xdr:row>0</xdr:row>
      <xdr:rowOff>19050</xdr:rowOff>
    </xdr:from>
    <xdr:to>
      <xdr:col>18</xdr:col>
      <xdr:colOff>180975</xdr:colOff>
      <xdr:row>13</xdr:row>
      <xdr:rowOff>133349</xdr:rowOff>
    </xdr:to>
    <mc:AlternateContent xmlns:mc="http://schemas.openxmlformats.org/markup-compatibility/2006" xmlns:a14="http://schemas.microsoft.com/office/drawing/2010/main">
      <mc:Choice Requires="a14">
        <xdr:graphicFrame macro="">
          <xdr:nvGraphicFramePr>
            <xdr:cNvPr id="3"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687050" y="19050"/>
              <a:ext cx="1828800" cy="2590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0</xdr:row>
      <xdr:rowOff>47625</xdr:rowOff>
    </xdr:from>
    <xdr:to>
      <xdr:col>15</xdr:col>
      <xdr:colOff>95249</xdr:colOff>
      <xdr:row>26</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38100</xdr:colOff>
      <xdr:row>0</xdr:row>
      <xdr:rowOff>28576</xdr:rowOff>
    </xdr:from>
    <xdr:to>
      <xdr:col>15</xdr:col>
      <xdr:colOff>571500</xdr:colOff>
      <xdr:row>13</xdr:row>
      <xdr:rowOff>47625</xdr:rowOff>
    </xdr:to>
    <mc:AlternateContent xmlns:mc="http://schemas.openxmlformats.org/markup-compatibility/2006" xmlns:sle15="http://schemas.microsoft.com/office/drawing/2012/slicer">
      <mc:Choice Requires="sle15">
        <xdr:graphicFrame macro="">
          <xdr:nvGraphicFramePr>
            <xdr:cNvPr id="4"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867900" y="28576"/>
              <a:ext cx="2362200" cy="24955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57151</xdr:colOff>
      <xdr:row>13</xdr:row>
      <xdr:rowOff>85725</xdr:rowOff>
    </xdr:from>
    <xdr:to>
      <xdr:col>15</xdr:col>
      <xdr:colOff>590550</xdr:colOff>
      <xdr:row>27</xdr:row>
      <xdr:rowOff>47625</xdr:rowOff>
    </xdr:to>
    <mc:AlternateContent xmlns:mc="http://schemas.openxmlformats.org/markup-compatibility/2006" xmlns:sle15="http://schemas.microsoft.com/office/drawing/2012/slicer">
      <mc:Choice Requires="sle15">
        <xdr:graphicFrame macro="">
          <xdr:nvGraphicFramePr>
            <xdr:cNvPr id="5"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886951" y="2562225"/>
              <a:ext cx="2362199" cy="26289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02.53694953704" createdVersion="5" refreshedVersion="5" minRefreshableVersion="3" recordCount="30">
  <cacheSource type="worksheet">
    <worksheetSource name="Table4"/>
  </cacheSource>
  <cacheFields count="12">
    <cacheField name="Employee Id" numFmtId="0">
      <sharedItems containsSemiMixedTypes="0" containsString="0" containsNumber="1" containsInteger="1" minValue="2001" maxValue="2030"/>
    </cacheField>
    <cacheField name="Employee Name" numFmtId="0">
      <sharedItems/>
    </cacheField>
    <cacheField name="Department" numFmtId="0">
      <sharedItems count="4">
        <s v="Account"/>
        <s v="Sales"/>
        <s v="HR"/>
        <s v="Administration"/>
      </sharedItems>
    </cacheField>
    <cacheField name="Basic Salary" numFmtId="3">
      <sharedItems containsSemiMixedTypes="0" containsString="0" containsNumber="1" containsInteger="1" minValue="15000" maxValue="44500"/>
    </cacheField>
    <cacheField name="Medical" numFmtId="0">
      <sharedItems containsSemiMixedTypes="0" containsString="0" containsNumber="1" containsInteger="1" minValue="2250" maxValue="6675"/>
    </cacheField>
    <cacheField name="House Rent" numFmtId="0">
      <sharedItems containsSemiMixedTypes="0" containsString="0" containsNumber="1" minValue="5250" maxValue="15574.999999999998"/>
    </cacheField>
    <cacheField name="Transportaion" numFmtId="0">
      <sharedItems containsSemiMixedTypes="0" containsString="0" containsNumber="1" containsInteger="1" minValue="1500" maxValue="4450"/>
    </cacheField>
    <cacheField name="Gross Salary" numFmtId="3">
      <sharedItems containsSemiMixedTypes="0" containsString="0" containsNumber="1" containsInteger="1" minValue="24000" maxValue="71200"/>
    </cacheField>
    <cacheField name="PF" numFmtId="0">
      <sharedItems containsSemiMixedTypes="0" containsString="0" containsNumber="1" containsInteger="1" minValue="1800" maxValue="5340"/>
    </cacheField>
    <cacheField name="Income Tax" numFmtId="0">
      <sharedItems containsSemiMixedTypes="0" containsString="0" containsNumber="1" minValue="2100" maxValue="6230.0000000000009"/>
    </cacheField>
    <cacheField name="Net Salary" numFmtId="3">
      <sharedItems containsSemiMixedTypes="0" containsString="0" containsNumber="1" containsInteger="1" minValue="20100" maxValue="59630"/>
    </cacheField>
    <cacheField name="City" numFmtId="0">
      <sharedItems count="2">
        <s v="Ahmedabad"/>
        <s v="Sura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
  <r>
    <n v="2001"/>
    <s v="Dinesh"/>
    <x v="0"/>
    <n v="25000"/>
    <n v="3750"/>
    <n v="8750"/>
    <n v="2500"/>
    <n v="40000"/>
    <n v="3000"/>
    <n v="3500.0000000000005"/>
    <n v="33500"/>
    <x v="0"/>
  </r>
  <r>
    <n v="2002"/>
    <s v="Mahesh"/>
    <x v="1"/>
    <n v="28000"/>
    <n v="4200"/>
    <n v="9800"/>
    <n v="2800"/>
    <n v="44800"/>
    <n v="3360"/>
    <n v="3920.0000000000005"/>
    <n v="37520"/>
    <x v="1"/>
  </r>
  <r>
    <n v="2003"/>
    <s v="Suresh"/>
    <x v="2"/>
    <n v="35500"/>
    <n v="5325"/>
    <n v="12425"/>
    <n v="3550"/>
    <n v="56800"/>
    <n v="4260"/>
    <n v="4970.0000000000009"/>
    <n v="47570"/>
    <x v="0"/>
  </r>
  <r>
    <n v="2004"/>
    <s v="Ramesh"/>
    <x v="0"/>
    <n v="44500"/>
    <n v="6675"/>
    <n v="15574.999999999998"/>
    <n v="4450"/>
    <n v="71200"/>
    <n v="5340"/>
    <n v="6230.0000000000009"/>
    <n v="59630"/>
    <x v="1"/>
  </r>
  <r>
    <n v="2005"/>
    <s v="Diya"/>
    <x v="2"/>
    <n v="24500"/>
    <n v="3675"/>
    <n v="8575"/>
    <n v="2450"/>
    <n v="39200"/>
    <n v="2940"/>
    <n v="3430.0000000000005"/>
    <n v="32830"/>
    <x v="0"/>
  </r>
  <r>
    <n v="2006"/>
    <s v="Amit"/>
    <x v="1"/>
    <n v="35000"/>
    <n v="5250"/>
    <n v="12250"/>
    <n v="3500"/>
    <n v="56000"/>
    <n v="4200"/>
    <n v="4900.0000000000009"/>
    <n v="46900"/>
    <x v="1"/>
  </r>
  <r>
    <n v="2007"/>
    <s v="Jignesh"/>
    <x v="3"/>
    <n v="29000"/>
    <n v="4350"/>
    <n v="10150"/>
    <n v="2900"/>
    <n v="46400"/>
    <n v="3480"/>
    <n v="4060.0000000000005"/>
    <n v="38860"/>
    <x v="1"/>
  </r>
  <r>
    <n v="2008"/>
    <s v="Jagdish"/>
    <x v="0"/>
    <n v="32000"/>
    <n v="4800"/>
    <n v="11200"/>
    <n v="3200"/>
    <n v="51200"/>
    <n v="3840"/>
    <n v="4480"/>
    <n v="42880"/>
    <x v="0"/>
  </r>
  <r>
    <n v="2009"/>
    <s v="Mayra"/>
    <x v="1"/>
    <n v="15000"/>
    <n v="2250"/>
    <n v="5250"/>
    <n v="1500"/>
    <n v="24000"/>
    <n v="1800"/>
    <n v="2100"/>
    <n v="20100"/>
    <x v="1"/>
  </r>
  <r>
    <n v="2010"/>
    <s v="Manish"/>
    <x v="2"/>
    <n v="35500"/>
    <n v="5325"/>
    <n v="12425"/>
    <n v="3550"/>
    <n v="56800"/>
    <n v="4260"/>
    <n v="4970.0000000000009"/>
    <n v="47570"/>
    <x v="0"/>
  </r>
  <r>
    <n v="2011"/>
    <s v="Daksha"/>
    <x v="1"/>
    <n v="35000"/>
    <n v="5250"/>
    <n v="12250"/>
    <n v="3500"/>
    <n v="56000"/>
    <n v="4200"/>
    <n v="4900.0000000000009"/>
    <n v="46900"/>
    <x v="0"/>
  </r>
  <r>
    <n v="2012"/>
    <s v="Payal"/>
    <x v="0"/>
    <n v="32500"/>
    <n v="4875"/>
    <n v="11375"/>
    <n v="3250"/>
    <n v="52000"/>
    <n v="3900"/>
    <n v="4550"/>
    <n v="43550"/>
    <x v="1"/>
  </r>
  <r>
    <n v="2013"/>
    <s v="Rakesh"/>
    <x v="3"/>
    <n v="37200"/>
    <n v="5580"/>
    <n v="13020"/>
    <n v="3720"/>
    <n v="59520"/>
    <n v="4464"/>
    <n v="5208.0000000000009"/>
    <n v="49848"/>
    <x v="1"/>
  </r>
  <r>
    <n v="2014"/>
    <s v="Sahil"/>
    <x v="1"/>
    <n v="36500"/>
    <n v="5475"/>
    <n v="12775"/>
    <n v="3650"/>
    <n v="58400"/>
    <n v="4380"/>
    <n v="5110.0000000000009"/>
    <n v="48910"/>
    <x v="0"/>
  </r>
  <r>
    <n v="2015"/>
    <s v="Mukesh"/>
    <x v="2"/>
    <n v="25700"/>
    <n v="3855"/>
    <n v="8995"/>
    <n v="2570"/>
    <n v="41120"/>
    <n v="3084"/>
    <n v="3598.0000000000005"/>
    <n v="34438"/>
    <x v="1"/>
  </r>
  <r>
    <n v="2016"/>
    <s v="Ankit"/>
    <x v="1"/>
    <n v="32900"/>
    <n v="4935"/>
    <n v="11515"/>
    <n v="3290"/>
    <n v="52640"/>
    <n v="3948"/>
    <n v="4606"/>
    <n v="44086"/>
    <x v="0"/>
  </r>
  <r>
    <n v="2017"/>
    <s v="Abinash"/>
    <x v="1"/>
    <n v="33800"/>
    <n v="5070"/>
    <n v="11830"/>
    <n v="3380"/>
    <n v="54080"/>
    <n v="4056"/>
    <n v="4732"/>
    <n v="45292"/>
    <x v="1"/>
  </r>
  <r>
    <n v="2018"/>
    <s v="Gautam"/>
    <x v="1"/>
    <n v="36500"/>
    <n v="5475"/>
    <n v="12775"/>
    <n v="3650"/>
    <n v="58400"/>
    <n v="4380"/>
    <n v="5110.0000000000009"/>
    <n v="48910"/>
    <x v="1"/>
  </r>
  <r>
    <n v="2019"/>
    <s v="Kalpesh"/>
    <x v="1"/>
    <n v="25500"/>
    <n v="3825"/>
    <n v="8925"/>
    <n v="2550"/>
    <n v="40800"/>
    <n v="3060"/>
    <n v="3570.0000000000005"/>
    <n v="34170"/>
    <x v="1"/>
  </r>
  <r>
    <n v="2020"/>
    <s v="Mahendra"/>
    <x v="1"/>
    <n v="18200"/>
    <n v="2730"/>
    <n v="6370"/>
    <n v="1820"/>
    <n v="29120"/>
    <n v="2184"/>
    <n v="2548.0000000000005"/>
    <n v="24388"/>
    <x v="0"/>
  </r>
  <r>
    <n v="2021"/>
    <s v="Navneet"/>
    <x v="3"/>
    <n v="15900"/>
    <n v="2385"/>
    <n v="5565"/>
    <n v="1590"/>
    <n v="25440"/>
    <n v="1908"/>
    <n v="2226"/>
    <n v="21306"/>
    <x v="1"/>
  </r>
  <r>
    <n v="2022"/>
    <s v="Jivan"/>
    <x v="1"/>
    <n v="20500"/>
    <n v="3075"/>
    <n v="7174.9999999999991"/>
    <n v="2050"/>
    <n v="32800"/>
    <n v="2460"/>
    <n v="2870.0000000000005"/>
    <n v="27470"/>
    <x v="1"/>
  </r>
  <r>
    <n v="2023"/>
    <s v="Ganesh"/>
    <x v="1"/>
    <n v="22500"/>
    <n v="3375"/>
    <n v="7874.9999999999991"/>
    <n v="2250"/>
    <n v="36000"/>
    <n v="2700"/>
    <n v="3150.0000000000005"/>
    <n v="30150"/>
    <x v="1"/>
  </r>
  <r>
    <n v="2024"/>
    <s v="Akash"/>
    <x v="0"/>
    <n v="21900"/>
    <n v="3285"/>
    <n v="7664.9999999999991"/>
    <n v="2190"/>
    <n v="35040"/>
    <n v="2628"/>
    <n v="3066.0000000000005"/>
    <n v="29346"/>
    <x v="0"/>
  </r>
  <r>
    <n v="2025"/>
    <s v="Chintan"/>
    <x v="1"/>
    <n v="21300"/>
    <n v="3195"/>
    <n v="7454.9999999999991"/>
    <n v="2130"/>
    <n v="34080"/>
    <n v="2556"/>
    <n v="2982.0000000000005"/>
    <n v="28542"/>
    <x v="1"/>
  </r>
  <r>
    <n v="2026"/>
    <s v="Arjun"/>
    <x v="3"/>
    <n v="23500"/>
    <n v="3525"/>
    <n v="8225"/>
    <n v="2350"/>
    <n v="37600"/>
    <n v="2820"/>
    <n v="3290.0000000000005"/>
    <n v="31490"/>
    <x v="1"/>
  </r>
  <r>
    <n v="2027"/>
    <s v="Ravi"/>
    <x v="1"/>
    <n v="27900"/>
    <n v="4185"/>
    <n v="9765"/>
    <n v="2790"/>
    <n v="44640"/>
    <n v="3348"/>
    <n v="3906.0000000000005"/>
    <n v="37386"/>
    <x v="1"/>
  </r>
  <r>
    <n v="2028"/>
    <s v="Hitendra"/>
    <x v="1"/>
    <n v="24900"/>
    <n v="3735"/>
    <n v="8715"/>
    <n v="2490"/>
    <n v="39840"/>
    <n v="2988"/>
    <n v="3486.0000000000005"/>
    <n v="33366"/>
    <x v="1"/>
  </r>
  <r>
    <n v="2029"/>
    <s v="Ashok"/>
    <x v="1"/>
    <n v="24300"/>
    <n v="3645"/>
    <n v="8505"/>
    <n v="2430"/>
    <n v="38880"/>
    <n v="2916"/>
    <n v="3402.0000000000005"/>
    <n v="32562"/>
    <x v="0"/>
  </r>
  <r>
    <n v="2030"/>
    <s v="Deepak"/>
    <x v="2"/>
    <n v="23100"/>
    <n v="3465"/>
    <n v="8084.9999999999991"/>
    <n v="2310"/>
    <n v="36960"/>
    <n v="2772"/>
    <n v="3234.0000000000005"/>
    <n v="3095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3:B15" firstHeaderRow="1" firstDataRow="1" firstDataCol="1"/>
  <pivotFields count="12">
    <pivotField showAll="0"/>
    <pivotField showAll="0"/>
    <pivotField axis="axisRow" showAll="0">
      <items count="5">
        <item x="0"/>
        <item x="3"/>
        <item x="2"/>
        <item x="1"/>
        <item t="default"/>
      </items>
    </pivotField>
    <pivotField numFmtId="3" showAll="0"/>
    <pivotField showAll="0"/>
    <pivotField showAll="0"/>
    <pivotField showAll="0"/>
    <pivotField numFmtId="3" showAll="0"/>
    <pivotField showAll="0"/>
    <pivotField showAll="0"/>
    <pivotField dataField="1" numFmtId="3" showAll="0"/>
    <pivotField axis="axisRow" showAll="0">
      <items count="3">
        <item x="0"/>
        <item x="1"/>
        <item t="default"/>
      </items>
    </pivotField>
  </pivotFields>
  <rowFields count="2">
    <field x="2"/>
    <field x="11"/>
  </rowFields>
  <rowItems count="12">
    <i>
      <x/>
    </i>
    <i r="1">
      <x/>
    </i>
    <i r="1">
      <x v="1"/>
    </i>
    <i>
      <x v="1"/>
    </i>
    <i r="1">
      <x v="1"/>
    </i>
    <i>
      <x v="2"/>
    </i>
    <i r="1">
      <x/>
    </i>
    <i r="1">
      <x v="1"/>
    </i>
    <i>
      <x v="3"/>
    </i>
    <i r="1">
      <x/>
    </i>
    <i r="1">
      <x v="1"/>
    </i>
    <i t="grand">
      <x/>
    </i>
  </rowItems>
  <colItems count="1">
    <i/>
  </colItems>
  <dataFields count="1">
    <dataField name="Sum of Net Salary" fld="10" baseField="0" baseItem="0"/>
  </dataFields>
  <chartFormats count="2">
    <chartFormat chart="25" format="7"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9" name="PivotTable29"/>
  </pivotTables>
  <data>
    <tabular pivotCacheId="1">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9" name="PivotTable29"/>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lumn3" sourceName="Department">
  <extLst>
    <x:ext xmlns:x15="http://schemas.microsoft.com/office/spreadsheetml/2010/11/main" uri="{2F2917AC-EB37-4324-AD4E-5DD8C200BD13}">
      <x15:tableSlicerCache tableId="4"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lumn12" sourceName="City">
  <extLst>
    <x:ext xmlns:x15="http://schemas.microsoft.com/office/spreadsheetml/2010/11/main" uri="{2F2917AC-EB37-4324-AD4E-5DD8C200BD13}">
      <x15:tableSlicerCache tableId="4" column="1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1" cache="Slicer_Department" caption="Department" rowHeight="241300"/>
  <slicer name="City 1" cache="Slicer_City" caption="Cit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cache="Slicer_Column3" caption="Department" style="SlicerStyleLight2" rowHeight="241300"/>
  <slicer name="City" cache="Slicer_Column12" caption="City" style="SlicerStyleLight2" rowHeight="241300"/>
</slicers>
</file>

<file path=xl/tables/table1.xml><?xml version="1.0" encoding="utf-8"?>
<table xmlns="http://schemas.openxmlformats.org/spreadsheetml/2006/main" id="4" name="Table4" displayName="Table4" ref="A4:L34" totalsRowShown="0" headerRowDxfId="14" headerRowBorderDxfId="13" tableBorderDxfId="12">
  <autoFilter ref="A4:L34"/>
  <tableColumns count="12">
    <tableColumn id="1" name="Employee Id" dataDxfId="11"/>
    <tableColumn id="2" name="Employee Name" dataDxfId="10"/>
    <tableColumn id="3" name="Department" dataDxfId="9"/>
    <tableColumn id="4" name="Basic Salary" dataDxfId="8"/>
    <tableColumn id="5" name="Medical" dataDxfId="7">
      <calculatedColumnFormula>D5*15%</calculatedColumnFormula>
    </tableColumn>
    <tableColumn id="6" name="House Rent" dataDxfId="6">
      <calculatedColumnFormula>D5*35%</calculatedColumnFormula>
    </tableColumn>
    <tableColumn id="7" name="Transportaion" dataDxfId="5">
      <calculatedColumnFormula>D5*10%</calculatedColumnFormula>
    </tableColumn>
    <tableColumn id="8" name="Gross Salary" dataDxfId="4">
      <calculatedColumnFormula>SUM(D5:G5)</calculatedColumnFormula>
    </tableColumn>
    <tableColumn id="9" name="PF" dataDxfId="3">
      <calculatedColumnFormula>D5*12%</calculatedColumnFormula>
    </tableColumn>
    <tableColumn id="10" name="Income Tax" dataDxfId="2">
      <calculatedColumnFormula>D5*14%</calculatedColumnFormula>
    </tableColumn>
    <tableColumn id="11" name="Net Salary" dataDxfId="1">
      <calculatedColumnFormula>H5-I5-J5</calculatedColumnFormula>
    </tableColumn>
    <tableColumn id="12" name="Cit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15" sqref="A15"/>
    </sheetView>
  </sheetViews>
  <sheetFormatPr defaultRowHeight="15" x14ac:dyDescent="0.25"/>
  <cols>
    <col min="1" max="1" width="14.42578125" bestFit="1" customWidth="1"/>
    <col min="2" max="2" width="15.7109375" customWidth="1"/>
    <col min="3" max="3" width="14.140625" bestFit="1" customWidth="1"/>
    <col min="4" max="4" width="14.85546875" bestFit="1" customWidth="1"/>
    <col min="5" max="5" width="8" customWidth="1"/>
    <col min="6" max="6" width="11.140625" customWidth="1"/>
    <col min="7" max="7" width="13.42578125" customWidth="1"/>
    <col min="8" max="8" width="11.5703125" customWidth="1"/>
    <col min="9" max="9" width="5" bestFit="1" customWidth="1"/>
    <col min="10" max="10" width="11" customWidth="1"/>
    <col min="11" max="11" width="10.7109375" customWidth="1"/>
  </cols>
  <sheetData>
    <row r="1" spans="1:11" x14ac:dyDescent="0.25">
      <c r="A1" s="49" t="s">
        <v>0</v>
      </c>
      <c r="B1" s="50"/>
      <c r="C1" s="51"/>
      <c r="D1" s="5">
        <v>44228</v>
      </c>
      <c r="E1" s="54" t="s">
        <v>43</v>
      </c>
      <c r="F1" s="54"/>
      <c r="G1" s="54"/>
      <c r="H1" s="54"/>
      <c r="I1" s="54"/>
      <c r="J1" s="54"/>
      <c r="K1" s="54"/>
    </row>
    <row r="2" spans="1:11" ht="15" customHeight="1" x14ac:dyDescent="0.25">
      <c r="A2" s="49" t="s">
        <v>12</v>
      </c>
      <c r="B2" s="50"/>
      <c r="C2" s="51"/>
      <c r="D2" s="6">
        <f>DAY(EOMONTH(D1,0))</f>
        <v>28</v>
      </c>
      <c r="E2" s="54"/>
      <c r="F2" s="54"/>
      <c r="G2" s="54"/>
      <c r="H2" s="54"/>
      <c r="I2" s="54"/>
      <c r="J2" s="54"/>
      <c r="K2" s="54"/>
    </row>
    <row r="3" spans="1:11" x14ac:dyDescent="0.25">
      <c r="A3" s="44" t="s">
        <v>13</v>
      </c>
      <c r="B3" s="55" t="s">
        <v>1</v>
      </c>
      <c r="C3" s="56" t="s">
        <v>44</v>
      </c>
      <c r="D3" s="44" t="s">
        <v>51</v>
      </c>
      <c r="E3" s="59" t="s">
        <v>14</v>
      </c>
      <c r="F3" s="59"/>
      <c r="G3" s="59"/>
      <c r="H3" s="46" t="s">
        <v>19</v>
      </c>
      <c r="I3" s="52" t="s">
        <v>20</v>
      </c>
      <c r="J3" s="53"/>
      <c r="K3" s="45" t="s">
        <v>59</v>
      </c>
    </row>
    <row r="4" spans="1:11" x14ac:dyDescent="0.25">
      <c r="A4" s="44"/>
      <c r="B4" s="55"/>
      <c r="C4" s="57"/>
      <c r="D4" s="44"/>
      <c r="E4" s="59" t="s">
        <v>15</v>
      </c>
      <c r="F4" s="59"/>
      <c r="G4" s="59"/>
      <c r="H4" s="47"/>
      <c r="I4" s="44" t="s">
        <v>21</v>
      </c>
      <c r="J4" s="45" t="s">
        <v>22</v>
      </c>
      <c r="K4" s="45"/>
    </row>
    <row r="5" spans="1:11" x14ac:dyDescent="0.25">
      <c r="A5" s="44"/>
      <c r="B5" s="55"/>
      <c r="C5" s="58"/>
      <c r="D5" s="44"/>
      <c r="E5" s="3" t="s">
        <v>16</v>
      </c>
      <c r="F5" s="3" t="s">
        <v>17</v>
      </c>
      <c r="G5" s="3" t="s">
        <v>18</v>
      </c>
      <c r="H5" s="48"/>
      <c r="I5" s="44"/>
      <c r="J5" s="45"/>
      <c r="K5" s="45"/>
    </row>
    <row r="6" spans="1:11" x14ac:dyDescent="0.25">
      <c r="A6" s="2">
        <v>2029</v>
      </c>
      <c r="B6" s="2" t="str">
        <f>VLOOKUP(A6,'Main Salary Sheet'!A3:K35,2,0)</f>
        <v>Ashok</v>
      </c>
      <c r="C6" s="2" t="str">
        <f>VLOOKUP(A6,'Main Salary Sheet'!A3:K35,3,0)</f>
        <v>Sales</v>
      </c>
      <c r="D6" s="2">
        <f>VLOOKUP(A6,'Main Salary Sheet'!A3:K35,4,0)</f>
        <v>24300</v>
      </c>
      <c r="E6" s="2">
        <f>VLOOKUP(A6,'Main Salary Sheet'!A3:K35,5,0)</f>
        <v>3645</v>
      </c>
      <c r="F6" s="2">
        <f>VLOOKUP(A6,'Main Salary Sheet'!A3:K35,6,0)</f>
        <v>8505</v>
      </c>
      <c r="G6" s="2">
        <f>VLOOKUP(A6,'Main Salary Sheet'!A3:K35,7,0)</f>
        <v>2430</v>
      </c>
      <c r="H6" s="2">
        <f>VLOOKUP(A6,'Main Salary Sheet'!A3:K35,8,0)</f>
        <v>38880</v>
      </c>
      <c r="I6" s="2">
        <f>VLOOKUP(A6,'Main Salary Sheet'!A3:K35,9,0)</f>
        <v>2916</v>
      </c>
      <c r="J6" s="2">
        <f>VLOOKUP(A6,'Main Salary Sheet'!A3:K35,10,0)</f>
        <v>3402.0000000000005</v>
      </c>
      <c r="K6" s="2">
        <f>VLOOKUP(A6,'Main Salary Sheet'!A3:K35,11,0)</f>
        <v>32562</v>
      </c>
    </row>
    <row r="8" spans="1:11" x14ac:dyDescent="0.25">
      <c r="A8" s="16" t="s">
        <v>44</v>
      </c>
      <c r="B8" s="16" t="s">
        <v>49</v>
      </c>
    </row>
    <row r="9" spans="1:11" x14ac:dyDescent="0.25">
      <c r="A9" s="2" t="s">
        <v>48</v>
      </c>
      <c r="B9" s="2">
        <f>AVERAGEIF('Main Salary Sheet'!C3:C35,'Overview Table'!A9,'Main Salary Sheet'!H3:H35)</f>
        <v>42240</v>
      </c>
    </row>
    <row r="11" spans="1:11" x14ac:dyDescent="0.25">
      <c r="A11" s="16" t="s">
        <v>44</v>
      </c>
      <c r="B11" s="7" t="s">
        <v>52</v>
      </c>
      <c r="C11" s="16" t="s">
        <v>49</v>
      </c>
    </row>
    <row r="12" spans="1:11" x14ac:dyDescent="0.25">
      <c r="A12" s="2" t="s">
        <v>45</v>
      </c>
      <c r="B12" s="25" t="s">
        <v>54</v>
      </c>
      <c r="C12" s="2">
        <f>AVERAGEIFS('Main Salary Sheet'!H3:H35,'Main Salary Sheet'!C3:C35,'Overview Table'!A12,'Main Salary Sheet'!L3:L35,'Overview Table'!B12)</f>
        <v>61600</v>
      </c>
    </row>
    <row r="13" spans="1:11" x14ac:dyDescent="0.25">
      <c r="B13" s="26"/>
    </row>
    <row r="14" spans="1:11" x14ac:dyDescent="0.25">
      <c r="A14" s="16" t="s">
        <v>59</v>
      </c>
      <c r="B14" s="16" t="s">
        <v>60</v>
      </c>
    </row>
    <row r="15" spans="1:11" x14ac:dyDescent="0.25">
      <c r="A15" s="2" t="s">
        <v>64</v>
      </c>
      <c r="B15" s="2">
        <f>COUNTIF('Main Salary Sheet'!K6:K35,'Overview Table'!A15)</f>
        <v>21</v>
      </c>
    </row>
  </sheetData>
  <mergeCells count="14">
    <mergeCell ref="I4:I5"/>
    <mergeCell ref="J4:J5"/>
    <mergeCell ref="H3:H5"/>
    <mergeCell ref="A1:C1"/>
    <mergeCell ref="A2:C2"/>
    <mergeCell ref="I3:J3"/>
    <mergeCell ref="E1:K2"/>
    <mergeCell ref="A3:A5"/>
    <mergeCell ref="B3:B5"/>
    <mergeCell ref="C3:C5"/>
    <mergeCell ref="D3:D5"/>
    <mergeCell ref="E3:G3"/>
    <mergeCell ref="K3:K5"/>
    <mergeCell ref="E4:G4"/>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Sheet2!$B$4:$B$39</xm:f>
          </x14:formula1>
          <xm:sqref>D1</xm:sqref>
        </x14:dataValidation>
        <x14:dataValidation type="list" allowBlank="1" showInputMessage="1" showErrorMessage="1">
          <x14:formula1>
            <xm:f>'Main Salary Sheet'!$A$6:$A$35</xm:f>
          </x14:formula1>
          <xm:sqref>A6</xm:sqref>
        </x14:dataValidation>
        <x14:dataValidation type="list" allowBlank="1" showInputMessage="1" showErrorMessage="1">
          <x14:formula1>
            <xm:f>Sheet2!$C$4:$C$7</xm:f>
          </x14:formula1>
          <xm:sqref>A9</xm:sqref>
        </x14:dataValidation>
        <x14:dataValidation type="list" allowBlank="1" showInputMessage="1" showErrorMessage="1">
          <x14:formula1>
            <xm:f>Sheet2!$C$3:$C$7</xm:f>
          </x14:formula1>
          <xm:sqref>A12</xm:sqref>
        </x14:dataValidation>
        <x14:dataValidation type="list" allowBlank="1" showInputMessage="1" showErrorMessage="1">
          <x14:formula1>
            <xm:f>Sheet2!$C$9:$C$10</xm:f>
          </x14:formula1>
          <xm:sqref>B12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tabSelected="1" zoomScaleNormal="100" workbookViewId="0">
      <selection activeCell="L30" sqref="L30"/>
    </sheetView>
  </sheetViews>
  <sheetFormatPr defaultRowHeight="15" x14ac:dyDescent="0.25"/>
  <cols>
    <col min="1" max="1" width="16.28515625" bestFit="1" customWidth="1"/>
    <col min="2" max="2" width="16.7109375" customWidth="1"/>
    <col min="3" max="4" width="7" customWidth="1"/>
    <col min="5" max="5" width="16.7109375" bestFit="1" customWidth="1"/>
    <col min="6" max="6" width="8.140625" customWidth="1"/>
    <col min="7" max="7" width="14.42578125" bestFit="1" customWidth="1"/>
    <col min="8" max="8" width="6" customWidth="1"/>
    <col min="9" max="9" width="7" customWidth="1"/>
    <col min="10" max="10" width="10.42578125" bestFit="1" customWidth="1"/>
    <col min="11" max="11" width="11.28515625" bestFit="1" customWidth="1"/>
  </cols>
  <sheetData>
    <row r="3" spans="1:2" x14ac:dyDescent="0.25">
      <c r="A3" s="40" t="s">
        <v>61</v>
      </c>
      <c r="B3" t="s">
        <v>63</v>
      </c>
    </row>
    <row r="4" spans="1:2" x14ac:dyDescent="0.25">
      <c r="A4" s="42" t="s">
        <v>45</v>
      </c>
      <c r="B4" s="41">
        <v>208906</v>
      </c>
    </row>
    <row r="5" spans="1:2" x14ac:dyDescent="0.25">
      <c r="A5" s="43" t="s">
        <v>53</v>
      </c>
      <c r="B5" s="41">
        <v>105726</v>
      </c>
    </row>
    <row r="6" spans="1:2" x14ac:dyDescent="0.25">
      <c r="A6" s="43" t="s">
        <v>54</v>
      </c>
      <c r="B6" s="41">
        <v>103180</v>
      </c>
    </row>
    <row r="7" spans="1:2" x14ac:dyDescent="0.25">
      <c r="A7" s="42" t="s">
        <v>48</v>
      </c>
      <c r="B7" s="41">
        <v>141504</v>
      </c>
    </row>
    <row r="8" spans="1:2" x14ac:dyDescent="0.25">
      <c r="A8" s="43" t="s">
        <v>54</v>
      </c>
      <c r="B8" s="41">
        <v>141504</v>
      </c>
    </row>
    <row r="9" spans="1:2" x14ac:dyDescent="0.25">
      <c r="A9" s="42" t="s">
        <v>47</v>
      </c>
      <c r="B9" s="41">
        <v>193362</v>
      </c>
    </row>
    <row r="10" spans="1:2" x14ac:dyDescent="0.25">
      <c r="A10" s="43" t="s">
        <v>53</v>
      </c>
      <c r="B10" s="41">
        <v>127970</v>
      </c>
    </row>
    <row r="11" spans="1:2" x14ac:dyDescent="0.25">
      <c r="A11" s="43" t="s">
        <v>54</v>
      </c>
      <c r="B11" s="41">
        <v>65392</v>
      </c>
    </row>
    <row r="12" spans="1:2" x14ac:dyDescent="0.25">
      <c r="A12" s="42" t="s">
        <v>46</v>
      </c>
      <c r="B12" s="41">
        <v>586652</v>
      </c>
    </row>
    <row r="13" spans="1:2" x14ac:dyDescent="0.25">
      <c r="A13" s="43" t="s">
        <v>53</v>
      </c>
      <c r="B13" s="41">
        <v>196846</v>
      </c>
    </row>
    <row r="14" spans="1:2" x14ac:dyDescent="0.25">
      <c r="A14" s="43" t="s">
        <v>54</v>
      </c>
      <c r="B14" s="41">
        <v>389806</v>
      </c>
    </row>
    <row r="15" spans="1:2" x14ac:dyDescent="0.25">
      <c r="A15" s="42" t="s">
        <v>62</v>
      </c>
      <c r="B15" s="41">
        <v>1130424</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selection sqref="A1:A3"/>
    </sheetView>
  </sheetViews>
  <sheetFormatPr defaultRowHeight="15" x14ac:dyDescent="0.25"/>
  <cols>
    <col min="1" max="1" width="12" bestFit="1" customWidth="1"/>
    <col min="2" max="2" width="15.7109375" bestFit="1" customWidth="1"/>
    <col min="3" max="3" width="14.42578125" bestFit="1" customWidth="1"/>
    <col min="4" max="4" width="11.140625" bestFit="1" customWidth="1"/>
    <col min="5" max="5" width="11" customWidth="1"/>
    <col min="6" max="6" width="11.140625" bestFit="1" customWidth="1"/>
    <col min="7" max="7" width="13.42578125" bestFit="1" customWidth="1"/>
    <col min="8" max="8" width="11.5703125" bestFit="1" customWidth="1"/>
    <col min="9" max="9" width="11" customWidth="1"/>
    <col min="10" max="12" width="12" customWidth="1"/>
  </cols>
  <sheetData>
    <row r="1" spans="1:12" x14ac:dyDescent="0.25">
      <c r="A1" s="60" t="s">
        <v>13</v>
      </c>
      <c r="B1" s="56" t="s">
        <v>1</v>
      </c>
      <c r="C1" s="56" t="s">
        <v>44</v>
      </c>
      <c r="D1" s="60" t="s">
        <v>50</v>
      </c>
      <c r="E1" s="63" t="s">
        <v>14</v>
      </c>
      <c r="F1" s="64"/>
      <c r="G1" s="65"/>
      <c r="H1" s="46" t="s">
        <v>19</v>
      </c>
      <c r="I1" s="52" t="s">
        <v>20</v>
      </c>
      <c r="J1" s="53"/>
      <c r="K1" s="46" t="s">
        <v>59</v>
      </c>
      <c r="L1" s="60" t="s">
        <v>52</v>
      </c>
    </row>
    <row r="2" spans="1:12" x14ac:dyDescent="0.25">
      <c r="A2" s="61"/>
      <c r="B2" s="57"/>
      <c r="C2" s="57"/>
      <c r="D2" s="61"/>
      <c r="E2" s="63" t="s">
        <v>15</v>
      </c>
      <c r="F2" s="64"/>
      <c r="G2" s="65"/>
      <c r="H2" s="47"/>
      <c r="I2" s="60" t="s">
        <v>21</v>
      </c>
      <c r="J2" s="46" t="s">
        <v>22</v>
      </c>
      <c r="K2" s="47"/>
      <c r="L2" s="61"/>
    </row>
    <row r="3" spans="1:12" x14ac:dyDescent="0.25">
      <c r="A3" s="62"/>
      <c r="B3" s="58"/>
      <c r="C3" s="58"/>
      <c r="D3" s="62"/>
      <c r="E3" s="27" t="s">
        <v>16</v>
      </c>
      <c r="F3" s="27" t="s">
        <v>17</v>
      </c>
      <c r="G3" s="27" t="s">
        <v>18</v>
      </c>
      <c r="H3" s="48"/>
      <c r="I3" s="62"/>
      <c r="J3" s="48"/>
      <c r="K3" s="48"/>
      <c r="L3" s="62"/>
    </row>
    <row r="4" spans="1:12" x14ac:dyDescent="0.25">
      <c r="A4" s="35" t="s">
        <v>13</v>
      </c>
      <c r="B4" s="36" t="s">
        <v>1</v>
      </c>
      <c r="C4" s="36" t="s">
        <v>44</v>
      </c>
      <c r="D4" s="37" t="s">
        <v>50</v>
      </c>
      <c r="E4" s="38" t="s">
        <v>16</v>
      </c>
      <c r="F4" s="38" t="s">
        <v>17</v>
      </c>
      <c r="G4" s="38" t="s">
        <v>18</v>
      </c>
      <c r="H4" s="37" t="s">
        <v>19</v>
      </c>
      <c r="I4" s="38" t="s">
        <v>21</v>
      </c>
      <c r="J4" s="38" t="s">
        <v>22</v>
      </c>
      <c r="K4" s="37" t="s">
        <v>59</v>
      </c>
      <c r="L4" s="39" t="s">
        <v>52</v>
      </c>
    </row>
    <row r="5" spans="1:12" x14ac:dyDescent="0.25">
      <c r="A5" s="28">
        <v>2001</v>
      </c>
      <c r="B5" s="19" t="s">
        <v>2</v>
      </c>
      <c r="C5" s="19" t="s">
        <v>45</v>
      </c>
      <c r="D5" s="20">
        <v>25000</v>
      </c>
      <c r="E5" s="4">
        <f>D5*15%</f>
        <v>3750</v>
      </c>
      <c r="F5" s="4">
        <f>D5*35%</f>
        <v>8750</v>
      </c>
      <c r="G5" s="4">
        <f>D5*10%</f>
        <v>2500</v>
      </c>
      <c r="H5" s="20">
        <f>SUM(D5:G5)</f>
        <v>40000</v>
      </c>
      <c r="I5" s="4">
        <f>D5*12%</f>
        <v>3000</v>
      </c>
      <c r="J5" s="4">
        <f>D5*14%</f>
        <v>3500.0000000000005</v>
      </c>
      <c r="K5" s="20">
        <f>H5-I5-J5</f>
        <v>33500</v>
      </c>
      <c r="L5" s="29" t="s">
        <v>53</v>
      </c>
    </row>
    <row r="6" spans="1:12" x14ac:dyDescent="0.25">
      <c r="A6" s="28">
        <v>2002</v>
      </c>
      <c r="B6" s="19" t="s">
        <v>3</v>
      </c>
      <c r="C6" s="19" t="s">
        <v>46</v>
      </c>
      <c r="D6" s="20">
        <v>28000</v>
      </c>
      <c r="E6" s="4">
        <f t="shared" ref="E6:E34" si="0">D6*15%</f>
        <v>4200</v>
      </c>
      <c r="F6" s="4">
        <f t="shared" ref="F6:F34" si="1">D6*35%</f>
        <v>9800</v>
      </c>
      <c r="G6" s="4">
        <f t="shared" ref="G6:G34" si="2">D6*10%</f>
        <v>2800</v>
      </c>
      <c r="H6" s="20">
        <f t="shared" ref="H6:H34" si="3">SUM(D6:G6)</f>
        <v>44800</v>
      </c>
      <c r="I6" s="4">
        <f t="shared" ref="I6:I34" si="4">D6*12%</f>
        <v>3360</v>
      </c>
      <c r="J6" s="4">
        <f t="shared" ref="J6:J34" si="5">D6*14%</f>
        <v>3920.0000000000005</v>
      </c>
      <c r="K6" s="20">
        <f t="shared" ref="K6:K34" si="6">H6-I6-J6</f>
        <v>37520</v>
      </c>
      <c r="L6" s="29" t="s">
        <v>54</v>
      </c>
    </row>
    <row r="7" spans="1:12" x14ac:dyDescent="0.25">
      <c r="A7" s="28">
        <v>2003</v>
      </c>
      <c r="B7" s="19" t="s">
        <v>4</v>
      </c>
      <c r="C7" s="19" t="s">
        <v>47</v>
      </c>
      <c r="D7" s="20">
        <v>35500</v>
      </c>
      <c r="E7" s="4">
        <f t="shared" si="0"/>
        <v>5325</v>
      </c>
      <c r="F7" s="4">
        <f t="shared" si="1"/>
        <v>12425</v>
      </c>
      <c r="G7" s="4">
        <f t="shared" si="2"/>
        <v>3550</v>
      </c>
      <c r="H7" s="20">
        <f t="shared" si="3"/>
        <v>56800</v>
      </c>
      <c r="I7" s="4">
        <f t="shared" si="4"/>
        <v>4260</v>
      </c>
      <c r="J7" s="4">
        <f t="shared" si="5"/>
        <v>4970.0000000000009</v>
      </c>
      <c r="K7" s="20">
        <f t="shared" si="6"/>
        <v>47570</v>
      </c>
      <c r="L7" s="29" t="s">
        <v>53</v>
      </c>
    </row>
    <row r="8" spans="1:12" x14ac:dyDescent="0.25">
      <c r="A8" s="28">
        <v>2004</v>
      </c>
      <c r="B8" s="19" t="s">
        <v>5</v>
      </c>
      <c r="C8" s="19" t="s">
        <v>45</v>
      </c>
      <c r="D8" s="20">
        <v>44500</v>
      </c>
      <c r="E8" s="4">
        <f t="shared" si="0"/>
        <v>6675</v>
      </c>
      <c r="F8" s="4">
        <f t="shared" si="1"/>
        <v>15574.999999999998</v>
      </c>
      <c r="G8" s="4">
        <f t="shared" si="2"/>
        <v>4450</v>
      </c>
      <c r="H8" s="20">
        <f t="shared" si="3"/>
        <v>71200</v>
      </c>
      <c r="I8" s="4">
        <f t="shared" si="4"/>
        <v>5340</v>
      </c>
      <c r="J8" s="4">
        <f t="shared" si="5"/>
        <v>6230.0000000000009</v>
      </c>
      <c r="K8" s="20">
        <f t="shared" si="6"/>
        <v>59630</v>
      </c>
      <c r="L8" s="29" t="s">
        <v>54</v>
      </c>
    </row>
    <row r="9" spans="1:12" x14ac:dyDescent="0.25">
      <c r="A9" s="28">
        <v>2005</v>
      </c>
      <c r="B9" s="19" t="s">
        <v>6</v>
      </c>
      <c r="C9" s="19" t="s">
        <v>47</v>
      </c>
      <c r="D9" s="20">
        <v>24500</v>
      </c>
      <c r="E9" s="4">
        <f t="shared" si="0"/>
        <v>3675</v>
      </c>
      <c r="F9" s="4">
        <f t="shared" si="1"/>
        <v>8575</v>
      </c>
      <c r="G9" s="4">
        <f t="shared" si="2"/>
        <v>2450</v>
      </c>
      <c r="H9" s="20">
        <f t="shared" si="3"/>
        <v>39200</v>
      </c>
      <c r="I9" s="4">
        <f t="shared" si="4"/>
        <v>2940</v>
      </c>
      <c r="J9" s="4">
        <f t="shared" si="5"/>
        <v>3430.0000000000005</v>
      </c>
      <c r="K9" s="20">
        <f t="shared" si="6"/>
        <v>32830</v>
      </c>
      <c r="L9" s="29" t="s">
        <v>53</v>
      </c>
    </row>
    <row r="10" spans="1:12" x14ac:dyDescent="0.25">
      <c r="A10" s="28">
        <v>2006</v>
      </c>
      <c r="B10" s="19" t="s">
        <v>7</v>
      </c>
      <c r="C10" s="19" t="s">
        <v>46</v>
      </c>
      <c r="D10" s="20">
        <v>35000</v>
      </c>
      <c r="E10" s="4">
        <f t="shared" si="0"/>
        <v>5250</v>
      </c>
      <c r="F10" s="4">
        <f t="shared" si="1"/>
        <v>12250</v>
      </c>
      <c r="G10" s="4">
        <f t="shared" si="2"/>
        <v>3500</v>
      </c>
      <c r="H10" s="20">
        <f t="shared" si="3"/>
        <v>56000</v>
      </c>
      <c r="I10" s="4">
        <f t="shared" si="4"/>
        <v>4200</v>
      </c>
      <c r="J10" s="4">
        <f t="shared" si="5"/>
        <v>4900.0000000000009</v>
      </c>
      <c r="K10" s="20">
        <f t="shared" si="6"/>
        <v>46900</v>
      </c>
      <c r="L10" s="29" t="s">
        <v>54</v>
      </c>
    </row>
    <row r="11" spans="1:12" x14ac:dyDescent="0.25">
      <c r="A11" s="28">
        <v>2007</v>
      </c>
      <c r="B11" s="19" t="s">
        <v>8</v>
      </c>
      <c r="C11" s="19" t="s">
        <v>48</v>
      </c>
      <c r="D11" s="20">
        <v>29000</v>
      </c>
      <c r="E11" s="4">
        <f t="shared" si="0"/>
        <v>4350</v>
      </c>
      <c r="F11" s="4">
        <f t="shared" si="1"/>
        <v>10150</v>
      </c>
      <c r="G11" s="4">
        <f t="shared" si="2"/>
        <v>2900</v>
      </c>
      <c r="H11" s="20">
        <f t="shared" si="3"/>
        <v>46400</v>
      </c>
      <c r="I11" s="4">
        <f t="shared" si="4"/>
        <v>3480</v>
      </c>
      <c r="J11" s="4">
        <f t="shared" si="5"/>
        <v>4060.0000000000005</v>
      </c>
      <c r="K11" s="20">
        <f t="shared" si="6"/>
        <v>38860</v>
      </c>
      <c r="L11" s="29" t="s">
        <v>54</v>
      </c>
    </row>
    <row r="12" spans="1:12" x14ac:dyDescent="0.25">
      <c r="A12" s="28">
        <v>2008</v>
      </c>
      <c r="B12" s="19" t="s">
        <v>9</v>
      </c>
      <c r="C12" s="19" t="s">
        <v>45</v>
      </c>
      <c r="D12" s="20">
        <v>32000</v>
      </c>
      <c r="E12" s="4">
        <f t="shared" si="0"/>
        <v>4800</v>
      </c>
      <c r="F12" s="4">
        <f t="shared" si="1"/>
        <v>11200</v>
      </c>
      <c r="G12" s="4">
        <f t="shared" si="2"/>
        <v>3200</v>
      </c>
      <c r="H12" s="20">
        <f t="shared" si="3"/>
        <v>51200</v>
      </c>
      <c r="I12" s="4">
        <f t="shared" si="4"/>
        <v>3840</v>
      </c>
      <c r="J12" s="4">
        <f t="shared" si="5"/>
        <v>4480</v>
      </c>
      <c r="K12" s="20">
        <f t="shared" si="6"/>
        <v>42880</v>
      </c>
      <c r="L12" s="29" t="s">
        <v>53</v>
      </c>
    </row>
    <row r="13" spans="1:12" x14ac:dyDescent="0.25">
      <c r="A13" s="28">
        <v>2009</v>
      </c>
      <c r="B13" s="19" t="s">
        <v>10</v>
      </c>
      <c r="C13" s="19" t="s">
        <v>46</v>
      </c>
      <c r="D13" s="20">
        <v>15000</v>
      </c>
      <c r="E13" s="4">
        <f t="shared" si="0"/>
        <v>2250</v>
      </c>
      <c r="F13" s="4">
        <f t="shared" si="1"/>
        <v>5250</v>
      </c>
      <c r="G13" s="4">
        <f t="shared" si="2"/>
        <v>1500</v>
      </c>
      <c r="H13" s="20">
        <f t="shared" si="3"/>
        <v>24000</v>
      </c>
      <c r="I13" s="4">
        <f t="shared" si="4"/>
        <v>1800</v>
      </c>
      <c r="J13" s="4">
        <f t="shared" si="5"/>
        <v>2100</v>
      </c>
      <c r="K13" s="20">
        <f t="shared" si="6"/>
        <v>20100</v>
      </c>
      <c r="L13" s="29" t="s">
        <v>54</v>
      </c>
    </row>
    <row r="14" spans="1:12" x14ac:dyDescent="0.25">
      <c r="A14" s="28">
        <v>2010</v>
      </c>
      <c r="B14" s="19" t="s">
        <v>11</v>
      </c>
      <c r="C14" s="19" t="s">
        <v>47</v>
      </c>
      <c r="D14" s="20">
        <v>35500</v>
      </c>
      <c r="E14" s="4">
        <f t="shared" si="0"/>
        <v>5325</v>
      </c>
      <c r="F14" s="4">
        <f t="shared" si="1"/>
        <v>12425</v>
      </c>
      <c r="G14" s="4">
        <f t="shared" si="2"/>
        <v>3550</v>
      </c>
      <c r="H14" s="20">
        <f t="shared" si="3"/>
        <v>56800</v>
      </c>
      <c r="I14" s="4">
        <f t="shared" si="4"/>
        <v>4260</v>
      </c>
      <c r="J14" s="4">
        <f t="shared" si="5"/>
        <v>4970.0000000000009</v>
      </c>
      <c r="K14" s="20">
        <f t="shared" si="6"/>
        <v>47570</v>
      </c>
      <c r="L14" s="29" t="s">
        <v>53</v>
      </c>
    </row>
    <row r="15" spans="1:12" x14ac:dyDescent="0.25">
      <c r="A15" s="28">
        <v>2011</v>
      </c>
      <c r="B15" s="19" t="s">
        <v>23</v>
      </c>
      <c r="C15" s="19" t="s">
        <v>46</v>
      </c>
      <c r="D15" s="20">
        <v>35000</v>
      </c>
      <c r="E15" s="21">
        <f t="shared" si="0"/>
        <v>5250</v>
      </c>
      <c r="F15" s="21">
        <f t="shared" si="1"/>
        <v>12250</v>
      </c>
      <c r="G15" s="21">
        <f t="shared" si="2"/>
        <v>3500</v>
      </c>
      <c r="H15" s="22">
        <f t="shared" si="3"/>
        <v>56000</v>
      </c>
      <c r="I15" s="21">
        <f t="shared" si="4"/>
        <v>4200</v>
      </c>
      <c r="J15" s="21">
        <f t="shared" si="5"/>
        <v>4900.0000000000009</v>
      </c>
      <c r="K15" s="20">
        <f t="shared" si="6"/>
        <v>46900</v>
      </c>
      <c r="L15" s="29" t="s">
        <v>53</v>
      </c>
    </row>
    <row r="16" spans="1:12" x14ac:dyDescent="0.25">
      <c r="A16" s="28">
        <v>2012</v>
      </c>
      <c r="B16" s="19" t="s">
        <v>24</v>
      </c>
      <c r="C16" s="19" t="s">
        <v>45</v>
      </c>
      <c r="D16" s="20">
        <v>32500</v>
      </c>
      <c r="E16" s="4">
        <f t="shared" si="0"/>
        <v>4875</v>
      </c>
      <c r="F16" s="4">
        <f t="shared" si="1"/>
        <v>11375</v>
      </c>
      <c r="G16" s="4">
        <f t="shared" si="2"/>
        <v>3250</v>
      </c>
      <c r="H16" s="20">
        <f t="shared" si="3"/>
        <v>52000</v>
      </c>
      <c r="I16" s="4">
        <f t="shared" si="4"/>
        <v>3900</v>
      </c>
      <c r="J16" s="4">
        <f t="shared" si="5"/>
        <v>4550</v>
      </c>
      <c r="K16" s="20">
        <f t="shared" si="6"/>
        <v>43550</v>
      </c>
      <c r="L16" s="29" t="s">
        <v>54</v>
      </c>
    </row>
    <row r="17" spans="1:12" x14ac:dyDescent="0.25">
      <c r="A17" s="28">
        <v>2013</v>
      </c>
      <c r="B17" s="19" t="s">
        <v>25</v>
      </c>
      <c r="C17" s="19" t="s">
        <v>48</v>
      </c>
      <c r="D17" s="20">
        <v>37200</v>
      </c>
      <c r="E17" s="4">
        <f t="shared" si="0"/>
        <v>5580</v>
      </c>
      <c r="F17" s="4">
        <f t="shared" si="1"/>
        <v>13020</v>
      </c>
      <c r="G17" s="4">
        <f t="shared" si="2"/>
        <v>3720</v>
      </c>
      <c r="H17" s="20">
        <f t="shared" si="3"/>
        <v>59520</v>
      </c>
      <c r="I17" s="4">
        <f t="shared" si="4"/>
        <v>4464</v>
      </c>
      <c r="J17" s="4">
        <f t="shared" si="5"/>
        <v>5208.0000000000009</v>
      </c>
      <c r="K17" s="20">
        <f t="shared" si="6"/>
        <v>49848</v>
      </c>
      <c r="L17" s="29" t="s">
        <v>54</v>
      </c>
    </row>
    <row r="18" spans="1:12" x14ac:dyDescent="0.25">
      <c r="A18" s="28">
        <v>2014</v>
      </c>
      <c r="B18" s="19" t="s">
        <v>26</v>
      </c>
      <c r="C18" s="19" t="s">
        <v>46</v>
      </c>
      <c r="D18" s="20">
        <v>36500</v>
      </c>
      <c r="E18" s="4">
        <f t="shared" si="0"/>
        <v>5475</v>
      </c>
      <c r="F18" s="4">
        <f t="shared" si="1"/>
        <v>12775</v>
      </c>
      <c r="G18" s="4">
        <f t="shared" si="2"/>
        <v>3650</v>
      </c>
      <c r="H18" s="20">
        <f t="shared" si="3"/>
        <v>58400</v>
      </c>
      <c r="I18" s="4">
        <f t="shared" si="4"/>
        <v>4380</v>
      </c>
      <c r="J18" s="4">
        <f t="shared" si="5"/>
        <v>5110.0000000000009</v>
      </c>
      <c r="K18" s="20">
        <f t="shared" si="6"/>
        <v>48910</v>
      </c>
      <c r="L18" s="29" t="s">
        <v>53</v>
      </c>
    </row>
    <row r="19" spans="1:12" x14ac:dyDescent="0.25">
      <c r="A19" s="28">
        <v>2015</v>
      </c>
      <c r="B19" s="19" t="s">
        <v>27</v>
      </c>
      <c r="C19" s="19" t="s">
        <v>47</v>
      </c>
      <c r="D19" s="20">
        <v>25700</v>
      </c>
      <c r="E19" s="4">
        <f t="shared" si="0"/>
        <v>3855</v>
      </c>
      <c r="F19" s="4">
        <f t="shared" si="1"/>
        <v>8995</v>
      </c>
      <c r="G19" s="4">
        <f t="shared" si="2"/>
        <v>2570</v>
      </c>
      <c r="H19" s="20">
        <f t="shared" si="3"/>
        <v>41120</v>
      </c>
      <c r="I19" s="4">
        <f t="shared" si="4"/>
        <v>3084</v>
      </c>
      <c r="J19" s="4">
        <f t="shared" si="5"/>
        <v>3598.0000000000005</v>
      </c>
      <c r="K19" s="20">
        <f t="shared" si="6"/>
        <v>34438</v>
      </c>
      <c r="L19" s="29" t="s">
        <v>54</v>
      </c>
    </row>
    <row r="20" spans="1:12" x14ac:dyDescent="0.25">
      <c r="A20" s="28">
        <v>2016</v>
      </c>
      <c r="B20" s="19" t="s">
        <v>28</v>
      </c>
      <c r="C20" s="19" t="s">
        <v>46</v>
      </c>
      <c r="D20" s="20">
        <v>32900</v>
      </c>
      <c r="E20" s="4">
        <f t="shared" si="0"/>
        <v>4935</v>
      </c>
      <c r="F20" s="4">
        <f t="shared" si="1"/>
        <v>11515</v>
      </c>
      <c r="G20" s="4">
        <f t="shared" si="2"/>
        <v>3290</v>
      </c>
      <c r="H20" s="20">
        <f t="shared" si="3"/>
        <v>52640</v>
      </c>
      <c r="I20" s="4">
        <f t="shared" si="4"/>
        <v>3948</v>
      </c>
      <c r="J20" s="4">
        <f t="shared" si="5"/>
        <v>4606</v>
      </c>
      <c r="K20" s="20">
        <f t="shared" si="6"/>
        <v>44086</v>
      </c>
      <c r="L20" s="29" t="s">
        <v>53</v>
      </c>
    </row>
    <row r="21" spans="1:12" x14ac:dyDescent="0.25">
      <c r="A21" s="28">
        <v>2017</v>
      </c>
      <c r="B21" s="19" t="s">
        <v>29</v>
      </c>
      <c r="C21" s="19" t="s">
        <v>46</v>
      </c>
      <c r="D21" s="20">
        <v>33800</v>
      </c>
      <c r="E21" s="4">
        <f t="shared" si="0"/>
        <v>5070</v>
      </c>
      <c r="F21" s="4">
        <f t="shared" si="1"/>
        <v>11830</v>
      </c>
      <c r="G21" s="4">
        <f t="shared" si="2"/>
        <v>3380</v>
      </c>
      <c r="H21" s="20">
        <f t="shared" si="3"/>
        <v>54080</v>
      </c>
      <c r="I21" s="4">
        <f t="shared" si="4"/>
        <v>4056</v>
      </c>
      <c r="J21" s="4">
        <f t="shared" si="5"/>
        <v>4732</v>
      </c>
      <c r="K21" s="20">
        <f t="shared" si="6"/>
        <v>45292</v>
      </c>
      <c r="L21" s="29" t="s">
        <v>54</v>
      </c>
    </row>
    <row r="22" spans="1:12" x14ac:dyDescent="0.25">
      <c r="A22" s="28">
        <v>2018</v>
      </c>
      <c r="B22" s="19" t="s">
        <v>30</v>
      </c>
      <c r="C22" s="19" t="s">
        <v>46</v>
      </c>
      <c r="D22" s="20">
        <v>36500</v>
      </c>
      <c r="E22" s="4">
        <f t="shared" si="0"/>
        <v>5475</v>
      </c>
      <c r="F22" s="4">
        <f t="shared" si="1"/>
        <v>12775</v>
      </c>
      <c r="G22" s="4">
        <f t="shared" si="2"/>
        <v>3650</v>
      </c>
      <c r="H22" s="20">
        <f t="shared" si="3"/>
        <v>58400</v>
      </c>
      <c r="I22" s="4">
        <f t="shared" si="4"/>
        <v>4380</v>
      </c>
      <c r="J22" s="4">
        <f t="shared" si="5"/>
        <v>5110.0000000000009</v>
      </c>
      <c r="K22" s="20">
        <f t="shared" si="6"/>
        <v>48910</v>
      </c>
      <c r="L22" s="29" t="s">
        <v>54</v>
      </c>
    </row>
    <row r="23" spans="1:12" x14ac:dyDescent="0.25">
      <c r="A23" s="28">
        <v>2019</v>
      </c>
      <c r="B23" s="19" t="s">
        <v>31</v>
      </c>
      <c r="C23" s="19" t="s">
        <v>46</v>
      </c>
      <c r="D23" s="20">
        <v>25500</v>
      </c>
      <c r="E23" s="4">
        <f t="shared" si="0"/>
        <v>3825</v>
      </c>
      <c r="F23" s="4">
        <f t="shared" si="1"/>
        <v>8925</v>
      </c>
      <c r="G23" s="4">
        <f t="shared" si="2"/>
        <v>2550</v>
      </c>
      <c r="H23" s="20">
        <f t="shared" si="3"/>
        <v>40800</v>
      </c>
      <c r="I23" s="4">
        <f t="shared" si="4"/>
        <v>3060</v>
      </c>
      <c r="J23" s="4">
        <f t="shared" si="5"/>
        <v>3570.0000000000005</v>
      </c>
      <c r="K23" s="20">
        <f t="shared" si="6"/>
        <v>34170</v>
      </c>
      <c r="L23" s="29" t="s">
        <v>54</v>
      </c>
    </row>
    <row r="24" spans="1:12" x14ac:dyDescent="0.25">
      <c r="A24" s="28">
        <v>2020</v>
      </c>
      <c r="B24" s="19" t="s">
        <v>32</v>
      </c>
      <c r="C24" s="19" t="s">
        <v>46</v>
      </c>
      <c r="D24" s="20">
        <v>18200</v>
      </c>
      <c r="E24" s="4">
        <f t="shared" si="0"/>
        <v>2730</v>
      </c>
      <c r="F24" s="4">
        <f t="shared" si="1"/>
        <v>6370</v>
      </c>
      <c r="G24" s="4">
        <f t="shared" si="2"/>
        <v>1820</v>
      </c>
      <c r="H24" s="20">
        <f t="shared" si="3"/>
        <v>29120</v>
      </c>
      <c r="I24" s="4">
        <f t="shared" si="4"/>
        <v>2184</v>
      </c>
      <c r="J24" s="4">
        <f t="shared" si="5"/>
        <v>2548.0000000000005</v>
      </c>
      <c r="K24" s="20">
        <f t="shared" si="6"/>
        <v>24388</v>
      </c>
      <c r="L24" s="29" t="s">
        <v>53</v>
      </c>
    </row>
    <row r="25" spans="1:12" x14ac:dyDescent="0.25">
      <c r="A25" s="28">
        <v>2021</v>
      </c>
      <c r="B25" s="19" t="s">
        <v>33</v>
      </c>
      <c r="C25" s="19" t="s">
        <v>48</v>
      </c>
      <c r="D25" s="20">
        <v>15900</v>
      </c>
      <c r="E25" s="4">
        <f t="shared" si="0"/>
        <v>2385</v>
      </c>
      <c r="F25" s="4">
        <f t="shared" si="1"/>
        <v>5565</v>
      </c>
      <c r="G25" s="4">
        <f t="shared" si="2"/>
        <v>1590</v>
      </c>
      <c r="H25" s="20">
        <f t="shared" si="3"/>
        <v>25440</v>
      </c>
      <c r="I25" s="4">
        <f t="shared" si="4"/>
        <v>1908</v>
      </c>
      <c r="J25" s="4">
        <f t="shared" si="5"/>
        <v>2226</v>
      </c>
      <c r="K25" s="20">
        <f t="shared" si="6"/>
        <v>21306</v>
      </c>
      <c r="L25" s="29" t="s">
        <v>54</v>
      </c>
    </row>
    <row r="26" spans="1:12" x14ac:dyDescent="0.25">
      <c r="A26" s="28">
        <v>2022</v>
      </c>
      <c r="B26" s="19" t="s">
        <v>34</v>
      </c>
      <c r="C26" s="19" t="s">
        <v>46</v>
      </c>
      <c r="D26" s="20">
        <v>20500</v>
      </c>
      <c r="E26" s="21">
        <f t="shared" si="0"/>
        <v>3075</v>
      </c>
      <c r="F26" s="21">
        <f t="shared" si="1"/>
        <v>7174.9999999999991</v>
      </c>
      <c r="G26" s="21">
        <f t="shared" si="2"/>
        <v>2050</v>
      </c>
      <c r="H26" s="22">
        <f t="shared" si="3"/>
        <v>32800</v>
      </c>
      <c r="I26" s="21">
        <f t="shared" si="4"/>
        <v>2460</v>
      </c>
      <c r="J26" s="21">
        <f t="shared" si="5"/>
        <v>2870.0000000000005</v>
      </c>
      <c r="K26" s="20">
        <f t="shared" si="6"/>
        <v>27470</v>
      </c>
      <c r="L26" s="29" t="s">
        <v>54</v>
      </c>
    </row>
    <row r="27" spans="1:12" x14ac:dyDescent="0.25">
      <c r="A27" s="28">
        <v>2023</v>
      </c>
      <c r="B27" s="19" t="s">
        <v>35</v>
      </c>
      <c r="C27" s="19" t="s">
        <v>46</v>
      </c>
      <c r="D27" s="20">
        <v>22500</v>
      </c>
      <c r="E27" s="4">
        <f t="shared" si="0"/>
        <v>3375</v>
      </c>
      <c r="F27" s="4">
        <f t="shared" si="1"/>
        <v>7874.9999999999991</v>
      </c>
      <c r="G27" s="4">
        <f t="shared" si="2"/>
        <v>2250</v>
      </c>
      <c r="H27" s="20">
        <f t="shared" si="3"/>
        <v>36000</v>
      </c>
      <c r="I27" s="4">
        <f t="shared" si="4"/>
        <v>2700</v>
      </c>
      <c r="J27" s="4">
        <f t="shared" si="5"/>
        <v>3150.0000000000005</v>
      </c>
      <c r="K27" s="20">
        <f t="shared" si="6"/>
        <v>30150</v>
      </c>
      <c r="L27" s="29" t="s">
        <v>54</v>
      </c>
    </row>
    <row r="28" spans="1:12" x14ac:dyDescent="0.25">
      <c r="A28" s="28">
        <v>2024</v>
      </c>
      <c r="B28" s="19" t="s">
        <v>36</v>
      </c>
      <c r="C28" s="19" t="s">
        <v>45</v>
      </c>
      <c r="D28" s="20">
        <v>21900</v>
      </c>
      <c r="E28" s="4">
        <f t="shared" si="0"/>
        <v>3285</v>
      </c>
      <c r="F28" s="4">
        <f t="shared" si="1"/>
        <v>7664.9999999999991</v>
      </c>
      <c r="G28" s="4">
        <f t="shared" si="2"/>
        <v>2190</v>
      </c>
      <c r="H28" s="20">
        <f t="shared" si="3"/>
        <v>35040</v>
      </c>
      <c r="I28" s="4">
        <f t="shared" si="4"/>
        <v>2628</v>
      </c>
      <c r="J28" s="4">
        <f t="shared" si="5"/>
        <v>3066.0000000000005</v>
      </c>
      <c r="K28" s="20">
        <f t="shared" si="6"/>
        <v>29346</v>
      </c>
      <c r="L28" s="29" t="s">
        <v>53</v>
      </c>
    </row>
    <row r="29" spans="1:12" x14ac:dyDescent="0.25">
      <c r="A29" s="28">
        <v>2025</v>
      </c>
      <c r="B29" s="19" t="s">
        <v>37</v>
      </c>
      <c r="C29" s="19" t="s">
        <v>46</v>
      </c>
      <c r="D29" s="20">
        <v>21300</v>
      </c>
      <c r="E29" s="4">
        <f t="shared" si="0"/>
        <v>3195</v>
      </c>
      <c r="F29" s="4">
        <f t="shared" si="1"/>
        <v>7454.9999999999991</v>
      </c>
      <c r="G29" s="4">
        <f t="shared" si="2"/>
        <v>2130</v>
      </c>
      <c r="H29" s="20">
        <f t="shared" si="3"/>
        <v>34080</v>
      </c>
      <c r="I29" s="4">
        <f t="shared" si="4"/>
        <v>2556</v>
      </c>
      <c r="J29" s="4">
        <f t="shared" si="5"/>
        <v>2982.0000000000005</v>
      </c>
      <c r="K29" s="20">
        <f t="shared" si="6"/>
        <v>28542</v>
      </c>
      <c r="L29" s="29" t="s">
        <v>54</v>
      </c>
    </row>
    <row r="30" spans="1:12" x14ac:dyDescent="0.25">
      <c r="A30" s="28">
        <v>2026</v>
      </c>
      <c r="B30" s="19" t="s">
        <v>38</v>
      </c>
      <c r="C30" s="19" t="s">
        <v>48</v>
      </c>
      <c r="D30" s="20">
        <v>23500</v>
      </c>
      <c r="E30" s="4">
        <f t="shared" si="0"/>
        <v>3525</v>
      </c>
      <c r="F30" s="4">
        <f t="shared" si="1"/>
        <v>8225</v>
      </c>
      <c r="G30" s="4">
        <f t="shared" si="2"/>
        <v>2350</v>
      </c>
      <c r="H30" s="20">
        <f t="shared" si="3"/>
        <v>37600</v>
      </c>
      <c r="I30" s="4">
        <f t="shared" si="4"/>
        <v>2820</v>
      </c>
      <c r="J30" s="4">
        <f t="shared" si="5"/>
        <v>3290.0000000000005</v>
      </c>
      <c r="K30" s="20">
        <f t="shared" si="6"/>
        <v>31490</v>
      </c>
      <c r="L30" s="29" t="s">
        <v>54</v>
      </c>
    </row>
    <row r="31" spans="1:12" x14ac:dyDescent="0.25">
      <c r="A31" s="28">
        <v>2027</v>
      </c>
      <c r="B31" s="19" t="s">
        <v>39</v>
      </c>
      <c r="C31" s="19" t="s">
        <v>46</v>
      </c>
      <c r="D31" s="20">
        <v>27900</v>
      </c>
      <c r="E31" s="4">
        <f t="shared" si="0"/>
        <v>4185</v>
      </c>
      <c r="F31" s="4">
        <f t="shared" si="1"/>
        <v>9765</v>
      </c>
      <c r="G31" s="4">
        <f t="shared" si="2"/>
        <v>2790</v>
      </c>
      <c r="H31" s="20">
        <f t="shared" si="3"/>
        <v>44640</v>
      </c>
      <c r="I31" s="4">
        <f t="shared" si="4"/>
        <v>3348</v>
      </c>
      <c r="J31" s="4">
        <f t="shared" si="5"/>
        <v>3906.0000000000005</v>
      </c>
      <c r="K31" s="20">
        <f t="shared" si="6"/>
        <v>37386</v>
      </c>
      <c r="L31" s="29" t="s">
        <v>54</v>
      </c>
    </row>
    <row r="32" spans="1:12" x14ac:dyDescent="0.25">
      <c r="A32" s="28">
        <v>2028</v>
      </c>
      <c r="B32" s="19" t="s">
        <v>40</v>
      </c>
      <c r="C32" s="19" t="s">
        <v>46</v>
      </c>
      <c r="D32" s="20">
        <v>24900</v>
      </c>
      <c r="E32" s="4">
        <f t="shared" si="0"/>
        <v>3735</v>
      </c>
      <c r="F32" s="4">
        <f t="shared" si="1"/>
        <v>8715</v>
      </c>
      <c r="G32" s="4">
        <f t="shared" si="2"/>
        <v>2490</v>
      </c>
      <c r="H32" s="20">
        <f t="shared" si="3"/>
        <v>39840</v>
      </c>
      <c r="I32" s="4">
        <f t="shared" si="4"/>
        <v>2988</v>
      </c>
      <c r="J32" s="4">
        <f t="shared" si="5"/>
        <v>3486.0000000000005</v>
      </c>
      <c r="K32" s="20">
        <f t="shared" si="6"/>
        <v>33366</v>
      </c>
      <c r="L32" s="29" t="s">
        <v>54</v>
      </c>
    </row>
    <row r="33" spans="1:12" x14ac:dyDescent="0.25">
      <c r="A33" s="28">
        <v>2029</v>
      </c>
      <c r="B33" s="19" t="s">
        <v>41</v>
      </c>
      <c r="C33" s="19" t="s">
        <v>46</v>
      </c>
      <c r="D33" s="20">
        <v>24300</v>
      </c>
      <c r="E33" s="4">
        <f t="shared" si="0"/>
        <v>3645</v>
      </c>
      <c r="F33" s="4">
        <f t="shared" si="1"/>
        <v>8505</v>
      </c>
      <c r="G33" s="4">
        <f t="shared" si="2"/>
        <v>2430</v>
      </c>
      <c r="H33" s="20">
        <f t="shared" si="3"/>
        <v>38880</v>
      </c>
      <c r="I33" s="4">
        <f t="shared" si="4"/>
        <v>2916</v>
      </c>
      <c r="J33" s="4">
        <f t="shared" si="5"/>
        <v>3402.0000000000005</v>
      </c>
      <c r="K33" s="20">
        <f t="shared" si="6"/>
        <v>32562</v>
      </c>
      <c r="L33" s="29" t="s">
        <v>53</v>
      </c>
    </row>
    <row r="34" spans="1:12" x14ac:dyDescent="0.25">
      <c r="A34" s="30">
        <v>2030</v>
      </c>
      <c r="B34" s="31" t="s">
        <v>42</v>
      </c>
      <c r="C34" s="31" t="s">
        <v>47</v>
      </c>
      <c r="D34" s="32">
        <v>23100</v>
      </c>
      <c r="E34" s="33">
        <f t="shared" si="0"/>
        <v>3465</v>
      </c>
      <c r="F34" s="33">
        <f t="shared" si="1"/>
        <v>8084.9999999999991</v>
      </c>
      <c r="G34" s="33">
        <f t="shared" si="2"/>
        <v>2310</v>
      </c>
      <c r="H34" s="32">
        <f t="shared" si="3"/>
        <v>36960</v>
      </c>
      <c r="I34" s="33">
        <f t="shared" si="4"/>
        <v>2772</v>
      </c>
      <c r="J34" s="33">
        <f t="shared" si="5"/>
        <v>3234.0000000000005</v>
      </c>
      <c r="K34" s="32">
        <f t="shared" si="6"/>
        <v>30954</v>
      </c>
      <c r="L34" s="34" t="s">
        <v>54</v>
      </c>
    </row>
  </sheetData>
  <mergeCells count="12">
    <mergeCell ref="A1:A3"/>
    <mergeCell ref="B1:B3"/>
    <mergeCell ref="C1:C3"/>
    <mergeCell ref="D1:D3"/>
    <mergeCell ref="E1:G1"/>
    <mergeCell ref="I1:J1"/>
    <mergeCell ref="K1:K3"/>
    <mergeCell ref="L1:L3"/>
    <mergeCell ref="E2:G2"/>
    <mergeCell ref="I2:I3"/>
    <mergeCell ref="J2:J3"/>
    <mergeCell ref="H1:H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zoomScaleNormal="100" workbookViewId="0">
      <selection sqref="A1:C1"/>
    </sheetView>
  </sheetViews>
  <sheetFormatPr defaultRowHeight="15" x14ac:dyDescent="0.25"/>
  <cols>
    <col min="1" max="1" width="12" customWidth="1"/>
    <col min="2" max="2" width="15.7109375" customWidth="1"/>
    <col min="3" max="3" width="14.42578125" customWidth="1"/>
    <col min="4" max="4" width="11.140625" customWidth="1"/>
    <col min="5" max="5" width="8" customWidth="1"/>
    <col min="6" max="6" width="11.140625" customWidth="1"/>
    <col min="7" max="7" width="13.42578125" customWidth="1"/>
    <col min="8" max="8" width="11.5703125" customWidth="1"/>
    <col min="9" max="9" width="10.140625" customWidth="1"/>
    <col min="10" max="10" width="11" customWidth="1"/>
    <col min="11" max="11" width="10.7109375" customWidth="1"/>
    <col min="12" max="12" width="11.7109375" bestFit="1" customWidth="1"/>
    <col min="13" max="13" width="9.5703125" customWidth="1"/>
    <col min="14" max="14" width="10.28515625" customWidth="1"/>
    <col min="15" max="15" width="8.5703125" customWidth="1"/>
    <col min="16" max="16" width="8" customWidth="1"/>
    <col min="17" max="17" width="11.140625" customWidth="1"/>
    <col min="18" max="18" width="13.42578125" customWidth="1"/>
  </cols>
  <sheetData>
    <row r="1" spans="1:24" ht="15" customHeight="1" x14ac:dyDescent="0.25">
      <c r="A1" s="72" t="s">
        <v>0</v>
      </c>
      <c r="B1" s="73"/>
      <c r="C1" s="74"/>
      <c r="D1" s="23">
        <v>44652</v>
      </c>
      <c r="E1" s="66" t="s">
        <v>43</v>
      </c>
      <c r="F1" s="67"/>
      <c r="G1" s="67"/>
      <c r="H1" s="67"/>
      <c r="I1" s="67"/>
      <c r="J1" s="67"/>
      <c r="K1" s="67"/>
      <c r="L1" s="68"/>
      <c r="M1" s="10"/>
      <c r="N1" s="10"/>
      <c r="O1" s="10"/>
      <c r="P1" s="10"/>
      <c r="Q1" s="10"/>
      <c r="R1" s="10"/>
      <c r="S1" s="10"/>
      <c r="T1" s="10"/>
      <c r="U1" s="10"/>
      <c r="V1" s="10"/>
      <c r="W1" s="10"/>
      <c r="X1" s="9"/>
    </row>
    <row r="2" spans="1:24" ht="27.75" customHeight="1" x14ac:dyDescent="0.25">
      <c r="A2" s="72" t="s">
        <v>12</v>
      </c>
      <c r="B2" s="73"/>
      <c r="C2" s="74"/>
      <c r="D2" s="24">
        <f>DAY(EOMONTH(D1,0))</f>
        <v>30</v>
      </c>
      <c r="E2" s="69"/>
      <c r="F2" s="70"/>
      <c r="G2" s="70"/>
      <c r="H2" s="70"/>
      <c r="I2" s="70"/>
      <c r="J2" s="70"/>
      <c r="K2" s="70"/>
      <c r="L2" s="71"/>
      <c r="M2" s="10"/>
      <c r="N2" s="10"/>
      <c r="O2" s="10"/>
      <c r="P2" s="10"/>
      <c r="Q2" s="10"/>
      <c r="R2" s="10"/>
      <c r="S2" s="10"/>
      <c r="T2" s="10"/>
      <c r="U2" s="10"/>
      <c r="V2" s="10"/>
      <c r="W2" s="10"/>
      <c r="X2" s="9"/>
    </row>
    <row r="3" spans="1:24" x14ac:dyDescent="0.25">
      <c r="A3" s="60" t="s">
        <v>13</v>
      </c>
      <c r="B3" s="56" t="s">
        <v>1</v>
      </c>
      <c r="C3" s="56" t="s">
        <v>44</v>
      </c>
      <c r="D3" s="60" t="s">
        <v>50</v>
      </c>
      <c r="E3" s="63" t="s">
        <v>14</v>
      </c>
      <c r="F3" s="64"/>
      <c r="G3" s="65"/>
      <c r="H3" s="46" t="s">
        <v>19</v>
      </c>
      <c r="I3" s="52" t="s">
        <v>20</v>
      </c>
      <c r="J3" s="53"/>
      <c r="K3" s="46" t="s">
        <v>59</v>
      </c>
      <c r="L3" s="60" t="s">
        <v>52</v>
      </c>
      <c r="M3" s="12"/>
      <c r="N3" s="13"/>
      <c r="O3" s="14"/>
      <c r="P3" s="15"/>
      <c r="Q3" s="15"/>
      <c r="R3" s="15"/>
      <c r="S3" s="11"/>
      <c r="T3" s="11"/>
      <c r="U3" s="11"/>
      <c r="V3" s="12"/>
      <c r="W3" s="10"/>
      <c r="X3" s="9"/>
    </row>
    <row r="4" spans="1:24" x14ac:dyDescent="0.25">
      <c r="A4" s="61"/>
      <c r="B4" s="57"/>
      <c r="C4" s="57"/>
      <c r="D4" s="61"/>
      <c r="E4" s="63" t="s">
        <v>15</v>
      </c>
      <c r="F4" s="64"/>
      <c r="G4" s="65"/>
      <c r="H4" s="47"/>
      <c r="I4" s="60" t="s">
        <v>21</v>
      </c>
      <c r="J4" s="46" t="s">
        <v>22</v>
      </c>
      <c r="K4" s="47"/>
      <c r="L4" s="61"/>
      <c r="M4" s="12"/>
      <c r="N4" s="13"/>
      <c r="O4" s="14"/>
      <c r="P4" s="15"/>
      <c r="Q4" s="15"/>
      <c r="R4" s="15"/>
      <c r="S4" s="12"/>
      <c r="T4" s="14"/>
      <c r="U4" s="12"/>
      <c r="V4" s="12"/>
      <c r="W4" s="10"/>
      <c r="X4" s="9"/>
    </row>
    <row r="5" spans="1:24" x14ac:dyDescent="0.25">
      <c r="A5" s="62"/>
      <c r="B5" s="58"/>
      <c r="C5" s="58"/>
      <c r="D5" s="62"/>
      <c r="E5" s="27" t="s">
        <v>16</v>
      </c>
      <c r="F5" s="27" t="s">
        <v>17</v>
      </c>
      <c r="G5" s="27" t="s">
        <v>18</v>
      </c>
      <c r="H5" s="48"/>
      <c r="I5" s="62"/>
      <c r="J5" s="48"/>
      <c r="K5" s="48"/>
      <c r="L5" s="62"/>
      <c r="M5" s="12"/>
      <c r="N5" s="13"/>
      <c r="O5" s="14"/>
      <c r="P5" s="11"/>
      <c r="Q5" s="11"/>
      <c r="R5" s="11"/>
      <c r="S5" s="12"/>
      <c r="T5" s="14"/>
      <c r="U5" s="12"/>
      <c r="V5" s="12"/>
      <c r="W5" s="10"/>
      <c r="X5" s="9"/>
    </row>
    <row r="6" spans="1:24" x14ac:dyDescent="0.25">
      <c r="A6" s="4">
        <v>2001</v>
      </c>
      <c r="B6" s="19" t="s">
        <v>2</v>
      </c>
      <c r="C6" s="19" t="s">
        <v>45</v>
      </c>
      <c r="D6" s="20">
        <v>25000</v>
      </c>
      <c r="E6" s="4">
        <f>D6*15%</f>
        <v>3750</v>
      </c>
      <c r="F6" s="4">
        <f>D6*35%</f>
        <v>8750</v>
      </c>
      <c r="G6" s="4">
        <f>D6*10%</f>
        <v>2500</v>
      </c>
      <c r="H6" s="20">
        <f>SUM(D6:G6)</f>
        <v>40000</v>
      </c>
      <c r="I6" s="4">
        <f>D6*12%</f>
        <v>3000</v>
      </c>
      <c r="J6" s="4">
        <f>D6*14%</f>
        <v>3500.0000000000005</v>
      </c>
      <c r="K6" s="20">
        <f>H6-I6-J6</f>
        <v>33500</v>
      </c>
      <c r="L6" s="4" t="s">
        <v>53</v>
      </c>
      <c r="M6" s="10"/>
      <c r="N6" s="10"/>
      <c r="O6" s="10"/>
      <c r="P6" s="10"/>
      <c r="Q6" s="10"/>
      <c r="R6" s="10"/>
      <c r="S6" s="10"/>
      <c r="T6" s="10"/>
      <c r="U6" s="10"/>
      <c r="V6" s="10"/>
      <c r="W6" s="10"/>
      <c r="X6" s="9"/>
    </row>
    <row r="7" spans="1:24" x14ac:dyDescent="0.25">
      <c r="A7" s="4">
        <v>2002</v>
      </c>
      <c r="B7" s="19" t="s">
        <v>3</v>
      </c>
      <c r="C7" s="19" t="s">
        <v>46</v>
      </c>
      <c r="D7" s="20">
        <v>28000</v>
      </c>
      <c r="E7" s="4">
        <f t="shared" ref="E7:E35" si="0">D7*15%</f>
        <v>4200</v>
      </c>
      <c r="F7" s="4">
        <f t="shared" ref="F7:F35" si="1">D7*35%</f>
        <v>9800</v>
      </c>
      <c r="G7" s="4">
        <f t="shared" ref="G7:G35" si="2">D7*10%</f>
        <v>2800</v>
      </c>
      <c r="H7" s="20">
        <f t="shared" ref="H7:H35" si="3">SUM(D7:G7)</f>
        <v>44800</v>
      </c>
      <c r="I7" s="4">
        <f t="shared" ref="I7:I35" si="4">D7*12%</f>
        <v>3360</v>
      </c>
      <c r="J7" s="4">
        <f t="shared" ref="J7:J35" si="5">D7*14%</f>
        <v>3920.0000000000005</v>
      </c>
      <c r="K7" s="20">
        <f t="shared" ref="K7:K35" si="6">H7-I7-J7</f>
        <v>37520</v>
      </c>
      <c r="L7" s="4" t="s">
        <v>54</v>
      </c>
      <c r="M7" s="10"/>
      <c r="N7" s="10"/>
      <c r="O7" s="10"/>
      <c r="P7" s="10"/>
      <c r="Q7" s="10"/>
      <c r="R7" s="10"/>
      <c r="S7" s="10"/>
      <c r="T7" s="10"/>
      <c r="U7" s="10"/>
      <c r="V7" s="10"/>
      <c r="W7" s="10"/>
      <c r="X7" s="9"/>
    </row>
    <row r="8" spans="1:24" x14ac:dyDescent="0.25">
      <c r="A8" s="4">
        <v>2003</v>
      </c>
      <c r="B8" s="19" t="s">
        <v>4</v>
      </c>
      <c r="C8" s="19" t="s">
        <v>47</v>
      </c>
      <c r="D8" s="20">
        <v>35500</v>
      </c>
      <c r="E8" s="4">
        <f t="shared" si="0"/>
        <v>5325</v>
      </c>
      <c r="F8" s="4">
        <f t="shared" si="1"/>
        <v>12425</v>
      </c>
      <c r="G8" s="4">
        <f t="shared" si="2"/>
        <v>3550</v>
      </c>
      <c r="H8" s="20">
        <f t="shared" si="3"/>
        <v>56800</v>
      </c>
      <c r="I8" s="4">
        <f t="shared" si="4"/>
        <v>4260</v>
      </c>
      <c r="J8" s="4">
        <f t="shared" si="5"/>
        <v>4970.0000000000009</v>
      </c>
      <c r="K8" s="20">
        <f t="shared" si="6"/>
        <v>47570</v>
      </c>
      <c r="L8" s="4" t="s">
        <v>53</v>
      </c>
      <c r="M8" s="10"/>
      <c r="N8" s="10"/>
      <c r="O8" s="10"/>
      <c r="P8" s="10"/>
      <c r="Q8" s="10"/>
      <c r="R8" s="10"/>
      <c r="S8" s="10"/>
      <c r="T8" s="10"/>
      <c r="U8" s="10"/>
      <c r="V8" s="10"/>
      <c r="W8" s="10"/>
      <c r="X8" s="9"/>
    </row>
    <row r="9" spans="1:24" x14ac:dyDescent="0.25">
      <c r="A9" s="4">
        <v>2004</v>
      </c>
      <c r="B9" s="19" t="s">
        <v>5</v>
      </c>
      <c r="C9" s="19" t="s">
        <v>45</v>
      </c>
      <c r="D9" s="20">
        <v>44500</v>
      </c>
      <c r="E9" s="4">
        <f t="shared" si="0"/>
        <v>6675</v>
      </c>
      <c r="F9" s="4">
        <f t="shared" si="1"/>
        <v>15574.999999999998</v>
      </c>
      <c r="G9" s="4">
        <f t="shared" si="2"/>
        <v>4450</v>
      </c>
      <c r="H9" s="20">
        <f t="shared" si="3"/>
        <v>71200</v>
      </c>
      <c r="I9" s="4">
        <f t="shared" si="4"/>
        <v>5340</v>
      </c>
      <c r="J9" s="4">
        <f t="shared" si="5"/>
        <v>6230.0000000000009</v>
      </c>
      <c r="K9" s="20">
        <f t="shared" si="6"/>
        <v>59630</v>
      </c>
      <c r="L9" s="4" t="s">
        <v>54</v>
      </c>
      <c r="M9" s="10"/>
      <c r="N9" s="10"/>
      <c r="O9" s="10"/>
      <c r="P9" s="10"/>
      <c r="Q9" s="10"/>
      <c r="R9" s="10"/>
      <c r="S9" s="10"/>
      <c r="T9" s="10"/>
      <c r="U9" s="10"/>
      <c r="V9" s="10"/>
      <c r="W9" s="10"/>
      <c r="X9" s="9"/>
    </row>
    <row r="10" spans="1:24" x14ac:dyDescent="0.25">
      <c r="A10" s="4">
        <v>2005</v>
      </c>
      <c r="B10" s="19" t="s">
        <v>6</v>
      </c>
      <c r="C10" s="19" t="s">
        <v>47</v>
      </c>
      <c r="D10" s="20">
        <v>24500</v>
      </c>
      <c r="E10" s="4">
        <f t="shared" si="0"/>
        <v>3675</v>
      </c>
      <c r="F10" s="4">
        <f t="shared" si="1"/>
        <v>8575</v>
      </c>
      <c r="G10" s="4">
        <f t="shared" si="2"/>
        <v>2450</v>
      </c>
      <c r="H10" s="20">
        <f t="shared" si="3"/>
        <v>39200</v>
      </c>
      <c r="I10" s="4">
        <f t="shared" si="4"/>
        <v>2940</v>
      </c>
      <c r="J10" s="4">
        <f t="shared" si="5"/>
        <v>3430.0000000000005</v>
      </c>
      <c r="K10" s="20">
        <f t="shared" si="6"/>
        <v>32830</v>
      </c>
      <c r="L10" s="4" t="s">
        <v>53</v>
      </c>
      <c r="M10" s="10"/>
      <c r="N10" s="10"/>
      <c r="O10" s="10"/>
      <c r="P10" s="10"/>
      <c r="Q10" s="10"/>
      <c r="R10" s="10"/>
      <c r="S10" s="10"/>
      <c r="T10" s="10"/>
      <c r="U10" s="10"/>
      <c r="V10" s="10"/>
      <c r="W10" s="10"/>
      <c r="X10" s="9"/>
    </row>
    <row r="11" spans="1:24" x14ac:dyDescent="0.25">
      <c r="A11" s="4">
        <v>2006</v>
      </c>
      <c r="B11" s="19" t="s">
        <v>7</v>
      </c>
      <c r="C11" s="19" t="s">
        <v>46</v>
      </c>
      <c r="D11" s="20">
        <v>35000</v>
      </c>
      <c r="E11" s="4">
        <f t="shared" si="0"/>
        <v>5250</v>
      </c>
      <c r="F11" s="4">
        <f t="shared" si="1"/>
        <v>12250</v>
      </c>
      <c r="G11" s="4">
        <f t="shared" si="2"/>
        <v>3500</v>
      </c>
      <c r="H11" s="20">
        <f t="shared" si="3"/>
        <v>56000</v>
      </c>
      <c r="I11" s="4">
        <f t="shared" si="4"/>
        <v>4200</v>
      </c>
      <c r="J11" s="4">
        <f t="shared" si="5"/>
        <v>4900.0000000000009</v>
      </c>
      <c r="K11" s="20">
        <f t="shared" si="6"/>
        <v>46900</v>
      </c>
      <c r="L11" s="4" t="s">
        <v>54</v>
      </c>
      <c r="M11" s="10"/>
      <c r="N11" s="10"/>
      <c r="O11" s="10"/>
      <c r="P11" s="10"/>
      <c r="Q11" s="10"/>
      <c r="R11" s="10"/>
      <c r="S11" s="10"/>
      <c r="T11" s="10"/>
      <c r="U11" s="10"/>
      <c r="V11" s="10"/>
      <c r="W11" s="10"/>
    </row>
    <row r="12" spans="1:24" x14ac:dyDescent="0.25">
      <c r="A12" s="4">
        <v>2007</v>
      </c>
      <c r="B12" s="19" t="s">
        <v>8</v>
      </c>
      <c r="C12" s="19" t="s">
        <v>48</v>
      </c>
      <c r="D12" s="20">
        <v>29000</v>
      </c>
      <c r="E12" s="4">
        <f t="shared" si="0"/>
        <v>4350</v>
      </c>
      <c r="F12" s="4">
        <f t="shared" si="1"/>
        <v>10150</v>
      </c>
      <c r="G12" s="4">
        <f t="shared" si="2"/>
        <v>2900</v>
      </c>
      <c r="H12" s="20">
        <f t="shared" si="3"/>
        <v>46400</v>
      </c>
      <c r="I12" s="4">
        <f t="shared" si="4"/>
        <v>3480</v>
      </c>
      <c r="J12" s="4">
        <f t="shared" si="5"/>
        <v>4060.0000000000005</v>
      </c>
      <c r="K12" s="20">
        <f t="shared" si="6"/>
        <v>38860</v>
      </c>
      <c r="L12" s="4" t="s">
        <v>54</v>
      </c>
      <c r="M12" s="10"/>
      <c r="N12" s="10"/>
      <c r="O12" s="10"/>
      <c r="P12" s="10"/>
      <c r="Q12" s="10"/>
      <c r="R12" s="10"/>
      <c r="S12" s="10"/>
      <c r="T12" s="10"/>
      <c r="U12" s="10"/>
      <c r="V12" s="10"/>
      <c r="W12" s="10"/>
    </row>
    <row r="13" spans="1:24" x14ac:dyDescent="0.25">
      <c r="A13" s="4">
        <v>2008</v>
      </c>
      <c r="B13" s="19" t="s">
        <v>9</v>
      </c>
      <c r="C13" s="19" t="s">
        <v>45</v>
      </c>
      <c r="D13" s="20">
        <v>32000</v>
      </c>
      <c r="E13" s="4">
        <f t="shared" si="0"/>
        <v>4800</v>
      </c>
      <c r="F13" s="4">
        <f t="shared" si="1"/>
        <v>11200</v>
      </c>
      <c r="G13" s="4">
        <f t="shared" si="2"/>
        <v>3200</v>
      </c>
      <c r="H13" s="20">
        <f t="shared" si="3"/>
        <v>51200</v>
      </c>
      <c r="I13" s="4">
        <f t="shared" si="4"/>
        <v>3840</v>
      </c>
      <c r="J13" s="4">
        <f t="shared" si="5"/>
        <v>4480</v>
      </c>
      <c r="K13" s="20">
        <f t="shared" si="6"/>
        <v>42880</v>
      </c>
      <c r="L13" s="4" t="s">
        <v>53</v>
      </c>
    </row>
    <row r="14" spans="1:24" x14ac:dyDescent="0.25">
      <c r="A14" s="4">
        <v>2009</v>
      </c>
      <c r="B14" s="19" t="s">
        <v>10</v>
      </c>
      <c r="C14" s="19" t="s">
        <v>46</v>
      </c>
      <c r="D14" s="20">
        <v>15000</v>
      </c>
      <c r="E14" s="4">
        <f t="shared" si="0"/>
        <v>2250</v>
      </c>
      <c r="F14" s="4">
        <f t="shared" si="1"/>
        <v>5250</v>
      </c>
      <c r="G14" s="4">
        <f t="shared" si="2"/>
        <v>1500</v>
      </c>
      <c r="H14" s="20">
        <f t="shared" si="3"/>
        <v>24000</v>
      </c>
      <c r="I14" s="4">
        <f t="shared" si="4"/>
        <v>1800</v>
      </c>
      <c r="J14" s="4">
        <f t="shared" si="5"/>
        <v>2100</v>
      </c>
      <c r="K14" s="20">
        <f t="shared" si="6"/>
        <v>20100</v>
      </c>
      <c r="L14" s="4" t="s">
        <v>54</v>
      </c>
    </row>
    <row r="15" spans="1:24" x14ac:dyDescent="0.25">
      <c r="A15" s="4">
        <v>2010</v>
      </c>
      <c r="B15" s="19" t="s">
        <v>11</v>
      </c>
      <c r="C15" s="19" t="s">
        <v>47</v>
      </c>
      <c r="D15" s="20">
        <v>35500</v>
      </c>
      <c r="E15" s="4">
        <f t="shared" si="0"/>
        <v>5325</v>
      </c>
      <c r="F15" s="4">
        <f t="shared" si="1"/>
        <v>12425</v>
      </c>
      <c r="G15" s="4">
        <f t="shared" si="2"/>
        <v>3550</v>
      </c>
      <c r="H15" s="20">
        <f t="shared" si="3"/>
        <v>56800</v>
      </c>
      <c r="I15" s="4">
        <f t="shared" si="4"/>
        <v>4260</v>
      </c>
      <c r="J15" s="4">
        <f t="shared" si="5"/>
        <v>4970.0000000000009</v>
      </c>
      <c r="K15" s="20">
        <f t="shared" si="6"/>
        <v>47570</v>
      </c>
      <c r="L15" s="4" t="s">
        <v>53</v>
      </c>
    </row>
    <row r="16" spans="1:24" x14ac:dyDescent="0.25">
      <c r="A16" s="4">
        <v>2011</v>
      </c>
      <c r="B16" s="19" t="s">
        <v>23</v>
      </c>
      <c r="C16" s="19" t="s">
        <v>46</v>
      </c>
      <c r="D16" s="20">
        <v>35000</v>
      </c>
      <c r="E16" s="21">
        <f t="shared" si="0"/>
        <v>5250</v>
      </c>
      <c r="F16" s="21">
        <f t="shared" si="1"/>
        <v>12250</v>
      </c>
      <c r="G16" s="21">
        <f t="shared" si="2"/>
        <v>3500</v>
      </c>
      <c r="H16" s="22">
        <f t="shared" si="3"/>
        <v>56000</v>
      </c>
      <c r="I16" s="21">
        <f t="shared" si="4"/>
        <v>4200</v>
      </c>
      <c r="J16" s="21">
        <f t="shared" si="5"/>
        <v>4900.0000000000009</v>
      </c>
      <c r="K16" s="20">
        <f t="shared" si="6"/>
        <v>46900</v>
      </c>
      <c r="L16" s="4" t="s">
        <v>53</v>
      </c>
    </row>
    <row r="17" spans="1:12" x14ac:dyDescent="0.25">
      <c r="A17" s="4">
        <v>2012</v>
      </c>
      <c r="B17" s="19" t="s">
        <v>24</v>
      </c>
      <c r="C17" s="19" t="s">
        <v>45</v>
      </c>
      <c r="D17" s="20">
        <v>32500</v>
      </c>
      <c r="E17" s="4">
        <f t="shared" si="0"/>
        <v>4875</v>
      </c>
      <c r="F17" s="4">
        <f t="shared" si="1"/>
        <v>11375</v>
      </c>
      <c r="G17" s="4">
        <f t="shared" si="2"/>
        <v>3250</v>
      </c>
      <c r="H17" s="20">
        <f t="shared" si="3"/>
        <v>52000</v>
      </c>
      <c r="I17" s="4">
        <f t="shared" si="4"/>
        <v>3900</v>
      </c>
      <c r="J17" s="4">
        <f t="shared" si="5"/>
        <v>4550</v>
      </c>
      <c r="K17" s="20">
        <f t="shared" si="6"/>
        <v>43550</v>
      </c>
      <c r="L17" s="4" t="s">
        <v>54</v>
      </c>
    </row>
    <row r="18" spans="1:12" x14ac:dyDescent="0.25">
      <c r="A18" s="4">
        <v>2013</v>
      </c>
      <c r="B18" s="19" t="s">
        <v>25</v>
      </c>
      <c r="C18" s="19" t="s">
        <v>48</v>
      </c>
      <c r="D18" s="20">
        <v>37200</v>
      </c>
      <c r="E18" s="4">
        <f t="shared" si="0"/>
        <v>5580</v>
      </c>
      <c r="F18" s="4">
        <f t="shared" si="1"/>
        <v>13020</v>
      </c>
      <c r="G18" s="4">
        <f t="shared" si="2"/>
        <v>3720</v>
      </c>
      <c r="H18" s="20">
        <f t="shared" si="3"/>
        <v>59520</v>
      </c>
      <c r="I18" s="4">
        <f t="shared" si="4"/>
        <v>4464</v>
      </c>
      <c r="J18" s="4">
        <f t="shared" si="5"/>
        <v>5208.0000000000009</v>
      </c>
      <c r="K18" s="20">
        <f t="shared" si="6"/>
        <v>49848</v>
      </c>
      <c r="L18" s="4" t="s">
        <v>54</v>
      </c>
    </row>
    <row r="19" spans="1:12" x14ac:dyDescent="0.25">
      <c r="A19" s="4">
        <v>2014</v>
      </c>
      <c r="B19" s="19" t="s">
        <v>26</v>
      </c>
      <c r="C19" s="19" t="s">
        <v>46</v>
      </c>
      <c r="D19" s="20">
        <v>36500</v>
      </c>
      <c r="E19" s="4">
        <f t="shared" si="0"/>
        <v>5475</v>
      </c>
      <c r="F19" s="4">
        <f t="shared" si="1"/>
        <v>12775</v>
      </c>
      <c r="G19" s="4">
        <f t="shared" si="2"/>
        <v>3650</v>
      </c>
      <c r="H19" s="20">
        <f t="shared" si="3"/>
        <v>58400</v>
      </c>
      <c r="I19" s="4">
        <f t="shared" si="4"/>
        <v>4380</v>
      </c>
      <c r="J19" s="4">
        <f t="shared" si="5"/>
        <v>5110.0000000000009</v>
      </c>
      <c r="K19" s="20">
        <f t="shared" si="6"/>
        <v>48910</v>
      </c>
      <c r="L19" s="4" t="s">
        <v>53</v>
      </c>
    </row>
    <row r="20" spans="1:12" x14ac:dyDescent="0.25">
      <c r="A20" s="4">
        <v>2015</v>
      </c>
      <c r="B20" s="19" t="s">
        <v>27</v>
      </c>
      <c r="C20" s="19" t="s">
        <v>47</v>
      </c>
      <c r="D20" s="20">
        <v>25700</v>
      </c>
      <c r="E20" s="4">
        <f t="shared" si="0"/>
        <v>3855</v>
      </c>
      <c r="F20" s="4">
        <f t="shared" si="1"/>
        <v>8995</v>
      </c>
      <c r="G20" s="4">
        <f t="shared" si="2"/>
        <v>2570</v>
      </c>
      <c r="H20" s="20">
        <f t="shared" si="3"/>
        <v>41120</v>
      </c>
      <c r="I20" s="4">
        <f t="shared" si="4"/>
        <v>3084</v>
      </c>
      <c r="J20" s="4">
        <f t="shared" si="5"/>
        <v>3598.0000000000005</v>
      </c>
      <c r="K20" s="20">
        <f t="shared" si="6"/>
        <v>34438</v>
      </c>
      <c r="L20" s="4" t="s">
        <v>54</v>
      </c>
    </row>
    <row r="21" spans="1:12" x14ac:dyDescent="0.25">
      <c r="A21" s="4">
        <v>2016</v>
      </c>
      <c r="B21" s="19" t="s">
        <v>28</v>
      </c>
      <c r="C21" s="19" t="s">
        <v>46</v>
      </c>
      <c r="D21" s="20">
        <v>32900</v>
      </c>
      <c r="E21" s="4">
        <f t="shared" si="0"/>
        <v>4935</v>
      </c>
      <c r="F21" s="4">
        <f t="shared" si="1"/>
        <v>11515</v>
      </c>
      <c r="G21" s="4">
        <f t="shared" si="2"/>
        <v>3290</v>
      </c>
      <c r="H21" s="20">
        <f t="shared" si="3"/>
        <v>52640</v>
      </c>
      <c r="I21" s="4">
        <f t="shared" si="4"/>
        <v>3948</v>
      </c>
      <c r="J21" s="4">
        <f t="shared" si="5"/>
        <v>4606</v>
      </c>
      <c r="K21" s="20">
        <f t="shared" si="6"/>
        <v>44086</v>
      </c>
      <c r="L21" s="4" t="s">
        <v>53</v>
      </c>
    </row>
    <row r="22" spans="1:12" x14ac:dyDescent="0.25">
      <c r="A22" s="4">
        <v>2017</v>
      </c>
      <c r="B22" s="19" t="s">
        <v>29</v>
      </c>
      <c r="C22" s="19" t="s">
        <v>46</v>
      </c>
      <c r="D22" s="20">
        <v>33800</v>
      </c>
      <c r="E22" s="4">
        <f t="shared" si="0"/>
        <v>5070</v>
      </c>
      <c r="F22" s="4">
        <f t="shared" si="1"/>
        <v>11830</v>
      </c>
      <c r="G22" s="4">
        <f t="shared" si="2"/>
        <v>3380</v>
      </c>
      <c r="H22" s="20">
        <f t="shared" si="3"/>
        <v>54080</v>
      </c>
      <c r="I22" s="4">
        <f t="shared" si="4"/>
        <v>4056</v>
      </c>
      <c r="J22" s="4">
        <f t="shared" si="5"/>
        <v>4732</v>
      </c>
      <c r="K22" s="20">
        <f t="shared" si="6"/>
        <v>45292</v>
      </c>
      <c r="L22" s="4" t="s">
        <v>54</v>
      </c>
    </row>
    <row r="23" spans="1:12" x14ac:dyDescent="0.25">
      <c r="A23" s="4">
        <v>2018</v>
      </c>
      <c r="B23" s="19" t="s">
        <v>30</v>
      </c>
      <c r="C23" s="19" t="s">
        <v>46</v>
      </c>
      <c r="D23" s="20">
        <v>36500</v>
      </c>
      <c r="E23" s="4">
        <f t="shared" si="0"/>
        <v>5475</v>
      </c>
      <c r="F23" s="4">
        <f t="shared" si="1"/>
        <v>12775</v>
      </c>
      <c r="G23" s="4">
        <f t="shared" si="2"/>
        <v>3650</v>
      </c>
      <c r="H23" s="20">
        <f t="shared" si="3"/>
        <v>58400</v>
      </c>
      <c r="I23" s="4">
        <f t="shared" si="4"/>
        <v>4380</v>
      </c>
      <c r="J23" s="4">
        <f t="shared" si="5"/>
        <v>5110.0000000000009</v>
      </c>
      <c r="K23" s="20">
        <f t="shared" si="6"/>
        <v>48910</v>
      </c>
      <c r="L23" s="4" t="s">
        <v>54</v>
      </c>
    </row>
    <row r="24" spans="1:12" x14ac:dyDescent="0.25">
      <c r="A24" s="4">
        <v>2019</v>
      </c>
      <c r="B24" s="19" t="s">
        <v>31</v>
      </c>
      <c r="C24" s="19" t="s">
        <v>46</v>
      </c>
      <c r="D24" s="20">
        <v>25500</v>
      </c>
      <c r="E24" s="4">
        <f t="shared" si="0"/>
        <v>3825</v>
      </c>
      <c r="F24" s="4">
        <f t="shared" si="1"/>
        <v>8925</v>
      </c>
      <c r="G24" s="4">
        <f t="shared" si="2"/>
        <v>2550</v>
      </c>
      <c r="H24" s="20">
        <f t="shared" si="3"/>
        <v>40800</v>
      </c>
      <c r="I24" s="4">
        <f t="shared" si="4"/>
        <v>3060</v>
      </c>
      <c r="J24" s="4">
        <f t="shared" si="5"/>
        <v>3570.0000000000005</v>
      </c>
      <c r="K24" s="20">
        <f t="shared" si="6"/>
        <v>34170</v>
      </c>
      <c r="L24" s="4" t="s">
        <v>54</v>
      </c>
    </row>
    <row r="25" spans="1:12" x14ac:dyDescent="0.25">
      <c r="A25" s="4">
        <v>2020</v>
      </c>
      <c r="B25" s="19" t="s">
        <v>32</v>
      </c>
      <c r="C25" s="19" t="s">
        <v>46</v>
      </c>
      <c r="D25" s="20">
        <v>18200</v>
      </c>
      <c r="E25" s="4">
        <f t="shared" si="0"/>
        <v>2730</v>
      </c>
      <c r="F25" s="4">
        <f t="shared" si="1"/>
        <v>6370</v>
      </c>
      <c r="G25" s="4">
        <f t="shared" si="2"/>
        <v>1820</v>
      </c>
      <c r="H25" s="20">
        <f t="shared" si="3"/>
        <v>29120</v>
      </c>
      <c r="I25" s="4">
        <f t="shared" si="4"/>
        <v>2184</v>
      </c>
      <c r="J25" s="4">
        <f t="shared" si="5"/>
        <v>2548.0000000000005</v>
      </c>
      <c r="K25" s="20">
        <f t="shared" si="6"/>
        <v>24388</v>
      </c>
      <c r="L25" s="4" t="s">
        <v>53</v>
      </c>
    </row>
    <row r="26" spans="1:12" x14ac:dyDescent="0.25">
      <c r="A26" s="4">
        <v>2021</v>
      </c>
      <c r="B26" s="19" t="s">
        <v>33</v>
      </c>
      <c r="C26" s="19" t="s">
        <v>48</v>
      </c>
      <c r="D26" s="20">
        <v>15900</v>
      </c>
      <c r="E26" s="4">
        <f t="shared" si="0"/>
        <v>2385</v>
      </c>
      <c r="F26" s="4">
        <f t="shared" si="1"/>
        <v>5565</v>
      </c>
      <c r="G26" s="4">
        <f t="shared" si="2"/>
        <v>1590</v>
      </c>
      <c r="H26" s="20">
        <f t="shared" si="3"/>
        <v>25440</v>
      </c>
      <c r="I26" s="4">
        <f t="shared" si="4"/>
        <v>1908</v>
      </c>
      <c r="J26" s="4">
        <f t="shared" si="5"/>
        <v>2226</v>
      </c>
      <c r="K26" s="20">
        <f t="shared" si="6"/>
        <v>21306</v>
      </c>
      <c r="L26" s="4" t="s">
        <v>54</v>
      </c>
    </row>
    <row r="27" spans="1:12" x14ac:dyDescent="0.25">
      <c r="A27" s="4">
        <v>2022</v>
      </c>
      <c r="B27" s="19" t="s">
        <v>34</v>
      </c>
      <c r="C27" s="19" t="s">
        <v>46</v>
      </c>
      <c r="D27" s="20">
        <v>20500</v>
      </c>
      <c r="E27" s="21">
        <f t="shared" si="0"/>
        <v>3075</v>
      </c>
      <c r="F27" s="21">
        <f t="shared" si="1"/>
        <v>7174.9999999999991</v>
      </c>
      <c r="G27" s="21">
        <f t="shared" si="2"/>
        <v>2050</v>
      </c>
      <c r="H27" s="22">
        <f t="shared" si="3"/>
        <v>32800</v>
      </c>
      <c r="I27" s="21">
        <f t="shared" si="4"/>
        <v>2460</v>
      </c>
      <c r="J27" s="21">
        <f t="shared" si="5"/>
        <v>2870.0000000000005</v>
      </c>
      <c r="K27" s="20">
        <f t="shared" si="6"/>
        <v>27470</v>
      </c>
      <c r="L27" s="4" t="s">
        <v>54</v>
      </c>
    </row>
    <row r="28" spans="1:12" x14ac:dyDescent="0.25">
      <c r="A28" s="4">
        <v>2023</v>
      </c>
      <c r="B28" s="19" t="s">
        <v>35</v>
      </c>
      <c r="C28" s="19" t="s">
        <v>46</v>
      </c>
      <c r="D28" s="20">
        <v>22500</v>
      </c>
      <c r="E28" s="4">
        <f t="shared" si="0"/>
        <v>3375</v>
      </c>
      <c r="F28" s="4">
        <f t="shared" si="1"/>
        <v>7874.9999999999991</v>
      </c>
      <c r="G28" s="4">
        <f t="shared" si="2"/>
        <v>2250</v>
      </c>
      <c r="H28" s="20">
        <f t="shared" si="3"/>
        <v>36000</v>
      </c>
      <c r="I28" s="4">
        <f t="shared" si="4"/>
        <v>2700</v>
      </c>
      <c r="J28" s="4">
        <f t="shared" si="5"/>
        <v>3150.0000000000005</v>
      </c>
      <c r="K28" s="20">
        <f t="shared" si="6"/>
        <v>30150</v>
      </c>
      <c r="L28" s="4" t="s">
        <v>54</v>
      </c>
    </row>
    <row r="29" spans="1:12" x14ac:dyDescent="0.25">
      <c r="A29" s="4">
        <v>2024</v>
      </c>
      <c r="B29" s="19" t="s">
        <v>36</v>
      </c>
      <c r="C29" s="19" t="s">
        <v>45</v>
      </c>
      <c r="D29" s="20">
        <v>21900</v>
      </c>
      <c r="E29" s="4">
        <f t="shared" si="0"/>
        <v>3285</v>
      </c>
      <c r="F29" s="4">
        <f t="shared" si="1"/>
        <v>7664.9999999999991</v>
      </c>
      <c r="G29" s="4">
        <f t="shared" si="2"/>
        <v>2190</v>
      </c>
      <c r="H29" s="20">
        <f t="shared" si="3"/>
        <v>35040</v>
      </c>
      <c r="I29" s="4">
        <f t="shared" si="4"/>
        <v>2628</v>
      </c>
      <c r="J29" s="4">
        <f t="shared" si="5"/>
        <v>3066.0000000000005</v>
      </c>
      <c r="K29" s="20">
        <f t="shared" si="6"/>
        <v>29346</v>
      </c>
      <c r="L29" s="4" t="s">
        <v>53</v>
      </c>
    </row>
    <row r="30" spans="1:12" x14ac:dyDescent="0.25">
      <c r="A30" s="4">
        <v>2025</v>
      </c>
      <c r="B30" s="19" t="s">
        <v>37</v>
      </c>
      <c r="C30" s="19" t="s">
        <v>46</v>
      </c>
      <c r="D30" s="20">
        <v>21300</v>
      </c>
      <c r="E30" s="4">
        <f t="shared" si="0"/>
        <v>3195</v>
      </c>
      <c r="F30" s="4">
        <f t="shared" si="1"/>
        <v>7454.9999999999991</v>
      </c>
      <c r="G30" s="4">
        <f t="shared" si="2"/>
        <v>2130</v>
      </c>
      <c r="H30" s="20">
        <f t="shared" si="3"/>
        <v>34080</v>
      </c>
      <c r="I30" s="4">
        <f t="shared" si="4"/>
        <v>2556</v>
      </c>
      <c r="J30" s="4">
        <f t="shared" si="5"/>
        <v>2982.0000000000005</v>
      </c>
      <c r="K30" s="20">
        <f t="shared" si="6"/>
        <v>28542</v>
      </c>
      <c r="L30" s="4" t="s">
        <v>54</v>
      </c>
    </row>
    <row r="31" spans="1:12" x14ac:dyDescent="0.25">
      <c r="A31" s="4">
        <v>2026</v>
      </c>
      <c r="B31" s="19" t="s">
        <v>38</v>
      </c>
      <c r="C31" s="19" t="s">
        <v>48</v>
      </c>
      <c r="D31" s="20">
        <v>23500</v>
      </c>
      <c r="E31" s="4">
        <f t="shared" si="0"/>
        <v>3525</v>
      </c>
      <c r="F31" s="4">
        <f t="shared" si="1"/>
        <v>8225</v>
      </c>
      <c r="G31" s="4">
        <f t="shared" si="2"/>
        <v>2350</v>
      </c>
      <c r="H31" s="20">
        <f t="shared" si="3"/>
        <v>37600</v>
      </c>
      <c r="I31" s="4">
        <f t="shared" si="4"/>
        <v>2820</v>
      </c>
      <c r="J31" s="4">
        <f t="shared" si="5"/>
        <v>3290.0000000000005</v>
      </c>
      <c r="K31" s="20">
        <f t="shared" si="6"/>
        <v>31490</v>
      </c>
      <c r="L31" s="4" t="s">
        <v>54</v>
      </c>
    </row>
    <row r="32" spans="1:12" x14ac:dyDescent="0.25">
      <c r="A32" s="4">
        <v>2027</v>
      </c>
      <c r="B32" s="19" t="s">
        <v>39</v>
      </c>
      <c r="C32" s="19" t="s">
        <v>46</v>
      </c>
      <c r="D32" s="20">
        <v>27900</v>
      </c>
      <c r="E32" s="4">
        <f t="shared" si="0"/>
        <v>4185</v>
      </c>
      <c r="F32" s="4">
        <f t="shared" si="1"/>
        <v>9765</v>
      </c>
      <c r="G32" s="4">
        <f t="shared" si="2"/>
        <v>2790</v>
      </c>
      <c r="H32" s="20">
        <f t="shared" si="3"/>
        <v>44640</v>
      </c>
      <c r="I32" s="4">
        <f t="shared" si="4"/>
        <v>3348</v>
      </c>
      <c r="J32" s="4">
        <f t="shared" si="5"/>
        <v>3906.0000000000005</v>
      </c>
      <c r="K32" s="20">
        <f t="shared" si="6"/>
        <v>37386</v>
      </c>
      <c r="L32" s="4" t="s">
        <v>54</v>
      </c>
    </row>
    <row r="33" spans="1:12" x14ac:dyDescent="0.25">
      <c r="A33" s="4">
        <v>2028</v>
      </c>
      <c r="B33" s="19" t="s">
        <v>40</v>
      </c>
      <c r="C33" s="19" t="s">
        <v>46</v>
      </c>
      <c r="D33" s="20">
        <v>24900</v>
      </c>
      <c r="E33" s="4">
        <f t="shared" si="0"/>
        <v>3735</v>
      </c>
      <c r="F33" s="4">
        <f t="shared" si="1"/>
        <v>8715</v>
      </c>
      <c r="G33" s="4">
        <f t="shared" si="2"/>
        <v>2490</v>
      </c>
      <c r="H33" s="20">
        <f t="shared" si="3"/>
        <v>39840</v>
      </c>
      <c r="I33" s="4">
        <f t="shared" si="4"/>
        <v>2988</v>
      </c>
      <c r="J33" s="4">
        <f t="shared" si="5"/>
        <v>3486.0000000000005</v>
      </c>
      <c r="K33" s="20">
        <f t="shared" si="6"/>
        <v>33366</v>
      </c>
      <c r="L33" s="4" t="s">
        <v>54</v>
      </c>
    </row>
    <row r="34" spans="1:12" x14ac:dyDescent="0.25">
      <c r="A34" s="4">
        <v>2029</v>
      </c>
      <c r="B34" s="19" t="s">
        <v>41</v>
      </c>
      <c r="C34" s="19" t="s">
        <v>46</v>
      </c>
      <c r="D34" s="20">
        <v>24300</v>
      </c>
      <c r="E34" s="4">
        <f t="shared" si="0"/>
        <v>3645</v>
      </c>
      <c r="F34" s="4">
        <f t="shared" si="1"/>
        <v>8505</v>
      </c>
      <c r="G34" s="4">
        <f t="shared" si="2"/>
        <v>2430</v>
      </c>
      <c r="H34" s="20">
        <f t="shared" si="3"/>
        <v>38880</v>
      </c>
      <c r="I34" s="4">
        <f t="shared" si="4"/>
        <v>2916</v>
      </c>
      <c r="J34" s="4">
        <f t="shared" si="5"/>
        <v>3402.0000000000005</v>
      </c>
      <c r="K34" s="20">
        <f t="shared" si="6"/>
        <v>32562</v>
      </c>
      <c r="L34" s="4" t="s">
        <v>53</v>
      </c>
    </row>
    <row r="35" spans="1:12" x14ac:dyDescent="0.25">
      <c r="A35" s="4">
        <v>2030</v>
      </c>
      <c r="B35" s="19" t="s">
        <v>42</v>
      </c>
      <c r="C35" s="19" t="s">
        <v>47</v>
      </c>
      <c r="D35" s="20">
        <v>23100</v>
      </c>
      <c r="E35" s="4">
        <f t="shared" si="0"/>
        <v>3465</v>
      </c>
      <c r="F35" s="4">
        <f t="shared" si="1"/>
        <v>8084.9999999999991</v>
      </c>
      <c r="G35" s="4">
        <f t="shared" si="2"/>
        <v>2310</v>
      </c>
      <c r="H35" s="20">
        <f t="shared" si="3"/>
        <v>36960</v>
      </c>
      <c r="I35" s="4">
        <f t="shared" si="4"/>
        <v>2772</v>
      </c>
      <c r="J35" s="4">
        <f t="shared" si="5"/>
        <v>3234.0000000000005</v>
      </c>
      <c r="K35" s="20">
        <f t="shared" si="6"/>
        <v>30954</v>
      </c>
      <c r="L35" s="4" t="s">
        <v>54</v>
      </c>
    </row>
    <row r="36" spans="1:12" x14ac:dyDescent="0.25">
      <c r="A36" s="8"/>
    </row>
    <row r="37" spans="1:12" x14ac:dyDescent="0.25">
      <c r="A37" s="8"/>
    </row>
    <row r="38" spans="1:12" x14ac:dyDescent="0.25">
      <c r="A38" s="8"/>
    </row>
    <row r="39" spans="1:12" x14ac:dyDescent="0.25">
      <c r="A39" s="8"/>
    </row>
  </sheetData>
  <mergeCells count="15">
    <mergeCell ref="E1:L2"/>
    <mergeCell ref="A1:C1"/>
    <mergeCell ref="A2:C2"/>
    <mergeCell ref="A3:A5"/>
    <mergeCell ref="B3:B5"/>
    <mergeCell ref="D3:D5"/>
    <mergeCell ref="K3:K5"/>
    <mergeCell ref="L3:L5"/>
    <mergeCell ref="J4:J5"/>
    <mergeCell ref="I4:I5"/>
    <mergeCell ref="E4:G4"/>
    <mergeCell ref="E3:G3"/>
    <mergeCell ref="I3:J3"/>
    <mergeCell ref="H3:H5"/>
    <mergeCell ref="C3:C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Sheet2!$B$4:$B$39</xm:f>
          </x14:formula1>
          <xm:sqref>D1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46"/>
  <sheetViews>
    <sheetView workbookViewId="0"/>
  </sheetViews>
  <sheetFormatPr defaultRowHeight="15" x14ac:dyDescent="0.25"/>
  <cols>
    <col min="2" max="2" width="7.42578125" customWidth="1"/>
    <col min="3" max="3" width="14.42578125" customWidth="1"/>
  </cols>
  <sheetData>
    <row r="4" spans="2:4" x14ac:dyDescent="0.25">
      <c r="B4" s="18">
        <v>44197</v>
      </c>
      <c r="C4" s="17" t="s">
        <v>46</v>
      </c>
      <c r="D4" s="2" t="s">
        <v>55</v>
      </c>
    </row>
    <row r="5" spans="2:4" x14ac:dyDescent="0.25">
      <c r="B5" s="18">
        <v>44228</v>
      </c>
      <c r="C5" s="17" t="s">
        <v>47</v>
      </c>
      <c r="D5" s="2" t="s">
        <v>56</v>
      </c>
    </row>
    <row r="6" spans="2:4" x14ac:dyDescent="0.25">
      <c r="B6" s="18">
        <v>44256</v>
      </c>
      <c r="C6" s="17" t="s">
        <v>45</v>
      </c>
      <c r="D6" s="2" t="s">
        <v>57</v>
      </c>
    </row>
    <row r="7" spans="2:4" x14ac:dyDescent="0.25">
      <c r="B7" s="18">
        <v>44287</v>
      </c>
      <c r="C7" s="17" t="s">
        <v>48</v>
      </c>
      <c r="D7" s="2" t="s">
        <v>58</v>
      </c>
    </row>
    <row r="8" spans="2:4" x14ac:dyDescent="0.25">
      <c r="B8" s="18">
        <v>44317</v>
      </c>
    </row>
    <row r="9" spans="2:4" x14ac:dyDescent="0.25">
      <c r="B9" s="18">
        <v>44348</v>
      </c>
      <c r="C9" s="2" t="s">
        <v>53</v>
      </c>
    </row>
    <row r="10" spans="2:4" x14ac:dyDescent="0.25">
      <c r="B10" s="18">
        <v>44378</v>
      </c>
      <c r="C10" s="2" t="s">
        <v>54</v>
      </c>
    </row>
    <row r="11" spans="2:4" x14ac:dyDescent="0.25">
      <c r="B11" s="18">
        <v>44409</v>
      </c>
    </row>
    <row r="12" spans="2:4" x14ac:dyDescent="0.25">
      <c r="B12" s="18">
        <v>44440</v>
      </c>
    </row>
    <row r="13" spans="2:4" x14ac:dyDescent="0.25">
      <c r="B13" s="18">
        <v>44470</v>
      </c>
    </row>
    <row r="14" spans="2:4" x14ac:dyDescent="0.25">
      <c r="B14" s="18">
        <v>44501</v>
      </c>
    </row>
    <row r="15" spans="2:4" x14ac:dyDescent="0.25">
      <c r="B15" s="18">
        <v>44531</v>
      </c>
    </row>
    <row r="16" spans="2:4" x14ac:dyDescent="0.25">
      <c r="B16" s="18">
        <v>44562</v>
      </c>
    </row>
    <row r="17" spans="2:2" x14ac:dyDescent="0.25">
      <c r="B17" s="18">
        <v>44593</v>
      </c>
    </row>
    <row r="18" spans="2:2" x14ac:dyDescent="0.25">
      <c r="B18" s="18">
        <v>44621</v>
      </c>
    </row>
    <row r="19" spans="2:2" x14ac:dyDescent="0.25">
      <c r="B19" s="18">
        <v>44652</v>
      </c>
    </row>
    <row r="20" spans="2:2" x14ac:dyDescent="0.25">
      <c r="B20" s="18">
        <v>44682</v>
      </c>
    </row>
    <row r="21" spans="2:2" x14ac:dyDescent="0.25">
      <c r="B21" s="18">
        <v>44713</v>
      </c>
    </row>
    <row r="22" spans="2:2" x14ac:dyDescent="0.25">
      <c r="B22" s="18">
        <v>44743</v>
      </c>
    </row>
    <row r="23" spans="2:2" x14ac:dyDescent="0.25">
      <c r="B23" s="18">
        <v>44774</v>
      </c>
    </row>
    <row r="24" spans="2:2" x14ac:dyDescent="0.25">
      <c r="B24" s="18">
        <v>44805</v>
      </c>
    </row>
    <row r="25" spans="2:2" x14ac:dyDescent="0.25">
      <c r="B25" s="18">
        <v>44835</v>
      </c>
    </row>
    <row r="26" spans="2:2" x14ac:dyDescent="0.25">
      <c r="B26" s="18">
        <v>44866</v>
      </c>
    </row>
    <row r="27" spans="2:2" x14ac:dyDescent="0.25">
      <c r="B27" s="18">
        <v>44896</v>
      </c>
    </row>
    <row r="28" spans="2:2" x14ac:dyDescent="0.25">
      <c r="B28" s="18">
        <v>44927</v>
      </c>
    </row>
    <row r="29" spans="2:2" x14ac:dyDescent="0.25">
      <c r="B29" s="18">
        <v>44958</v>
      </c>
    </row>
    <row r="30" spans="2:2" x14ac:dyDescent="0.25">
      <c r="B30" s="18">
        <v>44986</v>
      </c>
    </row>
    <row r="31" spans="2:2" x14ac:dyDescent="0.25">
      <c r="B31" s="18">
        <v>45017</v>
      </c>
    </row>
    <row r="32" spans="2:2" x14ac:dyDescent="0.25">
      <c r="B32" s="18">
        <v>45047</v>
      </c>
    </row>
    <row r="33" spans="2:2" x14ac:dyDescent="0.25">
      <c r="B33" s="18">
        <v>45078</v>
      </c>
    </row>
    <row r="34" spans="2:2" x14ac:dyDescent="0.25">
      <c r="B34" s="18">
        <v>45108</v>
      </c>
    </row>
    <row r="35" spans="2:2" x14ac:dyDescent="0.25">
      <c r="B35" s="18">
        <v>45139</v>
      </c>
    </row>
    <row r="36" spans="2:2" x14ac:dyDescent="0.25">
      <c r="B36" s="18">
        <v>45170</v>
      </c>
    </row>
    <row r="37" spans="2:2" x14ac:dyDescent="0.25">
      <c r="B37" s="18">
        <v>45200</v>
      </c>
    </row>
    <row r="38" spans="2:2" x14ac:dyDescent="0.25">
      <c r="B38" s="18">
        <v>45231</v>
      </c>
    </row>
    <row r="39" spans="2:2" x14ac:dyDescent="0.25">
      <c r="B39" s="18">
        <v>45261</v>
      </c>
    </row>
    <row r="40" spans="2:2" x14ac:dyDescent="0.25">
      <c r="B40" s="1"/>
    </row>
    <row r="41" spans="2:2" x14ac:dyDescent="0.25">
      <c r="B41" s="1"/>
    </row>
    <row r="42" spans="2:2" x14ac:dyDescent="0.25">
      <c r="B42" s="1"/>
    </row>
    <row r="43" spans="2:2" x14ac:dyDescent="0.25">
      <c r="B43" s="1"/>
    </row>
    <row r="44" spans="2:2" x14ac:dyDescent="0.25">
      <c r="B44" s="1"/>
    </row>
    <row r="45" spans="2:2" x14ac:dyDescent="0.25">
      <c r="B45" s="1"/>
    </row>
    <row r="46" spans="2:2" x14ac:dyDescent="0.25">
      <c r="B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 Table</vt:lpstr>
      <vt:lpstr>Chart</vt:lpstr>
      <vt:lpstr>Filter Table</vt:lpstr>
      <vt:lpstr>Main Salary Sheet</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2023-03-04T03:35:47Z</dcterms:created>
  <dcterms:modified xsi:type="dcterms:W3CDTF">2023-03-21T03:35:33Z</dcterms:modified>
</cp:coreProperties>
</file>