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bookViews>
    <workbookView xWindow="0" yWindow="0" windowWidth="15345" windowHeight="4575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2" l="1"/>
  <c r="C38" i="2"/>
  <c r="B38" i="2"/>
  <c r="E37" i="2"/>
  <c r="C37" i="2"/>
  <c r="B37" i="2"/>
  <c r="E36" i="2"/>
  <c r="C36" i="2"/>
  <c r="B36" i="2"/>
  <c r="E35" i="2"/>
  <c r="C35" i="2"/>
  <c r="B35" i="2"/>
  <c r="D31" i="2"/>
  <c r="C31" i="2"/>
  <c r="B31" i="2"/>
  <c r="D30" i="2"/>
  <c r="C30" i="2"/>
  <c r="B30" i="2"/>
  <c r="D29" i="2"/>
  <c r="A29" i="2"/>
  <c r="B29" i="2" s="1"/>
  <c r="D28" i="2"/>
  <c r="C28" i="2"/>
  <c r="B28" i="2"/>
  <c r="D27" i="2"/>
  <c r="C27" i="2"/>
  <c r="B27" i="2"/>
  <c r="I23" i="2"/>
  <c r="H23" i="2"/>
  <c r="I19" i="2"/>
  <c r="C29" i="2" l="1"/>
  <c r="C156" i="1" l="1"/>
  <c r="B156" i="1"/>
  <c r="C158" i="1" l="1"/>
  <c r="B158" i="1"/>
</calcChain>
</file>

<file path=xl/sharedStrings.xml><?xml version="1.0" encoding="utf-8"?>
<sst xmlns="http://schemas.openxmlformats.org/spreadsheetml/2006/main" count="259" uniqueCount="196">
  <si>
    <t>Maths</t>
  </si>
  <si>
    <t>Physics</t>
  </si>
  <si>
    <t>Chemistry</t>
  </si>
  <si>
    <t>Biology</t>
  </si>
  <si>
    <t>History</t>
  </si>
  <si>
    <t>Geography</t>
  </si>
  <si>
    <t>variance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</si>
  <si>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</si>
  <si>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</si>
  <si>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</si>
  <si>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</si>
  <si>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</si>
  <si>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</si>
  <si>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</si>
  <si>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</si>
  <si>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</si>
  <si>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</si>
  <si>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</si>
  <si>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</si>
  <si>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</si>
  <si>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</si>
  <si>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</si>
  <si>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</si>
  <si>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</si>
  <si>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</si>
  <si>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</si>
  <si>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</si>
  <si>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</si>
  <si>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</si>
  <si>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</si>
  <si>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</si>
  <si>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</si>
  <si>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Ans. We accept the null hypothesis, the two population means are the same but the two population variances may differ.</t>
  </si>
  <si>
    <t>For the given data find mean, standard deviation and variance in excel.</t>
  </si>
  <si>
    <t>marks</t>
  </si>
  <si>
    <t>subject</t>
  </si>
  <si>
    <t>marks 1</t>
  </si>
  <si>
    <t>marks 2</t>
  </si>
  <si>
    <t>From the given data, take a sample and find mean, standard deviation and variance for population in excel. Also, validate Central Limit Theorem in excel and python as discussed in the class.</t>
  </si>
  <si>
    <t>Marks R_S</t>
  </si>
  <si>
    <t xml:space="preserve">Que.1 </t>
  </si>
  <si>
    <t>Que.2</t>
  </si>
  <si>
    <t>Que.3</t>
  </si>
  <si>
    <t>Theory Task: Estimate mean for the problem statement discussed by your mentor.</t>
  </si>
  <si>
    <t>Que.4</t>
  </si>
  <si>
    <t>Theory Task: Validate Hypothesis for the problem statement discussed by your mentor.</t>
  </si>
  <si>
    <t>Que.5</t>
  </si>
  <si>
    <t>Perform One-way and two-way ANOVA on the dataset as discussed in class using formulae as well as ANOVA function in excel</t>
  </si>
  <si>
    <t>Group 1</t>
  </si>
  <si>
    <t>Group 2</t>
  </si>
  <si>
    <t>Group 3</t>
  </si>
  <si>
    <t>Ans. One way anova test</t>
  </si>
  <si>
    <t>Anova: Single Factor</t>
  </si>
  <si>
    <t>SUMMARY</t>
  </si>
  <si>
    <t>Groups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</si>
  <si>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</si>
  <si>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</si>
  <si>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</si>
  <si>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</si>
  <si>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</si>
  <si>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</si>
  <si>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</si>
  <si>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</si>
  <si>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</si>
  <si>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</si>
  <si>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</si>
  <si>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r>
      <rPr>
        <b/>
        <sz val="12"/>
        <color theme="1"/>
        <rFont val="Calibri Light"/>
        <family val="2"/>
        <scheme val="major"/>
      </rPr>
      <t>The null hypothesis is:</t>
    </r>
    <r>
      <rPr>
        <sz val="12"/>
        <color theme="1"/>
        <rFont val="Calibri Light"/>
        <family val="2"/>
        <scheme val="major"/>
      </rPr>
      <t> </t>
    </r>
    <r>
      <rPr>
        <sz val="12"/>
        <color theme="1"/>
        <rFont val="Calibri Light"/>
        <family val="2"/>
        <scheme val="major"/>
      </rPr>
      <t>there is no difference in the population means of the different levels of factor A (the only factor)</t>
    </r>
    <r>
      <rPr>
        <sz val="12"/>
        <color theme="1"/>
        <rFont val="Calibri Light"/>
        <family val="2"/>
        <scheme val="major"/>
      </rPr>
      <t>. </t>
    </r>
  </si>
  <si>
    <r>
      <rPr>
        <b/>
        <sz val="12"/>
        <color theme="1"/>
        <rFont val="Calibri Light"/>
        <family val="2"/>
        <scheme val="major"/>
      </rPr>
      <t>The alternative hypothesis is:</t>
    </r>
    <r>
      <rPr>
        <sz val="12"/>
        <color theme="1"/>
        <rFont val="Calibri Light"/>
        <family val="2"/>
        <scheme val="major"/>
      </rPr>
      <t> </t>
    </r>
    <r>
      <rPr>
        <sz val="12"/>
        <color theme="1"/>
        <rFont val="Calibri Light"/>
        <family val="2"/>
        <scheme val="major"/>
      </rPr>
      <t>there is a difference in the population means of the different levels of factor A (the only factor)</t>
    </r>
    <r>
      <rPr>
        <sz val="12"/>
        <color theme="1"/>
        <rFont val="Calibri Light"/>
        <family val="2"/>
        <scheme val="major"/>
      </rPr>
      <t>. </t>
    </r>
  </si>
  <si>
    <t>Ans. We accept the null hypothesis, which mean that there is no difference among group means.</t>
  </si>
  <si>
    <t>Que.6</t>
  </si>
  <si>
    <t>Two way anova test.</t>
  </si>
  <si>
    <t>water temperature</t>
  </si>
  <si>
    <t>detergent</t>
  </si>
  <si>
    <t>cold</t>
  </si>
  <si>
    <t>warm</t>
  </si>
  <si>
    <t>hot</t>
  </si>
  <si>
    <t>Detergent X</t>
  </si>
  <si>
    <t>Detergent Y</t>
  </si>
  <si>
    <t>Anova: Two-Factor With Replication</t>
  </si>
  <si>
    <t>Sample</t>
  </si>
  <si>
    <t>Columns</t>
  </si>
  <si>
    <t>Interaction</t>
  </si>
  <si>
    <t>Within</t>
  </si>
  <si>
    <t xml:space="preserve">Ans.This indicates that the water temperature has a consistent impact on the amount of dirt removed from the laundry. </t>
  </si>
  <si>
    <t>Ans.we reject the null hypothesis, because  interaction of water temperature and detergent F value is greater than F critical value.</t>
  </si>
  <si>
    <t>Perform t-test on the dataset as discussed in class using t-test function in excel.</t>
  </si>
  <si>
    <t>Advantages of a mean:</t>
  </si>
  <si>
    <t>The most commonly used measures of central tendency so it is easy to calculate.</t>
  </si>
  <si>
    <t>It takes all values into account.</t>
  </si>
  <si>
    <t>Useful for comparison.</t>
  </si>
  <si>
    <t>Every set has one and only one mean.</t>
  </si>
  <si>
    <t>Example:-</t>
  </si>
  <si>
    <t>marks:-5,15,16,20,23,18</t>
  </si>
  <si>
    <t>Mean= (5+15+16+20+23+18)/6</t>
  </si>
  <si>
    <t>Disadvantage of Mean:</t>
  </si>
  <si>
    <t>The arithmetic mean is highly affected by extremes values.</t>
  </si>
  <si>
    <r>
      <rPr>
        <sz val="11"/>
        <color theme="1"/>
        <rFont val="Calibri"/>
        <family val="2"/>
        <scheme val="minor"/>
      </rPr>
      <t>It cannot averages the ratios and percentage properly</t>
    </r>
    <r>
      <rPr>
        <sz val="11"/>
        <color theme="1"/>
        <rFont val="Calibri"/>
        <family val="2"/>
        <scheme val="minor"/>
      </rPr>
      <t>.</t>
    </r>
  </si>
  <si>
    <t>It is not an appropriate average for highly skewed distributions.</t>
  </si>
  <si>
    <t>It cannot be computed accurately if any item is missing.</t>
  </si>
  <si>
    <t>The mean sometime cannot coincide with any of the observe value.</t>
  </si>
  <si>
    <t>Mean: </t>
  </si>
  <si>
    <t>The mean of a set is the ratio of the sum of the elements to the total number of elements.</t>
  </si>
  <si>
    <t>Ans.</t>
  </si>
  <si>
    <t xml:space="preserve">When you start a research project, you need to have a clear and focused question that guides your inquiry.However, you may also have a tentative answer or prediction that you want to test. </t>
  </si>
  <si>
    <t>This is where a hypothesis comes in.</t>
  </si>
  <si>
    <t>A hypothesis is a statement that expresses a possible relationship between variables or phenomena, based on existing knowledge, theory, or observation.</t>
  </si>
  <si>
    <r>
      <t>A simple hypothesis is </t>
    </r>
    <r>
      <rPr>
        <sz val="11"/>
        <color theme="1"/>
        <rFont val="Calibri"/>
        <family val="2"/>
        <scheme val="minor"/>
      </rPr>
      <t>a statement made to reflect the relation between exactly two variables</t>
    </r>
    <r>
      <rPr>
        <sz val="11"/>
        <color theme="1"/>
        <rFont val="Calibri"/>
        <family val="2"/>
        <scheme val="minor"/>
      </rPr>
      <t>. </t>
    </r>
  </si>
  <si>
    <t xml:space="preserve"> “Smoking is a prominent cause of lung cancer." The dependent variable, lung cancer, is dependent on the independent variable, smoking. </t>
  </si>
  <si>
    <t>One independent and one dependent.</t>
  </si>
  <si>
    <t>Types of hypothesis:-</t>
  </si>
  <si>
    <t>1. Null hypothesis</t>
  </si>
  <si>
    <t>2. Alternetive hypothesis</t>
  </si>
  <si>
    <t>A null hypothesis proposes no relationship between two variables. Denoted by H0,it is a negative statement like “smoking is not a prominent cause of lung cancer,</t>
  </si>
  <si>
    <t>smoking and lung cancer does not have any relation.”</t>
  </si>
  <si>
    <t>Considered to be the opposite of a null hypothesis, an alternative hypothesis is denoted as H1 or Ha. It explicitly states that the dependent variable affects the independent variable.</t>
  </si>
  <si>
    <t>A good  alternative hypothesis example is the opposite of null hypothesis which is "smoking is a prominent cause of lung cancer."</t>
  </si>
  <si>
    <t>Advantages:-</t>
  </si>
  <si>
    <t>A hypothesis can help you to formulate a specific and testable research problem, and to design an appropriate method to collect and analyze data.</t>
  </si>
  <si>
    <t>A hypothesis can also help you to establish a clear direction and focus for your research, and to communicate your expectations and assumptions to your readers or audience.</t>
  </si>
  <si>
    <t>A hypothesis can also stimulate further research by generating new questions, insights, or hypotheses based on the results of your test.</t>
  </si>
  <si>
    <t>Disadvantages:-</t>
  </si>
  <si>
    <t>A hypothesis can also have some limitations and challenges, especially if it is not well-founded, well-defined, or well-supported.</t>
  </si>
  <si>
    <t>A hypothesis can bias your research process and interpretation, by making you look for evidence that confirms your prediction, rather than exploring alternative explanations or perspectives.</t>
  </si>
  <si>
    <t>A hypothesis can also be difficult to test or falsify, especially if it involves complex or abstract concepts, multiple or interacting variables, or qualitative or subjective data.</t>
  </si>
  <si>
    <t>A hypothesis can also limit your creativity and curiosity, by restricting your inquiry to a narrow or predetermined scope.</t>
  </si>
  <si>
    <t>The sample mean will approximately be normally distributed for large sample sizes, regardless of the distribution from which we are sampling.</t>
  </si>
  <si>
    <t>Central limit theorem:-</t>
  </si>
  <si>
    <t xml:space="preserve">Rule of thumb: Of course, the term “large” is relative. Roughly, the more “abnormal” the basic distribution, the larger n must be for normal approximations to work well. </t>
  </si>
  <si>
    <t>The rule of thumb is that a sample size n of at least 30 will suffice.</t>
  </si>
  <si>
    <t xml:space="preserve">It  is very important because, as we can often use well developed statistical inference procedures that are based on a normal distribution such as 68-95-99.7 rule and many others, </t>
  </si>
  <si>
    <t>even if we are sampling from a population that is not normal, provided we have a large sample size.</t>
  </si>
  <si>
    <t>Where bar{X} represents the sampling distribution of the sample mean of size n each, mu and sigma are the mean and standard deviation of the population respectively. The distribution of the sample tends towards the normal distribution as the sample size increases.</t>
  </si>
  <si>
    <t>que.1 Find Mean , Median , Mode of the desired Columns of the Data Set.</t>
  </si>
  <si>
    <t>mean_profit</t>
  </si>
  <si>
    <t>median_profit</t>
  </si>
  <si>
    <t>mode_quantity</t>
  </si>
  <si>
    <t>avg(v:v)</t>
  </si>
  <si>
    <t>median(v:v)</t>
  </si>
  <si>
    <t>mode(r:r)</t>
  </si>
  <si>
    <t>que.2 Use Sum , SumIF, and SumIFS get the desired output from the Dataset.</t>
  </si>
  <si>
    <t>sum_profit</t>
  </si>
  <si>
    <t>sumif_F_S_profit.</t>
  </si>
  <si>
    <t>sumifs_p_&gt;100</t>
  </si>
  <si>
    <t>SUM(V:V)</t>
  </si>
  <si>
    <t>SUMIF(T:T,"&gt;0")</t>
  </si>
  <si>
    <t>SUMIFS(T:T,T:T,"&gt;0",T:T,"&gt;100")</t>
  </si>
  <si>
    <t>que.3 Use Count, CountA and CountIFS , Print a Table of the outputs.</t>
  </si>
  <si>
    <t>count[only numbers]</t>
  </si>
  <si>
    <t>countA[numbers &amp; text]</t>
  </si>
  <si>
    <t>counttif[west]</t>
  </si>
  <si>
    <t>countifs[west&amp;consumer]</t>
  </si>
  <si>
    <t>COUNT(V2:V15)</t>
  </si>
  <si>
    <t>COUNTA(U2:U15)</t>
  </si>
  <si>
    <t>COUNTIF(L:L,"West")</t>
  </si>
  <si>
    <t>COUNTIFS(L:L,"West",G:G,"Consumer")</t>
  </si>
  <si>
    <t>que.4 By Using VLOOKUP, HLOOKUP and XLOOKUP make as compressed dataset.</t>
  </si>
  <si>
    <t>VLOOKUP</t>
  </si>
  <si>
    <t>XLOOKUP</t>
  </si>
  <si>
    <t>Column1</t>
  </si>
  <si>
    <t>cunsmer_id</t>
  </si>
  <si>
    <t>FirstName</t>
  </si>
  <si>
    <t>LastName</t>
  </si>
  <si>
    <t>Age</t>
  </si>
  <si>
    <t>Gender</t>
  </si>
  <si>
    <t>JobTitle</t>
  </si>
  <si>
    <t>c_id</t>
  </si>
  <si>
    <t>Pam</t>
  </si>
  <si>
    <t>Receptionist</t>
  </si>
  <si>
    <t>Jim</t>
  </si>
  <si>
    <t>Halpert</t>
  </si>
  <si>
    <t>Male</t>
  </si>
  <si>
    <t>Salesman</t>
  </si>
  <si>
    <t>Xlookup(K18,B18:B23,E18:E23,0)</t>
  </si>
  <si>
    <t>Beasley</t>
  </si>
  <si>
    <t>Female</t>
  </si>
  <si>
    <t>Dwight</t>
  </si>
  <si>
    <t>Schrute</t>
  </si>
  <si>
    <t>HLOOKUP</t>
  </si>
  <si>
    <t>Angela</t>
  </si>
  <si>
    <t>Martin</t>
  </si>
  <si>
    <t>Accountant</t>
  </si>
  <si>
    <t>Toby</t>
  </si>
  <si>
    <t>Flenderson</t>
  </si>
  <si>
    <t>HR</t>
  </si>
  <si>
    <t>que.5 Perform a logical test using IF, IFS ,IFNA,INDEX Functions.</t>
  </si>
  <si>
    <t>if</t>
  </si>
  <si>
    <t>IFNA</t>
  </si>
  <si>
    <t>index</t>
  </si>
  <si>
    <t>IFS</t>
  </si>
  <si>
    <t>IFS(G2&lt;=40000,"LOW",G2&lt;=50000,"MEDIUM",G2&lt;=65000,"HIGH")</t>
  </si>
  <si>
    <t>que.6 Perform a logical test on DATE and TIME Functions.</t>
  </si>
  <si>
    <t>Date</t>
  </si>
  <si>
    <t>day</t>
  </si>
  <si>
    <t>month</t>
  </si>
  <si>
    <t>time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</si>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</sst>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121"/>
      <name val="Segoe UI"/>
      <family val="2"/>
    </font>
    <font>
      <b/>
      <i/>
      <sz val="12"/>
      <color rgb="FF212121"/>
      <name val="Segoe U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666666"/>
      <name val="GothamSSm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3F9F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/>
      <diagonal/>
    </border>
    <border>
      <left/>
      <right/>
      <top/>
      <bottom style="medium">
        <color indexed="1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4" borderId="4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4" fillId="0" borderId="3" xfId="0" applyFont="1" applyFill="1" applyBorder="1" applyAlignment="1">
      <alignment horizontal="centerContinuous"/>
    </xf>
    <xf numFmtId="0" fontId="6" fillId="3" borderId="0" xfId="0" applyFont="1" applyFill="1"/>
    <xf numFmtId="0" fontId="5" fillId="3" borderId="0" xfId="0" applyFont="1" applyFill="1"/>
    <xf numFmtId="0" fontId="3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0" xfId="0" applyFont="1" applyBorder="1"/>
    <xf numFmtId="0" fontId="0" fillId="0" borderId="0" xfId="0" applyFont="1"/>
    <xf numFmtId="0" fontId="7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0" fontId="10" fillId="0" borderId="7" xfId="0" applyFont="1" applyFill="1" applyBorder="1" applyAlignment="1">
      <alignment horizontal="right"/>
    </xf>
    <xf numFmtId="0" fontId="1" fillId="0" borderId="0" xfId="0" applyFont="1"/>
    <xf numFmtId="0" fontId="11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/>
    </xf>
    <xf numFmtId="0" fontId="0" fillId="5" borderId="0" xfId="0" applyFont="1" applyFill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12" fillId="0" borderId="0" xfId="0" applyFont="1" applyBorder="1" applyAlignment="1">
      <alignment wrapText="1"/>
    </xf>
    <xf numFmtId="1" fontId="0" fillId="0" borderId="0" xfId="0" applyNumberFormat="1" applyBorder="1"/>
    <xf numFmtId="0" fontId="12" fillId="0" borderId="0" xfId="0" applyFont="1" applyBorder="1" applyAlignment="1">
      <alignment horizontal="right" wrapText="1"/>
    </xf>
    <xf numFmtId="1" fontId="0" fillId="0" borderId="0" xfId="0" applyNumberFormat="1"/>
    <xf numFmtId="0" fontId="13" fillId="6" borderId="8" xfId="0" applyFont="1" applyFill="1" applyBorder="1" applyAlignment="1">
      <alignment wrapText="1"/>
    </xf>
    <xf numFmtId="2" fontId="12" fillId="4" borderId="8" xfId="0" applyNumberFormat="1" applyFont="1" applyFill="1" applyBorder="1" applyAlignment="1">
      <alignment horizontal="right" wrapText="1"/>
    </xf>
    <xf numFmtId="2" fontId="12" fillId="0" borderId="8" xfId="0" applyNumberFormat="1" applyFont="1" applyBorder="1" applyAlignment="1">
      <alignment horizontal="right" wrapText="1"/>
    </xf>
    <xf numFmtId="164" fontId="12" fillId="4" borderId="8" xfId="0" applyNumberFormat="1" applyFont="1" applyFill="1" applyBorder="1" applyAlignment="1">
      <alignment horizontal="right" wrapText="1"/>
    </xf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23">
    <dxf>
      <numFmt numFmtId="23" formatCode="h:mm\ AM/PM"/>
    </dxf>
    <dxf>
      <numFmt numFmtId="165" formatCode="m/d/yyyy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Segoe UI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EEEEEE"/>
        </left>
        <right style="medium">
          <color rgb="FFEEEEEE"/>
        </right>
        <top style="medium">
          <color rgb="FFEEEEEE"/>
        </top>
        <bottom style="medium">
          <color rgb="FFEEEEE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121"/>
        <name val="Segoe UI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EEEEEE"/>
        </left>
        <right style="medium">
          <color rgb="FFEEEEEE"/>
        </right>
        <top style="medium">
          <color rgb="FFEEEEEE"/>
        </top>
        <bottom style="medium">
          <color rgb="FFEEEEEE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rgb="FF212121"/>
        <name val="Segoe UI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EEEEEE"/>
        </left>
        <right style="medium">
          <color rgb="FFEEEEEE"/>
        </right>
        <top style="medium">
          <color rgb="FFEEEEEE"/>
        </top>
        <bottom style="medium">
          <color rgb="FFEEEEEE"/>
        </bottom>
        <vertical/>
        <horizontal/>
      </border>
    </dxf>
    <dxf>
      <border outline="0">
        <bottom style="medium">
          <color rgb="FFEEEEE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108</xdr:row>
      <xdr:rowOff>0</xdr:rowOff>
    </xdr:from>
    <xdr:to>
      <xdr:col>9</xdr:col>
      <xdr:colOff>304800</xdr:colOff>
      <xdr:row>109</xdr:row>
      <xdr:rowOff>104774</xdr:rowOff>
    </xdr:to>
    <xdr:sp macro="" textlink="">
      <xdr:nvSpPr>
        <xdr:cNvPr id="1025" name="AutoShape 1" descr="image.png"/>
        <xdr:cNvSpPr>
          <a:spLocks noChangeAspect="1" noChangeArrowheads="1"/>
        </xdr:cNvSpPr>
      </xdr:nvSpPr>
      <xdr:spPr bwMode="auto">
        <a:xfrm>
          <a:off x="8820150" y="1133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304800</xdr:colOff>
      <xdr:row>42</xdr:row>
      <xdr:rowOff>114300</xdr:rowOff>
    </xdr:to>
    <xdr:sp macro="" textlink="">
      <xdr:nvSpPr>
        <xdr:cNvPr id="2" name="AutoShape 1" descr="image.png"/>
        <xdr:cNvSpPr>
          <a:spLocks noChangeAspect="1" noChangeArrowheads="1"/>
        </xdr:cNvSpPr>
      </xdr:nvSpPr>
      <xdr:spPr bwMode="auto">
        <a:xfrm>
          <a:off x="7943850" y="784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304800</xdr:colOff>
      <xdr:row>42</xdr:row>
      <xdr:rowOff>114300</xdr:rowOff>
    </xdr:to>
    <xdr:sp macro="" textlink="">
      <xdr:nvSpPr>
        <xdr:cNvPr id="1026" name="AutoShape 2" descr="image.png"/>
        <xdr:cNvSpPr>
          <a:spLocks noChangeAspect="1" noChangeArrowheads="1"/>
        </xdr:cNvSpPr>
      </xdr:nvSpPr>
      <xdr:spPr bwMode="auto">
        <a:xfrm>
          <a:off x="1704975" y="76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er_store_ass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Project_2"/>
      <sheetName val="assignment"/>
      <sheetName val="Sheet3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2:A12" totalsRowShown="0" dataDxfId="22" tableBorderDxfId="21">
  <autoFilter ref="A2:A12"/>
  <tableColumns count="1">
    <tableColumn id="1" name="marks" dataDxfId="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1" displayName="Table11" ref="H22:I23" totalsRowShown="0">
  <autoFilter ref="H22:I23"/>
  <tableColumns count="2">
    <tableColumn id="1" name="FirstName">
      <calculatedColumnFormula>HLOOKUP(H22,Table10[#All],4,TRUE)</calculatedColumnFormula>
    </tableColumn>
    <tableColumn id="2" name="Age">
      <calculatedColumnFormula>HLOOKUP(I22,Table10[#All],4,)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2" displayName="Table12" ref="H18:I19" totalsRowShown="0">
  <autoFilter ref="H18:I19"/>
  <tableColumns count="2">
    <tableColumn id="1" name="c_id" dataDxfId="6"/>
    <tableColumn id="2" name="FirstName">
      <calculatedColumnFormula>VLOOKUP(H19,Table10[#All],2,0)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4" displayName="Table14" ref="K17:L19" totalsRowShown="0">
  <autoFilter ref="K17:L19"/>
  <tableColumns count="2">
    <tableColumn id="1" name="XLOOKUP"/>
    <tableColumn id="2" name="Column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15" displayName="Table15" ref="A26:D31" totalsRowShown="0">
  <autoFilter ref="A26:D31"/>
  <tableColumns count="4">
    <tableColumn id="1" name="Age" dataDxfId="5"/>
    <tableColumn id="2" name="if" dataDxfId="4">
      <calculatedColumnFormula>_xlfn.IFNA(IF(Table15[[#This Row],[Age]]&gt;30,"adult","minor"),"NotFound")</calculatedColumnFormula>
    </tableColumn>
    <tableColumn id="3" name="IFNA" dataDxfId="3">
      <calculatedColumnFormula>_xlfn.IFNA(Table15[[#This Row],[Age]],"NotFound")</calculatedColumnFormula>
    </tableColumn>
    <tableColumn id="4" name="index" dataDxfId="2">
      <calculatedColumnFormula>INDEX([1]!Table10[#All],3,6)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e1615" displayName="Table1615" ref="A34:E38" totalsRowShown="0">
  <autoFilter ref="A34:E38"/>
  <tableColumns count="5">
    <tableColumn id="1" name="Date" dataDxfId="1"/>
    <tableColumn id="2" name="day">
      <calculatedColumnFormula>DAY(A35)</calculatedColumnFormula>
    </tableColumn>
    <tableColumn id="3" name="month">
      <calculatedColumnFormula>MONTH(A35)</calculatedColumnFormula>
    </tableColumn>
    <tableColumn id="4" name="time" dataDxfId="0"/>
    <tableColumn id="5" name="hou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48:C154" totalsRowShown="0" tableBorderDxfId="19">
  <autoFilter ref="A148:C154"/>
  <tableColumns count="3">
    <tableColumn id="1" name="subject" dataDxfId="18"/>
    <tableColumn id="2" name="marks 1" dataDxfId="17"/>
    <tableColumn id="3" name="marks 2" dataDxfId="16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9:A25" totalsRowShown="0">
  <autoFilter ref="A19:A25"/>
  <tableColumns count="1">
    <tableColumn id="1" name="Marks R_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5" displayName="Table5" ref="A91:C101" totalsRowShown="0">
  <autoFilter ref="A91:C101"/>
  <tableColumns count="3">
    <tableColumn id="1" name="Group 1"/>
    <tableColumn id="2" name="Group 2"/>
    <tableColumn id="3" name="Group 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A114:D124" totalsRowShown="0">
  <autoFilter ref="A114:D124"/>
  <tableColumns count="4">
    <tableColumn id="1" name="detergent" dataDxfId="15"/>
    <tableColumn id="2" name="cold"/>
    <tableColumn id="3" name="warm"/>
    <tableColumn id="4" name="ho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35" displayName="Table35" ref="A3:C5" totalsRowShown="0">
  <tableColumns count="3">
    <tableColumn id="1" name="mean_profit"/>
    <tableColumn id="2" name="median_profit"/>
    <tableColumn id="3" name="mode_quantit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6" displayName="Table6" ref="A8:C9" totalsRowShown="0">
  <autoFilter ref="A8:C9"/>
  <tableColumns count="3">
    <tableColumn id="1" name="sum_profit"/>
    <tableColumn id="2" name="sumif_F_S_profit."/>
    <tableColumn id="3" name="sumifs_p_&gt;10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9" displayName="Table9" ref="A13:D15" totalsRowShown="0">
  <autoFilter ref="A13:D15"/>
  <tableColumns count="4">
    <tableColumn id="1" name="count[only numbers]"/>
    <tableColumn id="2" name="countA[numbers &amp; text]"/>
    <tableColumn id="3" name="counttif[west]"/>
    <tableColumn id="4" name="countifs[west&amp;consum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10" displayName="Table10" ref="A18:F23" totalsRowShown="0" headerRowDxfId="14" dataDxfId="13">
  <autoFilter ref="A18:F23"/>
  <tableColumns count="6">
    <tableColumn id="1" name="cunsmer_id" dataDxfId="12"/>
    <tableColumn id="2" name="FirstName" dataDxfId="11"/>
    <tableColumn id="3" name="LastName" dataDxfId="10"/>
    <tableColumn id="4" name="Age" dataDxfId="9"/>
    <tableColumn id="5" name="Gender" dataDxfId="8"/>
    <tableColumn id="6" name="JobTitl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tabSelected="1" topLeftCell="A19" zoomScaleNormal="100" workbookViewId="0">
      <selection activeCell="E33" sqref="E33"/>
    </sheetView>
  </sheetViews>
  <sheetFormatPr defaultColWidth="13.140625" defaultRowHeight="15"/>
  <cols>
    <col min="1" max="1" width="13.5703125" bestFit="1" customWidth="1"/>
    <col min="2" max="3" width="12" customWidth="1"/>
    <col min="5" max="5" width="29" bestFit="1" customWidth="1"/>
  </cols>
  <sheetData>
    <row r="1" spans="1:4" ht="15.75" thickBot="1">
      <c r="A1" s="23" t="s">
        <v>40</v>
      </c>
      <c r="B1" s="23" t="s">
        <v>33</v>
      </c>
    </row>
    <row r="2" spans="1:4">
      <c r="A2" t="s">
        <v>34</v>
      </c>
      <c r="C2" s="10" t="s">
        <v>34</v>
      </c>
      <c r="D2" s="10"/>
    </row>
    <row r="3" spans="1:4">
      <c r="A3" s="7">
        <v>85</v>
      </c>
      <c r="C3" s="4"/>
      <c r="D3" s="4"/>
    </row>
    <row r="4" spans="1:4">
      <c r="A4" s="8">
        <v>86</v>
      </c>
      <c r="C4" s="4" t="s">
        <v>7</v>
      </c>
      <c r="D4" s="4">
        <v>83.4</v>
      </c>
    </row>
    <row r="5" spans="1:4">
      <c r="A5" s="7">
        <v>88</v>
      </c>
      <c r="C5" s="4" t="s">
        <v>8</v>
      </c>
      <c r="D5" s="4">
        <v>2.6674998698323407</v>
      </c>
    </row>
    <row r="6" spans="1:4">
      <c r="A6" s="8">
        <v>75</v>
      </c>
      <c r="C6" s="4" t="s">
        <v>9</v>
      </c>
      <c r="D6" s="4">
        <v>82.5</v>
      </c>
    </row>
    <row r="7" spans="1:4">
      <c r="A7" s="7">
        <v>78</v>
      </c>
      <c r="C7" s="4" t="s">
        <v>10</v>
      </c>
      <c r="D7" s="4" t="e">
        <v>#N/A</v>
      </c>
    </row>
    <row r="8" spans="1:4">
      <c r="A8" s="8">
        <v>94</v>
      </c>
      <c r="C8" s="4" t="s">
        <v>11</v>
      </c>
      <c r="D8" s="4">
        <v>8.4353752468728711</v>
      </c>
    </row>
    <row r="9" spans="1:4">
      <c r="A9" s="7">
        <v>98</v>
      </c>
      <c r="C9" s="4" t="s">
        <v>12</v>
      </c>
      <c r="D9" s="4">
        <v>71.155555555555566</v>
      </c>
    </row>
    <row r="10" spans="1:4">
      <c r="A10" s="8">
        <v>79</v>
      </c>
      <c r="C10" s="4" t="s">
        <v>13</v>
      </c>
      <c r="D10" s="4">
        <v>-0.52255384408569228</v>
      </c>
    </row>
    <row r="11" spans="1:4">
      <c r="A11" s="7">
        <v>71</v>
      </c>
      <c r="C11" s="4" t="s">
        <v>14</v>
      </c>
      <c r="D11" s="4">
        <v>0.37969170072827768</v>
      </c>
    </row>
    <row r="12" spans="1:4">
      <c r="A12" s="9">
        <v>80</v>
      </c>
      <c r="C12" s="4" t="s">
        <v>15</v>
      </c>
      <c r="D12" s="4">
        <v>27</v>
      </c>
    </row>
    <row r="13" spans="1:4">
      <c r="A13" s="15"/>
      <c r="C13" s="4" t="s">
        <v>16</v>
      </c>
      <c r="D13" s="4">
        <v>71</v>
      </c>
    </row>
    <row r="14" spans="1:4">
      <c r="A14" s="15"/>
      <c r="C14" s="4" t="s">
        <v>17</v>
      </c>
      <c r="D14" s="4">
        <v>98</v>
      </c>
    </row>
    <row r="15" spans="1:4">
      <c r="A15" s="15"/>
      <c r="C15" s="4" t="s">
        <v>18</v>
      </c>
      <c r="D15" s="4">
        <v>834</v>
      </c>
    </row>
    <row r="16" spans="1:4" ht="15.75" thickBot="1">
      <c r="A16" s="15"/>
      <c r="C16" s="5" t="s">
        <v>19</v>
      </c>
      <c r="D16" s="5">
        <v>10</v>
      </c>
    </row>
    <row r="17" spans="1:4">
      <c r="A17" s="15"/>
    </row>
    <row r="18" spans="1:4" ht="15.75" thickBot="1">
      <c r="A18" s="27" t="s">
        <v>41</v>
      </c>
      <c r="B18" s="23" t="s">
        <v>38</v>
      </c>
    </row>
    <row r="19" spans="1:4">
      <c r="A19" t="s">
        <v>39</v>
      </c>
      <c r="C19" s="10" t="s">
        <v>39</v>
      </c>
      <c r="D19" s="10"/>
    </row>
    <row r="20" spans="1:4">
      <c r="A20">
        <v>80</v>
      </c>
      <c r="C20" s="4"/>
      <c r="D20" s="4"/>
    </row>
    <row r="21" spans="1:4">
      <c r="A21">
        <v>80</v>
      </c>
      <c r="C21" s="4" t="s">
        <v>7</v>
      </c>
      <c r="D21" s="4">
        <v>78.166666666666671</v>
      </c>
    </row>
    <row r="22" spans="1:4">
      <c r="A22">
        <v>71</v>
      </c>
      <c r="C22" s="4" t="s">
        <v>8</v>
      </c>
      <c r="D22" s="4">
        <v>1.9564707454438917</v>
      </c>
    </row>
    <row r="23" spans="1:4">
      <c r="A23">
        <v>78</v>
      </c>
      <c r="C23" s="4" t="s">
        <v>9</v>
      </c>
      <c r="D23" s="4">
        <v>79</v>
      </c>
    </row>
    <row r="24" spans="1:4">
      <c r="A24">
        <v>75</v>
      </c>
      <c r="C24" s="4" t="s">
        <v>10</v>
      </c>
      <c r="D24" s="4">
        <v>80</v>
      </c>
    </row>
    <row r="25" spans="1:4">
      <c r="A25">
        <v>85</v>
      </c>
      <c r="C25" s="4" t="s">
        <v>11</v>
      </c>
      <c r="D25" s="4">
        <v>4.7923550230201704</v>
      </c>
    </row>
    <row r="26" spans="1:4">
      <c r="A26" s="15"/>
      <c r="C26" s="4" t="s">
        <v>12</v>
      </c>
      <c r="D26" s="4">
        <v>22.966666666666661</v>
      </c>
    </row>
    <row r="27" spans="1:4">
      <c r="A27" s="15"/>
      <c r="C27" s="4" t="s">
        <v>13</v>
      </c>
      <c r="D27" s="4">
        <v>0.30782291072019952</v>
      </c>
    </row>
    <row r="28" spans="1:4">
      <c r="A28" s="15"/>
      <c r="C28" s="4" t="s">
        <v>14</v>
      </c>
      <c r="D28" s="4">
        <v>-0.18655741124874381</v>
      </c>
    </row>
    <row r="29" spans="1:4">
      <c r="A29" s="15"/>
      <c r="C29" s="4" t="s">
        <v>15</v>
      </c>
      <c r="D29" s="4">
        <v>14</v>
      </c>
    </row>
    <row r="30" spans="1:4">
      <c r="A30" s="15"/>
      <c r="C30" s="4" t="s">
        <v>16</v>
      </c>
      <c r="D30" s="4">
        <v>71</v>
      </c>
    </row>
    <row r="31" spans="1:4">
      <c r="A31" s="15"/>
      <c r="C31" s="4" t="s">
        <v>17</v>
      </c>
      <c r="D31" s="4">
        <v>85</v>
      </c>
    </row>
    <row r="32" spans="1:4">
      <c r="A32" s="15"/>
      <c r="C32" s="4" t="s">
        <v>18</v>
      </c>
      <c r="D32" s="4">
        <v>469</v>
      </c>
    </row>
    <row r="33" spans="1:4" ht="15.75" thickBot="1">
      <c r="A33" s="15"/>
      <c r="C33" s="5" t="s">
        <v>19</v>
      </c>
      <c r="D33" s="5">
        <v>6</v>
      </c>
    </row>
    <row r="34" spans="1:4">
      <c r="A34" s="15"/>
    </row>
    <row r="35" spans="1:4">
      <c r="A35" s="27" t="s">
        <v>126</v>
      </c>
    </row>
    <row r="36" spans="1:4">
      <c r="A36" s="15"/>
      <c r="B36" s="16" t="s">
        <v>125</v>
      </c>
    </row>
    <row r="37" spans="1:4">
      <c r="A37" s="15"/>
      <c r="B37" s="16" t="s">
        <v>127</v>
      </c>
    </row>
    <row r="38" spans="1:4" ht="15" customHeight="1">
      <c r="A38" s="15"/>
      <c r="B38" t="s">
        <v>128</v>
      </c>
    </row>
    <row r="39" spans="1:4">
      <c r="A39" s="15"/>
      <c r="B39" s="30" t="s">
        <v>129</v>
      </c>
    </row>
    <row r="40" spans="1:4">
      <c r="A40" s="15"/>
      <c r="B40" t="s">
        <v>130</v>
      </c>
    </row>
    <row r="41" spans="1:4">
      <c r="A41" s="15"/>
      <c r="B41" s="30" t="s">
        <v>131</v>
      </c>
    </row>
    <row r="42" spans="1:4">
      <c r="A42" s="15"/>
    </row>
    <row r="43" spans="1:4">
      <c r="A43" s="15"/>
    </row>
    <row r="44" spans="1:4">
      <c r="A44" s="27" t="s">
        <v>42</v>
      </c>
      <c r="B44" s="23" t="s">
        <v>43</v>
      </c>
    </row>
    <row r="45" spans="1:4">
      <c r="A45" s="23" t="s">
        <v>100</v>
      </c>
      <c r="B45" t="s">
        <v>101</v>
      </c>
    </row>
    <row r="46" spans="1:4">
      <c r="A46" s="23" t="s">
        <v>86</v>
      </c>
    </row>
    <row r="47" spans="1:4" ht="15.75">
      <c r="A47" s="24"/>
      <c r="B47" t="s">
        <v>87</v>
      </c>
    </row>
    <row r="48" spans="1:4" ht="15.75">
      <c r="A48" s="24"/>
      <c r="B48" t="s">
        <v>88</v>
      </c>
    </row>
    <row r="49" spans="1:2" ht="15.75">
      <c r="A49" s="25"/>
      <c r="B49" t="s">
        <v>89</v>
      </c>
    </row>
    <row r="50" spans="1:2">
      <c r="A50" s="15"/>
      <c r="B50" t="s">
        <v>90</v>
      </c>
    </row>
    <row r="51" spans="1:2">
      <c r="A51" s="27" t="s">
        <v>94</v>
      </c>
    </row>
    <row r="52" spans="1:2">
      <c r="B52" s="26" t="s">
        <v>95</v>
      </c>
    </row>
    <row r="53" spans="1:2">
      <c r="B53" s="16" t="s">
        <v>96</v>
      </c>
    </row>
    <row r="54" spans="1:2">
      <c r="B54" s="16" t="s">
        <v>97</v>
      </c>
    </row>
    <row r="55" spans="1:2">
      <c r="B55" s="16" t="s">
        <v>98</v>
      </c>
    </row>
    <row r="56" spans="1:2">
      <c r="B56" s="16" t="s">
        <v>99</v>
      </c>
    </row>
    <row r="57" spans="1:2">
      <c r="A57" s="23" t="s">
        <v>91</v>
      </c>
    </row>
    <row r="58" spans="1:2">
      <c r="A58" s="15"/>
      <c r="B58" t="s">
        <v>92</v>
      </c>
    </row>
    <row r="59" spans="1:2">
      <c r="A59" s="15"/>
      <c r="B59" t="s">
        <v>93</v>
      </c>
    </row>
    <row r="60" spans="1:2">
      <c r="A60" s="15"/>
    </row>
    <row r="61" spans="1:2">
      <c r="A61" s="15"/>
    </row>
    <row r="62" spans="1:2">
      <c r="A62" s="27" t="s">
        <v>44</v>
      </c>
      <c r="B62" s="23" t="s">
        <v>45</v>
      </c>
    </row>
    <row r="63" spans="1:2">
      <c r="A63" s="27" t="s">
        <v>102</v>
      </c>
      <c r="B63" s="16" t="s">
        <v>103</v>
      </c>
    </row>
    <row r="64" spans="1:2">
      <c r="A64" s="15"/>
      <c r="B64" s="16" t="s">
        <v>104</v>
      </c>
    </row>
    <row r="65" spans="1:2">
      <c r="A65" s="15"/>
      <c r="B65" s="16" t="s">
        <v>105</v>
      </c>
    </row>
    <row r="66" spans="1:2">
      <c r="A66" s="15"/>
      <c r="B66" s="16" t="s">
        <v>106</v>
      </c>
    </row>
    <row r="67" spans="1:2">
      <c r="A67" s="15"/>
      <c r="B67" s="16" t="s">
        <v>108</v>
      </c>
    </row>
    <row r="68" spans="1:2">
      <c r="A68" s="27" t="s">
        <v>91</v>
      </c>
      <c r="B68" s="16"/>
    </row>
    <row r="69" spans="1:2">
      <c r="A69" s="15"/>
      <c r="B69" s="16" t="s">
        <v>107</v>
      </c>
    </row>
    <row r="70" spans="1:2">
      <c r="A70" s="27" t="s">
        <v>109</v>
      </c>
      <c r="B70" s="16"/>
    </row>
    <row r="71" spans="1:2">
      <c r="A71" s="15"/>
      <c r="B71" s="16" t="s">
        <v>110</v>
      </c>
    </row>
    <row r="72" spans="1:2">
      <c r="A72" s="15"/>
      <c r="B72" s="16" t="s">
        <v>112</v>
      </c>
    </row>
    <row r="73" spans="1:2">
      <c r="A73" s="15"/>
      <c r="B73" t="s">
        <v>113</v>
      </c>
    </row>
    <row r="74" spans="1:2">
      <c r="A74" s="15"/>
      <c r="B74" s="16"/>
    </row>
    <row r="75" spans="1:2">
      <c r="A75" s="15"/>
      <c r="B75" s="16" t="s">
        <v>111</v>
      </c>
    </row>
    <row r="76" spans="1:2">
      <c r="A76" s="15"/>
      <c r="B76" s="16" t="s">
        <v>114</v>
      </c>
    </row>
    <row r="77" spans="1:2">
      <c r="A77" s="15"/>
      <c r="B77" s="16" t="s">
        <v>115</v>
      </c>
    </row>
    <row r="78" spans="1:2">
      <c r="A78" s="27" t="s">
        <v>116</v>
      </c>
      <c r="B78" s="16"/>
    </row>
    <row r="79" spans="1:2">
      <c r="A79" s="15"/>
      <c r="B79" s="16" t="s">
        <v>117</v>
      </c>
    </row>
    <row r="80" spans="1:2">
      <c r="A80" s="15"/>
      <c r="B80" s="16" t="s">
        <v>118</v>
      </c>
    </row>
    <row r="81" spans="1:9">
      <c r="A81" s="15"/>
      <c r="B81" s="16" t="s">
        <v>119</v>
      </c>
    </row>
    <row r="82" spans="1:9">
      <c r="A82" s="27" t="s">
        <v>120</v>
      </c>
      <c r="B82" s="16"/>
    </row>
    <row r="83" spans="1:9">
      <c r="A83" s="15"/>
      <c r="B83" s="16" t="s">
        <v>121</v>
      </c>
    </row>
    <row r="84" spans="1:9">
      <c r="A84" s="15"/>
      <c r="B84" s="16" t="s">
        <v>122</v>
      </c>
    </row>
    <row r="85" spans="1:9">
      <c r="A85" s="15"/>
      <c r="B85" s="16" t="s">
        <v>124</v>
      </c>
    </row>
    <row r="86" spans="1:9">
      <c r="A86" s="15"/>
      <c r="B86" s="16" t="s">
        <v>123</v>
      </c>
    </row>
    <row r="87" spans="1:9">
      <c r="A87" s="15"/>
      <c r="B87" s="16"/>
    </row>
    <row r="88" spans="1:9">
      <c r="A88" s="15"/>
      <c r="B88" s="16"/>
    </row>
    <row r="89" spans="1:9">
      <c r="A89" s="27" t="s">
        <v>46</v>
      </c>
      <c r="B89" s="23" t="s">
        <v>47</v>
      </c>
    </row>
    <row r="90" spans="1:9">
      <c r="A90" s="28" t="s">
        <v>51</v>
      </c>
    </row>
    <row r="91" spans="1:9">
      <c r="A91" t="s">
        <v>48</v>
      </c>
      <c r="B91" t="s">
        <v>49</v>
      </c>
      <c r="C91" t="s">
        <v>50</v>
      </c>
      <c r="E91" s="23" t="s">
        <v>52</v>
      </c>
    </row>
    <row r="92" spans="1:9">
      <c r="A92">
        <v>85</v>
      </c>
      <c r="B92">
        <v>91</v>
      </c>
      <c r="C92">
        <v>79</v>
      </c>
    </row>
    <row r="93" spans="1:9" ht="15.75" thickBot="1">
      <c r="A93">
        <v>86</v>
      </c>
      <c r="B93">
        <v>92</v>
      </c>
      <c r="C93">
        <v>78</v>
      </c>
      <c r="E93" t="s">
        <v>53</v>
      </c>
    </row>
    <row r="94" spans="1:9">
      <c r="A94">
        <v>88</v>
      </c>
      <c r="B94">
        <v>93</v>
      </c>
      <c r="C94">
        <v>88</v>
      </c>
      <c r="E94" s="6" t="s">
        <v>54</v>
      </c>
      <c r="F94" s="6" t="s">
        <v>19</v>
      </c>
      <c r="G94" s="6" t="s">
        <v>18</v>
      </c>
      <c r="H94" s="6" t="s">
        <v>55</v>
      </c>
      <c r="I94" s="6" t="s">
        <v>23</v>
      </c>
    </row>
    <row r="95" spans="1:9">
      <c r="A95">
        <v>75</v>
      </c>
      <c r="B95">
        <v>85</v>
      </c>
      <c r="C95">
        <v>94</v>
      </c>
      <c r="E95" s="4" t="s">
        <v>48</v>
      </c>
      <c r="F95" s="4">
        <v>10</v>
      </c>
      <c r="G95" s="4">
        <v>834</v>
      </c>
      <c r="H95" s="4">
        <v>83.4</v>
      </c>
      <c r="I95" s="4">
        <v>71.155555555555566</v>
      </c>
    </row>
    <row r="96" spans="1:9">
      <c r="A96">
        <v>78</v>
      </c>
      <c r="B96">
        <v>87</v>
      </c>
      <c r="C96">
        <v>92</v>
      </c>
      <c r="E96" s="4" t="s">
        <v>49</v>
      </c>
      <c r="F96" s="4">
        <v>10</v>
      </c>
      <c r="G96" s="4">
        <v>893</v>
      </c>
      <c r="H96" s="4">
        <v>89.3</v>
      </c>
      <c r="I96" s="4">
        <v>23.122222222222224</v>
      </c>
    </row>
    <row r="97" spans="1:11" ht="15.75" thickBot="1">
      <c r="A97">
        <v>94</v>
      </c>
      <c r="B97">
        <v>84</v>
      </c>
      <c r="C97">
        <v>85</v>
      </c>
      <c r="E97" s="5" t="s">
        <v>50</v>
      </c>
      <c r="F97" s="5">
        <v>10</v>
      </c>
      <c r="G97" s="5">
        <v>847</v>
      </c>
      <c r="H97" s="5">
        <v>84.7</v>
      </c>
      <c r="I97" s="5">
        <v>28.011111111111113</v>
      </c>
    </row>
    <row r="98" spans="1:11">
      <c r="A98">
        <v>98</v>
      </c>
      <c r="B98">
        <v>82</v>
      </c>
      <c r="C98">
        <v>83</v>
      </c>
    </row>
    <row r="99" spans="1:11">
      <c r="A99">
        <v>79</v>
      </c>
      <c r="B99">
        <v>88</v>
      </c>
      <c r="C99">
        <v>85</v>
      </c>
    </row>
    <row r="100" spans="1:11" ht="15.75" thickBot="1">
      <c r="A100">
        <v>71</v>
      </c>
      <c r="B100">
        <v>95</v>
      </c>
      <c r="C100">
        <v>82</v>
      </c>
      <c r="E100" t="s">
        <v>56</v>
      </c>
    </row>
    <row r="101" spans="1:11">
      <c r="A101">
        <v>80</v>
      </c>
      <c r="B101">
        <v>96</v>
      </c>
      <c r="C101">
        <v>81</v>
      </c>
      <c r="E101" s="6" t="s">
        <v>57</v>
      </c>
      <c r="F101" s="6" t="s">
        <v>58</v>
      </c>
      <c r="G101" s="6" t="s">
        <v>26</v>
      </c>
      <c r="H101" s="6" t="s">
        <v>59</v>
      </c>
      <c r="I101" s="6" t="s">
        <v>60</v>
      </c>
      <c r="J101" s="6" t="s">
        <v>61</v>
      </c>
      <c r="K101" s="6" t="s">
        <v>62</v>
      </c>
    </row>
    <row r="102" spans="1:11">
      <c r="A102" s="15"/>
      <c r="E102" s="4" t="s">
        <v>63</v>
      </c>
      <c r="F102" s="4">
        <v>192.19999999999982</v>
      </c>
      <c r="G102" s="4">
        <v>2</v>
      </c>
      <c r="H102" s="4">
        <v>96.099999999999909</v>
      </c>
      <c r="I102" s="4">
        <v>2.3575322551335609</v>
      </c>
      <c r="J102" s="4">
        <v>0.11384795345837238</v>
      </c>
      <c r="K102" s="4">
        <v>3.3541308285291991</v>
      </c>
    </row>
    <row r="103" spans="1:11">
      <c r="A103" s="15"/>
      <c r="E103" s="4" t="s">
        <v>64</v>
      </c>
      <c r="F103" s="4">
        <v>1100.6000000000001</v>
      </c>
      <c r="G103" s="4">
        <v>27</v>
      </c>
      <c r="H103" s="4">
        <v>40.762962962962966</v>
      </c>
      <c r="I103" s="4"/>
      <c r="J103" s="4"/>
      <c r="K103" s="4"/>
    </row>
    <row r="104" spans="1:11">
      <c r="A104" s="15"/>
      <c r="E104" s="4"/>
      <c r="F104" s="4"/>
      <c r="G104" s="4"/>
      <c r="H104" s="4"/>
      <c r="I104" s="4"/>
      <c r="J104" s="4"/>
      <c r="K104" s="4"/>
    </row>
    <row r="105" spans="1:11" ht="15.75" thickBot="1">
      <c r="A105" s="15"/>
      <c r="E105" s="5" t="s">
        <v>65</v>
      </c>
      <c r="F105" s="5">
        <v>1292.8</v>
      </c>
      <c r="G105" s="5">
        <v>29</v>
      </c>
      <c r="H105" s="5"/>
      <c r="I105" s="5"/>
      <c r="J105" s="5"/>
      <c r="K105" s="5"/>
    </row>
    <row r="106" spans="1:11">
      <c r="A106" s="15"/>
      <c r="E106" s="4"/>
      <c r="F106" s="4"/>
      <c r="G106" s="4"/>
      <c r="H106" s="4"/>
      <c r="I106" s="4"/>
      <c r="J106" s="4"/>
      <c r="K106" s="4"/>
    </row>
    <row r="107" spans="1:11" ht="15.75">
      <c r="A107" s="17" t="s">
        <v>66</v>
      </c>
      <c r="B107" s="17"/>
      <c r="E107" s="4"/>
      <c r="F107" s="4"/>
      <c r="G107" s="4"/>
      <c r="H107" s="4"/>
      <c r="I107" s="4"/>
      <c r="J107" s="4"/>
      <c r="K107" s="4"/>
    </row>
    <row r="108" spans="1:11" ht="15.75">
      <c r="A108" s="17" t="s">
        <v>67</v>
      </c>
      <c r="E108" s="4"/>
      <c r="F108" s="4"/>
      <c r="G108" s="4"/>
      <c r="H108" s="4"/>
      <c r="I108" s="4"/>
      <c r="J108" s="4"/>
      <c r="K108" s="4"/>
    </row>
    <row r="109" spans="1:11" ht="15.75">
      <c r="A109" s="18" t="s">
        <v>68</v>
      </c>
      <c r="B109" s="19"/>
      <c r="E109" s="4"/>
      <c r="F109" s="4"/>
      <c r="G109" s="4"/>
      <c r="H109" s="4"/>
      <c r="I109" s="4"/>
      <c r="K109" s="4"/>
    </row>
    <row r="110" spans="1:11" ht="15.75">
      <c r="A110" s="18"/>
      <c r="B110" s="19"/>
      <c r="E110" s="4"/>
      <c r="F110" s="4"/>
      <c r="G110" s="4"/>
      <c r="H110" s="4"/>
      <c r="I110" s="4"/>
      <c r="J110" s="4"/>
      <c r="K110" s="4"/>
    </row>
    <row r="111" spans="1:11" ht="15.75">
      <c r="A111" s="16"/>
      <c r="B111" s="20"/>
      <c r="C111" s="16"/>
      <c r="D111" s="16"/>
      <c r="E111" s="4"/>
      <c r="F111" s="4"/>
      <c r="G111" s="4"/>
      <c r="H111" s="4"/>
      <c r="I111" s="4"/>
      <c r="J111" s="4"/>
      <c r="K111" s="4"/>
    </row>
    <row r="112" spans="1:11" ht="15.75">
      <c r="A112" s="27" t="s">
        <v>70</v>
      </c>
      <c r="B112" s="20"/>
      <c r="C112" s="16"/>
      <c r="D112" s="16"/>
      <c r="E112" s="4"/>
      <c r="F112" s="23" t="s">
        <v>78</v>
      </c>
    </row>
    <row r="113" spans="1:10">
      <c r="B113" s="32" t="s">
        <v>71</v>
      </c>
      <c r="C113" s="32"/>
      <c r="D113" s="32"/>
      <c r="E113" s="4"/>
    </row>
    <row r="114" spans="1:10">
      <c r="A114" t="s">
        <v>72</v>
      </c>
      <c r="B114" t="s">
        <v>73</v>
      </c>
      <c r="C114" t="s">
        <v>74</v>
      </c>
      <c r="D114" t="s">
        <v>75</v>
      </c>
      <c r="E114" s="4"/>
      <c r="F114" t="s">
        <v>53</v>
      </c>
      <c r="G114" t="s">
        <v>73</v>
      </c>
      <c r="H114" t="s">
        <v>74</v>
      </c>
      <c r="I114" t="s">
        <v>75</v>
      </c>
      <c r="J114" t="s">
        <v>65</v>
      </c>
    </row>
    <row r="115" spans="1:10" ht="15.75" thickBot="1">
      <c r="A115" s="21" t="s">
        <v>76</v>
      </c>
      <c r="B115">
        <v>4</v>
      </c>
      <c r="C115">
        <v>7</v>
      </c>
      <c r="D115">
        <v>10</v>
      </c>
      <c r="E115" s="4"/>
      <c r="F115" s="22" t="s">
        <v>76</v>
      </c>
      <c r="G115" s="22"/>
      <c r="H115" s="22"/>
      <c r="I115" s="22"/>
      <c r="J115" s="22"/>
    </row>
    <row r="116" spans="1:10">
      <c r="A116" s="21"/>
      <c r="B116">
        <v>5</v>
      </c>
      <c r="C116">
        <v>8</v>
      </c>
      <c r="D116">
        <v>11</v>
      </c>
      <c r="E116" s="4"/>
      <c r="F116" s="4" t="s">
        <v>19</v>
      </c>
      <c r="G116" s="4">
        <v>5</v>
      </c>
      <c r="H116" s="4">
        <v>5</v>
      </c>
      <c r="I116" s="4">
        <v>5</v>
      </c>
      <c r="J116" s="4">
        <v>15</v>
      </c>
    </row>
    <row r="117" spans="1:10">
      <c r="A117" s="21"/>
      <c r="B117">
        <v>5</v>
      </c>
      <c r="C117">
        <v>9</v>
      </c>
      <c r="D117">
        <v>12</v>
      </c>
      <c r="E117" s="4"/>
      <c r="F117" s="4" t="s">
        <v>18</v>
      </c>
      <c r="G117" s="4">
        <v>25</v>
      </c>
      <c r="H117" s="4">
        <v>39</v>
      </c>
      <c r="I117" s="4">
        <v>67</v>
      </c>
      <c r="J117" s="4">
        <v>131</v>
      </c>
    </row>
    <row r="118" spans="1:10">
      <c r="A118" s="21"/>
      <c r="B118">
        <v>6</v>
      </c>
      <c r="C118">
        <v>12</v>
      </c>
      <c r="D118">
        <v>19</v>
      </c>
      <c r="E118" s="4"/>
      <c r="F118" s="4" t="s">
        <v>55</v>
      </c>
      <c r="G118" s="4">
        <v>5</v>
      </c>
      <c r="H118" s="4">
        <v>7.8</v>
      </c>
      <c r="I118" s="4">
        <v>13.4</v>
      </c>
      <c r="J118" s="4">
        <v>8.7333333333333325</v>
      </c>
    </row>
    <row r="119" spans="1:10">
      <c r="A119" s="21"/>
      <c r="B119">
        <v>5</v>
      </c>
      <c r="C119">
        <v>3</v>
      </c>
      <c r="D119">
        <v>15</v>
      </c>
      <c r="E119" s="4"/>
      <c r="F119" s="4" t="s">
        <v>23</v>
      </c>
      <c r="G119" s="4">
        <v>0.5</v>
      </c>
      <c r="H119" s="4">
        <v>10.700000000000003</v>
      </c>
      <c r="I119" s="4">
        <v>13.300000000000011</v>
      </c>
      <c r="J119" s="4">
        <v>20.06666666666667</v>
      </c>
    </row>
    <row r="120" spans="1:10">
      <c r="A120" s="21" t="s">
        <v>77</v>
      </c>
      <c r="B120">
        <v>4</v>
      </c>
      <c r="C120">
        <v>12</v>
      </c>
      <c r="D120">
        <v>10</v>
      </c>
      <c r="E120" s="4"/>
      <c r="F120" s="4"/>
      <c r="G120" s="4"/>
      <c r="H120" s="4"/>
      <c r="I120" s="4"/>
      <c r="J120" s="4"/>
    </row>
    <row r="121" spans="1:10" ht="15.75" thickBot="1">
      <c r="A121" s="21"/>
      <c r="B121">
        <v>4</v>
      </c>
      <c r="C121">
        <v>12</v>
      </c>
      <c r="D121">
        <v>12</v>
      </c>
      <c r="E121" s="4"/>
      <c r="F121" s="22" t="s">
        <v>77</v>
      </c>
      <c r="G121" s="22"/>
      <c r="H121" s="22"/>
      <c r="I121" s="22"/>
      <c r="J121" s="22"/>
    </row>
    <row r="122" spans="1:10">
      <c r="A122" s="21"/>
      <c r="B122">
        <v>6</v>
      </c>
      <c r="C122">
        <v>13</v>
      </c>
      <c r="D122">
        <v>13</v>
      </c>
      <c r="E122" s="4"/>
      <c r="F122" s="4" t="s">
        <v>19</v>
      </c>
      <c r="G122" s="4">
        <v>5</v>
      </c>
      <c r="H122" s="4">
        <v>5</v>
      </c>
      <c r="I122" s="4">
        <v>5</v>
      </c>
      <c r="J122" s="4">
        <v>15</v>
      </c>
    </row>
    <row r="123" spans="1:10">
      <c r="A123" s="21"/>
      <c r="B123">
        <v>6</v>
      </c>
      <c r="C123">
        <v>15</v>
      </c>
      <c r="D123">
        <v>13</v>
      </c>
      <c r="F123" s="4" t="s">
        <v>18</v>
      </c>
      <c r="G123" s="4">
        <v>25</v>
      </c>
      <c r="H123" s="4">
        <v>65</v>
      </c>
      <c r="I123" s="4">
        <v>60</v>
      </c>
      <c r="J123" s="4">
        <v>150</v>
      </c>
    </row>
    <row r="124" spans="1:10">
      <c r="A124" s="21"/>
      <c r="B124">
        <v>5</v>
      </c>
      <c r="C124">
        <v>13</v>
      </c>
      <c r="D124">
        <v>12</v>
      </c>
      <c r="F124" s="4" t="s">
        <v>55</v>
      </c>
      <c r="G124" s="4">
        <v>5</v>
      </c>
      <c r="H124" s="4">
        <v>13</v>
      </c>
      <c r="I124" s="4">
        <v>12</v>
      </c>
      <c r="J124" s="4">
        <v>10</v>
      </c>
    </row>
    <row r="125" spans="1:10">
      <c r="A125" s="21"/>
      <c r="F125" s="4" t="s">
        <v>23</v>
      </c>
      <c r="G125" s="4">
        <v>1</v>
      </c>
      <c r="H125" s="4">
        <v>1.5</v>
      </c>
      <c r="I125" s="4">
        <v>1.5</v>
      </c>
      <c r="J125" s="4">
        <v>14.714285714285714</v>
      </c>
    </row>
    <row r="126" spans="1:10">
      <c r="A126" s="21"/>
      <c r="F126" s="4"/>
      <c r="G126" s="4"/>
      <c r="H126" s="4"/>
      <c r="I126" s="4"/>
      <c r="J126" s="4"/>
    </row>
    <row r="127" spans="1:10" ht="15.75" thickBot="1">
      <c r="A127" s="21"/>
      <c r="F127" s="22" t="s">
        <v>65</v>
      </c>
      <c r="G127" s="22"/>
      <c r="H127" s="22"/>
      <c r="I127" s="22"/>
    </row>
    <row r="128" spans="1:10">
      <c r="A128" s="21"/>
      <c r="F128" s="4" t="s">
        <v>19</v>
      </c>
      <c r="G128" s="4">
        <v>10</v>
      </c>
      <c r="H128" s="4">
        <v>10</v>
      </c>
      <c r="I128" s="4">
        <v>10</v>
      </c>
    </row>
    <row r="129" spans="1:12">
      <c r="A129" s="21"/>
      <c r="F129" s="4" t="s">
        <v>18</v>
      </c>
      <c r="G129" s="4">
        <v>50</v>
      </c>
      <c r="H129" s="4">
        <v>104</v>
      </c>
      <c r="I129" s="4">
        <v>127</v>
      </c>
    </row>
    <row r="130" spans="1:12">
      <c r="A130" s="21"/>
      <c r="F130" s="4" t="s">
        <v>55</v>
      </c>
      <c r="G130" s="4">
        <v>5</v>
      </c>
      <c r="H130" s="4">
        <v>10.4</v>
      </c>
      <c r="I130" s="4">
        <v>12.7</v>
      </c>
    </row>
    <row r="131" spans="1:12">
      <c r="A131" s="21"/>
      <c r="F131" s="4" t="s">
        <v>23</v>
      </c>
      <c r="G131" s="4">
        <v>0.66666666666666663</v>
      </c>
      <c r="H131" s="4">
        <v>12.933333333333344</v>
      </c>
      <c r="I131" s="4">
        <v>7.122222222222212</v>
      </c>
    </row>
    <row r="132" spans="1:12">
      <c r="A132" s="21"/>
      <c r="F132" s="4"/>
      <c r="G132" s="4"/>
      <c r="H132" s="4"/>
      <c r="I132" s="4"/>
    </row>
    <row r="133" spans="1:12">
      <c r="A133" s="21"/>
    </row>
    <row r="134" spans="1:12" ht="15.75" thickBot="1">
      <c r="A134" s="21"/>
      <c r="F134" t="s">
        <v>56</v>
      </c>
    </row>
    <row r="135" spans="1:12">
      <c r="A135" s="21"/>
      <c r="F135" s="6" t="s">
        <v>57</v>
      </c>
      <c r="G135" s="6" t="s">
        <v>58</v>
      </c>
      <c r="H135" s="6" t="s">
        <v>26</v>
      </c>
      <c r="I135" s="6" t="s">
        <v>59</v>
      </c>
      <c r="J135" s="6" t="s">
        <v>60</v>
      </c>
      <c r="K135" s="6" t="s">
        <v>61</v>
      </c>
      <c r="L135" s="6" t="s">
        <v>62</v>
      </c>
    </row>
    <row r="136" spans="1:12">
      <c r="A136" s="21"/>
      <c r="F136" s="4" t="s">
        <v>79</v>
      </c>
      <c r="G136" s="4">
        <v>12.033333333333474</v>
      </c>
      <c r="H136" s="4">
        <v>1</v>
      </c>
      <c r="I136" s="4">
        <v>12.033333333333474</v>
      </c>
      <c r="J136" s="4">
        <v>2.533333333333363</v>
      </c>
      <c r="K136" s="4">
        <v>0.12455165715804999</v>
      </c>
      <c r="L136" s="4">
        <v>4.2596772726902348</v>
      </c>
    </row>
    <row r="137" spans="1:12">
      <c r="A137" s="21"/>
      <c r="F137" s="4" t="s">
        <v>80</v>
      </c>
      <c r="G137" s="4">
        <v>312.46666666666681</v>
      </c>
      <c r="H137" s="4">
        <v>2</v>
      </c>
      <c r="I137" s="4">
        <v>156.23333333333341</v>
      </c>
      <c r="J137" s="4">
        <v>32.891228070175451</v>
      </c>
      <c r="K137" s="4">
        <v>1.33118101779885E-7</v>
      </c>
      <c r="L137" s="4">
        <v>3.4028261053501945</v>
      </c>
    </row>
    <row r="138" spans="1:12">
      <c r="A138" s="21"/>
      <c r="F138" s="4" t="s">
        <v>81</v>
      </c>
      <c r="G138" s="4">
        <v>60.466666666666526</v>
      </c>
      <c r="H138" s="4">
        <v>2</v>
      </c>
      <c r="I138" s="4">
        <v>30.233333333333263</v>
      </c>
      <c r="J138" s="4">
        <v>6.3649122807017395</v>
      </c>
      <c r="K138" s="4">
        <v>6.0577124334189394E-3</v>
      </c>
      <c r="L138" s="4">
        <v>3.4028261053501945</v>
      </c>
    </row>
    <row r="139" spans="1:12">
      <c r="A139" s="21"/>
      <c r="F139" s="4" t="s">
        <v>82</v>
      </c>
      <c r="G139" s="4">
        <v>114</v>
      </c>
      <c r="H139" s="4">
        <v>24</v>
      </c>
      <c r="I139" s="4">
        <v>4.75</v>
      </c>
      <c r="J139" s="4"/>
      <c r="K139" s="4"/>
      <c r="L139" s="4"/>
    </row>
    <row r="140" spans="1:12">
      <c r="A140" s="21"/>
      <c r="F140" s="4"/>
      <c r="G140" s="4"/>
      <c r="H140" s="4"/>
      <c r="I140" s="4"/>
      <c r="J140" s="4"/>
      <c r="K140" s="4"/>
      <c r="L140" s="4"/>
    </row>
    <row r="141" spans="1:12" ht="15.75" thickBot="1">
      <c r="A141" s="21"/>
      <c r="F141" s="5" t="s">
        <v>65</v>
      </c>
      <c r="G141" s="5">
        <v>498.96666666666681</v>
      </c>
      <c r="H141" s="5">
        <v>29</v>
      </c>
      <c r="I141" s="5"/>
      <c r="J141" s="5"/>
      <c r="K141" s="5"/>
      <c r="L141" s="5"/>
    </row>
    <row r="142" spans="1:12">
      <c r="A142" s="21"/>
    </row>
    <row r="143" spans="1:12">
      <c r="A143" s="29" t="s">
        <v>84</v>
      </c>
      <c r="B143" s="16"/>
      <c r="C143" s="16"/>
    </row>
    <row r="144" spans="1:12">
      <c r="A144" s="29" t="s">
        <v>83</v>
      </c>
    </row>
    <row r="145" spans="1:7">
      <c r="A145" s="21"/>
    </row>
    <row r="146" spans="1:7">
      <c r="A146" s="21"/>
    </row>
    <row r="147" spans="1:7">
      <c r="A147" s="29" t="s">
        <v>69</v>
      </c>
      <c r="B147" s="23" t="s">
        <v>85</v>
      </c>
    </row>
    <row r="148" spans="1:7" ht="21.75" thickBot="1">
      <c r="A148" s="11" t="s">
        <v>35</v>
      </c>
      <c r="B148" s="12" t="s">
        <v>36</v>
      </c>
      <c r="C148" s="12" t="s">
        <v>37</v>
      </c>
      <c r="E148" s="31" t="s">
        <v>20</v>
      </c>
      <c r="F148" s="31"/>
      <c r="G148" s="31"/>
    </row>
    <row r="149" spans="1:7" ht="18" thickBot="1">
      <c r="A149" s="1" t="s">
        <v>0</v>
      </c>
      <c r="B149" s="2">
        <v>45</v>
      </c>
      <c r="C149">
        <v>62</v>
      </c>
    </row>
    <row r="150" spans="1:7" ht="18" thickBot="1">
      <c r="A150" s="3" t="s">
        <v>1</v>
      </c>
      <c r="B150" s="2">
        <v>45</v>
      </c>
      <c r="C150" s="2">
        <v>55</v>
      </c>
      <c r="E150" s="6"/>
      <c r="F150" s="6" t="s">
        <v>21</v>
      </c>
      <c r="G150" s="6" t="s">
        <v>22</v>
      </c>
    </row>
    <row r="151" spans="1:7" ht="18" thickBot="1">
      <c r="A151" s="1" t="s">
        <v>2</v>
      </c>
      <c r="B151" s="2">
        <v>45</v>
      </c>
      <c r="C151" s="2">
        <v>55</v>
      </c>
      <c r="E151" s="4" t="s">
        <v>7</v>
      </c>
      <c r="F151" s="4">
        <v>53.333333333333336</v>
      </c>
      <c r="G151" s="4">
        <v>62.5</v>
      </c>
    </row>
    <row r="152" spans="1:7" ht="18" thickBot="1">
      <c r="A152" s="3" t="s">
        <v>3</v>
      </c>
      <c r="B152" s="2">
        <v>50</v>
      </c>
      <c r="C152" s="2">
        <v>65</v>
      </c>
      <c r="E152" s="4" t="s">
        <v>23</v>
      </c>
      <c r="F152" s="4">
        <v>186.66666666666643</v>
      </c>
      <c r="G152" s="4">
        <v>41.1</v>
      </c>
    </row>
    <row r="153" spans="1:7" ht="18" thickBot="1">
      <c r="A153" s="1" t="s">
        <v>4</v>
      </c>
      <c r="B153" s="2">
        <v>55</v>
      </c>
      <c r="C153" s="2">
        <v>68</v>
      </c>
      <c r="E153" s="4" t="s">
        <v>24</v>
      </c>
      <c r="F153" s="4">
        <v>6</v>
      </c>
      <c r="G153" s="4">
        <v>6</v>
      </c>
    </row>
    <row r="154" spans="1:7" ht="17.25">
      <c r="A154" s="13" t="s">
        <v>5</v>
      </c>
      <c r="B154" s="14">
        <v>80</v>
      </c>
      <c r="C154" s="14">
        <v>70</v>
      </c>
      <c r="E154" s="4" t="s">
        <v>25</v>
      </c>
      <c r="F154" s="4">
        <v>0</v>
      </c>
      <c r="G154" s="4"/>
    </row>
    <row r="155" spans="1:7">
      <c r="E155" s="4" t="s">
        <v>26</v>
      </c>
      <c r="F155" s="4">
        <v>7</v>
      </c>
      <c r="G155" s="4"/>
    </row>
    <row r="156" spans="1:7">
      <c r="A156" t="s">
        <v>6</v>
      </c>
      <c r="B156">
        <f>VAR(B149:B154)</f>
        <v>186.66666666666643</v>
      </c>
      <c r="C156">
        <f>VAR(C149:C154)</f>
        <v>41.1</v>
      </c>
      <c r="E156" s="4" t="s">
        <v>27</v>
      </c>
      <c r="F156" s="4">
        <v>-1.4877911852336898</v>
      </c>
      <c r="G156" s="4"/>
    </row>
    <row r="157" spans="1:7">
      <c r="E157" s="4" t="s">
        <v>28</v>
      </c>
      <c r="F157" s="4">
        <v>9.0203020921787072E-2</v>
      </c>
      <c r="G157" s="4"/>
    </row>
    <row r="158" spans="1:7">
      <c r="B158">
        <f>B156/C156</f>
        <v>4.5417680454176743</v>
      </c>
      <c r="C158">
        <f>B156/C156</f>
        <v>4.5417680454176743</v>
      </c>
      <c r="E158" s="4" t="s">
        <v>29</v>
      </c>
      <c r="F158" s="4">
        <v>1.8945786050900073</v>
      </c>
      <c r="G158" s="4"/>
    </row>
    <row r="159" spans="1:7">
      <c r="E159" s="4" t="s">
        <v>30</v>
      </c>
      <c r="F159" s="4">
        <v>0.18040604184357414</v>
      </c>
      <c r="G159" s="4"/>
    </row>
    <row r="160" spans="1:7" ht="15.75" thickBot="1">
      <c r="E160" s="5" t="s">
        <v>31</v>
      </c>
      <c r="F160" s="5">
        <v>2.3646242515927849</v>
      </c>
      <c r="G160" s="5"/>
    </row>
    <row r="162" spans="1:1">
      <c r="A162" s="23" t="s">
        <v>32</v>
      </c>
    </row>
  </sheetData>
  <mergeCells count="2">
    <mergeCell ref="E148:G148"/>
    <mergeCell ref="B113:D113"/>
  </mergeCells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workbookViewId="0">
      <selection activeCell="F3" sqref="F3"/>
    </sheetView>
  </sheetViews>
  <sheetFormatPr defaultRowHeight="15"/>
  <cols>
    <col min="1" max="1" width="21.7109375" customWidth="1"/>
    <col min="2" max="2" width="24.7109375" customWidth="1"/>
    <col min="3" max="3" width="16.140625" customWidth="1"/>
    <col min="4" max="4" width="26.28515625" customWidth="1"/>
    <col min="5" max="5" width="9.85546875" customWidth="1"/>
    <col min="6" max="6" width="15" bestFit="1" customWidth="1"/>
    <col min="8" max="9" width="12.28515625" customWidth="1"/>
    <col min="11" max="11" width="11.7109375" customWidth="1"/>
    <col min="12" max="12" width="11" customWidth="1"/>
  </cols>
  <sheetData>
    <row r="2" spans="1:7">
      <c r="A2" s="33" t="s">
        <v>132</v>
      </c>
      <c r="B2" s="34"/>
      <c r="C2" s="34"/>
      <c r="D2" s="34"/>
      <c r="E2" s="34"/>
      <c r="F2" s="34"/>
      <c r="G2" s="34"/>
    </row>
    <row r="3" spans="1:7">
      <c r="A3" t="s">
        <v>133</v>
      </c>
      <c r="B3" t="s">
        <v>134</v>
      </c>
      <c r="C3" t="s">
        <v>135</v>
      </c>
    </row>
    <row r="4" spans="1:7">
      <c r="A4" s="35">
        <v>54.478432524928898</v>
      </c>
      <c r="B4" s="35">
        <v>13.070699999999999</v>
      </c>
      <c r="C4">
        <v>3</v>
      </c>
    </row>
    <row r="5" spans="1:7">
      <c r="A5" t="s">
        <v>136</v>
      </c>
      <c r="B5" t="s">
        <v>137</v>
      </c>
      <c r="C5" t="s">
        <v>138</v>
      </c>
    </row>
    <row r="7" spans="1:7">
      <c r="A7" s="23" t="s">
        <v>139</v>
      </c>
    </row>
    <row r="8" spans="1:7">
      <c r="A8" t="s">
        <v>140</v>
      </c>
      <c r="B8" t="s">
        <v>141</v>
      </c>
      <c r="C8" t="s">
        <v>142</v>
      </c>
    </row>
    <row r="9" spans="1:7">
      <c r="A9">
        <v>442528.30739999778</v>
      </c>
      <c r="B9">
        <v>442528.30739999778</v>
      </c>
      <c r="C9">
        <v>300175.05289999984</v>
      </c>
    </row>
    <row r="10" spans="1:7">
      <c r="A10" t="s">
        <v>143</v>
      </c>
      <c r="B10" t="s">
        <v>144</v>
      </c>
      <c r="C10" t="s">
        <v>145</v>
      </c>
    </row>
    <row r="12" spans="1:7">
      <c r="A12" s="23" t="s">
        <v>146</v>
      </c>
    </row>
    <row r="13" spans="1:7">
      <c r="A13" t="s">
        <v>147</v>
      </c>
      <c r="B13" t="s">
        <v>148</v>
      </c>
      <c r="C13" t="s">
        <v>149</v>
      </c>
      <c r="D13" t="s">
        <v>150</v>
      </c>
    </row>
    <row r="14" spans="1:7">
      <c r="A14">
        <v>13</v>
      </c>
      <c r="B14">
        <v>14</v>
      </c>
      <c r="C14">
        <v>3203</v>
      </c>
      <c r="D14">
        <v>1672</v>
      </c>
    </row>
    <row r="15" spans="1:7">
      <c r="A15" t="s">
        <v>151</v>
      </c>
      <c r="B15" t="s">
        <v>152</v>
      </c>
      <c r="C15" t="s">
        <v>153</v>
      </c>
      <c r="D15" t="s">
        <v>154</v>
      </c>
    </row>
    <row r="17" spans="1:12">
      <c r="A17" s="23" t="s">
        <v>155</v>
      </c>
      <c r="H17" s="36" t="s">
        <v>156</v>
      </c>
      <c r="I17" s="36"/>
      <c r="K17" t="s">
        <v>157</v>
      </c>
      <c r="L17" t="s">
        <v>158</v>
      </c>
    </row>
    <row r="18" spans="1:12">
      <c r="A18" s="37" t="s">
        <v>159</v>
      </c>
      <c r="B18" s="38" t="s">
        <v>160</v>
      </c>
      <c r="C18" s="38" t="s">
        <v>161</v>
      </c>
      <c r="D18" s="38" t="s">
        <v>162</v>
      </c>
      <c r="E18" s="38" t="s">
        <v>163</v>
      </c>
      <c r="F18" s="38" t="s">
        <v>164</v>
      </c>
      <c r="H18" t="s">
        <v>165</v>
      </c>
      <c r="I18" t="s">
        <v>160</v>
      </c>
      <c r="K18" t="s">
        <v>166</v>
      </c>
      <c r="L18" t="s">
        <v>167</v>
      </c>
    </row>
    <row r="19" spans="1:12">
      <c r="A19" s="39">
        <v>1</v>
      </c>
      <c r="B19" s="38" t="s">
        <v>168</v>
      </c>
      <c r="C19" s="38" t="s">
        <v>169</v>
      </c>
      <c r="D19" s="40">
        <v>30</v>
      </c>
      <c r="E19" s="38" t="s">
        <v>170</v>
      </c>
      <c r="F19" s="38" t="s">
        <v>171</v>
      </c>
      <c r="G19" s="41"/>
      <c r="H19" s="41">
        <v>2</v>
      </c>
      <c r="I19" t="str">
        <f>VLOOKUP(H19,Table10[#All],2,0)</f>
        <v>Pam</v>
      </c>
      <c r="K19" t="s">
        <v>172</v>
      </c>
    </row>
    <row r="20" spans="1:12">
      <c r="A20" s="39">
        <v>2</v>
      </c>
      <c r="B20" s="38" t="s">
        <v>166</v>
      </c>
      <c r="C20" s="38" t="s">
        <v>173</v>
      </c>
      <c r="D20" s="40">
        <v>45</v>
      </c>
      <c r="E20" s="38" t="s">
        <v>174</v>
      </c>
      <c r="F20" s="38" t="s">
        <v>167</v>
      </c>
    </row>
    <row r="21" spans="1:12">
      <c r="A21" s="39">
        <v>3</v>
      </c>
      <c r="B21" s="38" t="s">
        <v>175</v>
      </c>
      <c r="C21" s="38" t="s">
        <v>176</v>
      </c>
      <c r="D21" s="40">
        <v>30</v>
      </c>
      <c r="E21" s="38" t="s">
        <v>170</v>
      </c>
      <c r="F21" s="38" t="s">
        <v>171</v>
      </c>
      <c r="H21" s="36" t="s">
        <v>177</v>
      </c>
      <c r="I21" s="36"/>
    </row>
    <row r="22" spans="1:12">
      <c r="A22" s="39">
        <v>4</v>
      </c>
      <c r="B22" s="38" t="s">
        <v>178</v>
      </c>
      <c r="C22" s="38" t="s">
        <v>179</v>
      </c>
      <c r="D22" s="40">
        <v>31</v>
      </c>
      <c r="E22" s="38" t="s">
        <v>174</v>
      </c>
      <c r="F22" s="38" t="s">
        <v>180</v>
      </c>
      <c r="H22" t="s">
        <v>160</v>
      </c>
      <c r="I22" t="s">
        <v>162</v>
      </c>
    </row>
    <row r="23" spans="1:12">
      <c r="A23" s="39">
        <v>5</v>
      </c>
      <c r="B23" s="38" t="s">
        <v>181</v>
      </c>
      <c r="C23" s="38" t="s">
        <v>182</v>
      </c>
      <c r="D23" s="40">
        <v>32</v>
      </c>
      <c r="E23" s="38" t="s">
        <v>170</v>
      </c>
      <c r="F23" s="38" t="s">
        <v>183</v>
      </c>
      <c r="H23" t="str">
        <f>HLOOKUP(H22,Table10[#All],4,TRUE)</f>
        <v>Dwight</v>
      </c>
      <c r="I23">
        <f>HLOOKUP(I22,Table10[#All],4,)</f>
        <v>30</v>
      </c>
    </row>
    <row r="24" spans="1:12">
      <c r="A24" s="41"/>
    </row>
    <row r="25" spans="1:12">
      <c r="A25" s="23" t="s">
        <v>184</v>
      </c>
    </row>
    <row r="26" spans="1:12">
      <c r="A26" s="42" t="s">
        <v>162</v>
      </c>
      <c r="B26" t="s">
        <v>185</v>
      </c>
      <c r="C26" t="s">
        <v>186</v>
      </c>
      <c r="D26" t="s">
        <v>187</v>
      </c>
      <c r="F26" t="s">
        <v>188</v>
      </c>
    </row>
    <row r="27" spans="1:12">
      <c r="A27" s="43">
        <v>30</v>
      </c>
      <c r="B27" t="str">
        <f>_xlfn.IFNA(IF(Table15[[#This Row],[Age]]&gt;30,"adult","minor"),"NotFound")</f>
        <v>minor</v>
      </c>
      <c r="C27">
        <f>_xlfn.IFNA(Table15[[#This Row],[Age]],"NotFound")</f>
        <v>30</v>
      </c>
      <c r="D27" t="str">
        <f>INDEX(Table10[#All],2,6)</f>
        <v>Salesman</v>
      </c>
      <c r="F27" t="s">
        <v>189</v>
      </c>
    </row>
    <row r="28" spans="1:12">
      <c r="A28" s="44">
        <v>45</v>
      </c>
      <c r="B28" t="str">
        <f>_xlfn.IFNA(IF(Table15[[#This Row],[Age]]&gt;30,"adult","minor"),"NotFound")</f>
        <v>adult</v>
      </c>
      <c r="C28">
        <f>_xlfn.IFNA(Table15[[#This Row],[Age]],"NotFound")</f>
        <v>45</v>
      </c>
      <c r="D28" t="str">
        <f>INDEX(Table10[#All],3,6)</f>
        <v>Receptionist</v>
      </c>
    </row>
    <row r="29" spans="1:12">
      <c r="A29" s="45" t="e">
        <f>MODE(Table10[cunsmer_id])</f>
        <v>#N/A</v>
      </c>
      <c r="B29" t="str">
        <f>_xlfn.IFNA(IF(Table15[[#This Row],[Age]]&gt;30,"adult","minor"),"NotFound")</f>
        <v>NotFound</v>
      </c>
      <c r="C29" t="str">
        <f>_xlfn.IFNA(Table15[[#This Row],[Age]],"NotFound")</f>
        <v>NotFound</v>
      </c>
      <c r="D29" t="str">
        <f>INDEX(Table10[#All],4,6)</f>
        <v>Salesman</v>
      </c>
    </row>
    <row r="30" spans="1:12">
      <c r="A30" s="44">
        <v>31</v>
      </c>
      <c r="B30" t="str">
        <f>_xlfn.IFNA(IF(Table15[[#This Row],[Age]]&gt;30,"adult","minor"),"NotFound")</f>
        <v>adult</v>
      </c>
      <c r="C30">
        <f>_xlfn.IFNA(Table15[[#This Row],[Age]],"NotFound")</f>
        <v>31</v>
      </c>
      <c r="D30" t="str">
        <f>INDEX(Table10[#All],5,6)</f>
        <v>Accountant</v>
      </c>
    </row>
    <row r="31" spans="1:12">
      <c r="A31" s="43">
        <v>32</v>
      </c>
      <c r="B31" t="str">
        <f>_xlfn.IFNA(IF(Table15[[#This Row],[Age]]&gt;30,"adult","minor"),"NotFound")</f>
        <v>adult</v>
      </c>
      <c r="C31">
        <f>_xlfn.IFNA(Table15[[#This Row],[Age]],"NotFound")</f>
        <v>32</v>
      </c>
      <c r="D31" t="str">
        <f>INDEX(Table10[#All],6,6)</f>
        <v>HR</v>
      </c>
    </row>
    <row r="33" spans="1:5">
      <c r="A33" s="23" t="s">
        <v>190</v>
      </c>
    </row>
    <row r="34" spans="1:5">
      <c r="A34" s="46" t="s">
        <v>191</v>
      </c>
      <c r="B34" t="s">
        <v>192</v>
      </c>
      <c r="C34" t="s">
        <v>193</v>
      </c>
      <c r="D34" t="s">
        <v>194</v>
      </c>
      <c r="E34" t="s">
        <v>195</v>
      </c>
    </row>
    <row r="35" spans="1:5">
      <c r="A35" s="46">
        <v>44239</v>
      </c>
      <c r="B35">
        <f>DAY(A35)</f>
        <v>12</v>
      </c>
      <c r="C35">
        <f>MONTH(A35)</f>
        <v>2</v>
      </c>
      <c r="D35" s="47">
        <v>0.87569444444444444</v>
      </c>
      <c r="E35" s="47" t="str">
        <f>TEXT(D35,"hh")</f>
        <v>21</v>
      </c>
    </row>
    <row r="36" spans="1:5">
      <c r="A36" s="46">
        <v>44334</v>
      </c>
      <c r="B36">
        <f t="shared" ref="B36:B38" si="0">DAY(A36)</f>
        <v>18</v>
      </c>
      <c r="C36">
        <f t="shared" ref="C36:C38" si="1">MONTH(A36)</f>
        <v>5</v>
      </c>
      <c r="D36" s="47">
        <v>0.87777777777777777</v>
      </c>
      <c r="E36" t="str">
        <f>TEXT(D36,"hh")</f>
        <v>21</v>
      </c>
    </row>
    <row r="37" spans="1:5">
      <c r="A37" s="46">
        <v>44480</v>
      </c>
      <c r="B37">
        <f t="shared" si="0"/>
        <v>11</v>
      </c>
      <c r="C37">
        <f t="shared" si="1"/>
        <v>10</v>
      </c>
      <c r="D37" s="47">
        <v>0.92013888888888884</v>
      </c>
      <c r="E37" t="str">
        <f>TEXT(D37,"hh")</f>
        <v>22</v>
      </c>
    </row>
    <row r="38" spans="1:5">
      <c r="A38" s="46">
        <v>44377</v>
      </c>
      <c r="B38">
        <f t="shared" si="0"/>
        <v>30</v>
      </c>
      <c r="C38">
        <f t="shared" si="1"/>
        <v>6</v>
      </c>
      <c r="D38" s="47">
        <v>0.87916666666666676</v>
      </c>
      <c r="E38" t="str">
        <f>TEXT(D36,"hh")</f>
        <v>21</v>
      </c>
    </row>
  </sheetData>
  <mergeCells count="2">
    <mergeCell ref="H17:I17"/>
    <mergeCell ref="H21:I21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2023-04-26T13:12:40Z</dcterms:created>
  <dcterms:modified xsi:type="dcterms:W3CDTF">2023-09-12T06:21:51Z</dcterms:modified>
</cp:coreProperties>
</file>