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UNSW\3RD YEAR\TERM 3\PHYS3114\LABS\DATA\"/>
    </mc:Choice>
  </mc:AlternateContent>
  <xr:revisionPtr revIDLastSave="0" documentId="13_ncr:1_{14095E41-0977-40A9-91FF-95E92FFFB46B}" xr6:coauthVersionLast="47" xr6:coauthVersionMax="47" xr10:uidLastSave="{00000000-0000-0000-0000-000000000000}"/>
  <bookViews>
    <workbookView xWindow="5750" yWindow="40" windowWidth="16920" windowHeight="10540" activeTab="4" xr2:uid="{00000000-000D-0000-FFFF-FFFF00000000}"/>
  </bookViews>
  <sheets>
    <sheet name="Experiment 1" sheetId="1" r:id="rId1"/>
    <sheet name="Experiment 2" sheetId="2" r:id="rId2"/>
    <sheet name="Experiment 3" sheetId="3" r:id="rId3"/>
    <sheet name="Experiment 4" sheetId="4" r:id="rId4"/>
    <sheet name="Experiment 6" sheetId="6" r:id="rId5"/>
    <sheet name="Experiment 7" sheetId="7" r:id="rId6"/>
    <sheet name="Additional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 s="1"/>
  <c r="M18" i="1" s="1"/>
  <c r="M19" i="1" s="1"/>
  <c r="M20" i="1" s="1"/>
  <c r="M21" i="1" s="1"/>
  <c r="M22" i="1" s="1"/>
  <c r="M23" i="1" s="1"/>
  <c r="M24" i="1" s="1"/>
  <c r="M25" i="1" s="1"/>
  <c r="B8" i="7"/>
  <c r="B9" i="7" s="1"/>
  <c r="K11" i="7"/>
  <c r="K12" i="7" s="1"/>
  <c r="L3" i="4" l="1"/>
  <c r="L4" i="4"/>
  <c r="L5" i="4"/>
  <c r="L6" i="4"/>
  <c r="L7" i="4"/>
  <c r="L8" i="4"/>
  <c r="L9" i="4"/>
  <c r="L10" i="4"/>
  <c r="L2" i="4"/>
  <c r="L11" i="4" s="1"/>
  <c r="K6" i="4"/>
  <c r="K8" i="4"/>
  <c r="K9" i="4"/>
  <c r="K10" i="4"/>
  <c r="K5" i="4"/>
  <c r="K4" i="4"/>
  <c r="K3" i="4"/>
  <c r="K2" i="4"/>
  <c r="V3" i="4"/>
  <c r="E3" i="4"/>
  <c r="E4" i="4"/>
  <c r="E5" i="4"/>
  <c r="E2" i="4"/>
  <c r="C9" i="3"/>
  <c r="C10" i="2" l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K7" i="4"/>
</calcChain>
</file>

<file path=xl/sharedStrings.xml><?xml version="1.0" encoding="utf-8"?>
<sst xmlns="http://schemas.openxmlformats.org/spreadsheetml/2006/main" count="139" uniqueCount="79">
  <si>
    <t>Bias Voltage</t>
  </si>
  <si>
    <t>V</t>
  </si>
  <si>
    <t>mm</t>
  </si>
  <si>
    <t>Comment</t>
  </si>
  <si>
    <t>The blank component is suppose to be metal in order to form a short circuit</t>
  </si>
  <si>
    <t>Comments:</t>
  </si>
  <si>
    <t>Blank</t>
  </si>
  <si>
    <t>Matched load</t>
  </si>
  <si>
    <t>amplitude, delta y (mV)</t>
  </si>
  <si>
    <t>distance (cm)</t>
  </si>
  <si>
    <t>No termination</t>
  </si>
  <si>
    <t>max/min</t>
  </si>
  <si>
    <t xml:space="preserve">max </t>
  </si>
  <si>
    <t xml:space="preserve">min </t>
  </si>
  <si>
    <t xml:space="preserve">max  </t>
  </si>
  <si>
    <t>min</t>
  </si>
  <si>
    <t>max</t>
  </si>
  <si>
    <t>Chose 4 max and 4 min to have 3 measurements and cal</t>
  </si>
  <si>
    <t>Stub Tuner</t>
  </si>
  <si>
    <t>Had to go back to the blank measurements because we did not have enough data</t>
  </si>
  <si>
    <t>Micrometer</t>
  </si>
  <si>
    <t>for matched load, the max and mins are indistinguishable</t>
  </si>
  <si>
    <t>no stub</t>
  </si>
  <si>
    <t>3rd stub</t>
  </si>
  <si>
    <t>position (cm)</t>
  </si>
  <si>
    <t>15 mm out</t>
  </si>
  <si>
    <t>25 mm in</t>
  </si>
  <si>
    <t>amplitude (mV)</t>
  </si>
  <si>
    <t>position (mm)</t>
  </si>
  <si>
    <t>The  shape of the curve is not constantly square and becomes distorted</t>
  </si>
  <si>
    <t>maximum (11 cm on slotted wg)</t>
  </si>
  <si>
    <t>minimum (12.1 cm on slotted wg)</t>
  </si>
  <si>
    <t>These values are lambda/2</t>
  </si>
  <si>
    <t>When detector is set to minima, the amplitude suddenly increases at resonance</t>
  </si>
  <si>
    <t>lambda_g=</t>
  </si>
  <si>
    <t>cm</t>
  </si>
  <si>
    <t>3.4 cm out</t>
  </si>
  <si>
    <t>4.5 cm in</t>
  </si>
  <si>
    <t>Since the micrometre has no threads, the uncertainty of the micrometer cause the uncertainty in the measurement</t>
  </si>
  <si>
    <t>R_max</t>
  </si>
  <si>
    <t>R_min</t>
  </si>
  <si>
    <t>ratio</t>
  </si>
  <si>
    <t>precision of oscilliscope</t>
  </si>
  <si>
    <t>position of microscope (cm)</t>
  </si>
  <si>
    <t>max-min</t>
  </si>
  <si>
    <t>average lambda</t>
  </si>
  <si>
    <t>Action</t>
  </si>
  <si>
    <t>Observation</t>
  </si>
  <si>
    <t>Pushing Padding Attenuator in and out</t>
  </si>
  <si>
    <t>When the attenuator is fully out, the square wave is at a minima. When the attenuator is fully in, the square wave is at a maxima</t>
  </si>
  <si>
    <t>atten out hand</t>
  </si>
  <si>
    <t>atten in hand</t>
  </si>
  <si>
    <t>Doppler shift, and inverse square law</t>
  </si>
  <si>
    <t>No fluctuations (due to no voltage)</t>
  </si>
  <si>
    <t>had to zoom in 10 times from 2.00V to 200 mV to see signal. Small due to inverse square law. Small fluctuations</t>
  </si>
  <si>
    <t>human</t>
  </si>
  <si>
    <t>metal plate</t>
  </si>
  <si>
    <t>small fluctuations</t>
  </si>
  <si>
    <t>paper plate</t>
  </si>
  <si>
    <t>slightly larger than human</t>
  </si>
  <si>
    <t>large fluctuations</t>
  </si>
  <si>
    <t>walking in front of horn approx 2.5 metres away</t>
  </si>
  <si>
    <t>from end of track to horn</t>
  </si>
  <si>
    <t>time (s)</t>
  </si>
  <si>
    <t>number of oscillations</t>
  </si>
  <si>
    <t>delta f</t>
  </si>
  <si>
    <t>f</t>
  </si>
  <si>
    <t>10 GHz</t>
  </si>
  <si>
    <t>11.5 Hz</t>
  </si>
  <si>
    <t>51 cm</t>
  </si>
  <si>
    <t>2.5 cm</t>
  </si>
  <si>
    <t>width of wave guide</t>
  </si>
  <si>
    <t>average delta f</t>
  </si>
  <si>
    <t>speed</t>
  </si>
  <si>
    <t>average</t>
  </si>
  <si>
    <t>Taping aluminium to a rotational device and elevating such that it is aliogned with the wave</t>
  </si>
  <si>
    <t>Using a small pendulum to see the period of oscillation</t>
  </si>
  <si>
    <t>Comment:</t>
  </si>
  <si>
    <t>Remember to switch the oscillator to AC fluctuations to avoid having to adjust the centre of the graph everytime the scale is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</si>
</sst>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opLeftCell="A7" workbookViewId="0">
      <selection activeCell="F36" sqref="F36"/>
    </sheetView>
  </sheetViews>
  <sheetFormatPr defaultColWidth="9.1796875" defaultRowHeight="14.5" x14ac:dyDescent="0.35"/>
  <cols>
    <col min="1" max="1" width="12.81640625" style="1" bestFit="1" customWidth="1"/>
    <col min="2" max="2" width="22.453125" style="1" bestFit="1" customWidth="1"/>
    <col min="3" max="3" width="9" style="1" bestFit="1" customWidth="1"/>
    <col min="4" max="4" width="9" style="1" customWidth="1"/>
    <col min="5" max="5" width="14.7265625" style="1" bestFit="1" customWidth="1"/>
    <col min="6" max="6" width="22.453125" style="1" bestFit="1" customWidth="1"/>
    <col min="7" max="7" width="9" style="1" bestFit="1" customWidth="1"/>
    <col min="8" max="8" width="9" style="1" customWidth="1"/>
    <col min="9" max="9" width="13.1796875" style="1" bestFit="1" customWidth="1"/>
    <col min="10" max="10" width="22.453125" style="1" bestFit="1" customWidth="1"/>
    <col min="11" max="11" width="9" style="1" bestFit="1" customWidth="1"/>
    <col min="12" max="12" width="9" style="1" customWidth="1"/>
    <col min="13" max="13" width="12.81640625" bestFit="1" customWidth="1"/>
    <col min="14" max="14" width="22.453125" bestFit="1" customWidth="1"/>
    <col min="15" max="16" width="9" style="1" bestFit="1" customWidth="1"/>
    <col min="17" max="17" width="11.81640625" style="1" bestFit="1" customWidth="1"/>
    <col min="18" max="20" width="9.1796875" style="1"/>
    <col min="21" max="21" width="74.26953125" style="1" bestFit="1" customWidth="1"/>
    <col min="22" max="16384" width="9.1796875" style="1"/>
  </cols>
  <sheetData>
    <row r="1" spans="1:21" x14ac:dyDescent="0.35">
      <c r="A1" s="29" t="s">
        <v>6</v>
      </c>
      <c r="B1" s="30"/>
      <c r="C1" s="31"/>
      <c r="E1" s="26" t="s">
        <v>10</v>
      </c>
      <c r="F1" s="27"/>
      <c r="G1" s="28"/>
      <c r="I1" s="23" t="s">
        <v>7</v>
      </c>
      <c r="J1" s="24"/>
      <c r="K1" s="25"/>
      <c r="M1" s="32" t="s">
        <v>18</v>
      </c>
      <c r="N1" s="32"/>
      <c r="O1" s="32"/>
      <c r="Q1" s="1" t="s">
        <v>0</v>
      </c>
      <c r="R1" s="1">
        <v>10.3</v>
      </c>
      <c r="S1" s="1" t="s">
        <v>1</v>
      </c>
      <c r="U1" s="3" t="s">
        <v>5</v>
      </c>
    </row>
    <row r="2" spans="1:21" x14ac:dyDescent="0.35">
      <c r="A2" s="5" t="s">
        <v>24</v>
      </c>
      <c r="B2" s="5" t="s">
        <v>8</v>
      </c>
      <c r="C2" s="5" t="s">
        <v>11</v>
      </c>
      <c r="E2" s="10" t="s">
        <v>9</v>
      </c>
      <c r="F2" s="10" t="s">
        <v>8</v>
      </c>
      <c r="G2" s="10" t="s">
        <v>11</v>
      </c>
      <c r="I2" s="14" t="s">
        <v>9</v>
      </c>
      <c r="J2" s="14" t="s">
        <v>8</v>
      </c>
      <c r="K2" s="14" t="s">
        <v>11</v>
      </c>
      <c r="M2" s="8" t="s">
        <v>9</v>
      </c>
      <c r="N2" s="8" t="s">
        <v>8</v>
      </c>
      <c r="O2" s="8" t="s">
        <v>11</v>
      </c>
      <c r="Q2" s="1" t="s">
        <v>20</v>
      </c>
      <c r="R2" s="1">
        <v>3.5</v>
      </c>
      <c r="S2" s="1" t="s">
        <v>2</v>
      </c>
      <c r="U2" s="1" t="s">
        <v>4</v>
      </c>
    </row>
    <row r="3" spans="1:21" x14ac:dyDescent="0.35">
      <c r="A3" s="6">
        <v>6.6</v>
      </c>
      <c r="B3" s="7">
        <v>-7</v>
      </c>
      <c r="C3" s="5"/>
      <c r="E3" s="13">
        <v>6.6</v>
      </c>
      <c r="F3" s="12">
        <v>-6.8</v>
      </c>
      <c r="G3" s="10"/>
      <c r="I3" s="15">
        <v>6.6</v>
      </c>
      <c r="J3" s="16">
        <v>-8.4</v>
      </c>
      <c r="K3" s="14" t="s">
        <v>16</v>
      </c>
      <c r="M3" s="9">
        <v>6.6</v>
      </c>
      <c r="N3" s="8">
        <v>-8.6</v>
      </c>
      <c r="O3" s="8" t="s">
        <v>16</v>
      </c>
      <c r="U3" s="1" t="s">
        <v>17</v>
      </c>
    </row>
    <row r="4" spans="1:21" x14ac:dyDescent="0.35">
      <c r="A4" s="6">
        <v>6.9</v>
      </c>
      <c r="B4" s="7">
        <v>-21.2</v>
      </c>
      <c r="C4" s="5"/>
      <c r="E4" s="13">
        <v>6.9</v>
      </c>
      <c r="F4" s="12">
        <v>-5.8</v>
      </c>
      <c r="G4" s="10" t="s">
        <v>15</v>
      </c>
      <c r="I4" s="15">
        <v>6.9</v>
      </c>
      <c r="J4" s="16">
        <v>-8.1999999999999993</v>
      </c>
      <c r="K4" s="14"/>
      <c r="M4" s="9">
        <f>M3+0.3</f>
        <v>6.8999999999999995</v>
      </c>
      <c r="N4" s="8">
        <v>-8.4</v>
      </c>
      <c r="O4" s="8"/>
      <c r="Q4" s="22">
        <v>44831</v>
      </c>
      <c r="U4" s="1" t="s">
        <v>19</v>
      </c>
    </row>
    <row r="5" spans="1:21" x14ac:dyDescent="0.35">
      <c r="A5" s="6">
        <v>7.2</v>
      </c>
      <c r="B5" s="7">
        <v>-27</v>
      </c>
      <c r="C5" s="5" t="s">
        <v>16</v>
      </c>
      <c r="E5" s="13">
        <v>7.2</v>
      </c>
      <c r="F5" s="12">
        <v>-7.6</v>
      </c>
      <c r="G5" s="10"/>
      <c r="I5" s="15">
        <v>7.5</v>
      </c>
      <c r="J5" s="16">
        <v>-8</v>
      </c>
      <c r="K5" s="14" t="s">
        <v>15</v>
      </c>
      <c r="M5" s="9">
        <f t="shared" ref="M5:M15" si="0">M4+0.3</f>
        <v>7.1999999999999993</v>
      </c>
      <c r="N5" s="8">
        <v>-8.1999999999999993</v>
      </c>
      <c r="O5" s="8"/>
      <c r="U5" s="1" t="s">
        <v>21</v>
      </c>
    </row>
    <row r="6" spans="1:21" x14ac:dyDescent="0.35">
      <c r="A6" s="6">
        <v>7.5</v>
      </c>
      <c r="B6" s="7">
        <v>-23</v>
      </c>
      <c r="C6" s="5"/>
      <c r="E6" s="13">
        <v>7.5</v>
      </c>
      <c r="F6" s="12">
        <v>-10.199999999999999</v>
      </c>
      <c r="G6" s="10"/>
      <c r="I6" s="15">
        <v>8.1</v>
      </c>
      <c r="J6" s="16">
        <v>-8.1999999999999993</v>
      </c>
      <c r="K6" s="14"/>
      <c r="M6" s="9">
        <f t="shared" si="0"/>
        <v>7.4999999999999991</v>
      </c>
      <c r="N6" s="8">
        <v>-8</v>
      </c>
      <c r="O6" s="8" t="s">
        <v>15</v>
      </c>
    </row>
    <row r="7" spans="1:21" x14ac:dyDescent="0.35">
      <c r="A7" s="6">
        <v>7.8</v>
      </c>
      <c r="B7" s="7">
        <v>-10</v>
      </c>
      <c r="C7" s="5"/>
      <c r="E7" s="13">
        <v>7.8</v>
      </c>
      <c r="F7" s="12">
        <v>-11.4</v>
      </c>
      <c r="G7" s="10"/>
      <c r="I7" s="15">
        <v>8.4</v>
      </c>
      <c r="J7" s="16">
        <v>-8.4</v>
      </c>
      <c r="K7" s="14" t="s">
        <v>16</v>
      </c>
      <c r="M7" s="9">
        <f t="shared" si="0"/>
        <v>7.7999999999999989</v>
      </c>
      <c r="N7" s="8">
        <v>-8.1999999999999993</v>
      </c>
      <c r="O7" s="8"/>
    </row>
    <row r="8" spans="1:21" x14ac:dyDescent="0.35">
      <c r="A8" s="6">
        <v>8.1</v>
      </c>
      <c r="B8" s="7">
        <v>-1</v>
      </c>
      <c r="C8" s="5" t="s">
        <v>15</v>
      </c>
      <c r="E8" s="13">
        <v>7.9</v>
      </c>
      <c r="F8" s="12">
        <v>-11.6</v>
      </c>
      <c r="G8" s="10" t="s">
        <v>12</v>
      </c>
      <c r="I8" s="15">
        <v>8.6999999999999993</v>
      </c>
      <c r="J8" s="16">
        <v>-8.4</v>
      </c>
      <c r="K8" s="14"/>
      <c r="M8" s="9">
        <f t="shared" si="0"/>
        <v>8.1</v>
      </c>
      <c r="N8" s="8">
        <v>-8.4</v>
      </c>
      <c r="O8" s="8"/>
    </row>
    <row r="9" spans="1:21" x14ac:dyDescent="0.35">
      <c r="A9" s="6">
        <v>8.4</v>
      </c>
      <c r="B9" s="7">
        <v>-4</v>
      </c>
      <c r="C9" s="5"/>
      <c r="E9" s="13">
        <v>8.1</v>
      </c>
      <c r="F9" s="12">
        <v>-10.4</v>
      </c>
      <c r="G9" s="10"/>
      <c r="I9" s="15">
        <v>9</v>
      </c>
      <c r="J9" s="16">
        <v>-8.1999999999999993</v>
      </c>
      <c r="K9" s="14"/>
      <c r="M9" s="9">
        <f t="shared" si="0"/>
        <v>8.4</v>
      </c>
      <c r="N9" s="8">
        <v>-8.6</v>
      </c>
      <c r="O9" s="8" t="s">
        <v>16</v>
      </c>
    </row>
    <row r="10" spans="1:21" x14ac:dyDescent="0.35">
      <c r="A10" s="6">
        <v>8.6999999999999993</v>
      </c>
      <c r="B10" s="7">
        <v>-14.4</v>
      </c>
      <c r="C10" s="5"/>
      <c r="E10" s="13">
        <v>8.4</v>
      </c>
      <c r="F10" s="12">
        <v>-8.1999999999999993</v>
      </c>
      <c r="G10" s="10"/>
      <c r="I10" s="15">
        <v>9.3000000000000007</v>
      </c>
      <c r="J10" s="16">
        <v>-8</v>
      </c>
      <c r="K10" s="14" t="s">
        <v>15</v>
      </c>
      <c r="M10" s="9">
        <f t="shared" si="0"/>
        <v>8.7000000000000011</v>
      </c>
      <c r="N10" s="8">
        <v>-8.6</v>
      </c>
      <c r="O10" s="8"/>
    </row>
    <row r="11" spans="1:21" x14ac:dyDescent="0.35">
      <c r="A11" s="6">
        <v>9</v>
      </c>
      <c r="B11" s="7">
        <v>-24</v>
      </c>
      <c r="C11" s="5"/>
      <c r="E11" s="13">
        <v>8.6999999999999993</v>
      </c>
      <c r="F11" s="12">
        <v>-6</v>
      </c>
      <c r="G11" s="10"/>
      <c r="I11" s="15">
        <v>9.6</v>
      </c>
      <c r="J11" s="16">
        <v>-8.1999999999999993</v>
      </c>
      <c r="K11" s="14"/>
      <c r="M11" s="9">
        <f t="shared" si="0"/>
        <v>9.0000000000000018</v>
      </c>
      <c r="N11" s="8">
        <v>-8.4</v>
      </c>
      <c r="O11" s="8"/>
    </row>
    <row r="12" spans="1:21" x14ac:dyDescent="0.35">
      <c r="A12" s="6">
        <v>9.3000000000000007</v>
      </c>
      <c r="B12" s="7">
        <v>-24.4</v>
      </c>
      <c r="C12" s="5" t="s">
        <v>16</v>
      </c>
      <c r="E12" s="13">
        <v>8.8000000000000007</v>
      </c>
      <c r="F12" s="12">
        <v>-5.8</v>
      </c>
      <c r="G12" s="10" t="s">
        <v>13</v>
      </c>
      <c r="I12" s="15">
        <v>9.9</v>
      </c>
      <c r="J12" s="16">
        <v>-8.1999999999999993</v>
      </c>
      <c r="K12" s="14"/>
      <c r="M12" s="9">
        <f t="shared" si="0"/>
        <v>9.3000000000000025</v>
      </c>
      <c r="N12" s="8">
        <v>-8</v>
      </c>
      <c r="O12" s="8" t="s">
        <v>15</v>
      </c>
    </row>
    <row r="13" spans="1:21" x14ac:dyDescent="0.35">
      <c r="A13" s="6">
        <v>9.6</v>
      </c>
      <c r="B13" s="7">
        <v>-16.2</v>
      </c>
      <c r="C13" s="5"/>
      <c r="E13" s="13">
        <v>9</v>
      </c>
      <c r="F13" s="12">
        <v>-6.6</v>
      </c>
      <c r="G13" s="10"/>
      <c r="I13" s="15">
        <v>10.199999999999999</v>
      </c>
      <c r="J13" s="16">
        <v>-8.6</v>
      </c>
      <c r="K13" s="14" t="s">
        <v>16</v>
      </c>
      <c r="M13" s="9">
        <f t="shared" si="0"/>
        <v>9.6000000000000032</v>
      </c>
      <c r="N13" s="8">
        <v>-8.1999999999999993</v>
      </c>
      <c r="O13" s="8"/>
    </row>
    <row r="14" spans="1:21" x14ac:dyDescent="0.35">
      <c r="A14" s="6">
        <v>9.9</v>
      </c>
      <c r="B14" s="7">
        <v>-5.2</v>
      </c>
      <c r="C14" s="5"/>
      <c r="E14" s="13">
        <v>9.3000000000000007</v>
      </c>
      <c r="F14" s="12">
        <v>-8.8000000000000007</v>
      </c>
      <c r="G14" s="10"/>
      <c r="I14" s="15">
        <v>10.5</v>
      </c>
      <c r="J14" s="16">
        <v>-8.6</v>
      </c>
      <c r="K14" s="14"/>
      <c r="M14" s="9">
        <f t="shared" si="0"/>
        <v>9.9000000000000039</v>
      </c>
      <c r="N14" s="8">
        <v>-8.4</v>
      </c>
      <c r="O14" s="8"/>
    </row>
    <row r="15" spans="1:21" x14ac:dyDescent="0.35">
      <c r="A15" s="6">
        <v>10.1</v>
      </c>
      <c r="B15" s="7">
        <v>-0.6</v>
      </c>
      <c r="C15" s="5"/>
      <c r="E15" s="13">
        <v>9.6</v>
      </c>
      <c r="F15" s="12">
        <v>-11</v>
      </c>
      <c r="G15" s="10"/>
      <c r="I15" s="15">
        <v>10.8</v>
      </c>
      <c r="J15" s="16">
        <v>-8.6</v>
      </c>
      <c r="K15" s="14"/>
      <c r="M15" s="9">
        <f t="shared" si="0"/>
        <v>10.200000000000005</v>
      </c>
      <c r="N15" s="8">
        <v>-8.4</v>
      </c>
      <c r="O15" s="8"/>
    </row>
    <row r="16" spans="1:21" x14ac:dyDescent="0.35">
      <c r="A16" s="6">
        <v>10.15</v>
      </c>
      <c r="B16" s="7">
        <v>-0.4</v>
      </c>
      <c r="C16" s="5" t="s">
        <v>15</v>
      </c>
      <c r="E16" s="13">
        <v>9.8000000000000007</v>
      </c>
      <c r="F16" s="12">
        <v>-11.6</v>
      </c>
      <c r="G16" s="10" t="s">
        <v>14</v>
      </c>
      <c r="I16" s="15">
        <v>11.1</v>
      </c>
      <c r="J16" s="16">
        <v>-8.1999999999999993</v>
      </c>
      <c r="K16" s="14"/>
      <c r="M16" s="9">
        <f t="shared" ref="M16:M25" si="1">M15+0.3</f>
        <v>10.500000000000005</v>
      </c>
      <c r="N16" s="8">
        <v>-8.6</v>
      </c>
      <c r="O16" s="8" t="s">
        <v>16</v>
      </c>
    </row>
    <row r="17" spans="1:15" x14ac:dyDescent="0.35">
      <c r="A17" s="6">
        <v>10.199999999999999</v>
      </c>
      <c r="B17" s="7">
        <v>-0.8</v>
      </c>
      <c r="C17" s="5"/>
      <c r="E17" s="13">
        <v>9.9</v>
      </c>
      <c r="F17" s="12">
        <v>-11.4</v>
      </c>
      <c r="G17" s="10"/>
      <c r="I17" s="15">
        <v>11.4</v>
      </c>
      <c r="J17" s="16">
        <v>-8</v>
      </c>
      <c r="K17" s="14" t="s">
        <v>15</v>
      </c>
      <c r="M17" s="9">
        <f t="shared" si="1"/>
        <v>10.800000000000006</v>
      </c>
      <c r="N17" s="8">
        <v>-8.6</v>
      </c>
      <c r="O17" s="8"/>
    </row>
    <row r="18" spans="1:15" x14ac:dyDescent="0.35">
      <c r="A18" s="6">
        <v>10.5</v>
      </c>
      <c r="B18" s="7">
        <v>-8</v>
      </c>
      <c r="C18" s="5"/>
      <c r="E18" s="13">
        <v>10.199999999999999</v>
      </c>
      <c r="F18" s="12">
        <v>-9.4</v>
      </c>
      <c r="G18" s="12"/>
      <c r="H18" s="2"/>
      <c r="I18" s="15">
        <v>11.7</v>
      </c>
      <c r="J18" s="16">
        <v>-8.1999999999999993</v>
      </c>
      <c r="K18" s="14"/>
      <c r="M18" s="9">
        <f t="shared" si="1"/>
        <v>11.100000000000007</v>
      </c>
      <c r="N18" s="8">
        <v>-8.4</v>
      </c>
      <c r="O18" s="8"/>
    </row>
    <row r="19" spans="1:15" x14ac:dyDescent="0.35">
      <c r="A19" s="6">
        <v>10.8</v>
      </c>
      <c r="B19" s="7">
        <v>-19.8</v>
      </c>
      <c r="C19" s="5"/>
      <c r="E19" s="13">
        <v>10.5</v>
      </c>
      <c r="F19" s="12">
        <v>-7</v>
      </c>
      <c r="G19" s="12"/>
      <c r="H19" s="2"/>
      <c r="I19" s="15">
        <v>12</v>
      </c>
      <c r="J19" s="16">
        <v>-8.4</v>
      </c>
      <c r="K19" s="14"/>
      <c r="M19" s="9">
        <f t="shared" si="1"/>
        <v>11.400000000000007</v>
      </c>
      <c r="N19" s="8">
        <v>-8.1999999999999993</v>
      </c>
      <c r="O19" s="8"/>
    </row>
    <row r="20" spans="1:15" x14ac:dyDescent="0.35">
      <c r="A20" s="6">
        <v>11.1</v>
      </c>
      <c r="B20" s="7">
        <v>-26.2</v>
      </c>
      <c r="C20" s="5"/>
      <c r="E20" s="13">
        <v>10.8</v>
      </c>
      <c r="F20" s="12">
        <v>-5.8</v>
      </c>
      <c r="G20" s="12" t="s">
        <v>13</v>
      </c>
      <c r="H20" s="2"/>
      <c r="I20" s="15">
        <v>12.3</v>
      </c>
      <c r="J20" s="16">
        <v>-8.6</v>
      </c>
      <c r="K20" s="14" t="s">
        <v>16</v>
      </c>
      <c r="M20" s="9">
        <f t="shared" si="1"/>
        <v>11.700000000000008</v>
      </c>
      <c r="N20" s="8">
        <v>-8</v>
      </c>
      <c r="O20" s="8" t="s">
        <v>15</v>
      </c>
    </row>
    <row r="21" spans="1:15" x14ac:dyDescent="0.35">
      <c r="A21" s="6">
        <v>11.15</v>
      </c>
      <c r="B21" s="7">
        <v>-26.4</v>
      </c>
      <c r="C21" s="5" t="s">
        <v>16</v>
      </c>
      <c r="E21" s="13">
        <v>11.1</v>
      </c>
      <c r="F21" s="12">
        <v>-7.2</v>
      </c>
      <c r="G21" s="12"/>
      <c r="H21" s="2"/>
      <c r="I21" s="15">
        <v>12.6</v>
      </c>
      <c r="J21" s="16">
        <v>-8.4</v>
      </c>
      <c r="K21" s="14"/>
      <c r="M21" s="9">
        <f t="shared" si="1"/>
        <v>12.000000000000009</v>
      </c>
      <c r="N21" s="8">
        <v>-8.1999999999999993</v>
      </c>
      <c r="O21" s="8"/>
    </row>
    <row r="22" spans="1:15" x14ac:dyDescent="0.35">
      <c r="A22" s="6">
        <v>11.2</v>
      </c>
      <c r="B22" s="7">
        <v>-26</v>
      </c>
      <c r="C22" s="5"/>
      <c r="E22" s="13">
        <v>11.4</v>
      </c>
      <c r="F22" s="10">
        <v>-9.8000000000000007</v>
      </c>
      <c r="G22" s="12"/>
      <c r="H22" s="2"/>
      <c r="I22" s="15">
        <v>12.9</v>
      </c>
      <c r="J22" s="16">
        <v>-8.1999999999999993</v>
      </c>
      <c r="K22" s="14"/>
      <c r="M22" s="9">
        <f t="shared" si="1"/>
        <v>12.30000000000001</v>
      </c>
      <c r="N22" s="8">
        <v>-8.4</v>
      </c>
      <c r="O22" s="8"/>
    </row>
    <row r="23" spans="1:15" x14ac:dyDescent="0.35">
      <c r="A23" s="6">
        <v>11.4</v>
      </c>
      <c r="B23" s="7">
        <v>-23</v>
      </c>
      <c r="C23" s="5"/>
      <c r="E23" s="13">
        <v>11.7</v>
      </c>
      <c r="F23" s="12">
        <v>-11.4</v>
      </c>
      <c r="G23" s="12"/>
      <c r="H23" s="2"/>
      <c r="I23" s="15">
        <v>13.2</v>
      </c>
      <c r="J23" s="16">
        <v>-8</v>
      </c>
      <c r="K23" s="14" t="s">
        <v>15</v>
      </c>
      <c r="M23" s="9">
        <f t="shared" si="1"/>
        <v>12.60000000000001</v>
      </c>
      <c r="N23" s="8">
        <v>-8.6</v>
      </c>
      <c r="O23" s="8" t="s">
        <v>16</v>
      </c>
    </row>
    <row r="24" spans="1:15" x14ac:dyDescent="0.35">
      <c r="A24" s="6">
        <v>11.7</v>
      </c>
      <c r="B24" s="7">
        <v>-7.4</v>
      </c>
      <c r="C24" s="5"/>
      <c r="E24" s="13">
        <v>11.8</v>
      </c>
      <c r="F24" s="10">
        <v>-11.6</v>
      </c>
      <c r="G24" s="12" t="s">
        <v>16</v>
      </c>
      <c r="H24" s="2"/>
      <c r="M24" s="9">
        <f t="shared" si="1"/>
        <v>12.900000000000011</v>
      </c>
      <c r="N24" s="8">
        <v>-8.6</v>
      </c>
      <c r="O24" s="8"/>
    </row>
    <row r="25" spans="1:15" x14ac:dyDescent="0.35">
      <c r="A25" s="6">
        <v>12</v>
      </c>
      <c r="B25" s="7">
        <v>-1.6</v>
      </c>
      <c r="C25" s="5"/>
      <c r="E25" s="13">
        <v>12</v>
      </c>
      <c r="F25" s="12">
        <v>-10.8</v>
      </c>
      <c r="G25" s="12"/>
      <c r="H25" s="2"/>
      <c r="M25" s="9">
        <f t="shared" si="1"/>
        <v>13.200000000000012</v>
      </c>
      <c r="N25" s="8">
        <v>-8.4</v>
      </c>
      <c r="O25" s="8"/>
    </row>
    <row r="26" spans="1:15" x14ac:dyDescent="0.35">
      <c r="A26" s="6">
        <v>12.1</v>
      </c>
      <c r="B26" s="5">
        <v>-0.4</v>
      </c>
      <c r="C26" s="5" t="s">
        <v>15</v>
      </c>
      <c r="E26" s="13">
        <v>12.3</v>
      </c>
      <c r="F26" s="12">
        <v>-8.4</v>
      </c>
      <c r="G26" s="12"/>
      <c r="H26" s="2"/>
      <c r="I26" s="2"/>
      <c r="J26" s="2"/>
      <c r="M26" s="4"/>
      <c r="N26" s="1"/>
    </row>
    <row r="27" spans="1:15" x14ac:dyDescent="0.35">
      <c r="A27" s="6">
        <v>12.3</v>
      </c>
      <c r="B27" s="7">
        <v>-2.6</v>
      </c>
      <c r="C27" s="5"/>
      <c r="E27" s="13">
        <v>12.6</v>
      </c>
      <c r="F27" s="12">
        <v>-6.2</v>
      </c>
      <c r="G27" s="12"/>
      <c r="H27" s="2"/>
      <c r="I27" s="2"/>
      <c r="J27" s="2"/>
      <c r="M27" s="4"/>
      <c r="N27" s="1"/>
    </row>
    <row r="28" spans="1:15" x14ac:dyDescent="0.35">
      <c r="A28" s="6">
        <v>12.6</v>
      </c>
      <c r="B28" s="7">
        <v>-13.2</v>
      </c>
      <c r="C28" s="5"/>
      <c r="E28" s="13">
        <v>12.75</v>
      </c>
      <c r="F28" s="10">
        <v>-5.6</v>
      </c>
      <c r="G28" s="12" t="s">
        <v>15</v>
      </c>
      <c r="H28" s="2"/>
      <c r="I28" s="2"/>
      <c r="J28" s="2"/>
      <c r="M28" s="4" t="s">
        <v>22</v>
      </c>
      <c r="N28" s="1">
        <v>11.4</v>
      </c>
      <c r="O28" s="1" t="s">
        <v>16</v>
      </c>
    </row>
    <row r="29" spans="1:15" x14ac:dyDescent="0.35">
      <c r="A29" s="6">
        <v>12.9</v>
      </c>
      <c r="B29" s="7">
        <v>-23</v>
      </c>
      <c r="C29" s="5"/>
      <c r="E29" s="13">
        <v>12.9</v>
      </c>
      <c r="F29" s="12">
        <v>-6</v>
      </c>
      <c r="G29" s="12"/>
      <c r="H29" s="2"/>
      <c r="I29" s="2"/>
      <c r="J29" s="2"/>
      <c r="M29" s="4"/>
      <c r="N29" s="1">
        <v>5.4</v>
      </c>
      <c r="O29" s="1" t="s">
        <v>15</v>
      </c>
    </row>
    <row r="30" spans="1:15" x14ac:dyDescent="0.35">
      <c r="A30" s="6">
        <v>13.1</v>
      </c>
      <c r="B30" s="5">
        <v>-25</v>
      </c>
      <c r="C30" s="5" t="s">
        <v>16</v>
      </c>
      <c r="E30" s="13">
        <v>13.2</v>
      </c>
      <c r="F30" s="12">
        <v>-8.4</v>
      </c>
      <c r="G30" s="12"/>
      <c r="H30" s="2"/>
      <c r="I30" s="2"/>
      <c r="J30" s="2"/>
      <c r="M30" s="4" t="s">
        <v>23</v>
      </c>
      <c r="N30" s="1">
        <v>8.6</v>
      </c>
      <c r="O30" s="1" t="s">
        <v>16</v>
      </c>
    </row>
    <row r="31" spans="1:15" x14ac:dyDescent="0.35">
      <c r="A31" s="6">
        <v>13.2</v>
      </c>
      <c r="B31" s="7">
        <v>-24.6</v>
      </c>
      <c r="C31" s="5"/>
      <c r="E31" s="13">
        <v>13.5</v>
      </c>
      <c r="F31" s="12">
        <v>-10.8</v>
      </c>
      <c r="G31" s="12"/>
      <c r="H31" s="2"/>
      <c r="I31" s="2"/>
      <c r="J31" s="2"/>
      <c r="M31" s="4"/>
      <c r="N31" s="1">
        <v>8.1</v>
      </c>
      <c r="O31" s="1" t="s">
        <v>15</v>
      </c>
    </row>
    <row r="32" spans="1:15" x14ac:dyDescent="0.35">
      <c r="A32" s="6">
        <v>13.5</v>
      </c>
      <c r="B32" s="7">
        <v>-17.399999999999999</v>
      </c>
      <c r="C32" s="5"/>
      <c r="E32" s="13">
        <v>13.6</v>
      </c>
      <c r="F32" s="10">
        <v>-11.4</v>
      </c>
      <c r="G32" s="12" t="s">
        <v>16</v>
      </c>
      <c r="H32" s="2"/>
      <c r="I32" s="2"/>
      <c r="J32" s="2"/>
      <c r="M32" s="4"/>
      <c r="N32" s="1"/>
    </row>
    <row r="33" spans="1:14" x14ac:dyDescent="0.35">
      <c r="A33" s="6">
        <v>13.8</v>
      </c>
      <c r="B33" s="7">
        <v>-6.6</v>
      </c>
      <c r="C33" s="5"/>
      <c r="E33" s="13">
        <v>13.8</v>
      </c>
      <c r="F33" s="12">
        <v>-11.2</v>
      </c>
      <c r="G33" s="12"/>
      <c r="H33" s="2"/>
      <c r="I33" s="2"/>
      <c r="J33" s="2"/>
      <c r="M33" s="4"/>
      <c r="N33" s="1"/>
    </row>
    <row r="34" spans="1:14" x14ac:dyDescent="0.35">
      <c r="A34" s="6">
        <v>14.1</v>
      </c>
      <c r="B34" s="7">
        <v>-0.4</v>
      </c>
      <c r="C34" s="5" t="s">
        <v>15</v>
      </c>
      <c r="F34" s="2"/>
      <c r="G34" s="2"/>
      <c r="H34" s="2"/>
      <c r="I34" s="2"/>
      <c r="J34" s="2"/>
      <c r="M34" s="4"/>
      <c r="N34" s="1"/>
    </row>
    <row r="35" spans="1:14" x14ac:dyDescent="0.35">
      <c r="A35" s="6">
        <v>14.4</v>
      </c>
      <c r="B35" s="7">
        <v>-6.6</v>
      </c>
      <c r="C35" s="5"/>
      <c r="F35" s="2"/>
      <c r="G35" s="2"/>
      <c r="H35" s="2"/>
      <c r="I35" s="2"/>
      <c r="J35" s="2"/>
      <c r="M35" s="4"/>
      <c r="N35" s="1"/>
    </row>
    <row r="36" spans="1:14" x14ac:dyDescent="0.35">
      <c r="A36" s="2"/>
      <c r="B36" s="2"/>
      <c r="F36" s="2"/>
      <c r="G36" s="2"/>
      <c r="H36" s="2"/>
      <c r="I36" s="2"/>
      <c r="J36" s="2"/>
      <c r="M36" s="4"/>
      <c r="N36" s="1"/>
    </row>
    <row r="37" spans="1:14" x14ac:dyDescent="0.35">
      <c r="A37" s="22">
        <v>44831</v>
      </c>
      <c r="B37" s="2"/>
      <c r="F37" s="2"/>
      <c r="G37" s="2"/>
      <c r="H37" s="2"/>
      <c r="I37" s="2"/>
      <c r="J37" s="2"/>
      <c r="M37" s="1"/>
      <c r="N37" s="1"/>
    </row>
    <row r="38" spans="1:14" x14ac:dyDescent="0.35">
      <c r="A38" s="2"/>
      <c r="B38" s="2"/>
      <c r="F38" s="2"/>
      <c r="G38" s="2"/>
      <c r="H38" s="2"/>
      <c r="I38" s="2"/>
      <c r="J38" s="2"/>
      <c r="M38" s="1"/>
      <c r="N38" s="1"/>
    </row>
    <row r="39" spans="1:14" x14ac:dyDescent="0.35">
      <c r="A39" s="2"/>
      <c r="B39" s="2"/>
      <c r="F39" s="2"/>
      <c r="G39" s="2"/>
      <c r="H39" s="2"/>
      <c r="I39" s="2"/>
      <c r="J39" s="2"/>
      <c r="M39" s="1"/>
      <c r="N39" s="1"/>
    </row>
    <row r="40" spans="1:14" x14ac:dyDescent="0.35">
      <c r="A40" s="2"/>
      <c r="B40" s="2"/>
      <c r="F40" s="2"/>
      <c r="G40" s="2"/>
      <c r="H40" s="2"/>
      <c r="I40" s="2"/>
      <c r="J40" s="2"/>
      <c r="M40" s="1"/>
      <c r="N40" s="1"/>
    </row>
    <row r="41" spans="1:14" x14ac:dyDescent="0.35">
      <c r="A41" s="2"/>
      <c r="B41" s="2"/>
      <c r="F41" s="2"/>
      <c r="G41" s="2"/>
      <c r="H41" s="2"/>
      <c r="I41" s="2"/>
      <c r="J41" s="2"/>
      <c r="M41" s="1"/>
      <c r="N41" s="1"/>
    </row>
    <row r="42" spans="1:14" x14ac:dyDescent="0.35">
      <c r="A42" s="2"/>
      <c r="B42" s="2"/>
      <c r="F42" s="2"/>
      <c r="G42" s="2"/>
      <c r="H42" s="2"/>
      <c r="I42" s="2"/>
      <c r="J42" s="2"/>
      <c r="M42" s="1"/>
      <c r="N42" s="1"/>
    </row>
    <row r="43" spans="1:14" x14ac:dyDescent="0.35">
      <c r="A43" s="2"/>
      <c r="B43" s="2"/>
      <c r="F43" s="2"/>
      <c r="G43" s="2"/>
      <c r="H43" s="2"/>
      <c r="I43" s="2"/>
      <c r="J43" s="2"/>
      <c r="M43" s="1"/>
      <c r="N43" s="1"/>
    </row>
    <row r="44" spans="1:14" x14ac:dyDescent="0.35">
      <c r="A44" s="2"/>
      <c r="B44" s="2"/>
      <c r="F44" s="2"/>
      <c r="G44" s="2"/>
      <c r="H44" s="2"/>
      <c r="I44" s="2"/>
      <c r="J44" s="2"/>
      <c r="M44" s="1"/>
      <c r="N44" s="1"/>
    </row>
    <row r="45" spans="1:14" x14ac:dyDescent="0.35">
      <c r="A45" s="2"/>
      <c r="B45" s="2"/>
      <c r="F45" s="2"/>
      <c r="G45" s="2"/>
      <c r="H45" s="2"/>
      <c r="I45" s="2"/>
      <c r="J45" s="2"/>
      <c r="M45" s="1"/>
      <c r="N45" s="1"/>
    </row>
    <row r="46" spans="1:14" x14ac:dyDescent="0.35">
      <c r="A46" s="2"/>
      <c r="B46" s="2"/>
      <c r="F46" s="2"/>
      <c r="G46" s="2"/>
      <c r="H46" s="2"/>
      <c r="I46" s="2"/>
      <c r="J46" s="2"/>
      <c r="M46" s="1"/>
      <c r="N46" s="1"/>
    </row>
    <row r="47" spans="1:14" x14ac:dyDescent="0.35">
      <c r="A47" s="2"/>
      <c r="B47" s="2"/>
      <c r="F47" s="2"/>
      <c r="G47" s="2"/>
      <c r="H47" s="2"/>
      <c r="I47" s="2"/>
      <c r="J47" s="2"/>
      <c r="M47" s="1"/>
      <c r="N47" s="1"/>
    </row>
    <row r="48" spans="1:14" x14ac:dyDescent="0.35">
      <c r="A48" s="2"/>
      <c r="B48" s="2"/>
      <c r="F48" s="2"/>
      <c r="G48" s="2"/>
      <c r="H48" s="2"/>
      <c r="I48" s="2"/>
      <c r="J48" s="2"/>
      <c r="M48" s="1"/>
      <c r="N48" s="1"/>
    </row>
    <row r="49" spans="1:14" x14ac:dyDescent="0.35">
      <c r="A49" s="2"/>
      <c r="B49" s="2"/>
      <c r="F49" s="2"/>
      <c r="G49" s="2"/>
      <c r="H49" s="2"/>
      <c r="I49" s="2"/>
      <c r="J49" s="2"/>
      <c r="M49" s="1"/>
      <c r="N49" s="1"/>
    </row>
    <row r="50" spans="1:14" x14ac:dyDescent="0.35">
      <c r="A50" s="2"/>
      <c r="B50" s="2"/>
      <c r="F50" s="2"/>
      <c r="G50" s="2"/>
      <c r="H50" s="2"/>
      <c r="I50" s="2"/>
      <c r="J50" s="2"/>
      <c r="M50" s="1"/>
      <c r="N50" s="1"/>
    </row>
    <row r="51" spans="1:14" x14ac:dyDescent="0.35">
      <c r="A51" s="2"/>
      <c r="B51" s="2"/>
      <c r="F51" s="2"/>
      <c r="G51" s="2"/>
      <c r="H51" s="2"/>
      <c r="I51" s="2"/>
      <c r="J51" s="2"/>
      <c r="M51" s="1"/>
      <c r="N51" s="1"/>
    </row>
    <row r="52" spans="1:14" x14ac:dyDescent="0.35">
      <c r="A52" s="2"/>
      <c r="B52" s="2"/>
      <c r="F52" s="2"/>
      <c r="G52" s="2"/>
      <c r="H52" s="2"/>
      <c r="I52" s="2"/>
      <c r="J52" s="2"/>
      <c r="M52" s="1"/>
      <c r="N52" s="1"/>
    </row>
    <row r="53" spans="1:14" x14ac:dyDescent="0.35">
      <c r="A53" s="2"/>
      <c r="B53" s="2"/>
      <c r="F53" s="2"/>
      <c r="G53" s="2"/>
      <c r="H53" s="2"/>
      <c r="I53" s="2"/>
      <c r="J53" s="2"/>
      <c r="M53" s="1"/>
      <c r="N53" s="1"/>
    </row>
    <row r="54" spans="1:14" x14ac:dyDescent="0.35">
      <c r="A54" s="2"/>
      <c r="B54" s="2"/>
      <c r="F54" s="2"/>
      <c r="G54" s="2"/>
      <c r="H54" s="2"/>
      <c r="I54" s="2"/>
      <c r="J54" s="2"/>
      <c r="M54" s="1"/>
      <c r="N54" s="1"/>
    </row>
    <row r="55" spans="1:14" x14ac:dyDescent="0.35">
      <c r="A55" s="2"/>
      <c r="B55" s="2"/>
      <c r="F55" s="2"/>
      <c r="G55" s="2"/>
      <c r="H55" s="2"/>
      <c r="I55" s="2"/>
      <c r="J55" s="2"/>
      <c r="M55" s="1"/>
      <c r="N55" s="1"/>
    </row>
    <row r="56" spans="1:14" x14ac:dyDescent="0.35">
      <c r="A56" s="2"/>
      <c r="B56" s="2"/>
      <c r="F56" s="2"/>
      <c r="G56" s="2"/>
      <c r="H56" s="2"/>
      <c r="I56" s="2"/>
      <c r="J56" s="2"/>
      <c r="M56" s="1"/>
      <c r="N56" s="1"/>
    </row>
    <row r="57" spans="1:14" x14ac:dyDescent="0.35">
      <c r="A57" s="2"/>
      <c r="B57" s="2"/>
      <c r="F57" s="2"/>
      <c r="G57" s="2"/>
      <c r="H57" s="2"/>
      <c r="I57" s="2"/>
      <c r="J57" s="2"/>
      <c r="M57" s="1"/>
      <c r="N57" s="1"/>
    </row>
    <row r="58" spans="1:14" x14ac:dyDescent="0.35">
      <c r="A58" s="2"/>
      <c r="B58" s="2"/>
      <c r="F58" s="2"/>
      <c r="G58" s="2"/>
      <c r="H58" s="2"/>
      <c r="I58" s="2"/>
      <c r="J58" s="2"/>
      <c r="M58" s="1"/>
      <c r="N58" s="1"/>
    </row>
    <row r="59" spans="1:14" x14ac:dyDescent="0.35">
      <c r="A59" s="2"/>
      <c r="B59" s="2"/>
      <c r="F59" s="2"/>
      <c r="G59" s="2"/>
      <c r="H59" s="2"/>
      <c r="I59" s="2"/>
      <c r="J59" s="2"/>
      <c r="M59" s="1"/>
      <c r="N59" s="1"/>
    </row>
    <row r="60" spans="1:14" x14ac:dyDescent="0.35">
      <c r="A60" s="2"/>
      <c r="B60" s="2"/>
      <c r="F60" s="2"/>
      <c r="G60" s="2"/>
      <c r="H60" s="2"/>
      <c r="I60" s="2"/>
      <c r="J60" s="2"/>
      <c r="M60" s="1"/>
      <c r="N60" s="1"/>
    </row>
    <row r="61" spans="1:14" x14ac:dyDescent="0.35">
      <c r="A61" s="2"/>
      <c r="B61" s="2"/>
      <c r="F61" s="2"/>
      <c r="G61" s="2"/>
      <c r="H61" s="2"/>
      <c r="I61" s="2"/>
      <c r="J61" s="2"/>
      <c r="M61" s="1"/>
      <c r="N61" s="1"/>
    </row>
    <row r="62" spans="1:14" x14ac:dyDescent="0.35">
      <c r="A62" s="2"/>
      <c r="B62" s="2"/>
      <c r="F62" s="2"/>
      <c r="G62" s="2"/>
      <c r="H62" s="2"/>
      <c r="I62" s="2"/>
      <c r="J62" s="2"/>
      <c r="M62" s="1"/>
      <c r="N62" s="1"/>
    </row>
    <row r="63" spans="1:14" x14ac:dyDescent="0.35">
      <c r="A63" s="2"/>
      <c r="B63" s="2"/>
      <c r="F63" s="2"/>
      <c r="G63" s="2"/>
      <c r="H63" s="2"/>
      <c r="I63" s="2"/>
      <c r="J63" s="2"/>
      <c r="M63" s="1"/>
      <c r="N63" s="1"/>
    </row>
    <row r="64" spans="1:14" x14ac:dyDescent="0.35">
      <c r="A64" s="2"/>
      <c r="B64" s="2"/>
      <c r="F64" s="2"/>
      <c r="G64" s="2"/>
      <c r="H64" s="2"/>
      <c r="I64" s="2"/>
      <c r="J64" s="2"/>
      <c r="M64" s="1"/>
      <c r="N64" s="1"/>
    </row>
    <row r="65" spans="1:14" x14ac:dyDescent="0.35">
      <c r="A65" s="2"/>
      <c r="B65" s="2"/>
      <c r="F65" s="2"/>
      <c r="G65" s="2"/>
      <c r="H65" s="2"/>
      <c r="I65" s="2"/>
      <c r="J65" s="2"/>
      <c r="M65" s="1"/>
      <c r="N65" s="1"/>
    </row>
    <row r="66" spans="1:14" x14ac:dyDescent="0.35">
      <c r="A66" s="2"/>
      <c r="B66" s="2"/>
      <c r="F66" s="2"/>
      <c r="G66" s="2"/>
      <c r="H66" s="2"/>
      <c r="I66" s="2"/>
      <c r="J66" s="2"/>
      <c r="M66" s="1"/>
      <c r="N66" s="1"/>
    </row>
    <row r="67" spans="1:14" x14ac:dyDescent="0.35">
      <c r="A67" s="2"/>
      <c r="B67" s="2"/>
      <c r="F67" s="2"/>
      <c r="G67" s="2"/>
      <c r="H67" s="2"/>
      <c r="I67" s="2"/>
      <c r="J67" s="2"/>
      <c r="M67" s="1"/>
      <c r="N67" s="1"/>
    </row>
    <row r="68" spans="1:14" x14ac:dyDescent="0.35">
      <c r="A68" s="2"/>
      <c r="B68" s="2"/>
      <c r="F68" s="2"/>
      <c r="G68" s="2"/>
      <c r="H68" s="2"/>
      <c r="I68" s="2"/>
      <c r="J68" s="2"/>
      <c r="M68" s="1"/>
      <c r="N68" s="1"/>
    </row>
  </sheetData>
  <mergeCells count="4">
    <mergeCell ref="I1:K1"/>
    <mergeCell ref="E1:G1"/>
    <mergeCell ref="A1:C1"/>
    <mergeCell ref="M1:O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workbookViewId="0">
      <selection activeCell="A12" sqref="A12"/>
    </sheetView>
  </sheetViews>
  <sheetFormatPr defaultColWidth="9.1796875" defaultRowHeight="14.5" x14ac:dyDescent="0.35"/>
  <cols>
    <col min="1" max="1" width="13.7265625" style="1" bestFit="1" customWidth="1"/>
    <col min="2" max="2" width="15.1796875" style="1" bestFit="1" customWidth="1"/>
    <col min="3" max="3" width="13.7265625" style="1" bestFit="1" customWidth="1"/>
    <col min="4" max="4" width="15.1796875" style="1" bestFit="1" customWidth="1"/>
    <col min="5" max="5" width="15.1796875" style="1" customWidth="1"/>
    <col min="6" max="6" width="13.7265625" style="1" bestFit="1" customWidth="1"/>
    <col min="7" max="7" width="15.1796875" style="1" bestFit="1" customWidth="1"/>
    <col min="8" max="8" width="13.7265625" style="1" bestFit="1" customWidth="1"/>
    <col min="9" max="9" width="15.1796875" style="1" bestFit="1" customWidth="1"/>
    <col min="10" max="10" width="9.1796875" style="1"/>
    <col min="11" max="11" width="105.54296875" style="1" bestFit="1" customWidth="1"/>
    <col min="12" max="12" width="8.7265625"/>
    <col min="13" max="15" width="9.1796875" style="1"/>
    <col min="16" max="16" width="8.7265625" customWidth="1"/>
    <col min="17" max="16384" width="9.1796875" style="1"/>
  </cols>
  <sheetData>
    <row r="1" spans="1:16" x14ac:dyDescent="0.35">
      <c r="A1" s="33" t="s">
        <v>30</v>
      </c>
      <c r="B1" s="33"/>
      <c r="C1" s="33"/>
      <c r="D1" s="33"/>
      <c r="F1" s="34" t="s">
        <v>31</v>
      </c>
      <c r="G1" s="34"/>
      <c r="H1" s="34"/>
      <c r="I1" s="34"/>
      <c r="K1" s="1" t="s">
        <v>3</v>
      </c>
      <c r="L1" s="1"/>
      <c r="P1" s="1"/>
    </row>
    <row r="2" spans="1:16" x14ac:dyDescent="0.35">
      <c r="A2" s="33" t="s">
        <v>25</v>
      </c>
      <c r="B2" s="33"/>
      <c r="C2" s="33" t="s">
        <v>26</v>
      </c>
      <c r="D2" s="33"/>
      <c r="F2" s="34" t="s">
        <v>25</v>
      </c>
      <c r="G2" s="34"/>
      <c r="H2" s="34" t="s">
        <v>26</v>
      </c>
      <c r="I2" s="34"/>
      <c r="K2" s="1" t="s">
        <v>29</v>
      </c>
      <c r="L2" s="1"/>
      <c r="P2" s="1"/>
    </row>
    <row r="3" spans="1:16" x14ac:dyDescent="0.35">
      <c r="A3" s="5" t="s">
        <v>28</v>
      </c>
      <c r="B3" s="5" t="s">
        <v>27</v>
      </c>
      <c r="C3" s="5" t="s">
        <v>28</v>
      </c>
      <c r="D3" s="5" t="s">
        <v>27</v>
      </c>
      <c r="F3" s="10" t="s">
        <v>28</v>
      </c>
      <c r="G3" s="10" t="s">
        <v>27</v>
      </c>
      <c r="H3" s="10" t="s">
        <v>28</v>
      </c>
      <c r="I3" s="10" t="s">
        <v>27</v>
      </c>
      <c r="K3" s="1" t="s">
        <v>32</v>
      </c>
      <c r="L3" s="1"/>
      <c r="P3" s="1"/>
    </row>
    <row r="4" spans="1:16" x14ac:dyDescent="0.35">
      <c r="A4" s="17">
        <v>19.239999999999998</v>
      </c>
      <c r="B4" s="7">
        <v>-16.600000000000001</v>
      </c>
      <c r="C4" s="17">
        <v>19.23</v>
      </c>
      <c r="D4" s="7">
        <v>-16.399999999999999</v>
      </c>
      <c r="F4" s="11">
        <v>19.239999999999998</v>
      </c>
      <c r="G4" s="12">
        <v>-3.4</v>
      </c>
      <c r="H4" s="11">
        <v>19.239999999999998</v>
      </c>
      <c r="I4" s="12">
        <v>-3.6</v>
      </c>
      <c r="K4" s="1" t="s">
        <v>33</v>
      </c>
      <c r="L4" s="1"/>
      <c r="P4" s="1"/>
    </row>
    <row r="5" spans="1:16" x14ac:dyDescent="0.35">
      <c r="A5" s="17">
        <v>19.239999999999998</v>
      </c>
      <c r="B5" s="7">
        <v>-17</v>
      </c>
      <c r="C5" s="17">
        <v>19.234999999999999</v>
      </c>
      <c r="D5" s="7">
        <v>-16.2</v>
      </c>
      <c r="F5" s="11">
        <v>19.25</v>
      </c>
      <c r="G5" s="12">
        <v>-3.2</v>
      </c>
      <c r="H5" s="11">
        <v>19.23</v>
      </c>
      <c r="I5" s="12">
        <v>-3.6</v>
      </c>
      <c r="K5" s="1" t="s">
        <v>38</v>
      </c>
      <c r="L5" s="1"/>
      <c r="P5" s="1"/>
    </row>
    <row r="6" spans="1:16" x14ac:dyDescent="0.35">
      <c r="A6" s="17">
        <v>19.23</v>
      </c>
      <c r="B6" s="7">
        <v>-16</v>
      </c>
      <c r="C6" s="17">
        <v>19.23</v>
      </c>
      <c r="D6" s="7">
        <v>-16</v>
      </c>
      <c r="F6" s="11">
        <v>19.239999999999998</v>
      </c>
      <c r="G6" s="12">
        <v>-3.6</v>
      </c>
      <c r="H6" s="11">
        <v>19.234999999999999</v>
      </c>
      <c r="I6" s="12">
        <v>-3.6</v>
      </c>
      <c r="L6" s="1"/>
      <c r="P6" s="1"/>
    </row>
    <row r="7" spans="1:16" x14ac:dyDescent="0.35">
      <c r="A7" s="17">
        <v>19.23</v>
      </c>
      <c r="B7" s="7">
        <v>-16</v>
      </c>
      <c r="C7" s="17">
        <v>19.23</v>
      </c>
      <c r="D7" s="7">
        <v>-16</v>
      </c>
      <c r="F7" s="11">
        <v>19.234999999999999</v>
      </c>
      <c r="G7" s="12">
        <v>-3.6</v>
      </c>
      <c r="H7" s="11">
        <v>19.23</v>
      </c>
      <c r="I7" s="12">
        <v>-3.4</v>
      </c>
      <c r="L7" s="1"/>
      <c r="P7" s="1"/>
    </row>
    <row r="8" spans="1:16" x14ac:dyDescent="0.35">
      <c r="A8" s="17">
        <v>19.22</v>
      </c>
      <c r="B8" s="7">
        <v>-16.2</v>
      </c>
      <c r="C8" s="17">
        <v>19.225000000000001</v>
      </c>
      <c r="D8" s="7">
        <v>-16.2</v>
      </c>
      <c r="F8" s="11">
        <v>19.25</v>
      </c>
      <c r="G8" s="12">
        <v>-3.2</v>
      </c>
      <c r="H8" s="11">
        <v>19.25</v>
      </c>
      <c r="I8" s="12">
        <v>-3.4</v>
      </c>
      <c r="L8" s="1"/>
      <c r="P8" s="1"/>
    </row>
    <row r="9" spans="1:16" x14ac:dyDescent="0.35">
      <c r="L9" s="1"/>
      <c r="P9" s="1"/>
    </row>
    <row r="10" spans="1:16" x14ac:dyDescent="0.35">
      <c r="B10" s="1" t="s">
        <v>34</v>
      </c>
      <c r="C10" s="1">
        <f>AVERAGE(A4:A8,C4:C8,F4:F8,H4:H8)*2/10</f>
        <v>3.8471000000000002</v>
      </c>
      <c r="D10" s="1" t="s">
        <v>35</v>
      </c>
    </row>
    <row r="12" spans="1:16" x14ac:dyDescent="0.35">
      <c r="A12" s="22">
        <v>44831</v>
      </c>
    </row>
  </sheetData>
  <mergeCells count="6">
    <mergeCell ref="A1:D1"/>
    <mergeCell ref="F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34" sqref="A34"/>
    </sheetView>
  </sheetViews>
  <sheetFormatPr defaultColWidth="9.1796875" defaultRowHeight="14.5" x14ac:dyDescent="0.35"/>
  <cols>
    <col min="1" max="1" width="13.7265625" style="1" bestFit="1" customWidth="1"/>
    <col min="2" max="2" width="15.1796875" style="1" bestFit="1" customWidth="1"/>
    <col min="3" max="3" width="13.7265625" style="1" bestFit="1" customWidth="1"/>
    <col min="4" max="4" width="15.1796875" style="1" bestFit="1" customWidth="1"/>
    <col min="5" max="16384" width="9.1796875" style="1"/>
  </cols>
  <sheetData>
    <row r="1" spans="1:4" x14ac:dyDescent="0.35">
      <c r="A1" s="29" t="s">
        <v>36</v>
      </c>
      <c r="B1" s="31"/>
      <c r="C1" s="29" t="s">
        <v>37</v>
      </c>
      <c r="D1" s="31"/>
    </row>
    <row r="2" spans="1:4" x14ac:dyDescent="0.35">
      <c r="A2" s="5" t="s">
        <v>24</v>
      </c>
      <c r="B2" s="5" t="s">
        <v>27</v>
      </c>
      <c r="C2" s="5" t="s">
        <v>24</v>
      </c>
      <c r="D2" s="5" t="s">
        <v>27</v>
      </c>
    </row>
    <row r="3" spans="1:4" x14ac:dyDescent="0.35">
      <c r="A3" s="17">
        <v>3.915</v>
      </c>
      <c r="B3" s="7">
        <v>-16.600000000000001</v>
      </c>
      <c r="C3" s="17">
        <v>3.915</v>
      </c>
      <c r="D3" s="7">
        <v>-17.600000000000001</v>
      </c>
    </row>
    <row r="4" spans="1:4" x14ac:dyDescent="0.35">
      <c r="A4" s="17">
        <v>3.9159999999999999</v>
      </c>
      <c r="B4" s="7">
        <v>-18.600000000000001</v>
      </c>
      <c r="C4" s="17">
        <v>3.9159999999999999</v>
      </c>
      <c r="D4" s="7">
        <v>-17.8</v>
      </c>
    </row>
    <row r="5" spans="1:4" x14ac:dyDescent="0.35">
      <c r="A5" s="17">
        <v>3.915</v>
      </c>
      <c r="B5" s="7">
        <v>-17.399999999999999</v>
      </c>
      <c r="C5" s="17">
        <v>3.9159999999999999</v>
      </c>
      <c r="D5" s="7">
        <v>-17</v>
      </c>
    </row>
    <row r="6" spans="1:4" x14ac:dyDescent="0.35">
      <c r="A6" s="17">
        <v>3.915</v>
      </c>
      <c r="B6" s="7">
        <v>-17.600000000000001</v>
      </c>
      <c r="C6" s="17">
        <v>3.9159999999999999</v>
      </c>
      <c r="D6" s="7">
        <v>-17</v>
      </c>
    </row>
    <row r="7" spans="1:4" x14ac:dyDescent="0.35">
      <c r="A7" s="17">
        <v>3.9169999999999998</v>
      </c>
      <c r="B7" s="7">
        <v>-19</v>
      </c>
      <c r="C7" s="17">
        <v>3.9159999999999999</v>
      </c>
      <c r="D7" s="7">
        <v>-17.600000000000001</v>
      </c>
    </row>
    <row r="9" spans="1:4" x14ac:dyDescent="0.35">
      <c r="B9" s="1" t="s">
        <v>34</v>
      </c>
      <c r="C9" s="18">
        <f>AVERAGE(A3:A7,C3:C7)</f>
        <v>3.9156999999999988</v>
      </c>
      <c r="D9" s="1" t="s">
        <v>35</v>
      </c>
    </row>
    <row r="11" spans="1:4" x14ac:dyDescent="0.35">
      <c r="A11" s="22">
        <v>44831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"/>
  <sheetViews>
    <sheetView workbookViewId="0">
      <selection activeCell="A7" sqref="A7"/>
    </sheetView>
  </sheetViews>
  <sheetFormatPr defaultColWidth="9.1796875" defaultRowHeight="14.5" x14ac:dyDescent="0.35"/>
  <cols>
    <col min="1" max="1" width="12.7265625" style="1" bestFit="1" customWidth="1"/>
    <col min="2" max="2" width="6.81640625" style="1" bestFit="1" customWidth="1"/>
    <col min="3" max="3" width="12.7265625" style="1" bestFit="1" customWidth="1"/>
    <col min="4" max="4" width="6.54296875" style="1" bestFit="1" customWidth="1"/>
    <col min="5" max="5" width="12" style="1" bestFit="1" customWidth="1"/>
    <col min="6" max="6" width="9.1796875" style="1"/>
    <col min="7" max="7" width="26.1796875" style="1" bestFit="1" customWidth="1"/>
    <col min="8" max="8" width="6.81640625" style="1" bestFit="1" customWidth="1"/>
    <col min="9" max="9" width="26.1796875" style="1" bestFit="1" customWidth="1"/>
    <col min="10" max="10" width="6.54296875" style="1" bestFit="1" customWidth="1"/>
    <col min="11" max="11" width="15.1796875" style="1" bestFit="1" customWidth="1"/>
    <col min="12" max="12" width="12" style="1" bestFit="1" customWidth="1"/>
    <col min="13" max="16" width="9.1796875" style="1"/>
    <col min="17" max="17" width="40.54296875" style="1" bestFit="1" customWidth="1"/>
    <col min="18" max="16384" width="9.1796875" style="1"/>
  </cols>
  <sheetData>
    <row r="1" spans="1:22" x14ac:dyDescent="0.35">
      <c r="A1" s="5" t="s">
        <v>24</v>
      </c>
      <c r="B1" s="5" t="s">
        <v>39</v>
      </c>
      <c r="C1" s="5" t="s">
        <v>24</v>
      </c>
      <c r="D1" s="5" t="s">
        <v>40</v>
      </c>
      <c r="E1" s="5" t="s">
        <v>41</v>
      </c>
      <c r="G1" s="10" t="s">
        <v>43</v>
      </c>
      <c r="H1" s="10" t="s">
        <v>39</v>
      </c>
      <c r="I1" s="10" t="s">
        <v>43</v>
      </c>
      <c r="J1" s="10" t="s">
        <v>40</v>
      </c>
      <c r="K1" s="10" t="s">
        <v>41</v>
      </c>
      <c r="L1" s="10" t="s">
        <v>44</v>
      </c>
    </row>
    <row r="2" spans="1:22" x14ac:dyDescent="0.35">
      <c r="A2" s="5">
        <v>8.5</v>
      </c>
      <c r="B2" s="5">
        <v>-9.6</v>
      </c>
      <c r="C2" s="5">
        <v>7.5</v>
      </c>
      <c r="D2" s="5">
        <v>-6.8</v>
      </c>
      <c r="E2" s="5">
        <f>B2/D2</f>
        <v>1.411764705882353</v>
      </c>
      <c r="G2" s="10">
        <v>40.5</v>
      </c>
      <c r="H2" s="10">
        <v>-10</v>
      </c>
      <c r="I2" s="10">
        <v>41.2</v>
      </c>
      <c r="J2" s="10">
        <v>-4.8</v>
      </c>
      <c r="K2" s="10">
        <f>H2/J2</f>
        <v>2.0833333333333335</v>
      </c>
      <c r="L2" s="10">
        <f>I2-G2</f>
        <v>0.70000000000000284</v>
      </c>
      <c r="Q2" s="1" t="s">
        <v>42</v>
      </c>
    </row>
    <row r="3" spans="1:22" x14ac:dyDescent="0.35">
      <c r="A3" s="5">
        <v>10.5</v>
      </c>
      <c r="B3" s="5">
        <v>-9.4</v>
      </c>
      <c r="C3" s="5">
        <v>9.6</v>
      </c>
      <c r="D3" s="5">
        <v>-6.8</v>
      </c>
      <c r="E3" s="5">
        <f t="shared" ref="E3:E5" si="0">B3/D3</f>
        <v>1.3823529411764708</v>
      </c>
      <c r="G3" s="10">
        <v>40.6</v>
      </c>
      <c r="H3" s="10">
        <v>-10</v>
      </c>
      <c r="I3" s="10">
        <v>41.1</v>
      </c>
      <c r="J3" s="10">
        <v>-5.2</v>
      </c>
      <c r="K3" s="10">
        <f>H3/J3</f>
        <v>1.9230769230769229</v>
      </c>
      <c r="L3" s="10">
        <f t="shared" ref="L3:L10" si="1">I3-G3</f>
        <v>0.5</v>
      </c>
      <c r="V3" s="1">
        <f>1/SQRT(1/0.03^2+1/0.05^2)</f>
        <v>2.5724787771376326E-2</v>
      </c>
    </row>
    <row r="4" spans="1:22" x14ac:dyDescent="0.35">
      <c r="A4" s="5">
        <v>12.4</v>
      </c>
      <c r="B4" s="5">
        <v>-9.4</v>
      </c>
      <c r="C4" s="5">
        <v>11.5</v>
      </c>
      <c r="D4" s="5">
        <v>-6.8</v>
      </c>
      <c r="E4" s="5">
        <f t="shared" si="0"/>
        <v>1.3823529411764708</v>
      </c>
      <c r="G4" s="10">
        <v>42</v>
      </c>
      <c r="H4" s="10">
        <v>-10</v>
      </c>
      <c r="I4" s="10">
        <v>42.75</v>
      </c>
      <c r="J4" s="10">
        <v>-4.8</v>
      </c>
      <c r="K4" s="10">
        <f>H4/J4</f>
        <v>2.0833333333333335</v>
      </c>
      <c r="L4" s="10">
        <f t="shared" si="1"/>
        <v>0.75</v>
      </c>
    </row>
    <row r="5" spans="1:22" x14ac:dyDescent="0.35">
      <c r="A5" s="5">
        <v>14.5</v>
      </c>
      <c r="B5" s="5">
        <v>-9.1999999999999993</v>
      </c>
      <c r="C5" s="5">
        <v>13.5</v>
      </c>
      <c r="D5" s="5">
        <v>-6.8</v>
      </c>
      <c r="E5" s="5">
        <f t="shared" si="0"/>
        <v>1.3529411764705881</v>
      </c>
      <c r="G5" s="10">
        <v>43.5</v>
      </c>
      <c r="H5" s="10">
        <v>-10</v>
      </c>
      <c r="I5" s="10">
        <v>44.2</v>
      </c>
      <c r="J5" s="10">
        <v>-4.5999999999999996</v>
      </c>
      <c r="K5" s="10">
        <f>H5/J5</f>
        <v>2.1739130434782612</v>
      </c>
      <c r="L5" s="10">
        <f t="shared" si="1"/>
        <v>0.70000000000000284</v>
      </c>
    </row>
    <row r="6" spans="1:22" x14ac:dyDescent="0.35">
      <c r="G6" s="10">
        <v>44.9</v>
      </c>
      <c r="H6" s="10">
        <v>-9.6</v>
      </c>
      <c r="I6" s="10">
        <v>45.8</v>
      </c>
      <c r="J6" s="10">
        <v>-5</v>
      </c>
      <c r="K6" s="10">
        <f t="shared" ref="K6:K10" si="2">H6/J6</f>
        <v>1.92</v>
      </c>
      <c r="L6" s="10">
        <f t="shared" si="1"/>
        <v>0.89999999999999858</v>
      </c>
    </row>
    <row r="7" spans="1:22" x14ac:dyDescent="0.35">
      <c r="A7" s="22">
        <v>44831</v>
      </c>
      <c r="G7" s="10">
        <v>46.7</v>
      </c>
      <c r="H7" s="10">
        <v>-9.6</v>
      </c>
      <c r="I7" s="10">
        <v>47.25</v>
      </c>
      <c r="J7" s="10">
        <v>-5</v>
      </c>
      <c r="K7" s="10">
        <f t="shared" si="2"/>
        <v>1.92</v>
      </c>
      <c r="L7" s="10">
        <f t="shared" si="1"/>
        <v>0.54999999999999716</v>
      </c>
    </row>
    <row r="8" spans="1:22" x14ac:dyDescent="0.35">
      <c r="G8" s="10">
        <v>48.1</v>
      </c>
      <c r="H8" s="10">
        <v>-9.6</v>
      </c>
      <c r="I8" s="10">
        <v>48.9</v>
      </c>
      <c r="J8" s="10">
        <v>-5</v>
      </c>
      <c r="K8" s="10">
        <f t="shared" si="2"/>
        <v>1.92</v>
      </c>
      <c r="L8" s="10">
        <f t="shared" si="1"/>
        <v>0.79999999999999716</v>
      </c>
    </row>
    <row r="9" spans="1:22" x14ac:dyDescent="0.35">
      <c r="G9" s="10">
        <v>49.6</v>
      </c>
      <c r="H9" s="10">
        <v>-9.6</v>
      </c>
      <c r="I9" s="10">
        <v>50.3</v>
      </c>
      <c r="J9" s="10">
        <v>-5</v>
      </c>
      <c r="K9" s="10">
        <f t="shared" si="2"/>
        <v>1.92</v>
      </c>
      <c r="L9" s="10">
        <f t="shared" si="1"/>
        <v>0.69999999999999574</v>
      </c>
    </row>
    <row r="10" spans="1:22" x14ac:dyDescent="0.35">
      <c r="G10" s="10">
        <v>51</v>
      </c>
      <c r="H10" s="10">
        <v>-9.6</v>
      </c>
      <c r="I10" s="10">
        <v>51.8</v>
      </c>
      <c r="J10" s="10">
        <v>-5</v>
      </c>
      <c r="K10" s="10">
        <f t="shared" si="2"/>
        <v>1.92</v>
      </c>
      <c r="L10" s="10">
        <f t="shared" si="1"/>
        <v>0.79999999999999716</v>
      </c>
    </row>
    <row r="11" spans="1:22" x14ac:dyDescent="0.35">
      <c r="G11" s="10"/>
      <c r="H11" s="10"/>
      <c r="I11" s="10"/>
      <c r="J11" s="10"/>
      <c r="K11" s="10" t="s">
        <v>45</v>
      </c>
      <c r="L11" s="10">
        <f>AVERAGE(L2:L10)*2</f>
        <v>1.4222222222222203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tabSelected="1" workbookViewId="0">
      <selection activeCell="A14" sqref="A14"/>
    </sheetView>
  </sheetViews>
  <sheetFormatPr defaultColWidth="9.1796875" defaultRowHeight="14.5" x14ac:dyDescent="0.35"/>
  <cols>
    <col min="1" max="1" width="27.54296875" style="19" customWidth="1"/>
    <col min="2" max="2" width="73" style="19" customWidth="1"/>
    <col min="3" max="3" width="9.1796875" style="19"/>
    <col min="4" max="4" width="9.453125" style="19" bestFit="1" customWidth="1"/>
    <col min="5" max="16384" width="9.1796875" style="19"/>
  </cols>
  <sheetData>
    <row r="1" spans="1:4" x14ac:dyDescent="0.35">
      <c r="A1" s="19" t="s">
        <v>46</v>
      </c>
      <c r="B1" s="19" t="s">
        <v>47</v>
      </c>
      <c r="D1" s="20">
        <v>44866</v>
      </c>
    </row>
    <row r="2" spans="1:4" ht="29" x14ac:dyDescent="0.35">
      <c r="A2" s="19" t="s">
        <v>48</v>
      </c>
      <c r="B2" s="19" t="s">
        <v>49</v>
      </c>
    </row>
    <row r="3" spans="1:4" x14ac:dyDescent="0.35">
      <c r="A3" s="19" t="s">
        <v>50</v>
      </c>
      <c r="B3" s="19" t="s">
        <v>52</v>
      </c>
    </row>
    <row r="4" spans="1:4" x14ac:dyDescent="0.35">
      <c r="A4" s="19" t="s">
        <v>51</v>
      </c>
      <c r="B4" s="19" t="s">
        <v>53</v>
      </c>
    </row>
    <row r="6" spans="1:4" ht="29" x14ac:dyDescent="0.35">
      <c r="A6" s="19" t="s">
        <v>61</v>
      </c>
      <c r="B6" s="19" t="s">
        <v>54</v>
      </c>
    </row>
    <row r="7" spans="1:4" x14ac:dyDescent="0.35">
      <c r="A7" s="19" t="s">
        <v>55</v>
      </c>
      <c r="B7" s="19" t="s">
        <v>57</v>
      </c>
    </row>
    <row r="8" spans="1:4" x14ac:dyDescent="0.35">
      <c r="A8" s="19" t="s">
        <v>56</v>
      </c>
      <c r="B8" s="19" t="s">
        <v>60</v>
      </c>
    </row>
    <row r="9" spans="1:4" x14ac:dyDescent="0.35">
      <c r="A9" s="19" t="s">
        <v>58</v>
      </c>
      <c r="B9" s="19" t="s">
        <v>59</v>
      </c>
    </row>
    <row r="12" spans="1:4" x14ac:dyDescent="0.35">
      <c r="A12" s="19" t="s">
        <v>77</v>
      </c>
    </row>
    <row r="13" spans="1:4" ht="72.5" x14ac:dyDescent="0.35">
      <c r="A13" s="19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"/>
  <sheetViews>
    <sheetView workbookViewId="0">
      <selection activeCell="M2" sqref="M2"/>
    </sheetView>
  </sheetViews>
  <sheetFormatPr defaultRowHeight="14.5" x14ac:dyDescent="0.35"/>
  <cols>
    <col min="6" max="6" width="23.453125" bestFit="1" customWidth="1"/>
    <col min="13" max="14" width="9.453125" bestFit="1" customWidth="1"/>
    <col min="15" max="15" width="23.453125" bestFit="1" customWidth="1"/>
  </cols>
  <sheetData>
    <row r="1" spans="1:13" x14ac:dyDescent="0.35">
      <c r="A1" t="s">
        <v>63</v>
      </c>
      <c r="B1" t="s">
        <v>64</v>
      </c>
      <c r="F1" t="s">
        <v>62</v>
      </c>
      <c r="G1" t="s">
        <v>69</v>
      </c>
      <c r="J1" t="s">
        <v>63</v>
      </c>
      <c r="M1" s="21">
        <v>44866</v>
      </c>
    </row>
    <row r="2" spans="1:13" x14ac:dyDescent="0.35">
      <c r="A2">
        <v>1</v>
      </c>
      <c r="B2">
        <v>11.5</v>
      </c>
      <c r="F2" t="s">
        <v>65</v>
      </c>
      <c r="G2" t="s">
        <v>68</v>
      </c>
      <c r="J2">
        <v>2.2000000000000002</v>
      </c>
    </row>
    <row r="3" spans="1:13" x14ac:dyDescent="0.35">
      <c r="A3">
        <v>1</v>
      </c>
      <c r="B3">
        <v>11.5</v>
      </c>
      <c r="F3" t="s">
        <v>66</v>
      </c>
      <c r="G3" t="s">
        <v>67</v>
      </c>
      <c r="J3">
        <v>2.5099999999999998</v>
      </c>
    </row>
    <row r="4" spans="1:13" x14ac:dyDescent="0.35">
      <c r="A4">
        <v>1</v>
      </c>
      <c r="B4">
        <v>11</v>
      </c>
      <c r="F4" t="s">
        <v>71</v>
      </c>
      <c r="G4" t="s">
        <v>70</v>
      </c>
      <c r="J4">
        <v>2.1800000000000002</v>
      </c>
    </row>
    <row r="5" spans="1:13" x14ac:dyDescent="0.35">
      <c r="A5">
        <v>1</v>
      </c>
      <c r="B5">
        <v>10.5</v>
      </c>
      <c r="J5">
        <v>2.16</v>
      </c>
    </row>
    <row r="6" spans="1:13" x14ac:dyDescent="0.35">
      <c r="A6">
        <v>1</v>
      </c>
      <c r="B6">
        <v>14</v>
      </c>
      <c r="J6">
        <v>3.13</v>
      </c>
    </row>
    <row r="7" spans="1:13" x14ac:dyDescent="0.35">
      <c r="A7">
        <v>1</v>
      </c>
      <c r="B7">
        <v>11</v>
      </c>
      <c r="J7">
        <v>3.3</v>
      </c>
    </row>
    <row r="8" spans="1:13" x14ac:dyDescent="0.35">
      <c r="A8" t="s">
        <v>72</v>
      </c>
      <c r="B8">
        <f>AVERAGE(B2:B7)</f>
        <v>11.583333333333334</v>
      </c>
      <c r="J8">
        <v>3.15</v>
      </c>
    </row>
    <row r="9" spans="1:13" x14ac:dyDescent="0.35">
      <c r="A9" t="s">
        <v>73</v>
      </c>
      <c r="B9">
        <f>B8/10^10*3*10^8/2</f>
        <v>0.17375000000000002</v>
      </c>
      <c r="J9">
        <v>3.28</v>
      </c>
    </row>
    <row r="10" spans="1:13" x14ac:dyDescent="0.35">
      <c r="J10">
        <v>3.2</v>
      </c>
    </row>
    <row r="11" spans="1:13" x14ac:dyDescent="0.35">
      <c r="J11" t="s">
        <v>74</v>
      </c>
      <c r="K11">
        <f>AVERAGE(J2:J10)</f>
        <v>2.79</v>
      </c>
    </row>
    <row r="12" spans="1:13" x14ac:dyDescent="0.35">
      <c r="J12" t="s">
        <v>73</v>
      </c>
      <c r="K12">
        <f>0.51/K11</f>
        <v>0.18279569892473119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"/>
  <sheetViews>
    <sheetView workbookViewId="0">
      <selection activeCell="L11" sqref="L11"/>
    </sheetView>
  </sheetViews>
  <sheetFormatPr defaultRowHeight="14.5" x14ac:dyDescent="0.35"/>
  <cols>
    <col min="11" max="11" width="9.453125" bestFit="1" customWidth="1"/>
  </cols>
  <sheetData>
    <row r="1" spans="1:11" x14ac:dyDescent="0.35">
      <c r="A1" t="s">
        <v>75</v>
      </c>
      <c r="K1" s="21">
        <v>44866</v>
      </c>
    </row>
    <row r="2" spans="1:11" x14ac:dyDescent="0.35">
      <c r="A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 1</vt:lpstr>
      <vt:lpstr>Experiment 2</vt:lpstr>
      <vt:lpstr>Experiment 3</vt:lpstr>
      <vt:lpstr>Experiment 4</vt:lpstr>
      <vt:lpstr>Experiment 6</vt:lpstr>
      <vt:lpstr>Experiment 7</vt:lpstr>
      <vt:lpstr>Additional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TEMPLATE01</dc:creator>
  <cp:lastModifiedBy>Michelle Ding</cp:lastModifiedBy>
  <dcterms:created xsi:type="dcterms:W3CDTF">2022-09-27T04:09:16Z</dcterms:created>
  <dcterms:modified xsi:type="dcterms:W3CDTF">2022-11-06T10:25:53Z</dcterms:modified>
</cp:coreProperties>
</file>