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Sheet1" sheetId="1" r:id="rId1"/>
    <sheet name="Sheet2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1" i="1" l="1"/>
  <c r="E82" i="1"/>
  <c r="C57" i="1"/>
  <c r="C58" i="1" s="1"/>
  <c r="F68" i="1"/>
  <c r="C72" i="1"/>
  <c r="C40" i="1"/>
  <c r="F34" i="1"/>
  <c r="F37" i="1" s="1"/>
  <c r="C26" i="1"/>
  <c r="F24" i="1"/>
  <c r="C14" i="1"/>
  <c r="F10" i="1"/>
  <c r="B57" i="1"/>
  <c r="E68" i="1"/>
  <c r="B72" i="1"/>
  <c r="B11" i="2"/>
  <c r="E11" i="2" s="1"/>
  <c r="E9" i="2"/>
  <c r="B73" i="1" l="1"/>
  <c r="C73" i="1"/>
  <c r="C41" i="1"/>
  <c r="C15" i="1"/>
  <c r="C27" i="1"/>
  <c r="B40" i="1"/>
  <c r="E34" i="1"/>
  <c r="E24" i="1"/>
  <c r="E10" i="1"/>
  <c r="B14" i="1"/>
  <c r="B15" i="1" l="1"/>
  <c r="B86" i="1"/>
  <c r="B87" i="1" s="1"/>
  <c r="E37" i="1"/>
  <c r="B41" i="1" s="1"/>
  <c r="B26" i="1"/>
  <c r="B27" i="1"/>
  <c r="B58" i="1"/>
</calcChain>
</file>

<file path=xl/sharedStrings.xml><?xml version="1.0" encoding="utf-8"?>
<sst xmlns="http://schemas.openxmlformats.org/spreadsheetml/2006/main" count="90" uniqueCount="33">
  <si>
    <t>outlet</t>
  </si>
  <si>
    <t>stream no.</t>
  </si>
  <si>
    <t xml:space="preserve">HP Absorber </t>
  </si>
  <si>
    <t>17b</t>
  </si>
  <si>
    <t>114b</t>
  </si>
  <si>
    <t>22a</t>
  </si>
  <si>
    <t>Dehydration Column</t>
  </si>
  <si>
    <t>109a</t>
  </si>
  <si>
    <t>125-122-139+124</t>
  </si>
  <si>
    <t xml:space="preserve">37 + 94 </t>
  </si>
  <si>
    <t>enthalpy balance</t>
  </si>
  <si>
    <t>oxidation reactor</t>
  </si>
  <si>
    <t xml:space="preserve">inlet </t>
  </si>
  <si>
    <t>enthalpy</t>
  </si>
  <si>
    <t>7a</t>
  </si>
  <si>
    <t xml:space="preserve"> </t>
  </si>
  <si>
    <t>Solvent Stripper</t>
  </si>
  <si>
    <t>x</t>
  </si>
  <si>
    <t>Mother Liqour  Drum</t>
  </si>
  <si>
    <t>95+x+133+159-88</t>
  </si>
  <si>
    <t>First Crystalliser</t>
  </si>
  <si>
    <t>Error</t>
  </si>
  <si>
    <t>Total</t>
  </si>
  <si>
    <t>Mass</t>
  </si>
  <si>
    <t>Enthalpy</t>
  </si>
  <si>
    <t>INLET</t>
  </si>
  <si>
    <t>OUTLET</t>
  </si>
  <si>
    <t>stream no.2</t>
  </si>
  <si>
    <t>Mass3</t>
  </si>
  <si>
    <t>Enthalpy4</t>
  </si>
  <si>
    <t>MASS AND HEAT BALANCES</t>
  </si>
  <si>
    <t>Stream no.</t>
  </si>
  <si>
    <t>Offgas Scrubber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</si>
</sst>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102"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7:F15" headerRowCount="0" totalsRowShown="0" headerRowDxfId="101" dataDxfId="99" headerRowBorderDxfId="100" tableBorderDxfId="98" totalsRowBorderDxfId="97">
  <tableColumns count="6">
    <tableColumn id="1" name="Column1" headerRowDxfId="96" dataDxfId="95"/>
    <tableColumn id="2" name="Column2" headerRowDxfId="94" dataDxfId="93"/>
    <tableColumn id="3" name="Column3" headerRowDxfId="92" dataDxfId="91"/>
    <tableColumn id="4" name="Column4" headerRowDxfId="90" dataDxfId="89"/>
    <tableColumn id="5" name="Column5" headerRowDxfId="88" dataDxfId="87"/>
    <tableColumn id="6" name="Column6" headerRowDxfId="86" dataDxfId="85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20:F27" headerRowCount="0" headerRowDxfId="84" dataDxfId="82" headerRowBorderDxfId="83" tableBorderDxfId="81" totalsRowBorderDxfId="80">
  <tableColumns count="6">
    <tableColumn id="1" name="INLET" totalsRowLabel="Total" headerRowDxfId="79" dataDxfId="78" totalsRowDxfId="77"/>
    <tableColumn id="2" name="Column1" headerRowDxfId="76" dataDxfId="75" totalsRowDxfId="74"/>
    <tableColumn id="3" name="Column2" headerRowDxfId="73" dataDxfId="72" totalsRowDxfId="71"/>
    <tableColumn id="4" name="OUTLET" headerRowDxfId="70" dataDxfId="69" totalsRowDxfId="68"/>
    <tableColumn id="5" name="Column3" headerRowDxfId="67" dataDxfId="66" totalsRowDxfId="65"/>
    <tableColumn id="6" name="Column4" totalsRowFunction="count" headerRowDxfId="64" dataDxfId="63" totalsRowDxfId="62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33:F41" headerRowCount="0" totalsRowShown="0" headerRowDxfId="61" dataDxfId="59" headerRowBorderDxfId="60" tableBorderDxfId="58" totalsRowBorderDxfId="57">
  <tableColumns count="6">
    <tableColumn id="1" name="stream no." headerRowDxfId="56" dataDxfId="55"/>
    <tableColumn id="2" name="Mass" headerRowDxfId="54" dataDxfId="53"/>
    <tableColumn id="3" name="Enthalpy" headerRowDxfId="52" dataDxfId="51"/>
    <tableColumn id="4" name="stream no.2" headerRowDxfId="50" dataDxfId="49"/>
    <tableColumn id="5" name="Mass3" headerRowDxfId="48" dataDxfId="47"/>
    <tableColumn id="6" name="Enthalpy4" headerRowDxfId="46" dataDxfId="45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7" name="Table7" displayName="Table7" ref="A79:F87" totalsRowShown="0" headerRowDxfId="44" dataDxfId="42" headerRowBorderDxfId="43" tableBorderDxfId="41" totalsRowBorderDxfId="40">
  <autoFilter ref="A79:F8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stream no." dataDxfId="39"/>
    <tableColumn id="2" name="Mass" dataDxfId="38"/>
    <tableColumn id="3" name="Enthalpy" dataDxfId="37"/>
    <tableColumn id="4" name="stream no.2" dataDxfId="36"/>
    <tableColumn id="5" name="Mass3" dataDxfId="35"/>
    <tableColumn id="6" name="Enthalpy4" dataDxfId="34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8" name="Table8" displayName="Table8" ref="A64:F73" headerRowCount="0" totalsRowShown="0" headerRowDxfId="33" dataDxfId="31" headerRowBorderDxfId="32" tableBorderDxfId="30" totalsRowBorderDxfId="29">
  <tableColumns count="6">
    <tableColumn id="1" name="stream no." headerRowDxfId="28" dataDxfId="27"/>
    <tableColumn id="2" name="Mass" headerRowDxfId="26" dataDxfId="25"/>
    <tableColumn id="3" name="Enthalpy" headerRowDxfId="24" dataDxfId="23"/>
    <tableColumn id="4" name="stream no.2" headerRowDxfId="22" dataDxfId="21"/>
    <tableColumn id="5" name="Mass3" headerRowDxfId="20" dataDxfId="19"/>
    <tableColumn id="6" name="Enthalpy4" headerRowDxfId="18" dataDxfId="17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9" name="Table9" displayName="Table9" ref="A52:F58" headerRowCount="0" totalsRowShown="0" headerRowDxfId="16" dataDxfId="14" headerRowBorderDxfId="15" tableBorderDxfId="13" totalsRowBorderDxfId="12">
  <tableColumns count="6">
    <tableColumn id="1" name="stream no." headerRowDxfId="11" dataDxfId="10"/>
    <tableColumn id="2" name="Mass" headerRowDxfId="9" dataDxfId="8"/>
    <tableColumn id="3" name="Enthalpy" headerRowDxfId="7" dataDxfId="6"/>
    <tableColumn id="4" name="stream no.2" headerRowDxfId="5" dataDxfId="4"/>
    <tableColumn id="5" name="Mass3" headerRowDxfId="3" dataDxfId="2"/>
    <tableColumn id="6" name="Enthalpy4" headerRowDxfId="1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tabSelected="1" topLeftCell="A31" zoomScaleNormal="100" workbookViewId="0">
      <selection activeCell="I44" sqref="I44"/>
    </sheetView>
  </sheetViews>
  <sheetFormatPr defaultRowHeight="15" x14ac:dyDescent="0.25"/>
  <cols>
    <col min="1" max="1" width="15.85546875" style="1" bestFit="1" customWidth="1"/>
    <col min="2" max="2" width="14.42578125" style="1" customWidth="1"/>
    <col min="3" max="3" width="11" style="1" customWidth="1"/>
    <col min="4" max="4" width="17.7109375" style="1" customWidth="1"/>
    <col min="5" max="5" width="14.140625" style="1" customWidth="1"/>
    <col min="6" max="6" width="11.85546875" style="1" customWidth="1"/>
    <col min="7" max="16384" width="9.140625" style="1"/>
  </cols>
  <sheetData>
    <row r="1" spans="1:6" ht="18.75" x14ac:dyDescent="0.3">
      <c r="A1" s="22" t="s">
        <v>30</v>
      </c>
      <c r="B1" s="22"/>
      <c r="C1" s="22"/>
      <c r="D1" s="22"/>
      <c r="E1" s="22"/>
      <c r="F1" s="22"/>
    </row>
    <row r="2" spans="1:6" ht="18.75" x14ac:dyDescent="0.3">
      <c r="A2" s="18"/>
      <c r="B2" s="18"/>
      <c r="C2" s="18"/>
      <c r="D2" s="18"/>
      <c r="E2" s="18"/>
      <c r="F2" s="18"/>
    </row>
    <row r="4" spans="1:6" s="5" customFormat="1" x14ac:dyDescent="0.25">
      <c r="A4" s="21" t="s">
        <v>20</v>
      </c>
      <c r="B4" s="21"/>
      <c r="C4" s="21"/>
      <c r="D4" s="21"/>
      <c r="E4" s="21"/>
      <c r="F4" s="21"/>
    </row>
    <row r="5" spans="1:6" s="5" customFormat="1" x14ac:dyDescent="0.25">
      <c r="A5" s="16"/>
      <c r="B5" s="16"/>
      <c r="C5" s="16"/>
      <c r="D5" s="16"/>
      <c r="E5" s="16"/>
      <c r="F5" s="16"/>
    </row>
    <row r="6" spans="1:6" s="5" customFormat="1" x14ac:dyDescent="0.25">
      <c r="A6" s="24" t="s">
        <v>25</v>
      </c>
      <c r="B6" s="24"/>
      <c r="C6" s="24"/>
      <c r="D6" s="24" t="s">
        <v>26</v>
      </c>
      <c r="E6" s="24"/>
      <c r="F6" s="24"/>
    </row>
    <row r="7" spans="1:6" x14ac:dyDescent="0.25">
      <c r="A7" s="17" t="s">
        <v>31</v>
      </c>
      <c r="B7" s="17" t="s">
        <v>23</v>
      </c>
      <c r="C7" s="17" t="s">
        <v>24</v>
      </c>
      <c r="D7" s="17" t="s">
        <v>31</v>
      </c>
      <c r="E7" s="17" t="s">
        <v>23</v>
      </c>
      <c r="F7" s="17" t="s">
        <v>24</v>
      </c>
    </row>
    <row r="8" spans="1:6" x14ac:dyDescent="0.25">
      <c r="A8" s="6">
        <v>3</v>
      </c>
      <c r="B8" s="6">
        <v>12148.5</v>
      </c>
      <c r="C8" s="6">
        <v>19</v>
      </c>
      <c r="D8" s="6">
        <v>47</v>
      </c>
      <c r="E8" s="6">
        <v>486069</v>
      </c>
      <c r="F8" s="6">
        <v>-957560</v>
      </c>
    </row>
    <row r="9" spans="1:6" x14ac:dyDescent="0.25">
      <c r="A9" s="6">
        <v>8</v>
      </c>
      <c r="B9" s="6">
        <v>464625</v>
      </c>
      <c r="C9" s="6">
        <v>-904490</v>
      </c>
      <c r="D9" s="6">
        <v>46</v>
      </c>
      <c r="E9" s="6">
        <v>53704.9</v>
      </c>
      <c r="F9" s="6">
        <v>-94169</v>
      </c>
    </row>
    <row r="10" spans="1:6" x14ac:dyDescent="0.25">
      <c r="A10" s="6">
        <v>118</v>
      </c>
      <c r="B10" s="6">
        <v>37071.4</v>
      </c>
      <c r="C10" s="6">
        <v>-85798</v>
      </c>
      <c r="D10" s="6" t="s">
        <v>22</v>
      </c>
      <c r="E10" s="7">
        <f>SUM(E8:E9)</f>
        <v>539773.9</v>
      </c>
      <c r="F10" s="7">
        <f>SUM(F8:F9)</f>
        <v>-1051729</v>
      </c>
    </row>
    <row r="11" spans="1:6" x14ac:dyDescent="0.25">
      <c r="A11" s="6">
        <v>98</v>
      </c>
      <c r="B11" s="6">
        <v>17928.599999999999</v>
      </c>
      <c r="C11" s="6">
        <v>17928.599999999999</v>
      </c>
      <c r="D11" s="6"/>
      <c r="E11" s="6"/>
      <c r="F11" s="6"/>
    </row>
    <row r="12" spans="1:6" x14ac:dyDescent="0.25">
      <c r="A12" s="6">
        <v>119</v>
      </c>
      <c r="B12" s="6">
        <v>4000</v>
      </c>
      <c r="C12" s="6">
        <v>-9258</v>
      </c>
      <c r="D12" s="6"/>
      <c r="E12" s="6"/>
      <c r="F12" s="6"/>
    </row>
    <row r="13" spans="1:6" x14ac:dyDescent="0.25">
      <c r="A13" s="6">
        <v>120</v>
      </c>
      <c r="B13" s="6">
        <v>4000</v>
      </c>
      <c r="C13" s="6">
        <v>-9258</v>
      </c>
      <c r="D13" s="6"/>
      <c r="E13" s="6"/>
      <c r="F13" s="6"/>
    </row>
    <row r="14" spans="1:6" x14ac:dyDescent="0.25">
      <c r="A14" s="6" t="s">
        <v>22</v>
      </c>
      <c r="B14" s="7">
        <f>SUM(B8:B13)</f>
        <v>539773.5</v>
      </c>
      <c r="C14" s="7">
        <f>SUM(C8:C13)</f>
        <v>-990856.4</v>
      </c>
      <c r="D14" s="6"/>
      <c r="E14" s="6"/>
      <c r="F14" s="6"/>
    </row>
    <row r="15" spans="1:6" x14ac:dyDescent="0.25">
      <c r="A15" s="12" t="s">
        <v>21</v>
      </c>
      <c r="B15" s="10">
        <f>B14-E10</f>
        <v>-0.40000000002328306</v>
      </c>
      <c r="C15" s="10">
        <f>C14-F10</f>
        <v>60872.599999999977</v>
      </c>
      <c r="D15" s="12"/>
      <c r="E15" s="12"/>
      <c r="F15" s="12"/>
    </row>
    <row r="16" spans="1:6" x14ac:dyDescent="0.25">
      <c r="A16" s="19"/>
      <c r="B16" s="14"/>
      <c r="C16" s="14"/>
      <c r="D16" s="19"/>
      <c r="E16" s="19"/>
      <c r="F16" s="19"/>
    </row>
    <row r="17" spans="1:6" s="5" customFormat="1" x14ac:dyDescent="0.25">
      <c r="A17" s="21" t="s">
        <v>2</v>
      </c>
      <c r="B17" s="21"/>
      <c r="C17" s="21"/>
      <c r="D17" s="21"/>
      <c r="E17" s="21"/>
      <c r="F17" s="21"/>
    </row>
    <row r="18" spans="1:6" s="5" customFormat="1" x14ac:dyDescent="0.25">
      <c r="A18" s="16"/>
      <c r="B18" s="16"/>
      <c r="C18" s="16"/>
      <c r="D18" s="16"/>
      <c r="E18" s="16"/>
      <c r="F18" s="16"/>
    </row>
    <row r="19" spans="1:6" s="5" customFormat="1" x14ac:dyDescent="0.25">
      <c r="A19" s="24" t="s">
        <v>25</v>
      </c>
      <c r="B19" s="24"/>
      <c r="C19" s="24"/>
      <c r="D19" s="24" t="s">
        <v>26</v>
      </c>
      <c r="E19" s="24"/>
      <c r="F19" s="24"/>
    </row>
    <row r="20" spans="1:6" s="5" customFormat="1" x14ac:dyDescent="0.25">
      <c r="A20" s="17" t="s">
        <v>31</v>
      </c>
      <c r="B20" s="17" t="s">
        <v>23</v>
      </c>
      <c r="C20" s="17" t="s">
        <v>24</v>
      </c>
      <c r="D20" s="17" t="s">
        <v>31</v>
      </c>
      <c r="E20" s="17" t="s">
        <v>23</v>
      </c>
      <c r="F20" s="17" t="s">
        <v>24</v>
      </c>
    </row>
    <row r="21" spans="1:6" x14ac:dyDescent="0.25">
      <c r="A21" s="3">
        <v>49</v>
      </c>
      <c r="B21" s="3">
        <v>12137.2</v>
      </c>
      <c r="C21" s="3">
        <v>-1846</v>
      </c>
      <c r="D21" s="3">
        <v>20</v>
      </c>
      <c r="E21" s="3">
        <v>365111</v>
      </c>
      <c r="F21" s="3">
        <v>-24789</v>
      </c>
    </row>
    <row r="22" spans="1:6" x14ac:dyDescent="0.25">
      <c r="A22" s="3" t="s">
        <v>3</v>
      </c>
      <c r="B22" s="3">
        <v>362309</v>
      </c>
      <c r="C22" s="3">
        <v>-36457</v>
      </c>
      <c r="D22" s="3">
        <v>21</v>
      </c>
      <c r="E22" s="3">
        <v>141460</v>
      </c>
      <c r="F22" s="3">
        <v>-397730</v>
      </c>
    </row>
    <row r="23" spans="1:6" x14ac:dyDescent="0.25">
      <c r="A23" s="3">
        <v>19</v>
      </c>
      <c r="B23" s="3">
        <v>130850</v>
      </c>
      <c r="C23" s="3">
        <v>-363720</v>
      </c>
      <c r="D23" s="3" t="s">
        <v>5</v>
      </c>
      <c r="E23" s="3">
        <v>86425.2</v>
      </c>
      <c r="F23" s="3">
        <v>-197820</v>
      </c>
    </row>
    <row r="24" spans="1:6" x14ac:dyDescent="0.25">
      <c r="A24" s="3">
        <v>26</v>
      </c>
      <c r="B24" s="3">
        <v>6000</v>
      </c>
      <c r="C24" s="3">
        <v>-26356</v>
      </c>
      <c r="D24" s="3" t="s">
        <v>22</v>
      </c>
      <c r="E24" s="4">
        <f>SUM(E21:E23)</f>
        <v>592996.19999999995</v>
      </c>
      <c r="F24" s="4">
        <f>SUM(F21:F23)</f>
        <v>-620339</v>
      </c>
    </row>
    <row r="25" spans="1:6" x14ac:dyDescent="0.25">
      <c r="A25" s="3" t="s">
        <v>4</v>
      </c>
      <c r="B25" s="3">
        <v>81699.399999999994</v>
      </c>
      <c r="C25" s="3">
        <v>-191980</v>
      </c>
      <c r="D25" s="3"/>
      <c r="E25" s="3"/>
      <c r="F25" s="3"/>
    </row>
    <row r="26" spans="1:6" x14ac:dyDescent="0.25">
      <c r="A26" s="3" t="s">
        <v>22</v>
      </c>
      <c r="B26" s="4">
        <f ca="1">SUM(B21:B26)</f>
        <v>592995.6</v>
      </c>
      <c r="C26" s="4">
        <f>SUM(C21:C25)</f>
        <v>-620359</v>
      </c>
      <c r="D26" s="3"/>
      <c r="E26" s="3"/>
      <c r="F26" s="3"/>
    </row>
    <row r="27" spans="1:6" x14ac:dyDescent="0.25">
      <c r="A27" s="9" t="s">
        <v>21</v>
      </c>
      <c r="B27" s="10">
        <f ca="1">B26-E24</f>
        <v>-0.59999999997671694</v>
      </c>
      <c r="C27" s="11">
        <f>C26-F24</f>
        <v>-20</v>
      </c>
      <c r="D27" s="9"/>
      <c r="E27" s="9"/>
      <c r="F27" s="9"/>
    </row>
    <row r="28" spans="1:6" x14ac:dyDescent="0.25">
      <c r="A28" s="8"/>
      <c r="B28" s="14"/>
      <c r="C28" s="15"/>
      <c r="D28" s="8"/>
      <c r="E28" s="8"/>
      <c r="F28" s="8"/>
    </row>
    <row r="29" spans="1:6" s="13" customFormat="1" x14ac:dyDescent="0.25">
      <c r="A29" s="21" t="s">
        <v>6</v>
      </c>
      <c r="B29" s="21"/>
      <c r="C29" s="21"/>
      <c r="D29" s="21"/>
      <c r="E29" s="21"/>
      <c r="F29" s="21"/>
    </row>
    <row r="30" spans="1:6" s="13" customFormat="1" x14ac:dyDescent="0.25">
      <c r="A30" s="16"/>
      <c r="B30" s="16"/>
      <c r="C30" s="16"/>
      <c r="D30" s="16"/>
      <c r="E30" s="16"/>
      <c r="F30" s="16"/>
    </row>
    <row r="31" spans="1:6" x14ac:dyDescent="0.25">
      <c r="A31" s="23" t="s">
        <v>25</v>
      </c>
      <c r="B31" s="23"/>
      <c r="C31" s="23"/>
      <c r="D31" s="23" t="s">
        <v>26</v>
      </c>
      <c r="E31" s="23"/>
      <c r="F31" s="23"/>
    </row>
    <row r="32" spans="1:6" x14ac:dyDescent="0.25">
      <c r="A32" s="17" t="s">
        <v>31</v>
      </c>
      <c r="B32" s="17" t="s">
        <v>23</v>
      </c>
      <c r="C32" s="17" t="s">
        <v>24</v>
      </c>
      <c r="D32" s="17" t="s">
        <v>31</v>
      </c>
      <c r="E32" s="17" t="s">
        <v>23</v>
      </c>
      <c r="F32" s="17" t="s">
        <v>24</v>
      </c>
    </row>
    <row r="33" spans="1:6" x14ac:dyDescent="0.25">
      <c r="A33" s="3">
        <v>53</v>
      </c>
      <c r="B33" s="3">
        <v>41567.699999999997</v>
      </c>
      <c r="C33" s="3">
        <v>-102140</v>
      </c>
      <c r="D33" s="3">
        <v>122</v>
      </c>
      <c r="E33" s="3">
        <v>6100</v>
      </c>
      <c r="F33" s="3">
        <v>-13302</v>
      </c>
    </row>
    <row r="34" spans="1:6" x14ac:dyDescent="0.25">
      <c r="A34" s="3">
        <v>54</v>
      </c>
      <c r="B34" s="3">
        <v>54987.1</v>
      </c>
      <c r="C34" s="3">
        <v>-119910</v>
      </c>
      <c r="D34" s="3" t="s">
        <v>8</v>
      </c>
      <c r="E34" s="3">
        <f>8012.6-6100-1794+5881.8</f>
        <v>6000.4000000000005</v>
      </c>
      <c r="F34" s="3">
        <f>SUM(-20651+13302+7774-5881.8)</f>
        <v>-5456.8</v>
      </c>
    </row>
    <row r="35" spans="1:6" x14ac:dyDescent="0.25">
      <c r="A35" s="3">
        <v>21</v>
      </c>
      <c r="B35" s="3">
        <v>141460</v>
      </c>
      <c r="C35" s="3">
        <v>-9258</v>
      </c>
      <c r="D35" s="3">
        <v>108</v>
      </c>
      <c r="E35" s="3">
        <v>487226</v>
      </c>
      <c r="F35" s="3">
        <v>-795520</v>
      </c>
    </row>
    <row r="36" spans="1:6" x14ac:dyDescent="0.25">
      <c r="A36" s="3">
        <v>99</v>
      </c>
      <c r="B36" s="3">
        <v>60762</v>
      </c>
      <c r="C36" s="3">
        <v>-140350</v>
      </c>
      <c r="D36" s="3" t="s">
        <v>7</v>
      </c>
      <c r="E36" s="3">
        <v>231359</v>
      </c>
      <c r="F36" s="3">
        <v>-531080</v>
      </c>
    </row>
    <row r="37" spans="1:6" x14ac:dyDescent="0.25">
      <c r="A37" s="3">
        <v>107</v>
      </c>
      <c r="B37" s="3">
        <v>4461.6000000000004</v>
      </c>
      <c r="C37" s="3">
        <v>-10054</v>
      </c>
      <c r="D37" s="3" t="s">
        <v>22</v>
      </c>
      <c r="E37" s="4">
        <f>SUM(E33:E36)</f>
        <v>730685.4</v>
      </c>
      <c r="F37" s="4">
        <f>SUM(F33:F36)</f>
        <v>-1345358.8</v>
      </c>
    </row>
    <row r="38" spans="1:6" x14ac:dyDescent="0.25">
      <c r="A38" s="3">
        <v>124</v>
      </c>
      <c r="B38" s="3">
        <v>5881.8</v>
      </c>
      <c r="C38" s="3">
        <v>-8387</v>
      </c>
      <c r="D38" s="3"/>
      <c r="E38" s="3"/>
      <c r="F38" s="3"/>
    </row>
    <row r="39" spans="1:6" x14ac:dyDescent="0.25">
      <c r="A39" s="3">
        <v>128</v>
      </c>
      <c r="B39" s="3">
        <v>421614</v>
      </c>
      <c r="C39" s="3">
        <v>-635190</v>
      </c>
      <c r="D39" s="3"/>
      <c r="E39" s="3"/>
      <c r="F39" s="3"/>
    </row>
    <row r="40" spans="1:6" x14ac:dyDescent="0.25">
      <c r="A40" s="3" t="s">
        <v>22</v>
      </c>
      <c r="B40" s="4">
        <f>SUM(B33:B39)</f>
        <v>730734.2</v>
      </c>
      <c r="C40" s="4">
        <f>SUM(C33:C39)</f>
        <v>-1025289</v>
      </c>
      <c r="D40" s="3"/>
      <c r="E40" s="3"/>
      <c r="F40" s="3"/>
    </row>
    <row r="41" spans="1:6" x14ac:dyDescent="0.25">
      <c r="A41" s="9" t="s">
        <v>21</v>
      </c>
      <c r="B41" s="10">
        <f>B40-E37</f>
        <v>48.799999999930151</v>
      </c>
      <c r="C41" s="11">
        <f>C40-F37</f>
        <v>320069.80000000005</v>
      </c>
      <c r="D41" s="9"/>
      <c r="E41" s="9"/>
      <c r="F41" s="9"/>
    </row>
    <row r="42" spans="1:6" s="8" customFormat="1" x14ac:dyDescent="0.25">
      <c r="B42" s="14"/>
      <c r="C42" s="15"/>
    </row>
    <row r="43" spans="1:6" s="5" customFormat="1" x14ac:dyDescent="0.25"/>
    <row r="44" spans="1:6" s="5" customFormat="1" x14ac:dyDescent="0.25"/>
    <row r="46" spans="1:6" ht="20.25" customHeight="1" x14ac:dyDescent="0.25"/>
    <row r="48" spans="1:6" x14ac:dyDescent="0.25">
      <c r="A48" s="21" t="s">
        <v>18</v>
      </c>
      <c r="B48" s="21"/>
      <c r="C48" s="21"/>
      <c r="D48" s="21"/>
      <c r="E48" s="21"/>
      <c r="F48" s="21"/>
    </row>
    <row r="49" spans="1:6" x14ac:dyDescent="0.25">
      <c r="A49" s="20"/>
      <c r="B49" s="20"/>
      <c r="C49" s="20"/>
      <c r="D49" s="20"/>
      <c r="E49" s="20"/>
      <c r="F49" s="20"/>
    </row>
    <row r="50" spans="1:6" x14ac:dyDescent="0.25">
      <c r="A50" s="23" t="s">
        <v>25</v>
      </c>
      <c r="B50" s="23"/>
      <c r="C50" s="23"/>
      <c r="D50" s="23" t="s">
        <v>26</v>
      </c>
      <c r="E50" s="23"/>
      <c r="F50" s="23"/>
    </row>
    <row r="51" spans="1:6" x14ac:dyDescent="0.25">
      <c r="A51" s="17" t="s">
        <v>1</v>
      </c>
      <c r="B51" s="17" t="s">
        <v>23</v>
      </c>
      <c r="C51" s="17" t="s">
        <v>24</v>
      </c>
      <c r="D51" s="17" t="s">
        <v>1</v>
      </c>
      <c r="E51" s="17" t="s">
        <v>23</v>
      </c>
      <c r="F51" s="17" t="s">
        <v>24</v>
      </c>
    </row>
    <row r="52" spans="1:6" x14ac:dyDescent="0.25">
      <c r="A52" s="3">
        <v>155</v>
      </c>
      <c r="B52" s="3">
        <v>15603.9</v>
      </c>
      <c r="C52" s="3">
        <v>-36724</v>
      </c>
      <c r="D52" s="3" t="s">
        <v>17</v>
      </c>
      <c r="E52" s="3">
        <v>0</v>
      </c>
      <c r="F52" s="3"/>
    </row>
    <row r="53" spans="1:6" s="5" customFormat="1" x14ac:dyDescent="0.25">
      <c r="A53" s="3">
        <v>80</v>
      </c>
      <c r="B53" s="3">
        <v>239726</v>
      </c>
      <c r="C53" s="3">
        <v>-551980</v>
      </c>
      <c r="D53" s="3"/>
      <c r="E53" s="3"/>
      <c r="F53" s="3"/>
    </row>
    <row r="54" spans="1:6" s="5" customFormat="1" x14ac:dyDescent="0.25">
      <c r="A54" s="3">
        <v>78</v>
      </c>
      <c r="B54" s="3">
        <v>13252</v>
      </c>
      <c r="C54" s="3">
        <v>-32181</v>
      </c>
      <c r="D54" s="3"/>
      <c r="E54" s="3"/>
      <c r="F54" s="3"/>
    </row>
    <row r="55" spans="1:6" s="5" customFormat="1" x14ac:dyDescent="0.25">
      <c r="A55" s="3">
        <v>90</v>
      </c>
      <c r="B55" s="3">
        <v>11947.6</v>
      </c>
      <c r="C55" s="3">
        <v>-26581</v>
      </c>
      <c r="D55" s="3"/>
      <c r="E55" s="3"/>
      <c r="F55" s="3"/>
    </row>
    <row r="56" spans="1:6" x14ac:dyDescent="0.25">
      <c r="A56" s="3">
        <v>125</v>
      </c>
      <c r="B56" s="3">
        <v>8012.6</v>
      </c>
      <c r="C56" s="3">
        <v>-20651</v>
      </c>
      <c r="D56" s="3"/>
      <c r="E56" s="3"/>
      <c r="F56" s="3"/>
    </row>
    <row r="57" spans="1:6" x14ac:dyDescent="0.25">
      <c r="A57" s="3" t="s">
        <v>19</v>
      </c>
      <c r="B57" s="3">
        <f>SUM(32833.5-332799+3550+7861.4)</f>
        <v>-288554.09999999998</v>
      </c>
      <c r="C57" s="3">
        <f>SUM(-74638+765080-13654-8825)</f>
        <v>667963</v>
      </c>
      <c r="D57" s="3"/>
      <c r="E57" s="3"/>
      <c r="F57" s="3"/>
    </row>
    <row r="58" spans="1:6" x14ac:dyDescent="0.25">
      <c r="A58" s="3" t="s">
        <v>21</v>
      </c>
      <c r="B58" s="4">
        <f ca="1">SUM(B52:B58)</f>
        <v>-12</v>
      </c>
      <c r="C58" s="4">
        <f>SUM(C52:C57)</f>
        <v>-154</v>
      </c>
      <c r="D58" s="3"/>
      <c r="E58" s="3"/>
      <c r="F58" s="3"/>
    </row>
    <row r="60" spans="1:6" x14ac:dyDescent="0.25">
      <c r="A60" s="21" t="s">
        <v>16</v>
      </c>
      <c r="B60" s="21"/>
      <c r="C60" s="21"/>
      <c r="D60" s="21"/>
      <c r="E60" s="21"/>
      <c r="F60" s="21"/>
    </row>
    <row r="61" spans="1:6" x14ac:dyDescent="0.25">
      <c r="A61" s="20"/>
      <c r="B61" s="20"/>
      <c r="C61" s="20"/>
      <c r="D61" s="20"/>
      <c r="E61" s="20"/>
      <c r="F61" s="20"/>
    </row>
    <row r="62" spans="1:6" x14ac:dyDescent="0.25">
      <c r="A62" s="23" t="s">
        <v>25</v>
      </c>
      <c r="B62" s="23"/>
      <c r="C62" s="23"/>
      <c r="D62" s="23" t="s">
        <v>26</v>
      </c>
      <c r="E62" s="23"/>
      <c r="F62" s="23"/>
    </row>
    <row r="63" spans="1:6" x14ac:dyDescent="0.25">
      <c r="A63" s="17" t="s">
        <v>1</v>
      </c>
      <c r="B63" s="17" t="s">
        <v>23</v>
      </c>
      <c r="C63" s="17" t="s">
        <v>24</v>
      </c>
      <c r="D63" s="17" t="s">
        <v>1</v>
      </c>
      <c r="E63" s="17" t="s">
        <v>23</v>
      </c>
      <c r="F63" s="17" t="s">
        <v>24</v>
      </c>
    </row>
    <row r="64" spans="1:6" x14ac:dyDescent="0.25">
      <c r="A64" s="3">
        <v>110</v>
      </c>
      <c r="B64" s="3">
        <v>10000</v>
      </c>
      <c r="C64" s="3">
        <v>-23144</v>
      </c>
      <c r="D64" s="3">
        <v>99</v>
      </c>
      <c r="E64" s="3">
        <v>60762</v>
      </c>
      <c r="F64" s="3">
        <v>-140350</v>
      </c>
    </row>
    <row r="65" spans="1:6" s="13" customFormat="1" x14ac:dyDescent="0.25">
      <c r="A65" s="3">
        <v>154</v>
      </c>
      <c r="B65" s="3">
        <v>46960</v>
      </c>
      <c r="C65" s="3">
        <v>-111350</v>
      </c>
      <c r="D65" s="3">
        <v>100</v>
      </c>
      <c r="E65" s="3">
        <v>240000</v>
      </c>
      <c r="F65" s="3">
        <v>-452260</v>
      </c>
    </row>
    <row r="66" spans="1:6" s="5" customFormat="1" x14ac:dyDescent="0.25">
      <c r="A66" s="3">
        <v>63</v>
      </c>
      <c r="B66" s="3">
        <v>566.1</v>
      </c>
      <c r="C66" s="3">
        <v>-2445</v>
      </c>
      <c r="D66" s="3">
        <v>101</v>
      </c>
      <c r="E66" s="3">
        <v>963116</v>
      </c>
      <c r="F66" s="3">
        <v>-1801200</v>
      </c>
    </row>
    <row r="67" spans="1:6" s="5" customFormat="1" x14ac:dyDescent="0.25">
      <c r="A67" s="3">
        <v>96</v>
      </c>
      <c r="B67" s="3">
        <v>4485.3999999999996</v>
      </c>
      <c r="C67" s="3">
        <v>-18598</v>
      </c>
      <c r="D67" s="3">
        <v>102</v>
      </c>
      <c r="E67" s="3">
        <v>4030.4</v>
      </c>
      <c r="F67" s="3">
        <v>-7594</v>
      </c>
    </row>
    <row r="68" spans="1:6" x14ac:dyDescent="0.25">
      <c r="A68" s="3">
        <v>100</v>
      </c>
      <c r="B68" s="3">
        <v>240000</v>
      </c>
      <c r="C68" s="3">
        <v>-452260</v>
      </c>
      <c r="D68" s="3" t="s">
        <v>22</v>
      </c>
      <c r="E68" s="4">
        <f>SUM(E64:E67)</f>
        <v>1267908.3999999999</v>
      </c>
      <c r="F68" s="4">
        <f>SUM(F64:F67)</f>
        <v>-2401404</v>
      </c>
    </row>
    <row r="69" spans="1:6" x14ac:dyDescent="0.25">
      <c r="A69" s="3">
        <v>101</v>
      </c>
      <c r="B69" s="3">
        <v>963116</v>
      </c>
      <c r="C69" s="3">
        <v>-1801200</v>
      </c>
      <c r="D69" s="3"/>
      <c r="E69" s="3"/>
      <c r="F69" s="3"/>
    </row>
    <row r="70" spans="1:6" x14ac:dyDescent="0.25">
      <c r="A70" s="3">
        <v>103</v>
      </c>
      <c r="B70" s="3">
        <v>2693.1</v>
      </c>
      <c r="C70" s="3">
        <v>-5472</v>
      </c>
      <c r="D70" s="3"/>
      <c r="E70" s="3"/>
      <c r="F70" s="3"/>
    </row>
    <row r="71" spans="1:6" x14ac:dyDescent="0.25">
      <c r="A71" s="3">
        <v>106</v>
      </c>
      <c r="B71" s="3">
        <v>87.8</v>
      </c>
      <c r="C71" s="3">
        <v>-317</v>
      </c>
      <c r="D71" s="3"/>
      <c r="E71" s="3"/>
      <c r="F71" s="3"/>
    </row>
    <row r="72" spans="1:6" x14ac:dyDescent="0.25">
      <c r="A72" s="3" t="s">
        <v>22</v>
      </c>
      <c r="B72" s="4">
        <f>SUM(B64:B71)</f>
        <v>1267908.4000000001</v>
      </c>
      <c r="C72" s="4">
        <f>SUM(C64:C71)</f>
        <v>-2414786</v>
      </c>
      <c r="D72" s="3"/>
      <c r="E72" s="3"/>
      <c r="F72" s="3"/>
    </row>
    <row r="73" spans="1:6" x14ac:dyDescent="0.25">
      <c r="A73" s="3" t="s">
        <v>21</v>
      </c>
      <c r="B73" s="7">
        <f>B72-E68</f>
        <v>0</v>
      </c>
      <c r="C73" s="4">
        <f>C72-F68</f>
        <v>-13382</v>
      </c>
      <c r="D73" s="3"/>
      <c r="E73" s="3"/>
      <c r="F73" s="3"/>
    </row>
    <row r="74" spans="1:6" x14ac:dyDescent="0.25">
      <c r="A74" s="3"/>
      <c r="B74" s="7"/>
      <c r="C74" s="4"/>
      <c r="D74" s="3"/>
      <c r="E74" s="3"/>
      <c r="F74" s="3"/>
    </row>
    <row r="76" spans="1:6" x14ac:dyDescent="0.25">
      <c r="A76" s="21" t="s">
        <v>32</v>
      </c>
      <c r="B76" s="21"/>
      <c r="C76" s="21"/>
      <c r="D76" s="21"/>
      <c r="E76" s="21"/>
      <c r="F76" s="21"/>
    </row>
    <row r="77" spans="1:6" x14ac:dyDescent="0.25">
      <c r="A77" s="20"/>
      <c r="B77" s="20"/>
      <c r="C77" s="20"/>
      <c r="D77" s="20"/>
      <c r="E77" s="20"/>
      <c r="F77" s="20"/>
    </row>
    <row r="78" spans="1:6" x14ac:dyDescent="0.25">
      <c r="A78" s="23" t="s">
        <v>25</v>
      </c>
      <c r="B78" s="23"/>
      <c r="C78" s="23"/>
      <c r="D78" s="23" t="s">
        <v>26</v>
      </c>
      <c r="E78" s="23"/>
      <c r="F78" s="23"/>
    </row>
    <row r="79" spans="1:6" x14ac:dyDescent="0.25">
      <c r="A79" s="17" t="s">
        <v>1</v>
      </c>
      <c r="B79" s="17" t="s">
        <v>23</v>
      </c>
      <c r="C79" s="17" t="s">
        <v>24</v>
      </c>
      <c r="D79" s="17" t="s">
        <v>27</v>
      </c>
      <c r="E79" s="17" t="s">
        <v>28</v>
      </c>
      <c r="F79" s="17" t="s">
        <v>29</v>
      </c>
    </row>
    <row r="80" spans="1:6" x14ac:dyDescent="0.25">
      <c r="A80" s="3">
        <v>44</v>
      </c>
      <c r="B80" s="3">
        <v>19139.900000000001</v>
      </c>
      <c r="C80" s="3"/>
      <c r="D80" s="3">
        <v>38</v>
      </c>
      <c r="E80" s="3">
        <v>334877</v>
      </c>
      <c r="F80" s="3"/>
    </row>
    <row r="81" spans="1:6" x14ac:dyDescent="0.25">
      <c r="A81" s="3" t="s">
        <v>9</v>
      </c>
      <c r="B81" s="3">
        <f>840+3777.2</f>
        <v>4617.2</v>
      </c>
      <c r="C81" s="3"/>
      <c r="D81" s="3">
        <v>39</v>
      </c>
      <c r="E81" s="3">
        <v>193096</v>
      </c>
      <c r="F81" s="3"/>
    </row>
    <row r="82" spans="1:6" x14ac:dyDescent="0.25">
      <c r="A82" s="3">
        <v>36</v>
      </c>
      <c r="B82" s="3">
        <v>314522</v>
      </c>
      <c r="C82" s="3"/>
      <c r="D82" s="3" t="s">
        <v>22</v>
      </c>
      <c r="E82" s="4">
        <f>SUM(E80:E81)</f>
        <v>527973</v>
      </c>
      <c r="F82" s="3"/>
    </row>
    <row r="83" spans="1:6" x14ac:dyDescent="0.25">
      <c r="A83" s="3">
        <v>143</v>
      </c>
      <c r="B83" s="3">
        <v>4568.3</v>
      </c>
      <c r="C83" s="3"/>
      <c r="D83" s="3"/>
      <c r="E83" s="3"/>
      <c r="F83" s="3"/>
    </row>
    <row r="84" spans="1:6" x14ac:dyDescent="0.25">
      <c r="A84" s="3">
        <v>43</v>
      </c>
      <c r="B84" s="3">
        <v>179687</v>
      </c>
      <c r="C84" s="3"/>
      <c r="D84" s="3"/>
      <c r="E84" s="3"/>
      <c r="F84" s="3"/>
    </row>
    <row r="85" spans="1:6" x14ac:dyDescent="0.25">
      <c r="A85" s="3" t="s">
        <v>17</v>
      </c>
      <c r="B85" s="3">
        <v>5500</v>
      </c>
      <c r="C85" s="3"/>
      <c r="D85" s="3"/>
      <c r="E85" s="3"/>
      <c r="F85" s="3"/>
    </row>
    <row r="86" spans="1:6" x14ac:dyDescent="0.25">
      <c r="A86" s="3" t="s">
        <v>22</v>
      </c>
      <c r="B86" s="4">
        <f>SUM(B80:B85)</f>
        <v>528034.39999999991</v>
      </c>
      <c r="C86" s="3"/>
      <c r="D86" s="3"/>
      <c r="E86" s="3"/>
      <c r="F86" s="3"/>
    </row>
    <row r="87" spans="1:6" x14ac:dyDescent="0.25">
      <c r="A87" s="3" t="s">
        <v>21</v>
      </c>
      <c r="B87" s="7">
        <f>B86-E82</f>
        <v>61.399999999906868</v>
      </c>
      <c r="C87" s="3"/>
      <c r="D87" s="3" t="s">
        <v>15</v>
      </c>
      <c r="E87" s="3"/>
      <c r="F87" s="3"/>
    </row>
    <row r="88" spans="1:6" x14ac:dyDescent="0.25">
      <c r="A88" s="3"/>
      <c r="B88" s="7"/>
      <c r="C88" s="3"/>
      <c r="D88" s="3"/>
      <c r="E88" s="3"/>
      <c r="F88" s="3"/>
    </row>
  </sheetData>
  <mergeCells count="19">
    <mergeCell ref="A78:C78"/>
    <mergeCell ref="D78:F78"/>
    <mergeCell ref="A62:C62"/>
    <mergeCell ref="D62:F62"/>
    <mergeCell ref="A76:F76"/>
    <mergeCell ref="A4:F4"/>
    <mergeCell ref="A1:F1"/>
    <mergeCell ref="A60:F60"/>
    <mergeCell ref="A48:F48"/>
    <mergeCell ref="A31:C31"/>
    <mergeCell ref="D31:F31"/>
    <mergeCell ref="A50:C50"/>
    <mergeCell ref="D50:F50"/>
    <mergeCell ref="D19:F19"/>
    <mergeCell ref="A19:C19"/>
    <mergeCell ref="A6:C6"/>
    <mergeCell ref="D6:F6"/>
    <mergeCell ref="A17:F17"/>
    <mergeCell ref="A29:F29"/>
  </mergeCells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N7" sqref="N7"/>
    </sheetView>
  </sheetViews>
  <sheetFormatPr defaultRowHeight="15" x14ac:dyDescent="0.25"/>
  <cols>
    <col min="1" max="1" width="27.42578125" customWidth="1"/>
    <col min="4" max="4" width="10.5703125" customWidth="1"/>
    <col min="5" max="5" width="13.42578125" customWidth="1"/>
  </cols>
  <sheetData>
    <row r="1" spans="1:5" x14ac:dyDescent="0.25">
      <c r="A1" s="1" t="s">
        <v>10</v>
      </c>
    </row>
    <row r="3" spans="1:5" x14ac:dyDescent="0.25">
      <c r="A3" t="s">
        <v>11</v>
      </c>
    </row>
    <row r="5" spans="1:5" x14ac:dyDescent="0.25">
      <c r="A5" t="s">
        <v>12</v>
      </c>
      <c r="D5" t="s">
        <v>0</v>
      </c>
    </row>
    <row r="6" spans="1:5" x14ac:dyDescent="0.25">
      <c r="A6" t="s">
        <v>1</v>
      </c>
      <c r="B6" t="s">
        <v>13</v>
      </c>
      <c r="D6" t="s">
        <v>1</v>
      </c>
      <c r="E6" t="s">
        <v>13</v>
      </c>
    </row>
    <row r="7" spans="1:5" x14ac:dyDescent="0.25">
      <c r="A7">
        <v>2</v>
      </c>
      <c r="B7">
        <v>700</v>
      </c>
      <c r="D7" t="s">
        <v>14</v>
      </c>
      <c r="E7">
        <v>-3176200</v>
      </c>
    </row>
    <row r="8" spans="1:5" x14ac:dyDescent="0.25">
      <c r="A8">
        <v>6</v>
      </c>
      <c r="B8">
        <v>-3571500</v>
      </c>
      <c r="D8">
        <v>8</v>
      </c>
      <c r="E8">
        <v>-904490</v>
      </c>
    </row>
    <row r="9" spans="1:5" x14ac:dyDescent="0.25">
      <c r="A9">
        <v>11</v>
      </c>
      <c r="B9">
        <v>-498310</v>
      </c>
      <c r="E9" s="2">
        <f>SUM(E7:E8)</f>
        <v>-4080690</v>
      </c>
    </row>
    <row r="10" spans="1:5" x14ac:dyDescent="0.25">
      <c r="A10">
        <v>117</v>
      </c>
      <c r="B10">
        <v>-11572</v>
      </c>
    </row>
    <row r="11" spans="1:5" x14ac:dyDescent="0.25">
      <c r="B11" s="2">
        <f>SUM(B7:B10)</f>
        <v>-4080682</v>
      </c>
      <c r="E11">
        <f>B11-E9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Iyer</dc:creator>
  <cp:lastModifiedBy>Suraj Iyer</cp:lastModifiedBy>
  <cp:lastPrinted>2016-06-03T04:07:11Z</cp:lastPrinted>
  <dcterms:created xsi:type="dcterms:W3CDTF">2016-05-20T06:45:17Z</dcterms:created>
  <dcterms:modified xsi:type="dcterms:W3CDTF">2016-06-03T04:07:16Z</dcterms:modified>
</cp:coreProperties>
</file>