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i=10" sheetId="1" r:id="rId1"/>
    <sheet name="i=20" sheetId="2" r:id="rId2"/>
    <sheet name="i=40" sheetId="3" r:id="rId3"/>
    <sheet name="i=80" sheetId="4" r:id="rId4"/>
    <sheet name="PLOT" sheetId="5" r:id="rId5"/>
  </sheets>
  <definedNames>
    <definedName name="ea">'i=10'!$K$6</definedName>
    <definedName name="eb">'i=20'!$L$6</definedName>
    <definedName name="ec">'i=40'!$L$6</definedName>
    <definedName name="ed">'i=80'!$L$6</definedName>
    <definedName name="l">'i=10'!$T$5</definedName>
    <definedName name="ma">'i=10'!$T$1</definedName>
    <definedName name="mb">'i=10'!$T$2</definedName>
    <definedName name="p">'i=10'!$T$6</definedName>
    <definedName name="u">'i=10'!$T$7</definedName>
  </definedNames>
  <calcPr calcId="152511"/>
</workbook>
</file>

<file path=xl/calcChain.xml><?xml version="1.0" encoding="utf-8"?>
<calcChain xmlns="http://schemas.openxmlformats.org/spreadsheetml/2006/main">
  <c r="A5" i="5" l="1"/>
  <c r="A4" i="5"/>
  <c r="A3" i="5"/>
  <c r="A2" i="5"/>
  <c r="L6" i="4"/>
  <c r="L6" i="3"/>
  <c r="L6" i="2"/>
  <c r="K6" i="1"/>
  <c r="E2" i="4"/>
  <c r="E2" i="3"/>
  <c r="E2" i="2"/>
  <c r="F2" i="4" l="1"/>
  <c r="F2" i="3"/>
  <c r="F2" i="2"/>
  <c r="B3" i="4"/>
  <c r="B3" i="3"/>
  <c r="B3" i="2"/>
  <c r="D2" i="4"/>
  <c r="D2" i="3"/>
  <c r="D2" i="2"/>
  <c r="G2" i="4" l="1"/>
  <c r="C3" i="4" s="1"/>
  <c r="D3" i="4"/>
  <c r="E3" i="4" s="1"/>
  <c r="B4" i="4" s="1"/>
  <c r="D3" i="3"/>
  <c r="G2" i="3"/>
  <c r="C3" i="3" s="1"/>
  <c r="D3" i="2"/>
  <c r="G2" i="2"/>
  <c r="C3" i="2" s="1"/>
  <c r="F2" i="1"/>
  <c r="G2" i="1" s="1"/>
  <c r="C3" i="1" s="1"/>
  <c r="F3" i="1" s="1"/>
  <c r="D2" i="1"/>
  <c r="E2" i="1" s="1"/>
  <c r="B3" i="1" s="1"/>
  <c r="D3" i="1" s="1"/>
  <c r="T9" i="1"/>
  <c r="F3" i="4" l="1"/>
  <c r="G3" i="4" s="1"/>
  <c r="C4" i="4" s="1"/>
  <c r="F4" i="4" s="1"/>
  <c r="G4" i="4" s="1"/>
  <c r="C5" i="4" s="1"/>
  <c r="D4" i="4"/>
  <c r="F3" i="3"/>
  <c r="G3" i="3" s="1"/>
  <c r="C4" i="3" s="1"/>
  <c r="F4" i="3" s="1"/>
  <c r="E3" i="3"/>
  <c r="B4" i="3" s="1"/>
  <c r="E3" i="2"/>
  <c r="B4" i="2" s="1"/>
  <c r="F3" i="2"/>
  <c r="G3" i="2" s="1"/>
  <c r="D4" i="3"/>
  <c r="E3" i="1"/>
  <c r="B4" i="1" s="1"/>
  <c r="D4" i="1" s="1"/>
  <c r="E4" i="1" s="1"/>
  <c r="B5" i="1" s="1"/>
  <c r="D5" i="1" s="1"/>
  <c r="E5" i="1" s="1"/>
  <c r="B6" i="1" s="1"/>
  <c r="G3" i="1"/>
  <c r="C4" i="1" s="1"/>
  <c r="F4" i="1" s="1"/>
  <c r="G4" i="1" s="1"/>
  <c r="C5" i="1" s="1"/>
  <c r="F5" i="1"/>
  <c r="E4" i="4" l="1"/>
  <c r="B5" i="4" s="1"/>
  <c r="D5" i="4" s="1"/>
  <c r="E5" i="4" s="1"/>
  <c r="B6" i="4" s="1"/>
  <c r="F5" i="4"/>
  <c r="G5" i="4" s="1"/>
  <c r="C6" i="4" s="1"/>
  <c r="G4" i="3"/>
  <c r="C5" i="3" s="1"/>
  <c r="F5" i="3" s="1"/>
  <c r="E4" i="3"/>
  <c r="B5" i="3" s="1"/>
  <c r="C4" i="2"/>
  <c r="F4" i="2" s="1"/>
  <c r="G4" i="2" s="1"/>
  <c r="C5" i="2" s="1"/>
  <c r="D4" i="2"/>
  <c r="E4" i="2" s="1"/>
  <c r="B5" i="2" s="1"/>
  <c r="G5" i="1"/>
  <c r="C6" i="1" s="1"/>
  <c r="F6" i="1" s="1"/>
  <c r="G6" i="1" s="1"/>
  <c r="C7" i="1" s="1"/>
  <c r="D6" i="1"/>
  <c r="F6" i="4" l="1"/>
  <c r="G6" i="4" s="1"/>
  <c r="C7" i="4" s="1"/>
  <c r="D6" i="4"/>
  <c r="E6" i="4" s="1"/>
  <c r="B7" i="4" s="1"/>
  <c r="G5" i="3"/>
  <c r="C6" i="3" s="1"/>
  <c r="D5" i="3"/>
  <c r="E5" i="3" s="1"/>
  <c r="B6" i="3" s="1"/>
  <c r="F5" i="2"/>
  <c r="G5" i="2" s="1"/>
  <c r="C6" i="2" s="1"/>
  <c r="D5" i="2"/>
  <c r="E5" i="2" s="1"/>
  <c r="E6" i="1"/>
  <c r="B7" i="1" s="1"/>
  <c r="D7" i="1" s="1"/>
  <c r="E7" i="1" s="1"/>
  <c r="B8" i="1" s="1"/>
  <c r="F7" i="1"/>
  <c r="F7" i="4" l="1"/>
  <c r="G7" i="4" s="1"/>
  <c r="C8" i="4" s="1"/>
  <c r="D7" i="4"/>
  <c r="E7" i="4" s="1"/>
  <c r="B8" i="4" s="1"/>
  <c r="F6" i="3"/>
  <c r="G6" i="3" s="1"/>
  <c r="C7" i="3" s="1"/>
  <c r="D6" i="3"/>
  <c r="E6" i="3" s="1"/>
  <c r="B7" i="3" s="1"/>
  <c r="F6" i="2"/>
  <c r="G6" i="2" s="1"/>
  <c r="B6" i="2"/>
  <c r="G7" i="1"/>
  <c r="C8" i="1" s="1"/>
  <c r="F8" i="1" s="1"/>
  <c r="G8" i="1" s="1"/>
  <c r="C9" i="1" s="1"/>
  <c r="D8" i="1"/>
  <c r="E8" i="1" s="1"/>
  <c r="B9" i="1" s="1"/>
  <c r="F8" i="4" l="1"/>
  <c r="G8" i="4" s="1"/>
  <c r="C9" i="4" s="1"/>
  <c r="D8" i="4"/>
  <c r="E8" i="4" s="1"/>
  <c r="F7" i="3"/>
  <c r="G7" i="3" s="1"/>
  <c r="C8" i="3" s="1"/>
  <c r="D7" i="3"/>
  <c r="E7" i="3" s="1"/>
  <c r="D6" i="2"/>
  <c r="E6" i="2" s="1"/>
  <c r="B7" i="2" s="1"/>
  <c r="C7" i="2"/>
  <c r="F9" i="1"/>
  <c r="G9" i="1" s="1"/>
  <c r="C10" i="1" s="1"/>
  <c r="D9" i="1"/>
  <c r="E9" i="1" s="1"/>
  <c r="B10" i="1" s="1"/>
  <c r="F9" i="4" l="1"/>
  <c r="G9" i="4" s="1"/>
  <c r="B9" i="4"/>
  <c r="F8" i="3"/>
  <c r="B8" i="3"/>
  <c r="F7" i="2"/>
  <c r="G7" i="2" s="1"/>
  <c r="C8" i="2" s="1"/>
  <c r="D7" i="2"/>
  <c r="E7" i="2" s="1"/>
  <c r="D10" i="1"/>
  <c r="E10" i="1" s="1"/>
  <c r="B11" i="1" s="1"/>
  <c r="F10" i="1"/>
  <c r="G10" i="1" s="1"/>
  <c r="C11" i="1" s="1"/>
  <c r="D9" i="4" l="1"/>
  <c r="C10" i="4"/>
  <c r="G8" i="3"/>
  <c r="C9" i="3" s="1"/>
  <c r="F9" i="3" s="1"/>
  <c r="D8" i="3"/>
  <c r="E8" i="3" s="1"/>
  <c r="B9" i="3" s="1"/>
  <c r="F8" i="2"/>
  <c r="G8" i="2" s="1"/>
  <c r="B8" i="2"/>
  <c r="F11" i="1"/>
  <c r="G11" i="1" s="1"/>
  <c r="D11" i="1"/>
  <c r="E11" i="1" s="1"/>
  <c r="F10" i="4" l="1"/>
  <c r="E9" i="4"/>
  <c r="B10" i="4" s="1"/>
  <c r="G9" i="3"/>
  <c r="C10" i="3" s="1"/>
  <c r="D9" i="3"/>
  <c r="E9" i="3" s="1"/>
  <c r="D8" i="2"/>
  <c r="E8" i="2" s="1"/>
  <c r="B9" i="2" s="1"/>
  <c r="C9" i="2"/>
  <c r="G10" i="4" l="1"/>
  <c r="C11" i="4" s="1"/>
  <c r="D10" i="4"/>
  <c r="F10" i="3"/>
  <c r="B10" i="3"/>
  <c r="D9" i="2"/>
  <c r="E9" i="2" s="1"/>
  <c r="F9" i="2"/>
  <c r="G9" i="2" s="1"/>
  <c r="C10" i="2" s="1"/>
  <c r="F11" i="4" l="1"/>
  <c r="E10" i="4"/>
  <c r="B11" i="4" s="1"/>
  <c r="G10" i="3"/>
  <c r="C11" i="3" s="1"/>
  <c r="D10" i="3"/>
  <c r="E10" i="3" s="1"/>
  <c r="B11" i="3" s="1"/>
  <c r="F11" i="3"/>
  <c r="F10" i="2"/>
  <c r="G10" i="2" s="1"/>
  <c r="B10" i="2"/>
  <c r="G11" i="4" l="1"/>
  <c r="C12" i="4" s="1"/>
  <c r="D11" i="4"/>
  <c r="G11" i="3"/>
  <c r="C12" i="3" s="1"/>
  <c r="D11" i="3"/>
  <c r="E11" i="3" s="1"/>
  <c r="C11" i="2"/>
  <c r="F11" i="2"/>
  <c r="D10" i="2"/>
  <c r="E10" i="2" s="1"/>
  <c r="B11" i="2" s="1"/>
  <c r="F12" i="4" l="1"/>
  <c r="E11" i="4"/>
  <c r="B12" i="4" s="1"/>
  <c r="F12" i="3"/>
  <c r="B12" i="3"/>
  <c r="G11" i="2"/>
  <c r="C12" i="2" s="1"/>
  <c r="D11" i="2"/>
  <c r="E11" i="2" s="1"/>
  <c r="G12" i="4" l="1"/>
  <c r="C13" i="4" s="1"/>
  <c r="D12" i="4"/>
  <c r="G12" i="3"/>
  <c r="D12" i="3"/>
  <c r="E12" i="3" s="1"/>
  <c r="B13" i="3" s="1"/>
  <c r="C13" i="3"/>
  <c r="F12" i="2"/>
  <c r="G12" i="2" s="1"/>
  <c r="C13" i="2" s="1"/>
  <c r="B12" i="2"/>
  <c r="F13" i="4" l="1"/>
  <c r="G13" i="4" s="1"/>
  <c r="E12" i="4"/>
  <c r="B13" i="4" s="1"/>
  <c r="D13" i="3"/>
  <c r="E13" i="3" s="1"/>
  <c r="F13" i="3"/>
  <c r="F13" i="2"/>
  <c r="D12" i="2"/>
  <c r="E12" i="2" s="1"/>
  <c r="B13" i="2" s="1"/>
  <c r="D13" i="4" l="1"/>
  <c r="C14" i="4"/>
  <c r="G13" i="3"/>
  <c r="C14" i="3" s="1"/>
  <c r="B14" i="3"/>
  <c r="G13" i="2"/>
  <c r="C14" i="2" s="1"/>
  <c r="D13" i="2"/>
  <c r="E13" i="2" s="1"/>
  <c r="F14" i="4" l="1"/>
  <c r="E13" i="4"/>
  <c r="B14" i="4" s="1"/>
  <c r="F14" i="3"/>
  <c r="G14" i="3" s="1"/>
  <c r="C15" i="3" s="1"/>
  <c r="D14" i="3"/>
  <c r="E14" i="3" s="1"/>
  <c r="B15" i="3" s="1"/>
  <c r="F14" i="2"/>
  <c r="G14" i="2" s="1"/>
  <c r="B14" i="2"/>
  <c r="G14" i="4" l="1"/>
  <c r="C15" i="4" s="1"/>
  <c r="D14" i="4"/>
  <c r="F15" i="3"/>
  <c r="G15" i="3" s="1"/>
  <c r="C16" i="3" s="1"/>
  <c r="D15" i="3"/>
  <c r="D14" i="2"/>
  <c r="E14" i="2" s="1"/>
  <c r="B15" i="2" s="1"/>
  <c r="C15" i="2"/>
  <c r="F15" i="4" l="1"/>
  <c r="E14" i="4"/>
  <c r="B15" i="4" s="1"/>
  <c r="E15" i="3"/>
  <c r="B16" i="3" s="1"/>
  <c r="F16" i="3"/>
  <c r="G16" i="3" s="1"/>
  <c r="F15" i="2"/>
  <c r="G15" i="2" s="1"/>
  <c r="C16" i="2" s="1"/>
  <c r="D15" i="2"/>
  <c r="G15" i="4" l="1"/>
  <c r="C16" i="4" s="1"/>
  <c r="D15" i="4"/>
  <c r="D16" i="3"/>
  <c r="E16" i="3" s="1"/>
  <c r="C17" i="3"/>
  <c r="E15" i="2"/>
  <c r="B16" i="2" s="1"/>
  <c r="F16" i="2"/>
  <c r="F16" i="4" l="1"/>
  <c r="E15" i="4"/>
  <c r="B16" i="4" s="1"/>
  <c r="F17" i="3"/>
  <c r="B17" i="3"/>
  <c r="G16" i="2"/>
  <c r="C17" i="2" s="1"/>
  <c r="D16" i="2"/>
  <c r="E16" i="2" s="1"/>
  <c r="B17" i="2" s="1"/>
  <c r="G16" i="4" l="1"/>
  <c r="D16" i="4"/>
  <c r="C17" i="4"/>
  <c r="G17" i="3"/>
  <c r="C18" i="3" s="1"/>
  <c r="D17" i="3"/>
  <c r="E17" i="3" s="1"/>
  <c r="B18" i="3" s="1"/>
  <c r="F17" i="2"/>
  <c r="G17" i="2" s="1"/>
  <c r="C18" i="2" s="1"/>
  <c r="D17" i="2"/>
  <c r="E17" i="2" s="1"/>
  <c r="F17" i="4" l="1"/>
  <c r="G17" i="4" s="1"/>
  <c r="E16" i="4"/>
  <c r="B17" i="4" s="1"/>
  <c r="D18" i="3"/>
  <c r="E18" i="3" s="1"/>
  <c r="F18" i="3"/>
  <c r="F18" i="2"/>
  <c r="B18" i="2"/>
  <c r="D17" i="4" l="1"/>
  <c r="C18" i="4"/>
  <c r="G18" i="3"/>
  <c r="C19" i="3" s="1"/>
  <c r="B19" i="3"/>
  <c r="G18" i="2"/>
  <c r="C19" i="2" s="1"/>
  <c r="D18" i="2"/>
  <c r="E18" i="2" s="1"/>
  <c r="F18" i="4" l="1"/>
  <c r="E17" i="4"/>
  <c r="B18" i="4" s="1"/>
  <c r="F19" i="3"/>
  <c r="G19" i="3" s="1"/>
  <c r="C20" i="3" s="1"/>
  <c r="D19" i="3"/>
  <c r="E19" i="3" s="1"/>
  <c r="B20" i="3" s="1"/>
  <c r="F19" i="2"/>
  <c r="G19" i="2" s="1"/>
  <c r="B19" i="2"/>
  <c r="G18" i="4" l="1"/>
  <c r="C19" i="4" s="1"/>
  <c r="D18" i="4"/>
  <c r="F20" i="3"/>
  <c r="G20" i="3" s="1"/>
  <c r="C21" i="3" s="1"/>
  <c r="D20" i="3"/>
  <c r="E20" i="3" s="1"/>
  <c r="D19" i="2"/>
  <c r="E19" i="2" s="1"/>
  <c r="B20" i="2" s="1"/>
  <c r="C20" i="2"/>
  <c r="F19" i="4" l="1"/>
  <c r="E18" i="4"/>
  <c r="B19" i="4" s="1"/>
  <c r="F21" i="3"/>
  <c r="B21" i="3"/>
  <c r="D20" i="2"/>
  <c r="E20" i="2" s="1"/>
  <c r="F20" i="2"/>
  <c r="G19" i="4" l="1"/>
  <c r="D19" i="4"/>
  <c r="C20" i="4"/>
  <c r="G21" i="3"/>
  <c r="C22" i="3" s="1"/>
  <c r="D21" i="3"/>
  <c r="E21" i="3" s="1"/>
  <c r="B22" i="3" s="1"/>
  <c r="G20" i="2"/>
  <c r="C21" i="2" s="1"/>
  <c r="B21" i="2"/>
  <c r="F20" i="4" l="1"/>
  <c r="G20" i="4" s="1"/>
  <c r="E19" i="4"/>
  <c r="B20" i="4" s="1"/>
  <c r="D22" i="3"/>
  <c r="E22" i="3" s="1"/>
  <c r="F22" i="3"/>
  <c r="F21" i="2"/>
  <c r="G21" i="2" s="1"/>
  <c r="D21" i="2"/>
  <c r="E21" i="2" s="1"/>
  <c r="D20" i="4" l="1"/>
  <c r="C21" i="4"/>
  <c r="G22" i="3"/>
  <c r="C23" i="3" s="1"/>
  <c r="B23" i="3"/>
  <c r="F21" i="4" l="1"/>
  <c r="G21" i="4" s="1"/>
  <c r="E20" i="4"/>
  <c r="B21" i="4" s="1"/>
  <c r="F23" i="3"/>
  <c r="G23" i="3" s="1"/>
  <c r="C24" i="3" s="1"/>
  <c r="D23" i="3"/>
  <c r="E23" i="3" s="1"/>
  <c r="B24" i="3" s="1"/>
  <c r="D21" i="4" l="1"/>
  <c r="C22" i="4"/>
  <c r="D24" i="3"/>
  <c r="E24" i="3" s="1"/>
  <c r="F24" i="3"/>
  <c r="F22" i="4" l="1"/>
  <c r="E21" i="4"/>
  <c r="B22" i="4" s="1"/>
  <c r="G24" i="3"/>
  <c r="C25" i="3" s="1"/>
  <c r="B25" i="3"/>
  <c r="G22" i="4" l="1"/>
  <c r="C23" i="4" s="1"/>
  <c r="D22" i="4"/>
  <c r="F25" i="3"/>
  <c r="G25" i="3" s="1"/>
  <c r="C26" i="3" s="1"/>
  <c r="D25" i="3"/>
  <c r="E25" i="3" s="1"/>
  <c r="B26" i="3" s="1"/>
  <c r="F23" i="4" l="1"/>
  <c r="E22" i="4"/>
  <c r="B23" i="4" s="1"/>
  <c r="F26" i="3"/>
  <c r="G26" i="3" s="1"/>
  <c r="C27" i="3" s="1"/>
  <c r="D26" i="3"/>
  <c r="E26" i="3" s="1"/>
  <c r="G23" i="4" l="1"/>
  <c r="C24" i="4" s="1"/>
  <c r="D23" i="4"/>
  <c r="F27" i="3"/>
  <c r="B27" i="3"/>
  <c r="F24" i="4" l="1"/>
  <c r="G24" i="4" s="1"/>
  <c r="E23" i="4"/>
  <c r="B24" i="4" s="1"/>
  <c r="G27" i="3"/>
  <c r="C28" i="3" s="1"/>
  <c r="F28" i="3" s="1"/>
  <c r="D27" i="3"/>
  <c r="E27" i="3" s="1"/>
  <c r="B28" i="3" s="1"/>
  <c r="D24" i="4" l="1"/>
  <c r="C25" i="4"/>
  <c r="G28" i="3"/>
  <c r="C29" i="3" s="1"/>
  <c r="D28" i="3"/>
  <c r="E28" i="3" s="1"/>
  <c r="F25" i="4" l="1"/>
  <c r="E24" i="4"/>
  <c r="B25" i="4" s="1"/>
  <c r="F29" i="3"/>
  <c r="B29" i="3"/>
  <c r="G25" i="4" l="1"/>
  <c r="C26" i="4" s="1"/>
  <c r="D25" i="4"/>
  <c r="G29" i="3"/>
  <c r="C30" i="3" s="1"/>
  <c r="D29" i="3"/>
  <c r="E29" i="3" s="1"/>
  <c r="B30" i="3" s="1"/>
  <c r="F26" i="4" l="1"/>
  <c r="G26" i="4" s="1"/>
  <c r="E25" i="4"/>
  <c r="B26" i="4" s="1"/>
  <c r="D30" i="3"/>
  <c r="E30" i="3" s="1"/>
  <c r="F30" i="3"/>
  <c r="D26" i="4" l="1"/>
  <c r="C27" i="4"/>
  <c r="G30" i="3"/>
  <c r="C31" i="3" s="1"/>
  <c r="B31" i="3"/>
  <c r="F27" i="4" l="1"/>
  <c r="E26" i="4"/>
  <c r="B27" i="4" s="1"/>
  <c r="F31" i="3"/>
  <c r="G31" i="3" s="1"/>
  <c r="C32" i="3" s="1"/>
  <c r="D31" i="3"/>
  <c r="E31" i="3" s="1"/>
  <c r="B32" i="3" s="1"/>
  <c r="G27" i="4" l="1"/>
  <c r="C28" i="4" s="1"/>
  <c r="D27" i="4"/>
  <c r="D32" i="3"/>
  <c r="E32" i="3" s="1"/>
  <c r="F32" i="3"/>
  <c r="F28" i="4" l="1"/>
  <c r="E27" i="4"/>
  <c r="B28" i="4" s="1"/>
  <c r="G32" i="3"/>
  <c r="C33" i="3" s="1"/>
  <c r="B33" i="3"/>
  <c r="G28" i="4" l="1"/>
  <c r="D28" i="4"/>
  <c r="C29" i="4"/>
  <c r="F33" i="3"/>
  <c r="G33" i="3" s="1"/>
  <c r="C34" i="3" s="1"/>
  <c r="D33" i="3"/>
  <c r="E33" i="3" s="1"/>
  <c r="B34" i="3" s="1"/>
  <c r="F29" i="4" l="1"/>
  <c r="E28" i="4"/>
  <c r="B29" i="4" s="1"/>
  <c r="D34" i="3"/>
  <c r="F34" i="3"/>
  <c r="G29" i="4" l="1"/>
  <c r="C30" i="4" s="1"/>
  <c r="D29" i="4"/>
  <c r="G34" i="3"/>
  <c r="C35" i="3" s="1"/>
  <c r="E34" i="3"/>
  <c r="B35" i="3" s="1"/>
  <c r="F30" i="4" l="1"/>
  <c r="E29" i="4"/>
  <c r="B30" i="4" s="1"/>
  <c r="F35" i="3"/>
  <c r="G35" i="3" s="1"/>
  <c r="C36" i="3" s="1"/>
  <c r="D35" i="3"/>
  <c r="E35" i="3" s="1"/>
  <c r="B36" i="3" s="1"/>
  <c r="G30" i="4" l="1"/>
  <c r="C31" i="4" s="1"/>
  <c r="D30" i="4"/>
  <c r="D36" i="3"/>
  <c r="E36" i="3" s="1"/>
  <c r="F36" i="3"/>
  <c r="F31" i="4" l="1"/>
  <c r="E30" i="4"/>
  <c r="B31" i="4" s="1"/>
  <c r="G36" i="3"/>
  <c r="C37" i="3" s="1"/>
  <c r="B37" i="3"/>
  <c r="G31" i="4" l="1"/>
  <c r="C32" i="4" s="1"/>
  <c r="D31" i="4"/>
  <c r="F37" i="3"/>
  <c r="G37" i="3" s="1"/>
  <c r="C38" i="3" s="1"/>
  <c r="D37" i="3"/>
  <c r="E37" i="3" s="1"/>
  <c r="B38" i="3" s="1"/>
  <c r="F32" i="4" l="1"/>
  <c r="E31" i="4"/>
  <c r="B32" i="4" s="1"/>
  <c r="D38" i="3"/>
  <c r="E38" i="3" s="1"/>
  <c r="F38" i="3"/>
  <c r="G32" i="4" l="1"/>
  <c r="D32" i="4"/>
  <c r="C33" i="4"/>
  <c r="G38" i="3"/>
  <c r="C39" i="3" s="1"/>
  <c r="B39" i="3"/>
  <c r="F33" i="4" l="1"/>
  <c r="G33" i="4" s="1"/>
  <c r="E32" i="4"/>
  <c r="B33" i="4" s="1"/>
  <c r="F39" i="3"/>
  <c r="G39" i="3" s="1"/>
  <c r="C40" i="3" s="1"/>
  <c r="D39" i="3"/>
  <c r="E39" i="3" s="1"/>
  <c r="B40" i="3" s="1"/>
  <c r="D33" i="4" l="1"/>
  <c r="C34" i="4"/>
  <c r="F40" i="3"/>
  <c r="G40" i="3" s="1"/>
  <c r="C41" i="3" s="1"/>
  <c r="D40" i="3"/>
  <c r="E40" i="3" s="1"/>
  <c r="F34" i="4" l="1"/>
  <c r="G34" i="4" s="1"/>
  <c r="E33" i="4"/>
  <c r="B34" i="4" s="1"/>
  <c r="F41" i="3"/>
  <c r="G41" i="3" s="1"/>
  <c r="B41" i="3"/>
  <c r="D34" i="4" l="1"/>
  <c r="C35" i="4"/>
  <c r="D41" i="3"/>
  <c r="E41" i="3" s="1"/>
  <c r="F35" i="4" l="1"/>
  <c r="E34" i="4"/>
  <c r="B35" i="4" s="1"/>
  <c r="G35" i="4" l="1"/>
  <c r="C36" i="4" s="1"/>
  <c r="D35" i="4"/>
  <c r="F36" i="4" l="1"/>
  <c r="E35" i="4"/>
  <c r="B36" i="4" s="1"/>
  <c r="G36" i="4" l="1"/>
  <c r="C37" i="4" s="1"/>
  <c r="D36" i="4"/>
  <c r="F37" i="4" l="1"/>
  <c r="E36" i="4"/>
  <c r="B37" i="4" s="1"/>
  <c r="G37" i="4" l="1"/>
  <c r="C38" i="4" s="1"/>
  <c r="D37" i="4"/>
  <c r="F38" i="4" l="1"/>
  <c r="E37" i="4"/>
  <c r="B38" i="4" s="1"/>
  <c r="G38" i="4" l="1"/>
  <c r="C39" i="4" s="1"/>
  <c r="D38" i="4"/>
  <c r="F39" i="4" l="1"/>
  <c r="E38" i="4"/>
  <c r="B39" i="4" s="1"/>
  <c r="G39" i="4" l="1"/>
  <c r="C40" i="4" s="1"/>
  <c r="D39" i="4"/>
  <c r="F40" i="4" l="1"/>
  <c r="E39" i="4"/>
  <c r="B40" i="4" s="1"/>
  <c r="G40" i="4" l="1"/>
  <c r="C41" i="4" s="1"/>
  <c r="D40" i="4"/>
  <c r="F41" i="4" l="1"/>
  <c r="E40" i="4"/>
  <c r="B41" i="4" s="1"/>
  <c r="G41" i="4" l="1"/>
  <c r="D41" i="4"/>
  <c r="C42" i="4"/>
  <c r="F42" i="4" l="1"/>
  <c r="G42" i="4" s="1"/>
  <c r="E41" i="4"/>
  <c r="B42" i="4" s="1"/>
  <c r="D42" i="4" l="1"/>
  <c r="E42" i="4" s="1"/>
  <c r="C43" i="4"/>
  <c r="F43" i="4" l="1"/>
  <c r="G43" i="4" s="1"/>
  <c r="B43" i="4"/>
  <c r="D43" i="4" l="1"/>
  <c r="C44" i="4"/>
  <c r="F44" i="4" l="1"/>
  <c r="E43" i="4"/>
  <c r="B44" i="4" s="1"/>
  <c r="G44" i="4" l="1"/>
  <c r="C45" i="4" s="1"/>
  <c r="D44" i="4"/>
  <c r="F45" i="4" l="1"/>
  <c r="E44" i="4"/>
  <c r="B45" i="4" s="1"/>
  <c r="G45" i="4" l="1"/>
  <c r="C46" i="4" s="1"/>
  <c r="D45" i="4"/>
  <c r="F46" i="4" l="1"/>
  <c r="E45" i="4"/>
  <c r="B46" i="4" s="1"/>
  <c r="G46" i="4" l="1"/>
  <c r="C47" i="4" s="1"/>
  <c r="D46" i="4"/>
  <c r="F47" i="4" l="1"/>
  <c r="E46" i="4"/>
  <c r="B47" i="4" s="1"/>
  <c r="G47" i="4" l="1"/>
  <c r="C48" i="4" s="1"/>
  <c r="D47" i="4"/>
  <c r="F48" i="4" l="1"/>
  <c r="E47" i="4"/>
  <c r="B48" i="4" s="1"/>
  <c r="G48" i="4" l="1"/>
  <c r="D48" i="4"/>
  <c r="C49" i="4"/>
  <c r="F49" i="4" l="1"/>
  <c r="G49" i="4" s="1"/>
  <c r="E48" i="4"/>
  <c r="B49" i="4" s="1"/>
  <c r="D49" i="4" l="1"/>
  <c r="C50" i="4"/>
  <c r="F50" i="4" l="1"/>
  <c r="G50" i="4" s="1"/>
  <c r="E49" i="4"/>
  <c r="B50" i="4" s="1"/>
  <c r="D50" i="4" l="1"/>
  <c r="C51" i="4"/>
  <c r="F51" i="4" l="1"/>
  <c r="E50" i="4"/>
  <c r="B51" i="4" s="1"/>
  <c r="G51" i="4" l="1"/>
  <c r="C52" i="4" s="1"/>
  <c r="D51" i="4"/>
  <c r="F52" i="4" l="1"/>
  <c r="G52" i="4" s="1"/>
  <c r="E51" i="4"/>
  <c r="B52" i="4" s="1"/>
  <c r="D52" i="4" l="1"/>
  <c r="C53" i="4"/>
  <c r="F53" i="4" l="1"/>
  <c r="E52" i="4"/>
  <c r="B53" i="4" s="1"/>
  <c r="G53" i="4" l="1"/>
  <c r="D53" i="4"/>
  <c r="C54" i="4"/>
  <c r="F54" i="4" l="1"/>
  <c r="E53" i="4"/>
  <c r="B54" i="4" s="1"/>
  <c r="G54" i="4" l="1"/>
  <c r="C55" i="4" s="1"/>
  <c r="D54" i="4"/>
  <c r="F55" i="4" l="1"/>
  <c r="E54" i="4"/>
  <c r="B55" i="4" s="1"/>
  <c r="G55" i="4" l="1"/>
  <c r="D55" i="4"/>
  <c r="C56" i="4"/>
  <c r="F56" i="4" l="1"/>
  <c r="E55" i="4"/>
  <c r="B56" i="4" s="1"/>
  <c r="G56" i="4" l="1"/>
  <c r="D56" i="4"/>
  <c r="C57" i="4"/>
  <c r="F57" i="4" l="1"/>
  <c r="G57" i="4" s="1"/>
  <c r="E56" i="4"/>
  <c r="B57" i="4" s="1"/>
  <c r="D57" i="4" l="1"/>
  <c r="C58" i="4"/>
  <c r="F58" i="4" l="1"/>
  <c r="G58" i="4" s="1"/>
  <c r="E57" i="4"/>
  <c r="B58" i="4" s="1"/>
  <c r="D58" i="4" l="1"/>
  <c r="C59" i="4"/>
  <c r="F59" i="4" l="1"/>
  <c r="E58" i="4"/>
  <c r="B59" i="4" s="1"/>
  <c r="G59" i="4" l="1"/>
  <c r="C60" i="4" s="1"/>
  <c r="D59" i="4"/>
  <c r="F60" i="4" l="1"/>
  <c r="E59" i="4"/>
  <c r="B60" i="4" s="1"/>
  <c r="G60" i="4" l="1"/>
  <c r="C61" i="4" s="1"/>
  <c r="D60" i="4"/>
  <c r="F61" i="4" l="1"/>
  <c r="G61" i="4" s="1"/>
  <c r="E60" i="4"/>
  <c r="B61" i="4" s="1"/>
  <c r="D61" i="4" l="1"/>
  <c r="C62" i="4"/>
  <c r="F62" i="4" l="1"/>
  <c r="E61" i="4"/>
  <c r="B62" i="4" s="1"/>
  <c r="G62" i="4" l="1"/>
  <c r="D62" i="4"/>
  <c r="C63" i="4"/>
  <c r="F63" i="4" l="1"/>
  <c r="G63" i="4" s="1"/>
  <c r="E62" i="4"/>
  <c r="B63" i="4" s="1"/>
  <c r="D63" i="4" l="1"/>
  <c r="C64" i="4"/>
  <c r="F64" i="4" l="1"/>
  <c r="E63" i="4"/>
  <c r="B64" i="4" s="1"/>
  <c r="G64" i="4" l="1"/>
  <c r="D64" i="4"/>
  <c r="C65" i="4"/>
  <c r="F65" i="4" l="1"/>
  <c r="G65" i="4" s="1"/>
  <c r="E64" i="4"/>
  <c r="B65" i="4" s="1"/>
  <c r="D65" i="4" l="1"/>
  <c r="C66" i="4"/>
  <c r="F66" i="4" l="1"/>
  <c r="G66" i="4" s="1"/>
  <c r="E65" i="4"/>
  <c r="B66" i="4" s="1"/>
  <c r="D66" i="4" l="1"/>
  <c r="C67" i="4"/>
  <c r="F67" i="4" l="1"/>
  <c r="E66" i="4"/>
  <c r="B67" i="4" s="1"/>
  <c r="G67" i="4" l="1"/>
  <c r="C68" i="4" s="1"/>
  <c r="D67" i="4"/>
  <c r="F68" i="4" l="1"/>
  <c r="E67" i="4"/>
  <c r="B68" i="4" s="1"/>
  <c r="G68" i="4" l="1"/>
  <c r="C69" i="4" s="1"/>
  <c r="D68" i="4"/>
  <c r="F69" i="4" l="1"/>
  <c r="E68" i="4"/>
  <c r="B69" i="4" s="1"/>
  <c r="G69" i="4" l="1"/>
  <c r="C70" i="4" s="1"/>
  <c r="D69" i="4"/>
  <c r="F70" i="4" l="1"/>
  <c r="E69" i="4"/>
  <c r="B70" i="4" s="1"/>
  <c r="G70" i="4" l="1"/>
  <c r="C71" i="4" s="1"/>
  <c r="D70" i="4"/>
  <c r="F71" i="4" l="1"/>
  <c r="E70" i="4"/>
  <c r="B71" i="4" s="1"/>
  <c r="G71" i="4" l="1"/>
  <c r="C72" i="4" s="1"/>
  <c r="D71" i="4"/>
  <c r="F72" i="4" l="1"/>
  <c r="E71" i="4"/>
  <c r="B72" i="4" s="1"/>
  <c r="G72" i="4" l="1"/>
  <c r="C73" i="4" s="1"/>
  <c r="D72" i="4"/>
  <c r="F73" i="4" l="1"/>
  <c r="E72" i="4"/>
  <c r="B73" i="4" s="1"/>
  <c r="G73" i="4" l="1"/>
  <c r="D73" i="4"/>
  <c r="C74" i="4"/>
  <c r="F74" i="4" l="1"/>
  <c r="E73" i="4"/>
  <c r="B74" i="4" s="1"/>
  <c r="G74" i="4" l="1"/>
  <c r="C75" i="4" s="1"/>
  <c r="D74" i="4"/>
  <c r="E74" i="4" s="1"/>
  <c r="F75" i="4" l="1"/>
  <c r="B75" i="4"/>
  <c r="G75" i="4" l="1"/>
  <c r="C76" i="4" s="1"/>
  <c r="D75" i="4"/>
  <c r="F76" i="4" l="1"/>
  <c r="E75" i="4"/>
  <c r="B76" i="4" s="1"/>
  <c r="G76" i="4" l="1"/>
  <c r="C77" i="4" s="1"/>
  <c r="D76" i="4"/>
  <c r="F77" i="4" l="1"/>
  <c r="E76" i="4"/>
  <c r="B77" i="4" s="1"/>
  <c r="G77" i="4" l="1"/>
  <c r="C78" i="4" s="1"/>
  <c r="D77" i="4"/>
  <c r="F78" i="4" l="1"/>
  <c r="E77" i="4"/>
  <c r="B78" i="4" s="1"/>
  <c r="G78" i="4" l="1"/>
  <c r="D78" i="4"/>
  <c r="C79" i="4"/>
  <c r="F79" i="4" l="1"/>
  <c r="E78" i="4"/>
  <c r="B79" i="4" s="1"/>
  <c r="G79" i="4" l="1"/>
  <c r="C80" i="4" s="1"/>
  <c r="D79" i="4"/>
  <c r="F80" i="4" l="1"/>
  <c r="E79" i="4"/>
  <c r="B80" i="4" s="1"/>
  <c r="G80" i="4" l="1"/>
  <c r="C81" i="4" s="1"/>
  <c r="D80" i="4"/>
  <c r="F81" i="4" l="1"/>
  <c r="E80" i="4"/>
  <c r="B81" i="4" s="1"/>
  <c r="G81" i="4" l="1"/>
  <c r="D81" i="4"/>
  <c r="E81" i="4" s="1"/>
</calcChain>
</file>

<file path=xl/sharedStrings.xml><?xml version="1.0" encoding="utf-8"?>
<sst xmlns="http://schemas.openxmlformats.org/spreadsheetml/2006/main" count="52" uniqueCount="21">
  <si>
    <t>Tao</t>
  </si>
  <si>
    <t>Tb(guess)</t>
  </si>
  <si>
    <t>Ma</t>
  </si>
  <si>
    <t>Mb</t>
  </si>
  <si>
    <t>Tain</t>
  </si>
  <si>
    <t>Tb(in)</t>
  </si>
  <si>
    <t>L</t>
  </si>
  <si>
    <t>P</t>
  </si>
  <si>
    <t>U</t>
  </si>
  <si>
    <t>n</t>
  </si>
  <si>
    <t>DX</t>
  </si>
  <si>
    <t>i</t>
  </si>
  <si>
    <t>delta(Ha)</t>
  </si>
  <si>
    <t>delta(Hb)</t>
  </si>
  <si>
    <t>Ta</t>
  </si>
  <si>
    <t>Tb</t>
  </si>
  <si>
    <t>DTb/dx</t>
  </si>
  <si>
    <t>DTa/Dx</t>
  </si>
  <si>
    <t>%e</t>
  </si>
  <si>
    <t xml:space="preserve"> </t>
  </si>
  <si>
    <t>Grid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</si>
</sst>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Density  v/s  %e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Grid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PLOT!$A$2:$A$5</c:f>
              <c:numCache>
                <c:formatCode>General</c:formatCode>
                <c:ptCount val="4"/>
                <c:pt idx="0">
                  <c:v>3.2685364610637542E-2</c:v>
                </c:pt>
                <c:pt idx="1">
                  <c:v>1.4629336754340385E-2</c:v>
                </c:pt>
                <c:pt idx="2">
                  <c:v>7.5467661236486416E-3</c:v>
                </c:pt>
                <c:pt idx="3">
                  <c:v>4.1177546631888219E-3</c:v>
                </c:pt>
              </c:numCache>
            </c:numRef>
          </c:xVal>
          <c:yVal>
            <c:numRef>
              <c:f>PLOT!$B$2:$B$5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83328"/>
        <c:axId val="-91883872"/>
      </c:scatterChart>
      <c:valAx>
        <c:axId val="-918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83872"/>
        <c:crosses val="autoZero"/>
        <c:crossBetween val="midCat"/>
      </c:valAx>
      <c:valAx>
        <c:axId val="-91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DENSITY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8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109537</xdr:rowOff>
    </xdr:from>
    <xdr:to>
      <xdr:col>13</xdr:col>
      <xdr:colOff>285750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sqref="A1:G1"/>
    </sheetView>
  </sheetViews>
  <sheetFormatPr defaultRowHeight="15" x14ac:dyDescent="0.25"/>
  <sheetData>
    <row r="1" spans="1:20" x14ac:dyDescent="0.25">
      <c r="A1" s="3" t="s">
        <v>11</v>
      </c>
      <c r="B1" s="3" t="s">
        <v>0</v>
      </c>
      <c r="C1" s="3" t="s">
        <v>1</v>
      </c>
      <c r="D1" s="3" t="s">
        <v>17</v>
      </c>
      <c r="E1" s="3" t="s">
        <v>14</v>
      </c>
      <c r="F1" s="3" t="s">
        <v>16</v>
      </c>
      <c r="G1" s="3" t="s">
        <v>15</v>
      </c>
      <c r="S1" s="1" t="s">
        <v>2</v>
      </c>
      <c r="T1" s="1">
        <v>1</v>
      </c>
    </row>
    <row r="2" spans="1:20" x14ac:dyDescent="0.25">
      <c r="A2" s="1">
        <v>0</v>
      </c>
      <c r="B2" s="1">
        <v>400</v>
      </c>
      <c r="C2" s="1">
        <v>327.12266934065258</v>
      </c>
      <c r="D2" s="1">
        <f t="shared" ref="D2:D11" si="0">SUM((-p*u)/((ma)*(4000+0.1*B2+0.01*B2^2)))</f>
        <v>-0.1773049645390071</v>
      </c>
      <c r="E2" s="1">
        <f t="shared" ref="E2:E11" si="1">(B2+D2*(B2-C2)*(l/9))</f>
        <v>385.64276385749656</v>
      </c>
      <c r="F2" s="1">
        <f t="shared" ref="F2:F11" si="2">SUM(-p*u/(mb*(3000+0.2*C2+0.05*C2^2)))</f>
        <v>-5.9411447103240318E-2</v>
      </c>
      <c r="G2" s="1">
        <f t="shared" ref="G2:G11" si="3">SUM(C2+F2*(B2-C2)*(l/9))</f>
        <v>322.31183859010463</v>
      </c>
      <c r="S2" s="1" t="s">
        <v>3</v>
      </c>
      <c r="T2" s="1">
        <v>2</v>
      </c>
    </row>
    <row r="3" spans="1:20" x14ac:dyDescent="0.25">
      <c r="A3" s="1">
        <v>1</v>
      </c>
      <c r="B3" s="1">
        <f>E2</f>
        <v>385.64276385749656</v>
      </c>
      <c r="C3" s="1">
        <f>G2</f>
        <v>322.31183859010463</v>
      </c>
      <c r="D3" s="1">
        <f t="shared" si="0"/>
        <v>-0.18097032958742448</v>
      </c>
      <c r="E3" s="1">
        <f t="shared" si="1"/>
        <v>372.9082989478116</v>
      </c>
      <c r="F3" s="1">
        <f t="shared" si="2"/>
        <v>-6.0542154271157708E-2</v>
      </c>
      <c r="G3" s="1">
        <f t="shared" si="3"/>
        <v>318.05162675935617</v>
      </c>
      <c r="S3" s="1" t="s">
        <v>4</v>
      </c>
      <c r="T3" s="1">
        <v>400</v>
      </c>
    </row>
    <row r="4" spans="1:20" x14ac:dyDescent="0.25">
      <c r="A4" s="1">
        <v>2</v>
      </c>
      <c r="B4" s="1">
        <f t="shared" ref="B4:B11" si="4">E3</f>
        <v>372.9082989478116</v>
      </c>
      <c r="C4" s="1">
        <f t="shared" ref="C4:C11" si="5">G3</f>
        <v>318.05162675935617</v>
      </c>
      <c r="D4" s="1">
        <f t="shared" si="0"/>
        <v>-0.1842334208626239</v>
      </c>
      <c r="E4" s="1">
        <f t="shared" si="1"/>
        <v>361.67892964290195</v>
      </c>
      <c r="F4" s="1">
        <f t="shared" si="2"/>
        <v>-6.1565344267174638E-2</v>
      </c>
      <c r="G4" s="1">
        <f t="shared" si="3"/>
        <v>314.29910463865195</v>
      </c>
      <c r="J4" s="3" t="s">
        <v>12</v>
      </c>
      <c r="K4" s="1">
        <v>432835.14</v>
      </c>
      <c r="S4" s="1" t="s">
        <v>5</v>
      </c>
      <c r="T4" s="1">
        <v>300</v>
      </c>
    </row>
    <row r="5" spans="1:20" x14ac:dyDescent="0.25">
      <c r="A5" s="1">
        <v>3</v>
      </c>
      <c r="B5" s="1">
        <f t="shared" si="4"/>
        <v>361.67892964290195</v>
      </c>
      <c r="C5" s="1">
        <f t="shared" si="5"/>
        <v>314.29910463865195</v>
      </c>
      <c r="D5" s="1">
        <f t="shared" si="0"/>
        <v>-0.18711579136442652</v>
      </c>
      <c r="E5" s="1">
        <f t="shared" si="1"/>
        <v>351.82835914248164</v>
      </c>
      <c r="F5" s="1">
        <f t="shared" si="2"/>
        <v>-6.2483940223343415E-2</v>
      </c>
      <c r="G5" s="1">
        <f t="shared" si="3"/>
        <v>311.00968446825414</v>
      </c>
      <c r="J5" s="3" t="s">
        <v>13</v>
      </c>
      <c r="K5" s="1">
        <v>432976.66</v>
      </c>
      <c r="S5" s="1" t="s">
        <v>6</v>
      </c>
      <c r="T5" s="1">
        <v>10</v>
      </c>
    </row>
    <row r="6" spans="1:20" x14ac:dyDescent="0.25">
      <c r="A6" s="1">
        <v>4</v>
      </c>
      <c r="B6" s="1">
        <f t="shared" si="4"/>
        <v>351.82835914248164</v>
      </c>
      <c r="C6" s="1">
        <f t="shared" si="5"/>
        <v>311.00968446825414</v>
      </c>
      <c r="D6" s="1">
        <f t="shared" si="0"/>
        <v>-0.18964483164445128</v>
      </c>
      <c r="E6" s="1">
        <f t="shared" si="1"/>
        <v>343.22719171298888</v>
      </c>
      <c r="F6" s="1">
        <f t="shared" si="2"/>
        <v>-6.3302733027517766E-2</v>
      </c>
      <c r="G6" s="1">
        <f t="shared" si="3"/>
        <v>308.13864706221</v>
      </c>
      <c r="J6" s="3" t="s">
        <v>18</v>
      </c>
      <c r="K6" s="1">
        <f>(K5-K4)*100/K5</f>
        <v>3.2685364610637542E-2</v>
      </c>
      <c r="S6" s="1" t="s">
        <v>7</v>
      </c>
      <c r="T6" s="1">
        <v>10</v>
      </c>
    </row>
    <row r="7" spans="1:20" x14ac:dyDescent="0.25">
      <c r="A7" s="1">
        <v>5</v>
      </c>
      <c r="B7" s="1">
        <f t="shared" si="4"/>
        <v>343.22719171298888</v>
      </c>
      <c r="C7" s="1">
        <f t="shared" si="5"/>
        <v>308.13864706221</v>
      </c>
      <c r="D7" s="1">
        <f t="shared" si="0"/>
        <v>-0.19185124239656981</v>
      </c>
      <c r="E7" s="1">
        <f t="shared" si="1"/>
        <v>335.74743517394506</v>
      </c>
      <c r="F7" s="1">
        <f t="shared" si="2"/>
        <v>-6.4027872961322493E-2</v>
      </c>
      <c r="G7" s="1">
        <f t="shared" si="3"/>
        <v>305.64237497410136</v>
      </c>
      <c r="S7" s="1" t="s">
        <v>8</v>
      </c>
      <c r="T7" s="1">
        <v>100</v>
      </c>
    </row>
    <row r="8" spans="1:20" x14ac:dyDescent="0.25">
      <c r="A8" s="1">
        <v>6</v>
      </c>
      <c r="B8" s="1">
        <f t="shared" si="4"/>
        <v>335.74743517394506</v>
      </c>
      <c r="C8" s="1">
        <f t="shared" si="5"/>
        <v>305.64237497410136</v>
      </c>
      <c r="D8" s="1">
        <f t="shared" si="0"/>
        <v>-0.1937669757805579</v>
      </c>
      <c r="E8" s="1">
        <f t="shared" si="1"/>
        <v>329.26591687326135</v>
      </c>
      <c r="F8" s="1">
        <f t="shared" si="2"/>
        <v>-6.4666392501289055E-2</v>
      </c>
      <c r="G8" s="1">
        <f t="shared" si="3"/>
        <v>303.47927981948135</v>
      </c>
      <c r="S8" s="2" t="s">
        <v>9</v>
      </c>
      <c r="T8" s="2">
        <v>10</v>
      </c>
    </row>
    <row r="9" spans="1:20" x14ac:dyDescent="0.25">
      <c r="A9" s="1">
        <v>7</v>
      </c>
      <c r="B9" s="1">
        <f t="shared" si="4"/>
        <v>329.26591687326135</v>
      </c>
      <c r="C9" s="1">
        <f t="shared" si="5"/>
        <v>303.47927981948135</v>
      </c>
      <c r="D9" s="1">
        <f t="shared" si="0"/>
        <v>-0.19542368417410638</v>
      </c>
      <c r="E9" s="1">
        <f t="shared" si="1"/>
        <v>323.66667285602779</v>
      </c>
      <c r="F9" s="1">
        <f t="shared" si="2"/>
        <v>-6.522578966400186E-2</v>
      </c>
      <c r="G9" s="1">
        <f t="shared" si="3"/>
        <v>301.61044230324597</v>
      </c>
      <c r="S9" s="2" t="s">
        <v>10</v>
      </c>
      <c r="T9" s="1">
        <f>SUM(T5/(T8-1))</f>
        <v>1.1111111111111112</v>
      </c>
    </row>
    <row r="10" spans="1:20" x14ac:dyDescent="0.25">
      <c r="A10" s="1">
        <v>8</v>
      </c>
      <c r="B10" s="1">
        <f t="shared" si="4"/>
        <v>323.66667285602779</v>
      </c>
      <c r="C10" s="1">
        <f t="shared" si="5"/>
        <v>301.61044230324597</v>
      </c>
      <c r="D10" s="1">
        <f t="shared" si="0"/>
        <v>-0.19685164074575912</v>
      </c>
      <c r="E10" s="1">
        <f t="shared" si="1"/>
        <v>318.84244488604799</v>
      </c>
      <c r="F10" s="1">
        <f t="shared" si="2"/>
        <v>-6.5713686489237283E-2</v>
      </c>
      <c r="G10" s="1">
        <f t="shared" si="3"/>
        <v>300.00000205915728</v>
      </c>
    </row>
    <row r="11" spans="1:20" x14ac:dyDescent="0.25">
      <c r="A11" s="1">
        <v>9</v>
      </c>
      <c r="B11" s="1">
        <f t="shared" si="4"/>
        <v>318.84244488604799</v>
      </c>
      <c r="C11" s="1">
        <f t="shared" si="5"/>
        <v>300.00000205915728</v>
      </c>
      <c r="D11" s="1">
        <f t="shared" si="0"/>
        <v>-0.19807905738521683</v>
      </c>
      <c r="E11" s="1">
        <f t="shared" si="1"/>
        <v>314.69545231495317</v>
      </c>
      <c r="F11" s="1">
        <f t="shared" si="2"/>
        <v>-6.6137565593536105E-2</v>
      </c>
      <c r="G11" s="1">
        <f t="shared" si="3"/>
        <v>298.61534283870623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4" sqref="K4:K6"/>
    </sheetView>
  </sheetViews>
  <sheetFormatPr defaultRowHeight="15" x14ac:dyDescent="0.25"/>
  <sheetData>
    <row r="1" spans="1:12" x14ac:dyDescent="0.25">
      <c r="A1" s="3" t="s">
        <v>11</v>
      </c>
      <c r="B1" s="3" t="s">
        <v>0</v>
      </c>
      <c r="C1" s="3" t="s">
        <v>1</v>
      </c>
      <c r="D1" s="3" t="s">
        <v>17</v>
      </c>
      <c r="E1" s="3" t="s">
        <v>14</v>
      </c>
      <c r="F1" s="3" t="s">
        <v>16</v>
      </c>
      <c r="G1" s="3" t="s">
        <v>15</v>
      </c>
    </row>
    <row r="2" spans="1:12" x14ac:dyDescent="0.25">
      <c r="A2" s="1">
        <v>0</v>
      </c>
      <c r="B2" s="1">
        <v>400</v>
      </c>
      <c r="C2" s="1">
        <v>326.79288146343004</v>
      </c>
      <c r="D2" s="1">
        <f>SUM((-p*u)/((ma)*(4000+0.1*B2+0.01*B2^2)))</f>
        <v>-0.1773049645390071</v>
      </c>
      <c r="E2" s="1">
        <f>(B2+D2*(B2-C2)*(l/19))</f>
        <v>393.16842865466873</v>
      </c>
      <c r="F2" s="1">
        <f>SUM(-p*u/(mb*(3000+0.2*C2+0.05*C2^2)))</f>
        <v>-5.948813119807405E-2</v>
      </c>
      <c r="G2" s="1">
        <f>SUM(C2+F2*(B2-C2)*(l/19))</f>
        <v>324.50080005704245</v>
      </c>
    </row>
    <row r="3" spans="1:12" x14ac:dyDescent="0.25">
      <c r="A3" s="1">
        <v>1</v>
      </c>
      <c r="B3" s="1">
        <f>E2</f>
        <v>393.16842865466873</v>
      </c>
      <c r="C3" s="1">
        <f>G2</f>
        <v>324.50080005704245</v>
      </c>
      <c r="D3" s="1">
        <f>SUM((-p*u)/((ma)*(4000+0.1*B3+0.01*B3^2)))</f>
        <v>-0.17904683065405583</v>
      </c>
      <c r="E3" s="1">
        <f>(B3+D3*(B3-C3)*(l/19))</f>
        <v>386.69752272365042</v>
      </c>
      <c r="F3" s="1">
        <f>SUM(-p*u/(mb*(3000+0.2*C3+0.05*C3^2)))</f>
        <v>-6.0024451883210546E-2</v>
      </c>
      <c r="G3" s="1">
        <f>SUM(C3+F3*(B3-C3)*(l/19))</f>
        <v>322.33146491562542</v>
      </c>
    </row>
    <row r="4" spans="1:12" x14ac:dyDescent="0.25">
      <c r="A4" s="1">
        <v>2</v>
      </c>
      <c r="B4" s="1">
        <f t="shared" ref="B4:B21" si="0">E3</f>
        <v>386.69752272365042</v>
      </c>
      <c r="C4" s="1">
        <f t="shared" ref="C4:C21" si="1">G3</f>
        <v>322.33146491562542</v>
      </c>
      <c r="D4" s="1">
        <f>SUM((-p*u)/((ma)*(4000+0.1*B4+0.01*B4^2)))</f>
        <v>-0.18070048384374651</v>
      </c>
      <c r="E4" s="1">
        <f>(B4+D4*(B4-C4)*(l/19))</f>
        <v>380.57595546626902</v>
      </c>
      <c r="F4" s="1">
        <f>SUM(-p*u/(mb*(3000+0.2*C4+0.05*C4^2)))</f>
        <v>-6.0537488459474459E-2</v>
      </c>
      <c r="G4" s="1">
        <f>SUM(C4+F4*(B4-C4)*(l/19))</f>
        <v>320.28064413576482</v>
      </c>
      <c r="K4" s="3" t="s">
        <v>12</v>
      </c>
      <c r="L4" s="1">
        <v>427366.28</v>
      </c>
    </row>
    <row r="5" spans="1:12" x14ac:dyDescent="0.25">
      <c r="A5" s="1">
        <v>3</v>
      </c>
      <c r="B5" s="1">
        <f t="shared" si="0"/>
        <v>380.57595546626902</v>
      </c>
      <c r="C5" s="1">
        <f t="shared" si="1"/>
        <v>320.28064413576482</v>
      </c>
      <c r="D5" s="1">
        <f>SUM((-p*u)/((ma)*(4000+0.1*B5+0.01*B5^2)))</f>
        <v>-0.182267614839348</v>
      </c>
      <c r="E5" s="1">
        <f>(B5+D5*(B5-C5)*(l/19))</f>
        <v>374.79180673879171</v>
      </c>
      <c r="F5" s="1">
        <f>SUM(-p*u/(mb*(3000+0.2*C5+0.05*C5^2)))</f>
        <v>-6.1027403570404641E-2</v>
      </c>
      <c r="G5" s="1">
        <f>SUM(C5+F5*(B5-C5)*(l/19))</f>
        <v>318.34397766314908</v>
      </c>
      <c r="K5" s="3" t="s">
        <v>13</v>
      </c>
      <c r="L5" s="1">
        <v>427428.81</v>
      </c>
    </row>
    <row r="6" spans="1:12" x14ac:dyDescent="0.25">
      <c r="A6" s="1">
        <v>4</v>
      </c>
      <c r="B6" s="1">
        <f t="shared" si="0"/>
        <v>374.79180673879171</v>
      </c>
      <c r="C6" s="1">
        <f t="shared" si="1"/>
        <v>318.34397766314908</v>
      </c>
      <c r="D6" s="1">
        <f>SUM((-p*u)/((ma)*(4000+0.1*B6+0.01*B6^2)))</f>
        <v>-0.18375029395340819</v>
      </c>
      <c r="E6" s="1">
        <f>(B6+D6*(B6-C6)*(l/19))</f>
        <v>369.33269874632799</v>
      </c>
      <c r="F6" s="1">
        <f>SUM(-p*u/(mb*(3000+0.2*C6+0.05*C6^2)))</f>
        <v>-6.1494464037494291E-2</v>
      </c>
      <c r="G6" s="1">
        <f>SUM(C6+F6*(B6-C6)*(l/19))</f>
        <v>316.51701503415609</v>
      </c>
      <c r="K6" s="3" t="s">
        <v>18</v>
      </c>
      <c r="L6" s="1">
        <f>SUM(L5-L4)*100/L5</f>
        <v>1.4629336754340385E-2</v>
      </c>
    </row>
    <row r="7" spans="1:12" x14ac:dyDescent="0.25">
      <c r="A7" s="1">
        <v>5</v>
      </c>
      <c r="B7" s="1">
        <f t="shared" si="0"/>
        <v>369.33269874632799</v>
      </c>
      <c r="C7" s="1">
        <f t="shared" si="1"/>
        <v>316.51701503415609</v>
      </c>
      <c r="D7" s="1">
        <f>SUM((-p*u)/((ma)*(4000+0.1*B7+0.01*B7^2)))</f>
        <v>-0.18515090848869475</v>
      </c>
      <c r="E7" s="1">
        <f>(B7+D7*(B7-C7)*(l/19))</f>
        <v>364.18592410329632</v>
      </c>
      <c r="F7" s="1">
        <f>SUM(-p*u/(mb*(3000+0.2*C7+0.05*C7^2)))</f>
        <v>-6.1939030255433528E-2</v>
      </c>
      <c r="G7" s="1">
        <f>SUM(C7+F7*(B7-C7)*(l/19))</f>
        <v>314.79525070183524</v>
      </c>
    </row>
    <row r="8" spans="1:12" x14ac:dyDescent="0.25">
      <c r="A8" s="1">
        <v>6</v>
      </c>
      <c r="B8" s="1">
        <f t="shared" si="0"/>
        <v>364.18592410329632</v>
      </c>
      <c r="C8" s="1">
        <f t="shared" si="1"/>
        <v>314.79525070183524</v>
      </c>
      <c r="D8" s="1">
        <f>SUM((-p*u)/((ma)*(4000+0.1*B8+0.01*B8^2)))</f>
        <v>-0.18647210287331881</v>
      </c>
      <c r="E8" s="1">
        <f>(B8+D8*(B8-C8)*(l/19))</f>
        <v>359.33856477092803</v>
      </c>
      <c r="F8" s="1">
        <f>SUM(-p*u/(mb*(3000+0.2*C8+0.05*C8^2)))</f>
        <v>-6.2361545338544037E-2</v>
      </c>
      <c r="G8" s="1">
        <f>SUM(C8+F8*(B8-C8)*(l/19))</f>
        <v>313.17415663940028</v>
      </c>
    </row>
    <row r="9" spans="1:12" x14ac:dyDescent="0.25">
      <c r="A9" s="1">
        <v>7</v>
      </c>
      <c r="B9" s="1">
        <f t="shared" si="0"/>
        <v>359.33856477092803</v>
      </c>
      <c r="C9" s="1">
        <f t="shared" si="1"/>
        <v>313.17415663940028</v>
      </c>
      <c r="D9" s="1">
        <f>SUM((-p*u)/((ma)*(4000+0.1*B9+0.01*B9^2)))</f>
        <v>-0.18771672255354216</v>
      </c>
      <c r="E9" s="1">
        <f>(B9+D9*(B9-C9)*(l/19))</f>
        <v>354.7776008798362</v>
      </c>
      <c r="F9" s="1">
        <f>SUM(-p*u/(mb*(3000+0.2*C9+0.05*C9^2)))</f>
        <v>-6.2762524258024213E-2</v>
      </c>
      <c r="G9" s="1">
        <f>SUM(C9+F9*(B9-C9)*(l/19))</f>
        <v>311.64921201560429</v>
      </c>
    </row>
    <row r="10" spans="1:12" x14ac:dyDescent="0.25">
      <c r="A10" s="1">
        <v>8</v>
      </c>
      <c r="B10" s="1">
        <f t="shared" si="0"/>
        <v>354.7776008798362</v>
      </c>
      <c r="C10" s="1">
        <f t="shared" si="1"/>
        <v>311.64921201560429</v>
      </c>
      <c r="D10" s="1">
        <f>SUM((-p*u)/((ma)*(4000+0.1*B10+0.01*B10^2)))</f>
        <v>-0.18888776237040755</v>
      </c>
      <c r="E10" s="1">
        <f>(B10+D10*(B10-C10)*(l/19))</f>
        <v>350.49000884446485</v>
      </c>
      <c r="F10" s="1">
        <f>SUM(-p*u/(mb*(3000+0.2*C10+0.05*C10^2)))</f>
        <v>-6.3142543176916394E-2</v>
      </c>
      <c r="G10" s="1">
        <f>SUM(C10+F10*(B10-C10)*(l/19))</f>
        <v>310.21592982823029</v>
      </c>
    </row>
    <row r="11" spans="1:12" x14ac:dyDescent="0.25">
      <c r="A11" s="1">
        <v>9</v>
      </c>
      <c r="B11" s="1">
        <f t="shared" si="0"/>
        <v>350.49000884446485</v>
      </c>
      <c r="C11" s="1">
        <f t="shared" si="1"/>
        <v>310.21592982823029</v>
      </c>
      <c r="D11" s="1">
        <f>SUM((-p*u)/((ma)*(4000+0.1*B11+0.01*B11^2)))</f>
        <v>-0.18998831987191869</v>
      </c>
      <c r="E11" s="1">
        <f>(B11+D11*(B11-C11)*(l/19))</f>
        <v>346.46284852515782</v>
      </c>
      <c r="F11" s="1">
        <f>SUM(-p*u/(mb*(3000+0.2*C11+0.05*C11^2)))</f>
        <v>-6.3502229155294576E-2</v>
      </c>
      <c r="G11" s="1">
        <f>SUM(C11+F11*(B11-C11)*(l/19))</f>
        <v>308.86988046259484</v>
      </c>
    </row>
    <row r="12" spans="1:12" x14ac:dyDescent="0.25">
      <c r="A12" s="1">
        <v>10</v>
      </c>
      <c r="B12" s="1">
        <f t="shared" si="0"/>
        <v>346.46284852515782</v>
      </c>
      <c r="C12" s="1">
        <f t="shared" si="1"/>
        <v>308.86988046259484</v>
      </c>
      <c r="D12" s="1">
        <f>SUM((-p*u)/((ma)*(4000+0.1*B12+0.01*B12^2)))</f>
        <v>-0.19102155377634664</v>
      </c>
      <c r="E12" s="1">
        <f>(B12+D12*(B12-C12)*(l/19))</f>
        <v>342.68333948811818</v>
      </c>
      <c r="F12" s="1">
        <f>SUM(-p*u/(mb*(3000+0.2*C12+0.05*C12^2)))</f>
        <v>-6.3842250363784755E-2</v>
      </c>
      <c r="G12" s="1">
        <f>SUM(C12+F12*(B12-C12)*(l/19))</f>
        <v>307.60671221050649</v>
      </c>
    </row>
    <row r="13" spans="1:12" x14ac:dyDescent="0.25">
      <c r="A13" s="1">
        <v>11</v>
      </c>
      <c r="B13" s="1">
        <f t="shared" si="0"/>
        <v>342.68333948811818</v>
      </c>
      <c r="C13" s="1">
        <f t="shared" si="1"/>
        <v>307.60671221050649</v>
      </c>
      <c r="D13" s="1">
        <f>SUM((-p*u)/((ma)*(4000+0.1*B13+0.01*B13^2)))</f>
        <v>-0.1919906476074634</v>
      </c>
      <c r="E13" s="1">
        <f>(B13+D13*(B13-C13)*(l/19))</f>
        <v>339.13892665290012</v>
      </c>
      <c r="F13" s="1">
        <f>SUM(-p*u/(mb*(3000+0.2*C13+0.05*C13^2)))</f>
        <v>-6.4163306910554344E-2</v>
      </c>
      <c r="G13" s="1">
        <f>SUM(C13+F13*(B13-C13)*(l/19))</f>
        <v>306.42216884134831</v>
      </c>
    </row>
    <row r="14" spans="1:12" x14ac:dyDescent="0.25">
      <c r="A14" s="1">
        <v>12</v>
      </c>
      <c r="B14" s="1">
        <f t="shared" si="0"/>
        <v>339.13892665290012</v>
      </c>
      <c r="C14" s="1">
        <f t="shared" si="1"/>
        <v>306.42216884134831</v>
      </c>
      <c r="D14" s="1">
        <f>SUM((-p*u)/((ma)*(4000+0.1*B14+0.01*B14^2)))</f>
        <v>-0.19289877836892402</v>
      </c>
      <c r="E14" s="1">
        <f>(B14+D14*(B14-C14)*(l/19))</f>
        <v>335.81733580340523</v>
      </c>
      <c r="F14" s="1">
        <f>SUM(-p*u/(mb*(3000+0.2*C14+0.05*C14^2)))</f>
        <v>-6.4466122356366562E-2</v>
      </c>
      <c r="G14" s="1">
        <f>SUM(C14+F14*(B14-C14)*(l/19))</f>
        <v>305.31210436125195</v>
      </c>
    </row>
    <row r="15" spans="1:12" x14ac:dyDescent="0.25">
      <c r="A15" s="1">
        <v>13</v>
      </c>
      <c r="B15" s="1">
        <f t="shared" si="0"/>
        <v>335.81733580340523</v>
      </c>
      <c r="C15" s="1">
        <f t="shared" si="1"/>
        <v>305.31210436125195</v>
      </c>
      <c r="D15" s="1">
        <f>SUM((-p*u)/((ma)*(4000+0.1*B15+0.01*B15^2)))</f>
        <v>-0.19374909001007479</v>
      </c>
      <c r="E15" s="1">
        <f>(B15+D15*(B15-C15)*(l/19))</f>
        <v>332.70661957579262</v>
      </c>
      <c r="F15" s="1">
        <f>SUM(-p*u/(mb*(3000+0.2*C15+0.05*C15^2)))</f>
        <v>-6.4751435964885473E-2</v>
      </c>
      <c r="G15" s="1">
        <f>SUM(C15+F15*(B15-C15)*(l/19))</f>
        <v>304.27249512950425</v>
      </c>
    </row>
    <row r="16" spans="1:12" x14ac:dyDescent="0.25">
      <c r="A16" s="1">
        <v>14</v>
      </c>
      <c r="B16" s="1">
        <f t="shared" si="0"/>
        <v>332.70661957579262</v>
      </c>
      <c r="C16" s="1">
        <f t="shared" si="1"/>
        <v>304.27249512950425</v>
      </c>
      <c r="D16" s="1">
        <f>SUM((-p*u)/((ma)*(4000+0.1*B16+0.01*B16^2)))</f>
        <v>-0.1945446713550576</v>
      </c>
      <c r="E16" s="1">
        <f>(B16+D16*(B16-C16)*(l/19))</f>
        <v>329.7951946307021</v>
      </c>
      <c r="F16" s="1">
        <f>SUM(-p*u/(mb*(3000+0.2*C16+0.05*C16^2)))</f>
        <v>-6.5019995711535633E-2</v>
      </c>
      <c r="G16" s="1">
        <f>SUM(C16+F16*(B16-C16)*(l/19))</f>
        <v>303.29944952447323</v>
      </c>
    </row>
    <row r="17" spans="1:7" x14ac:dyDescent="0.25">
      <c r="A17" s="1">
        <v>15</v>
      </c>
      <c r="B17" s="1">
        <f t="shared" si="0"/>
        <v>329.7951946307021</v>
      </c>
      <c r="C17" s="1">
        <f t="shared" si="1"/>
        <v>303.29944952447323</v>
      </c>
      <c r="D17" s="1">
        <f>SUM((-p*u)/((ma)*(4000+0.1*B17+0.01*B17^2)))</f>
        <v>-0.19528853811627969</v>
      </c>
      <c r="E17" s="1">
        <f>(B17+D17*(B17-C17)*(l/19))</f>
        <v>327.07187077380894</v>
      </c>
      <c r="F17" s="1">
        <f>SUM(-p*u/(mb*(3000+0.2*C17+0.05*C17^2)))</f>
        <v>-6.527255205401955E-2</v>
      </c>
      <c r="G17" s="1">
        <f>SUM(C17+F17*(B17-C17)*(l/19))</f>
        <v>302.38921536570672</v>
      </c>
    </row>
    <row r="18" spans="1:7" x14ac:dyDescent="0.25">
      <c r="A18" s="1">
        <v>16</v>
      </c>
      <c r="B18" s="1">
        <f t="shared" si="0"/>
        <v>327.07187077380894</v>
      </c>
      <c r="C18" s="1">
        <f t="shared" si="1"/>
        <v>302.38921536570672</v>
      </c>
      <c r="D18" s="1">
        <f>SUM((-p*u)/((ma)*(4000+0.1*B18+0.01*B18^2)))</f>
        <v>-0.19598361858693375</v>
      </c>
      <c r="E18" s="1">
        <f>(B18+D18*(B18-C18)*(l/19))</f>
        <v>324.52587281422251</v>
      </c>
      <c r="F18" s="1">
        <f>SUM(-p*u/(mb*(3000+0.2*C18+0.05*C18^2)))</f>
        <v>-6.5509852451035355E-2</v>
      </c>
      <c r="G18" s="1">
        <f>SUM(C18+F18*(B18-C18)*(l/19))</f>
        <v>301.53818530576751</v>
      </c>
    </row>
    <row r="19" spans="1:7" x14ac:dyDescent="0.25">
      <c r="A19" s="1">
        <v>17</v>
      </c>
      <c r="B19" s="1">
        <f t="shared" si="0"/>
        <v>324.52587281422251</v>
      </c>
      <c r="C19" s="1">
        <f t="shared" si="1"/>
        <v>301.53818530576751</v>
      </c>
      <c r="D19" s="1">
        <f>SUM((-p*u)/((ma)*(4000+0.1*B19+0.01*B19^2)))</f>
        <v>-0.19663274260022914</v>
      </c>
      <c r="E19" s="1">
        <f>(B19+D19*(B19-C19)*(l/19))</f>
        <v>322.14685595063065</v>
      </c>
      <c r="F19" s="1">
        <f>SUM(-p*u/(mb*(3000+0.2*C19+0.05*C19^2)))</f>
        <v>-6.5732636602628375E-2</v>
      </c>
      <c r="G19" s="1">
        <f>SUM(C19+F19*(B19-C19)*(l/19))</f>
        <v>300.74290040612118</v>
      </c>
    </row>
    <row r="20" spans="1:7" x14ac:dyDescent="0.25">
      <c r="A20" s="1">
        <v>18</v>
      </c>
      <c r="B20" s="1">
        <f t="shared" si="0"/>
        <v>322.14685595063065</v>
      </c>
      <c r="C20" s="1">
        <f t="shared" si="1"/>
        <v>300.74290040612118</v>
      </c>
      <c r="D20" s="1">
        <f>SUM((-p*u)/((ma)*(4000+0.1*B20+0.01*B20^2)))</f>
        <v>-0.19723863335069411</v>
      </c>
      <c r="E20" s="1">
        <f>(B20+D20*(B20-C20)*(l/19))</f>
        <v>319.92491545594748</v>
      </c>
      <c r="F20" s="1">
        <f>SUM(-p*u/(mb*(3000+0.2*C20+0.05*C20^2)))</f>
        <v>-6.5941632375668441E-2</v>
      </c>
      <c r="G20" s="1">
        <f>SUM(C20+F20*(B20-C20)*(l/19))</f>
        <v>300.00005210722583</v>
      </c>
    </row>
    <row r="21" spans="1:7" x14ac:dyDescent="0.25">
      <c r="A21" s="1">
        <v>19</v>
      </c>
      <c r="B21" s="1">
        <f t="shared" si="0"/>
        <v>319.92491545594748</v>
      </c>
      <c r="C21" s="1">
        <f t="shared" si="1"/>
        <v>300.00005210722583</v>
      </c>
      <c r="D21" s="1">
        <f>SUM((-p*u)/((ma)*(4000+0.1*B21+0.01*B21^2)))</f>
        <v>-0.19780390169124576</v>
      </c>
      <c r="E21" s="1">
        <f>(B21+D21*(B21-C21)*(l/19))</f>
        <v>317.85059139750433</v>
      </c>
      <c r="F21" s="1">
        <f>SUM(-p*u/(mb*(3000+0.2*C21+0.05*C21^2)))</f>
        <v>-6.6137552370821542E-2</v>
      </c>
      <c r="G21" s="1">
        <f>SUM(C21+F21*(B21-C21)*(l/19))</f>
        <v>299.30648279501133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4" sqref="K4:K6"/>
    </sheetView>
  </sheetViews>
  <sheetFormatPr defaultRowHeight="15" x14ac:dyDescent="0.25"/>
  <sheetData>
    <row r="1" spans="1:12" x14ac:dyDescent="0.25">
      <c r="A1" s="3" t="s">
        <v>11</v>
      </c>
      <c r="B1" s="3" t="s">
        <v>0</v>
      </c>
      <c r="C1" s="3" t="s">
        <v>1</v>
      </c>
      <c r="D1" s="3" t="s">
        <v>17</v>
      </c>
      <c r="E1" s="3" t="s">
        <v>14</v>
      </c>
      <c r="F1" s="3" t="s">
        <v>16</v>
      </c>
      <c r="G1" s="3" t="s">
        <v>15</v>
      </c>
    </row>
    <row r="2" spans="1:12" x14ac:dyDescent="0.25">
      <c r="A2" s="1">
        <v>0</v>
      </c>
      <c r="B2" s="1">
        <v>400</v>
      </c>
      <c r="C2" s="1">
        <v>326.645392694588</v>
      </c>
      <c r="D2" s="1">
        <f>SUM((-p*u)/((ma)*(4000+0.1*B2+0.01*B2^2)))</f>
        <v>-0.1773049645390071</v>
      </c>
      <c r="E2" s="1">
        <f>(B2+D2*(B2-C2)*(l/39))</f>
        <v>396.66509332126697</v>
      </c>
      <c r="F2" s="1">
        <f>SUM(-p*u/(mb*(3000+0.2*C2+0.05*C2^2)))</f>
        <v>-5.9522465258753383E-2</v>
      </c>
      <c r="G2" s="1">
        <f>SUM(C2+F2*(B2-C2)*(l/39))</f>
        <v>325.52584216512497</v>
      </c>
    </row>
    <row r="3" spans="1:12" x14ac:dyDescent="0.25">
      <c r="A3" s="1">
        <v>1</v>
      </c>
      <c r="B3" s="1">
        <f>E2</f>
        <v>396.66509332126697</v>
      </c>
      <c r="C3" s="1">
        <f>G2</f>
        <v>325.52584216512497</v>
      </c>
      <c r="D3" s="1">
        <f>SUM((-p*u)/((ma)*(4000+0.1*B3+0.01*B3^2)))</f>
        <v>-0.17815472238749974</v>
      </c>
      <c r="E3" s="1">
        <f>(B3+D3*(B3-C3)*(l/39))</f>
        <v>393.41540266983696</v>
      </c>
      <c r="F3" s="1">
        <f>SUM(-p*u/(mb*(3000+0.2*C3+0.05*C3^2)))</f>
        <v>-5.9783877473752044E-2</v>
      </c>
      <c r="G3" s="1">
        <f>SUM(C3+F3*(B3-C3)*(l/39))</f>
        <v>324.43533440238309</v>
      </c>
    </row>
    <row r="4" spans="1:12" x14ac:dyDescent="0.25">
      <c r="A4" s="1">
        <v>2</v>
      </c>
      <c r="B4" s="1">
        <f t="shared" ref="B4:B41" si="0">E3</f>
        <v>393.41540266983696</v>
      </c>
      <c r="C4" s="1">
        <f t="shared" ref="C4:C41" si="1">G3</f>
        <v>324.43533440238309</v>
      </c>
      <c r="D4" s="1">
        <f>SUM((-p*u)/((ma)*(4000+0.1*B4+0.01*B4^2)))</f>
        <v>-0.17898378385057639</v>
      </c>
      <c r="E4" s="1">
        <f>(B4+D4*(B4-C4)*(l/39))</f>
        <v>390.24968122656003</v>
      </c>
      <c r="F4" s="1">
        <f>SUM(-p*u/(mb*(3000+0.2*C4+0.05*C4^2)))</f>
        <v>-6.0039856541453648E-2</v>
      </c>
      <c r="G4" s="1">
        <f>SUM(C4+F4*(B4-C4)*(l/39))</f>
        <v>323.37339763238373</v>
      </c>
      <c r="K4" s="3" t="s">
        <v>12</v>
      </c>
      <c r="L4" s="1">
        <v>424918.16</v>
      </c>
    </row>
    <row r="5" spans="1:12" x14ac:dyDescent="0.25">
      <c r="A5" s="1">
        <v>3</v>
      </c>
      <c r="B5" s="1">
        <f t="shared" si="0"/>
        <v>390.24968122656003</v>
      </c>
      <c r="C5" s="1">
        <f t="shared" si="1"/>
        <v>323.37339763238373</v>
      </c>
      <c r="D5" s="1">
        <f>SUM((-p*u)/((ma)*(4000+0.1*B5+0.01*B5^2)))</f>
        <v>-0.17979231130830234</v>
      </c>
      <c r="E5" s="1">
        <f>(B5+D5*(B5-C5)*(l/39))</f>
        <v>387.16664491909683</v>
      </c>
      <c r="F5" s="1">
        <f>SUM(-p*u/(mb*(3000+0.2*C5+0.05*C5^2)))</f>
        <v>-6.0290413657968334E-2</v>
      </c>
      <c r="G5" s="1">
        <f>SUM(C5+F5*(B5-C5)*(l/39))</f>
        <v>322.33955178576821</v>
      </c>
      <c r="K5" s="3" t="s">
        <v>13</v>
      </c>
      <c r="L5" s="1">
        <v>424950.23</v>
      </c>
    </row>
    <row r="6" spans="1:12" x14ac:dyDescent="0.25">
      <c r="A6" s="1">
        <v>4</v>
      </c>
      <c r="B6" s="1">
        <f t="shared" si="0"/>
        <v>387.16664491909683</v>
      </c>
      <c r="C6" s="1">
        <f t="shared" si="1"/>
        <v>322.33955178576821</v>
      </c>
      <c r="D6" s="1">
        <f>SUM((-p*u)/((ma)*(4000+0.1*B6+0.01*B6^2)))</f>
        <v>-0.18058049056033293</v>
      </c>
      <c r="E6" s="1">
        <f>(B6+D6*(B6-C6)*(l/39))</f>
        <v>384.16497612945147</v>
      </c>
      <c r="F6" s="1">
        <f>SUM(-p*u/(mb*(3000+0.2*C6+0.05*C6^2)))</f>
        <v>-6.053556607624027E-2</v>
      </c>
      <c r="G6" s="1">
        <f>SUM(C6+F6*(B6-C6)*(l/39))</f>
        <v>321.33330953451099</v>
      </c>
      <c r="K6" s="3" t="s">
        <v>18</v>
      </c>
      <c r="L6" s="1">
        <f>(L5-L4)*100/L5</f>
        <v>7.5467661236486416E-3</v>
      </c>
    </row>
    <row r="7" spans="1:12" x14ac:dyDescent="0.25">
      <c r="A7" s="1">
        <v>5</v>
      </c>
      <c r="B7" s="1">
        <f t="shared" si="0"/>
        <v>384.16497612945147</v>
      </c>
      <c r="C7" s="1">
        <f t="shared" si="1"/>
        <v>321.33330953451099</v>
      </c>
      <c r="D7" s="1">
        <f>SUM((-p*u)/((ma)*(4000+0.1*B7+0.01*B7^2)))</f>
        <v>-0.18134852914115904</v>
      </c>
      <c r="E7" s="1">
        <f>(B7+D7*(B7-C7)*(l/39))</f>
        <v>381.24332732932834</v>
      </c>
      <c r="F7" s="1">
        <f>SUM(-p*u/(mb*(3000+0.2*C7+0.05*C7^2)))</f>
        <v>-6.0775336842505238E-2</v>
      </c>
      <c r="G7" s="1">
        <f>SUM(C7+F7*(B7-C7)*(l/39))</f>
        <v>320.35417730331011</v>
      </c>
      <c r="L7" t="s">
        <v>19</v>
      </c>
    </row>
    <row r="8" spans="1:12" x14ac:dyDescent="0.25">
      <c r="A8" s="1">
        <v>6</v>
      </c>
      <c r="B8" s="1">
        <f t="shared" si="0"/>
        <v>381.24332732932834</v>
      </c>
      <c r="C8" s="1">
        <f t="shared" si="1"/>
        <v>320.35417730331011</v>
      </c>
      <c r="D8" s="1">
        <f>SUM((-p*u)/((ma)*(4000+0.1*B8+0.01*B8^2)))</f>
        <v>-0.1820966546481636</v>
      </c>
      <c r="E8" s="1">
        <f>(B8+D8*(B8-C8)*(l/39))</f>
        <v>378.40032463083907</v>
      </c>
      <c r="F8" s="1">
        <f>SUM(-p*u/(mb*(3000+0.2*C8+0.05*C8^2)))</f>
        <v>-6.1009754525576262E-2</v>
      </c>
      <c r="G8" s="1">
        <f>SUM(C8+F8*(B8-C8)*(l/39))</f>
        <v>319.4016562529618</v>
      </c>
    </row>
    <row r="9" spans="1:12" x14ac:dyDescent="0.25">
      <c r="A9" s="1">
        <v>7</v>
      </c>
      <c r="B9" s="1">
        <f t="shared" si="0"/>
        <v>378.40032463083907</v>
      </c>
      <c r="C9" s="1">
        <f t="shared" si="1"/>
        <v>319.4016562529618</v>
      </c>
      <c r="D9" s="1">
        <f>SUM((-p*u)/((ma)*(4000+0.1*B9+0.01*B9^2)))</f>
        <v>-0.18282511309180347</v>
      </c>
      <c r="E9" s="1">
        <f>(B9+D9*(B9-C9)*(l/39))</f>
        <v>375.63457124149261</v>
      </c>
      <c r="F9" s="1">
        <f>SUM(-p*u/(mb*(3000+0.2*C9+0.05*C9^2)))</f>
        <v>-6.1238852940648403E-2</v>
      </c>
      <c r="G9" s="1">
        <f>SUM(C9+F9*(B9-C9)*(l/39))</f>
        <v>318.47524323334977</v>
      </c>
    </row>
    <row r="10" spans="1:12" x14ac:dyDescent="0.25">
      <c r="A10" s="1">
        <v>8</v>
      </c>
      <c r="B10" s="1">
        <f t="shared" si="0"/>
        <v>375.63457124149261</v>
      </c>
      <c r="C10" s="1">
        <f t="shared" si="1"/>
        <v>318.47524323334977</v>
      </c>
      <c r="D10" s="1">
        <f>SUM((-p*u)/((ma)*(4000+0.1*B10+0.01*B10^2)))</f>
        <v>-0.18353416727624863</v>
      </c>
      <c r="E10" s="1">
        <f>(B10+D10*(B10-C10)*(l/39))</f>
        <v>372.94465081378888</v>
      </c>
      <c r="F10" s="1">
        <f>SUM(-p*u/(mb*(3000+0.2*C10+0.05*C10^2)))</f>
        <v>-6.146267086923983E-2</v>
      </c>
      <c r="G10" s="1">
        <f>SUM(C10+F10*(B10-C10)*(l/39))</f>
        <v>317.57443170399813</v>
      </c>
    </row>
    <row r="11" spans="1:12" x14ac:dyDescent="0.25">
      <c r="A11" s="1">
        <v>9</v>
      </c>
      <c r="B11" s="1">
        <f t="shared" si="0"/>
        <v>372.94465081378888</v>
      </c>
      <c r="C11" s="1">
        <f t="shared" si="1"/>
        <v>317.57443170399813</v>
      </c>
      <c r="D11" s="1">
        <f>SUM((-p*u)/((ma)*(4000+0.1*B11+0.01*B11^2)))</f>
        <v>-0.18422409521783578</v>
      </c>
      <c r="E11" s="1">
        <f>(B11+D11*(B11-C11)*(l/39))</f>
        <v>370.32913068109286</v>
      </c>
      <c r="F11" s="1">
        <f>SUM(-p*u/(mb*(3000+0.2*C11+0.05*C11^2)))</f>
        <v>-6.1681251776802726E-2</v>
      </c>
      <c r="G11" s="1">
        <f>SUM(C11+F11*(B11-C11)*(l/39))</f>
        <v>316.69871262044745</v>
      </c>
    </row>
    <row r="12" spans="1:12" x14ac:dyDescent="0.25">
      <c r="A12" s="1">
        <v>10</v>
      </c>
      <c r="B12" s="1">
        <f t="shared" si="0"/>
        <v>370.32913068109286</v>
      </c>
      <c r="C12" s="1">
        <f t="shared" si="1"/>
        <v>316.69871262044745</v>
      </c>
      <c r="D12" s="1">
        <f>SUM((-p*u)/((ma)*(4000+0.1*B12+0.01*B12^2)))</f>
        <v>-0.18489518860773216</v>
      </c>
      <c r="E12" s="1">
        <f>(B12+D12*(B12-C12)*(l/39))</f>
        <v>367.78656497277632</v>
      </c>
      <c r="F12" s="1">
        <f>SUM(-p*u/(mb*(3000+0.2*C12+0.05*C12^2)))</f>
        <v>-6.1894643529449338E-2</v>
      </c>
      <c r="G12" s="1">
        <f>SUM(C12+F12*(B12-C12)*(l/39))</f>
        <v>315.84757528501183</v>
      </c>
    </row>
    <row r="13" spans="1:12" x14ac:dyDescent="0.25">
      <c r="A13" s="1">
        <v>11</v>
      </c>
      <c r="B13" s="1">
        <f t="shared" si="0"/>
        <v>367.78656497277632</v>
      </c>
      <c r="C13" s="1">
        <f t="shared" si="1"/>
        <v>315.84757528501183</v>
      </c>
      <c r="D13" s="1">
        <f>SUM((-p*u)/((ma)*(4000+0.1*B13+0.01*B13^2)))</f>
        <v>-0.18554775132427492</v>
      </c>
      <c r="E13" s="1">
        <f>(B13+D13*(B13-C13)*(l/39))</f>
        <v>365.3154976028739</v>
      </c>
      <c r="F13" s="1">
        <f>SUM(-p*u/(mb*(3000+0.2*C13+0.05*C13^2)))</f>
        <v>-6.2102898111143542E-2</v>
      </c>
      <c r="G13" s="1">
        <f>SUM(C13+F13*(B13-C13)*(l/39))</f>
        <v>315.02050816076184</v>
      </c>
    </row>
    <row r="14" spans="1:12" x14ac:dyDescent="0.25">
      <c r="A14" s="1">
        <v>12</v>
      </c>
      <c r="B14" s="1">
        <f t="shared" si="0"/>
        <v>365.3154976028739</v>
      </c>
      <c r="C14" s="1">
        <f t="shared" si="1"/>
        <v>315.02050816076184</v>
      </c>
      <c r="D14" s="1">
        <f>SUM((-p*u)/((ma)*(4000+0.1*B14+0.01*B14^2)))</f>
        <v>-0.18618209799955768</v>
      </c>
      <c r="E14" s="1">
        <f>(B14+D14*(B14-C14)*(l/39))</f>
        <v>362.91446512769494</v>
      </c>
      <c r="F14" s="1">
        <f>SUM(-p*u/(mb*(3000+0.2*C14+0.05*C14^2)))</f>
        <v>-6.2306071342611249E-2</v>
      </c>
      <c r="G14" s="1">
        <f>SUM(C14+F14*(B14-C14)*(l/39))</f>
        <v>314.21699964785</v>
      </c>
    </row>
    <row r="15" spans="1:12" x14ac:dyDescent="0.25">
      <c r="A15" s="1">
        <v>13</v>
      </c>
      <c r="B15" s="1">
        <f t="shared" si="0"/>
        <v>362.91446512769494</v>
      </c>
      <c r="C15" s="1">
        <f t="shared" si="1"/>
        <v>314.21699964785</v>
      </c>
      <c r="D15" s="1">
        <f>SUM((-p*u)/((ma)*(4000+0.1*B15+0.01*B15^2)))</f>
        <v>-0.18679855264398562</v>
      </c>
      <c r="E15" s="1">
        <f>(B15+D15*(B15-C15)*(l/39))</f>
        <v>360.58199946896019</v>
      </c>
      <c r="F15" s="1">
        <f>SUM(-p*u/(mb*(3000+0.2*C15+0.05*C15^2)))</f>
        <v>-6.2504222603122869E-2</v>
      </c>
      <c r="G15" s="1">
        <f>SUM(C15+F15*(B15-C15)*(l/39))</f>
        <v>313.43653882155252</v>
      </c>
    </row>
    <row r="16" spans="1:12" x14ac:dyDescent="0.25">
      <c r="A16" s="1">
        <v>14</v>
      </c>
      <c r="B16" s="1">
        <f t="shared" si="0"/>
        <v>360.58199946896019</v>
      </c>
      <c r="C16" s="1">
        <f t="shared" si="1"/>
        <v>313.43653882155252</v>
      </c>
      <c r="D16" s="1">
        <f>SUM((-p*u)/((ma)*(4000+0.1*B16+0.01*B16^2)))</f>
        <v>-0.18739744733172514</v>
      </c>
      <c r="E16" s="1">
        <f>(B16+D16*(B16-C16)*(l/39))</f>
        <v>358.31663050008774</v>
      </c>
      <c r="F16" s="1">
        <f>SUM(-p*u/(mb*(3000+0.2*C16+0.05*C16^2)))</f>
        <v>-6.2697414556200218E-2</v>
      </c>
      <c r="G16" s="1">
        <f>SUM(C16+F16*(B16-C16)*(l/39))</f>
        <v>312.67861613164138</v>
      </c>
    </row>
    <row r="17" spans="1:7" x14ac:dyDescent="0.25">
      <c r="A17" s="1">
        <v>15</v>
      </c>
      <c r="B17" s="1">
        <f t="shared" si="0"/>
        <v>358.31663050008774</v>
      </c>
      <c r="C17" s="1">
        <f t="shared" si="1"/>
        <v>312.67861613164138</v>
      </c>
      <c r="D17" s="1">
        <f>SUM((-p*u)/((ma)*(4000+0.1*B17+0.01*B17^2)))</f>
        <v>-0.1879791209492285</v>
      </c>
      <c r="E17" s="1">
        <f>(B17+D17*(B17-C17)*(l/39))</f>
        <v>356.11688849422904</v>
      </c>
      <c r="F17" s="1">
        <f>SUM(-p*u/(mb*(3000+0.2*C17+0.05*C17^2)))</f>
        <v>-6.2885712880199673E-2</v>
      </c>
      <c r="G17" s="1">
        <f>SUM(C17+F17*(B17-C17)*(l/39))</f>
        <v>311.9427240629243</v>
      </c>
    </row>
    <row r="18" spans="1:7" x14ac:dyDescent="0.25">
      <c r="A18" s="1">
        <v>16</v>
      </c>
      <c r="B18" s="1">
        <f t="shared" si="0"/>
        <v>356.11688849422904</v>
      </c>
      <c r="C18" s="1">
        <f t="shared" si="1"/>
        <v>311.9427240629243</v>
      </c>
      <c r="D18" s="1">
        <f>SUM((-p*u)/((ma)*(4000+0.1*B18+0.01*B18^2)))</f>
        <v>-0.18854391800833178</v>
      </c>
      <c r="E18" s="1">
        <f>(B18+D18*(B18-C18)*(l/39))</f>
        <v>353.9813064335566</v>
      </c>
      <c r="F18" s="1">
        <f>SUM(-p*u/(mb*(3000+0.2*C18+0.05*C18^2)))</f>
        <v>-6.306918600462369E-2</v>
      </c>
      <c r="G18" s="1">
        <f>SUM(C18+F18*(B18-C18)*(l/39))</f>
        <v>311.2283577569969</v>
      </c>
    </row>
    <row r="19" spans="1:7" x14ac:dyDescent="0.25">
      <c r="A19" s="1">
        <v>17</v>
      </c>
      <c r="B19" s="1">
        <f t="shared" si="0"/>
        <v>353.9813064335566</v>
      </c>
      <c r="C19" s="1">
        <f t="shared" si="1"/>
        <v>311.2283577569969</v>
      </c>
      <c r="D19" s="1">
        <f>SUM((-p*u)/((ma)*(4000+0.1*B19+0.01*B19^2)))</f>
        <v>-0.18909218752479792</v>
      </c>
      <c r="E19" s="1">
        <f>(B19+D19*(B19-C19)*(l/39))</f>
        <v>351.90842218012426</v>
      </c>
      <c r="F19" s="1">
        <f>SUM(-p*u/(mb*(3000+0.2*C19+0.05*C19^2)))</f>
        <v>-6.3247904852914844E-2</v>
      </c>
      <c r="G19" s="1">
        <f>SUM(C19+F19*(B19-C19)*(l/39))</f>
        <v>310.53501559543878</v>
      </c>
    </row>
    <row r="20" spans="1:7" x14ac:dyDescent="0.25">
      <c r="A20" s="1">
        <v>18</v>
      </c>
      <c r="B20" s="1">
        <f t="shared" si="0"/>
        <v>351.90842218012426</v>
      </c>
      <c r="C20" s="1">
        <f t="shared" si="1"/>
        <v>310.53501559543878</v>
      </c>
      <c r="D20" s="1">
        <f>SUM((-p*u)/((ma)*(4000+0.1*B20+0.01*B20^2)))</f>
        <v>-0.18962428196261374</v>
      </c>
      <c r="E20" s="1">
        <f>(B20+D20*(B20-C20)*(l/39))</f>
        <v>349.89678050936317</v>
      </c>
      <c r="F20" s="1">
        <f>SUM(-p*u/(mb*(3000+0.2*C20+0.05*C20^2)))</f>
        <v>-6.3421942592392561E-2</v>
      </c>
      <c r="G20" s="1">
        <f>SUM(C20+F20*(B20-C20)*(l/39))</f>
        <v>309.86219974485783</v>
      </c>
    </row>
    <row r="21" spans="1:7" x14ac:dyDescent="0.25">
      <c r="A21" s="1">
        <v>19</v>
      </c>
      <c r="B21" s="1">
        <f t="shared" si="0"/>
        <v>349.89678050936317</v>
      </c>
      <c r="C21" s="1">
        <f t="shared" si="1"/>
        <v>309.86219974485783</v>
      </c>
      <c r="D21" s="1">
        <f>SUM((-p*u)/((ma)*(4000+0.1*B21+0.01*B21^2)))</f>
        <v>-0.19014055624384324</v>
      </c>
      <c r="E21" s="1">
        <f>(B21+D21*(B21-C21)*(l/39))</f>
        <v>347.94493500793953</v>
      </c>
      <c r="F21" s="1">
        <f>SUM(-p*u/(mb*(3000+0.2*C21+0.05*C21^2)))</f>
        <v>-6.3591374391899755E-2</v>
      </c>
      <c r="G21" s="1">
        <f>SUM(C21+F21*(B21-C21)*(l/39))</f>
        <v>309.20941666434027</v>
      </c>
    </row>
    <row r="22" spans="1:7" x14ac:dyDescent="0.25">
      <c r="A22" s="1">
        <v>20</v>
      </c>
      <c r="B22" s="1">
        <f t="shared" si="0"/>
        <v>347.94493500793953</v>
      </c>
      <c r="C22" s="1">
        <f t="shared" si="1"/>
        <v>309.20941666434027</v>
      </c>
      <c r="D22" s="1">
        <f>SUM((-p*u)/((ma)*(4000+0.1*B22+0.01*B22^2)))</f>
        <v>-0.19064136682339455</v>
      </c>
      <c r="E22" s="1">
        <f>(B22+D22*(B22-C22)*(l/39))</f>
        <v>346.05144983828916</v>
      </c>
      <c r="F22" s="1">
        <f>SUM(-p*u/(mb*(3000+0.2*C22+0.05*C22^2)))</f>
        <v>-6.3756277187640209E-2</v>
      </c>
      <c r="G22" s="1">
        <f>SUM(C22+F22*(B22-C22)*(l/39))</f>
        <v>308.57617757600144</v>
      </c>
    </row>
    <row r="23" spans="1:7" x14ac:dyDescent="0.25">
      <c r="A23" s="1">
        <v>21</v>
      </c>
      <c r="B23" s="1">
        <f t="shared" si="0"/>
        <v>346.05144983828916</v>
      </c>
      <c r="C23" s="1">
        <f t="shared" si="1"/>
        <v>308.57617757600144</v>
      </c>
      <c r="D23" s="1">
        <f>SUM((-p*u)/((ma)*(4000+0.1*B23+0.01*B23^2)))</f>
        <v>-0.19112707082766742</v>
      </c>
      <c r="E23" s="1">
        <f>(B23+D23*(B23-C23)*(l/39))</f>
        <v>344.21490137265829</v>
      </c>
      <c r="F23" s="1">
        <f>SUM(-p*u/(mb*(3000+0.2*C23+0.05*C23^2)))</f>
        <v>-6.3916729457603488E-2</v>
      </c>
      <c r="G23" s="1">
        <f>SUM(C23+F23*(B23-C23)*(l/39))</f>
        <v>307.96199889945308</v>
      </c>
    </row>
    <row r="24" spans="1:7" x14ac:dyDescent="0.25">
      <c r="A24" s="1">
        <v>22</v>
      </c>
      <c r="B24" s="1">
        <f t="shared" si="0"/>
        <v>344.21490137265829</v>
      </c>
      <c r="C24" s="1">
        <f t="shared" si="1"/>
        <v>307.96199889945308</v>
      </c>
      <c r="D24" s="1">
        <f>SUM((-p*u)/((ma)*(4000+0.1*B24+0.01*B24^2)))</f>
        <v>-0.19159802525571135</v>
      </c>
      <c r="E24" s="1">
        <f>(B24+D24*(B24-C24)*(l/39))</f>
        <v>342.43387969992648</v>
      </c>
      <c r="F24" s="1">
        <f>SUM(-p*u/(mb*(3000+0.2*C24+0.05*C24^2)))</f>
        <v>-6.4072811004895452E-2</v>
      </c>
      <c r="G24" s="1">
        <f>SUM(C24+F24*(B24-C24)*(l/39))</f>
        <v>307.36640265110833</v>
      </c>
    </row>
    <row r="25" spans="1:7" x14ac:dyDescent="0.25">
      <c r="A25" s="1">
        <v>23</v>
      </c>
      <c r="B25" s="1">
        <f t="shared" si="0"/>
        <v>342.43387969992648</v>
      </c>
      <c r="C25" s="1">
        <f t="shared" si="1"/>
        <v>307.36640265110833</v>
      </c>
      <c r="D25" s="1">
        <f>SUM((-p*u)/((ma)*(4000+0.1*B25+0.01*B25^2)))</f>
        <v>-0.19205458624124105</v>
      </c>
      <c r="E25" s="1">
        <f>(B25+D25*(B25-C25)*(l/39))</f>
        <v>340.70699000886623</v>
      </c>
      <c r="F25" s="1">
        <f>SUM(-p*u/(mb*(3000+0.2*C25+0.05*C25^2)))</f>
        <v>-6.4224602750219087E-2</v>
      </c>
      <c r="G25" s="1">
        <f>SUM(C25+F25*(B25-C25)*(l/39))</f>
        <v>306.78891680933583</v>
      </c>
    </row>
    <row r="26" spans="1:7" x14ac:dyDescent="0.25">
      <c r="A26" s="1">
        <v>24</v>
      </c>
      <c r="B26" s="1">
        <f t="shared" si="0"/>
        <v>340.70699000886623</v>
      </c>
      <c r="C26" s="1">
        <f t="shared" si="1"/>
        <v>306.78891680933583</v>
      </c>
      <c r="D26" s="1">
        <f>SUM((-p*u)/((ma)*(4000+0.1*B26+0.01*B26^2)))</f>
        <v>-0.1924971083736163</v>
      </c>
      <c r="E26" s="1">
        <f>(B26+D26*(B26-C26)*(l/39))</f>
        <v>339.0328538518113</v>
      </c>
      <c r="F26" s="1">
        <f>SUM(-p*u/(mb*(3000+0.2*C26+0.05*C26^2)))</f>
        <v>-6.4372186533680986E-2</v>
      </c>
      <c r="G26" s="1">
        <f>SUM(C26+F26*(B26-C26)*(l/39))</f>
        <v>306.22907564655037</v>
      </c>
    </row>
    <row r="27" spans="1:7" x14ac:dyDescent="0.25">
      <c r="A27" s="1">
        <v>25</v>
      </c>
      <c r="B27" s="1">
        <f t="shared" si="0"/>
        <v>339.0328538518113</v>
      </c>
      <c r="C27" s="1">
        <f t="shared" si="1"/>
        <v>306.22907564655037</v>
      </c>
      <c r="D27" s="1">
        <f>SUM((-p*u)/((ma)*(4000+0.1*B27+0.01*B27^2)))</f>
        <v>-0.19292594407570149</v>
      </c>
      <c r="E27" s="1">
        <f>(B27+D27*(B27-C27)*(l/39))</f>
        <v>337.41011029296516</v>
      </c>
      <c r="F27" s="1">
        <f>SUM(-p*u/(mb*(3000+0.2*C27+0.05*C27^2)))</f>
        <v>-6.4515644926035551E-2</v>
      </c>
      <c r="G27" s="1">
        <f>SUM(C27+F27*(B27-C27)*(l/39))</f>
        <v>305.6864200293906</v>
      </c>
    </row>
    <row r="28" spans="1:7" x14ac:dyDescent="0.25">
      <c r="A28" s="1">
        <v>26</v>
      </c>
      <c r="B28" s="1">
        <f t="shared" si="0"/>
        <v>337.41011029296516</v>
      </c>
      <c r="C28" s="1">
        <f t="shared" si="1"/>
        <v>305.6864200293906</v>
      </c>
      <c r="D28" s="1">
        <f>SUM((-p*u)/((ma)*(4000+0.1*B28+0.01*B28^2)))</f>
        <v>-0.19334144303636713</v>
      </c>
      <c r="E28" s="1">
        <f>(B28+D28*(B28-C28)*(l/39))</f>
        <v>335.83741694578612</v>
      </c>
      <c r="F28" s="1">
        <f>SUM(-p*u/(mb*(3000+0.2*C28+0.05*C28^2)))</f>
        <v>-6.4655061049420634E-2</v>
      </c>
      <c r="G28" s="1">
        <f>SUM(C28+F28*(B28-C28)*(l/39))</f>
        <v>305.16049768818436</v>
      </c>
    </row>
    <row r="29" spans="1:7" x14ac:dyDescent="0.25">
      <c r="A29" s="1">
        <v>27</v>
      </c>
      <c r="B29" s="1">
        <f t="shared" si="0"/>
        <v>335.83741694578612</v>
      </c>
      <c r="C29" s="1">
        <f t="shared" si="1"/>
        <v>305.16049768818436</v>
      </c>
      <c r="D29" s="1">
        <f>SUM((-p*u)/((ma)*(4000+0.1*B29+0.01*B29^2)))</f>
        <v>-0.19374395169527908</v>
      </c>
      <c r="E29" s="1">
        <f>(B29+D29*(B29-C29)*(l/39))</f>
        <v>334.3134509040413</v>
      </c>
      <c r="F29" s="1">
        <f>SUM(-p*u/(mb*(3000+0.2*C29+0.05*C29^2)))</f>
        <v>-6.4790518407584222E-2</v>
      </c>
      <c r="G29" s="1">
        <f>SUM(C29+F29*(B29-C29)*(l/39))</f>
        <v>304.65086345694141</v>
      </c>
    </row>
    <row r="30" spans="1:7" x14ac:dyDescent="0.25">
      <c r="A30" s="1">
        <v>28</v>
      </c>
      <c r="B30" s="1">
        <f t="shared" si="0"/>
        <v>334.3134509040413</v>
      </c>
      <c r="C30" s="1">
        <f t="shared" si="1"/>
        <v>304.65086345694141</v>
      </c>
      <c r="D30" s="1">
        <f>SUM((-p*u)/((ma)*(4000+0.1*B30+0.01*B30^2)))</f>
        <v>-0.19413381277753997</v>
      </c>
      <c r="E30" s="1">
        <f>(B30+D30*(B30-C30)*(l/39))</f>
        <v>332.83690957123292</v>
      </c>
      <c r="F30" s="1">
        <f>SUM(-p*u/(mb*(3000+0.2*C30+0.05*C30^2)))</f>
        <v>-6.4922100725554363E-2</v>
      </c>
      <c r="G30" s="1">
        <f>SUM(C30+F30*(B30-C30)*(l/39))</f>
        <v>304.15707948514108</v>
      </c>
    </row>
    <row r="31" spans="1:7" x14ac:dyDescent="0.25">
      <c r="A31" s="1">
        <v>29</v>
      </c>
      <c r="B31" s="1">
        <f t="shared" si="0"/>
        <v>332.83690957123292</v>
      </c>
      <c r="C31" s="1">
        <f t="shared" si="1"/>
        <v>304.15707948514108</v>
      </c>
      <c r="D31" s="1">
        <f>SUM((-p*u)/((ma)*(4000+0.1*B31+0.01*B31^2)))</f>
        <v>-0.19451136487569423</v>
      </c>
      <c r="E31" s="1">
        <f>(B31+D31*(B31-C31)*(l/39))</f>
        <v>331.40651139316913</v>
      </c>
      <c r="F31" s="1">
        <f>SUM(-p*u/(mb*(3000+0.2*C31+0.05*C31^2)))</f>
        <v>-6.5049891798660373E-2</v>
      </c>
      <c r="G31" s="1">
        <f>SUM(C31+F31*(B31-C31)*(l/39))</f>
        <v>303.67871542260156</v>
      </c>
    </row>
    <row r="32" spans="1:7" x14ac:dyDescent="0.25">
      <c r="A32" s="1">
        <v>30</v>
      </c>
      <c r="B32" s="1">
        <f t="shared" si="0"/>
        <v>331.40651139316913</v>
      </c>
      <c r="C32" s="1">
        <f t="shared" si="1"/>
        <v>303.67871542260156</v>
      </c>
      <c r="D32" s="1">
        <f>SUM((-p*u)/((ma)*(4000+0.1*B32+0.01*B32^2)))</f>
        <v>-0.19487694207658185</v>
      </c>
      <c r="E32" s="1">
        <f>(B32+D32*(B32-C32)*(l/39))</f>
        <v>330.02099649848515</v>
      </c>
      <c r="F32" s="1">
        <f>SUM(-p*u/(mb*(3000+0.2*C32+0.05*C32^2)))</f>
        <v>-6.5173975350774793E-2</v>
      </c>
      <c r="G32" s="1">
        <f>SUM(C32+F32*(B32-C32)*(l/39))</f>
        <v>303.21534857872535</v>
      </c>
    </row>
    <row r="33" spans="1:7" x14ac:dyDescent="0.25">
      <c r="A33" s="1">
        <v>31</v>
      </c>
      <c r="B33" s="1">
        <f t="shared" si="0"/>
        <v>330.02099649848515</v>
      </c>
      <c r="C33" s="1">
        <f t="shared" si="1"/>
        <v>303.21534857872535</v>
      </c>
      <c r="D33" s="1">
        <f>SUM((-p*u)/((ma)*(4000+0.1*B33+0.01*B33^2)))</f>
        <v>-0.19523087363052413</v>
      </c>
      <c r="E33" s="1">
        <f>(B33+D33*(B33-C33)*(l/39))</f>
        <v>328.67912725191928</v>
      </c>
      <c r="F33" s="1">
        <f>SUM(-p*u/(mb*(3000+0.2*C33+0.05*C33^2)))</f>
        <v>-6.5294434901611631E-2</v>
      </c>
      <c r="G33" s="1">
        <f>SUM(C33+F33*(B33-C33)*(l/39))</f>
        <v>302.76656405741966</v>
      </c>
    </row>
    <row r="34" spans="1:7" x14ac:dyDescent="0.25">
      <c r="A34" s="1">
        <v>32</v>
      </c>
      <c r="B34" s="1">
        <f t="shared" si="0"/>
        <v>328.67912725191928</v>
      </c>
      <c r="C34" s="1">
        <f t="shared" si="1"/>
        <v>302.76656405741966</v>
      </c>
      <c r="D34" s="1">
        <f>SUM((-p*u)/((ma)*(4000+0.1*B34+0.01*B34^2)))</f>
        <v>-0.19557348366034075</v>
      </c>
      <c r="E34" s="1">
        <f>(B34+D34*(B34-C34)*(l/39))</f>
        <v>327.37968872512005</v>
      </c>
      <c r="F34" s="1">
        <f>SUM(-p*u/(mb*(3000+0.2*C34+0.05*C34^2)))</f>
        <v>-6.5411353642886305E-2</v>
      </c>
      <c r="G34" s="1">
        <f>SUM(C34+F34*(B34-C34)*(l/39))</f>
        <v>302.33195486898143</v>
      </c>
    </row>
    <row r="35" spans="1:7" x14ac:dyDescent="0.25">
      <c r="A35" s="1">
        <v>33</v>
      </c>
      <c r="B35" s="1">
        <f t="shared" si="0"/>
        <v>327.37968872512005</v>
      </c>
      <c r="C35" s="1">
        <f t="shared" si="1"/>
        <v>302.33195486898143</v>
      </c>
      <c r="D35" s="1">
        <f>SUM((-p*u)/((ma)*(4000+0.1*B35+0.01*B35^2)))</f>
        <v>-0.19590509090773336</v>
      </c>
      <c r="E35" s="1">
        <f>(B35+D35*(B35-C35)*(l/39))</f>
        <v>326.12148908970477</v>
      </c>
      <c r="F35" s="1">
        <f>SUM(-p*u/(mb*(3000+0.2*C35+0.05*C35^2)))</f>
        <v>-6.5524814323116867E-2</v>
      </c>
      <c r="G35" s="1">
        <f>SUM(C35+F35*(B35-C35)*(l/39))</f>
        <v>301.91112202022799</v>
      </c>
    </row>
    <row r="36" spans="1:7" x14ac:dyDescent="0.25">
      <c r="A36" s="1">
        <v>34</v>
      </c>
      <c r="B36" s="1">
        <f t="shared" si="0"/>
        <v>326.12148908970477</v>
      </c>
      <c r="C36" s="1">
        <f t="shared" si="1"/>
        <v>301.91112202022799</v>
      </c>
      <c r="D36" s="1">
        <f>SUM((-p*u)/((ma)*(4000+0.1*B36+0.01*B36^2)))</f>
        <v>-0.1962260085146191</v>
      </c>
      <c r="E36" s="1">
        <f>(B36+D36*(B36-C36)*(l/39))</f>
        <v>324.90335993721317</v>
      </c>
      <c r="F36" s="1">
        <f>SUM(-p*u/(mb*(3000+0.2*C36+0.05*C36^2)))</f>
        <v>-6.5634899140824612E-2</v>
      </c>
      <c r="G36" s="1">
        <f>SUM(C36+F36*(B36-C36)*(l/39))</f>
        <v>301.50367458413376</v>
      </c>
    </row>
    <row r="37" spans="1:7" x14ac:dyDescent="0.25">
      <c r="A37" s="1">
        <v>35</v>
      </c>
      <c r="B37" s="1">
        <f t="shared" si="0"/>
        <v>324.90335993721317</v>
      </c>
      <c r="C37" s="1">
        <f t="shared" si="1"/>
        <v>301.50367458413376</v>
      </c>
      <c r="D37" s="1">
        <f>SUM((-p*u)/((ma)*(4000+0.1*B37+0.01*B37^2)))</f>
        <v>-0.19653654383705996</v>
      </c>
      <c r="E37" s="1">
        <f>(B37+D37*(B37-C37)*(l/39))</f>
        <v>323.72415653050319</v>
      </c>
      <c r="F37" s="1">
        <f>SUM(-p*u/(mb*(3000+0.2*C37+0.05*C37^2)))</f>
        <v>-6.5741689645873319E-2</v>
      </c>
      <c r="G37" s="1">
        <f>SUM(C37+F37*(B37-C37)*(l/39))</f>
        <v>301.10922975021242</v>
      </c>
    </row>
    <row r="38" spans="1:7" x14ac:dyDescent="0.25">
      <c r="A38" s="1">
        <v>36</v>
      </c>
      <c r="B38" s="1">
        <f t="shared" si="0"/>
        <v>323.72415653050319</v>
      </c>
      <c r="C38" s="1">
        <f t="shared" si="1"/>
        <v>301.10922975021242</v>
      </c>
      <c r="D38" s="1">
        <f>SUM((-p*u)/((ma)*(4000+0.1*B38+0.01*B38^2)))</f>
        <v>-0.19683699828950427</v>
      </c>
      <c r="E38" s="1">
        <f>(B38+D38*(B38-C38)*(l/39))</f>
        <v>322.58275799102387</v>
      </c>
      <c r="F38" s="1">
        <f>SUM(-p*u/(mb*(3000+0.2*C38+0.05*C38^2)))</f>
        <v>-6.5845266648671782E-2</v>
      </c>
      <c r="G38" s="1">
        <f>SUM(C38+F38*(B38-C38)*(l/39))</f>
        <v>300.7274128568564</v>
      </c>
    </row>
    <row r="39" spans="1:7" x14ac:dyDescent="0.25">
      <c r="A39" s="1">
        <v>37</v>
      </c>
      <c r="B39" s="1">
        <f t="shared" si="0"/>
        <v>322.58275799102387</v>
      </c>
      <c r="C39" s="1">
        <f t="shared" si="1"/>
        <v>300.7274128568564</v>
      </c>
      <c r="D39" s="1">
        <f>SUM((-p*u)/((ma)*(4000+0.1*B39+0.01*B39^2)))</f>
        <v>-0.1971276672171372</v>
      </c>
      <c r="E39" s="1">
        <f>(B39+D39*(B39-C39)*(l/39))</f>
        <v>321.47806742627415</v>
      </c>
      <c r="F39" s="1">
        <f>SUM(-p*u/(mb*(3000+0.2*C39+0.05*C39^2)))</f>
        <v>-6.5945710136952385E-2</v>
      </c>
      <c r="G39" s="1">
        <f>SUM(C39+F39*(B39-C39)*(l/39))</f>
        <v>300.35785740681519</v>
      </c>
    </row>
    <row r="40" spans="1:7" x14ac:dyDescent="0.25">
      <c r="A40" s="1">
        <v>38</v>
      </c>
      <c r="B40" s="1">
        <f t="shared" si="0"/>
        <v>321.47806742627415</v>
      </c>
      <c r="C40" s="1">
        <f t="shared" si="1"/>
        <v>300.35785740681519</v>
      </c>
      <c r="D40" s="1">
        <f>SUM((-p*u)/((ma)*(4000+0.1*B40+0.01*B40^2)))</f>
        <v>-0.19740883979422111</v>
      </c>
      <c r="E40" s="1">
        <f>(B40+D40*(B40-C40)*(l/39))</f>
        <v>320.40901200161989</v>
      </c>
      <c r="F40" s="1">
        <f>SUM(-p*u/(mb*(3000+0.2*C40+0.05*C40^2)))</f>
        <v>-6.60430991998293E-2</v>
      </c>
      <c r="G40" s="1">
        <f>SUM(C40+F40*(B40-C40)*(l/39))</f>
        <v>300.00020506695972</v>
      </c>
    </row>
    <row r="41" spans="1:7" x14ac:dyDescent="0.25">
      <c r="A41" s="1">
        <v>39</v>
      </c>
      <c r="B41" s="1">
        <f t="shared" si="0"/>
        <v>320.40901200161989</v>
      </c>
      <c r="C41" s="1">
        <f t="shared" si="1"/>
        <v>300.00020506695972</v>
      </c>
      <c r="D41" s="1">
        <f>SUM((-p*u)/((ma)*(4000+0.1*B41+0.01*B41^2)))</f>
        <v>-0.19768079894639887</v>
      </c>
      <c r="E41" s="1">
        <f>(B41+D41*(B41-C41)*(l/39))</f>
        <v>319.37454296049515</v>
      </c>
      <c r="F41" s="1">
        <f>SUM(-p*u/(mb*(3000+0.2*C41+0.05*C41^2)))</f>
        <v>-6.613751195883362E-2</v>
      </c>
      <c r="G41" s="1">
        <f>SUM(C41+F41*(B41-C41)*(l/39))</f>
        <v>299.65410565344519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4" sqref="K4:K6"/>
    </sheetView>
  </sheetViews>
  <sheetFormatPr defaultRowHeight="15" x14ac:dyDescent="0.25"/>
  <sheetData>
    <row r="1" spans="1:12" x14ac:dyDescent="0.25">
      <c r="A1" s="3" t="s">
        <v>11</v>
      </c>
      <c r="B1" s="3" t="s">
        <v>0</v>
      </c>
      <c r="C1" s="3" t="s">
        <v>1</v>
      </c>
      <c r="D1" s="3" t="s">
        <v>17</v>
      </c>
      <c r="E1" s="3" t="s">
        <v>14</v>
      </c>
      <c r="F1" s="3" t="s">
        <v>16</v>
      </c>
      <c r="G1" s="3" t="s">
        <v>15</v>
      </c>
    </row>
    <row r="2" spans="1:12" x14ac:dyDescent="0.25">
      <c r="A2" s="1">
        <v>0</v>
      </c>
      <c r="B2" s="1">
        <v>400</v>
      </c>
      <c r="C2" s="1">
        <v>326.57540938703926</v>
      </c>
      <c r="D2" s="1">
        <f>SUM((-p*u)/((ma)*(4000+0.1*B2+0.01*B2^2)))</f>
        <v>-0.1773049645390071</v>
      </c>
      <c r="E2" s="1">
        <f>(B2+D2*(B2-C2)*(l/79))</f>
        <v>398.35208298292127</v>
      </c>
      <c r="F2" s="1">
        <f>SUM(-p*u/(mb*(3000+0.2*C2+0.05*C2^2)))</f>
        <v>-5.9538765217267198E-2</v>
      </c>
      <c r="G2" s="1">
        <f>SUM(C2+F2*(B2-C2)*(l/79))</f>
        <v>326.02204110075076</v>
      </c>
    </row>
    <row r="3" spans="1:12" x14ac:dyDescent="0.25">
      <c r="A3" s="1">
        <v>1</v>
      </c>
      <c r="B3" s="1">
        <f>E2</f>
        <v>398.35208298292127</v>
      </c>
      <c r="C3" s="1">
        <f>G2</f>
        <v>326.02204110075076</v>
      </c>
      <c r="D3" s="1">
        <f>SUM((-p*u)/((ma)*(4000+0.1*B3+0.01*B3^2)))</f>
        <v>-0.17772472802176537</v>
      </c>
      <c r="E3" s="1">
        <f>(B3+D3*(B3-C3)*(l/79))</f>
        <v>396.72488842326158</v>
      </c>
      <c r="F3" s="1">
        <f>SUM(-p*u/(mb*(3000+0.2*C3+0.05*C3^2)))</f>
        <v>-5.9667843632435463E-2</v>
      </c>
      <c r="G3" s="1">
        <f>SUM(C3+F3*(B3-C3)*(l/79))</f>
        <v>325.47574013506051</v>
      </c>
    </row>
    <row r="4" spans="1:12" x14ac:dyDescent="0.25">
      <c r="A4" s="1">
        <v>2</v>
      </c>
      <c r="B4" s="1">
        <f t="shared" ref="B4:B67" si="0">E3</f>
        <v>396.72488842326158</v>
      </c>
      <c r="C4" s="1">
        <f t="shared" ref="C4:C67" si="1">G3</f>
        <v>325.47574013506051</v>
      </c>
      <c r="D4" s="1">
        <f>SUM((-p*u)/((ma)*(4000+0.1*B4+0.01*B4^2)))</f>
        <v>-0.17813947661153473</v>
      </c>
      <c r="E4" s="1">
        <f>(B4+D4*(B4-C4)*(l/79))</f>
        <v>395.11826994413781</v>
      </c>
      <c r="F4" s="1">
        <f>SUM(-p*u/(mb*(3000+0.2*C4+0.05*C4^2)))</f>
        <v>-5.9795608906201468E-2</v>
      </c>
      <c r="G4" s="1">
        <f>SUM(C4+F4*(B4-C4)*(l/79))</f>
        <v>324.9364507419034</v>
      </c>
      <c r="K4" s="3" t="s">
        <v>12</v>
      </c>
      <c r="L4" s="1">
        <v>423757.19</v>
      </c>
    </row>
    <row r="5" spans="1:12" x14ac:dyDescent="0.25">
      <c r="A5" s="1">
        <v>3</v>
      </c>
      <c r="B5" s="1">
        <f t="shared" si="0"/>
        <v>395.11826994413781</v>
      </c>
      <c r="C5" s="1">
        <f t="shared" si="1"/>
        <v>324.9364507419034</v>
      </c>
      <c r="D5" s="1">
        <f>SUM((-p*u)/((ma)*(4000+0.1*B5+0.01*B5^2)))</f>
        <v>-0.17854922790611097</v>
      </c>
      <c r="E5" s="1">
        <f>(B5+D5*(B5-C5)*(l/79))</f>
        <v>393.53207885152955</v>
      </c>
      <c r="F5" s="1">
        <f>SUM(-p*u/(mb*(3000+0.2*C5+0.05*C5^2)))</f>
        <v>-5.9922061954123737E-2</v>
      </c>
      <c r="G5" s="1">
        <f>SUM(C5+F5*(B5-C5)*(l/79))</f>
        <v>324.40411665098071</v>
      </c>
      <c r="K5" s="3" t="s">
        <v>13</v>
      </c>
      <c r="L5" s="1">
        <v>423774.64</v>
      </c>
    </row>
    <row r="6" spans="1:12" x14ac:dyDescent="0.25">
      <c r="A6" s="1">
        <v>4</v>
      </c>
      <c r="B6" s="1">
        <f t="shared" si="0"/>
        <v>393.53207885152955</v>
      </c>
      <c r="C6" s="1">
        <f t="shared" si="1"/>
        <v>324.40411665098071</v>
      </c>
      <c r="D6" s="1">
        <f>SUM((-p*u)/((ma)*(4000+0.1*B6+0.01*B6^2)))</f>
        <v>-0.17895400094886063</v>
      </c>
      <c r="E6" s="1">
        <f>(B6+D6*(B6-C6)*(l/79))</f>
        <v>391.96616424225994</v>
      </c>
      <c r="F6" s="1">
        <f>SUM(-p*u/(mb*(3000+0.2*C6+0.05*C6^2)))</f>
        <v>-6.0047204055839569E-2</v>
      </c>
      <c r="G6" s="1">
        <f>SUM(C6+F6*(B6-C6)*(l/79))</f>
        <v>323.87868110006667</v>
      </c>
      <c r="K6" s="3" t="s">
        <v>18</v>
      </c>
      <c r="L6" s="1">
        <f>SUM(L5-L4)*100/L5</f>
        <v>4.1177546631888219E-3</v>
      </c>
    </row>
    <row r="7" spans="1:12" x14ac:dyDescent="0.25">
      <c r="A7" s="1">
        <v>5</v>
      </c>
      <c r="B7" s="1">
        <f t="shared" si="0"/>
        <v>391.96616424225994</v>
      </c>
      <c r="C7" s="1">
        <f t="shared" si="1"/>
        <v>323.87868110006667</v>
      </c>
      <c r="D7" s="1">
        <f>SUM((-p*u)/((ma)*(4000+0.1*B7+0.01*B7^2)))</f>
        <v>-0.17935381618025417</v>
      </c>
      <c r="E7" s="1">
        <f>(B7+D7*(B7-C7)*(l/79))</f>
        <v>390.4203731111636</v>
      </c>
      <c r="F7" s="1">
        <f>SUM(-p*u/(mb*(3000+0.2*C7+0.05*C7^2)))</f>
        <v>-6.0171036847773182E-2</v>
      </c>
      <c r="G7" s="1">
        <f>SUM(C7+F7*(B7-C7)*(l/79))</f>
        <v>323.36008686500071</v>
      </c>
    </row>
    <row r="8" spans="1:12" x14ac:dyDescent="0.25">
      <c r="A8" s="1">
        <v>6</v>
      </c>
      <c r="B8" s="1">
        <f t="shared" si="0"/>
        <v>390.4203731111636</v>
      </c>
      <c r="C8" s="1">
        <f t="shared" si="1"/>
        <v>323.36008686500071</v>
      </c>
      <c r="D8" s="1">
        <f>SUM((-p*u)/((ma)*(4000+0.1*B8+0.01*B8^2)))</f>
        <v>-0.17974869538939892</v>
      </c>
      <c r="E8" s="1">
        <f>(B8+D8*(B8-C8)*(l/79))</f>
        <v>388.8945504573424</v>
      </c>
      <c r="F8" s="1">
        <f>SUM(-p*u/(mb*(3000+0.2*C8+0.05*C8^2)))</f>
        <v>-6.0293562315713867E-2</v>
      </c>
      <c r="G8" s="1">
        <f>SUM(C8+F8*(B8-C8)*(l/79))</f>
        <v>322.8482762893434</v>
      </c>
    </row>
    <row r="9" spans="1:12" x14ac:dyDescent="0.25">
      <c r="A9" s="1">
        <v>7</v>
      </c>
      <c r="B9" s="1">
        <f t="shared" si="0"/>
        <v>388.8945504573424</v>
      </c>
      <c r="C9" s="1">
        <f t="shared" si="1"/>
        <v>322.8482762893434</v>
      </c>
      <c r="D9" s="1">
        <f>SUM((-p*u)/((ma)*(4000+0.1*B9+0.01*B9^2)))</f>
        <v>-0.18013866166564652</v>
      </c>
      <c r="E9" s="1">
        <f>(B9+D9*(B9-C9)*(l/79))</f>
        <v>387.38853938941509</v>
      </c>
      <c r="F9" s="1">
        <f>SUM(-p*u/(mb*(3000+0.2*C9+0.05*C9^2)))</f>
        <v>-6.0414782787276675E-2</v>
      </c>
      <c r="G9" s="1">
        <f>SUM(C9+F9*(B9-C9)*(l/79))</f>
        <v>322.34319131367647</v>
      </c>
    </row>
    <row r="10" spans="1:12" x14ac:dyDescent="0.25">
      <c r="A10" s="1">
        <v>8</v>
      </c>
      <c r="B10" s="1">
        <f t="shared" si="0"/>
        <v>387.38853938941509</v>
      </c>
      <c r="C10" s="1">
        <f t="shared" si="1"/>
        <v>322.34319131367647</v>
      </c>
      <c r="D10" s="1">
        <f>SUM((-p*u)/((ma)*(4000+0.1*B10+0.01*B10^2)))</f>
        <v>-0.18052373935034602</v>
      </c>
      <c r="E10" s="1">
        <f>(B10+D10*(B10-C10)*(l/79))</f>
        <v>385.90218122967116</v>
      </c>
      <c r="F10" s="1">
        <f>SUM(-p*u/(mb*(3000+0.2*C10+0.05*C10^2)))</f>
        <v>-6.0534700924257397E-2</v>
      </c>
      <c r="G10" s="1">
        <f>SUM(C10+F10*(B10-C10)*(l/79))</f>
        <v>321.84477350452721</v>
      </c>
    </row>
    <row r="11" spans="1:12" x14ac:dyDescent="0.25">
      <c r="A11" s="1">
        <v>9</v>
      </c>
      <c r="B11" s="1">
        <f t="shared" si="0"/>
        <v>385.90218122967116</v>
      </c>
      <c r="C11" s="1">
        <f t="shared" si="1"/>
        <v>321.84477350452721</v>
      </c>
      <c r="D11" s="1">
        <f>SUM((-p*u)/((ma)*(4000+0.1*B11+0.01*B11^2)))</f>
        <v>-0.18090395398881071</v>
      </c>
      <c r="E11" s="1">
        <f>(B11+D11*(B11-C11)*(l/79))</f>
        <v>384.43531561704435</v>
      </c>
      <c r="F11" s="1">
        <f>SUM(-p*u/(mb*(3000+0.2*C11+0.05*C11^2)))</f>
        <v>-6.0653319714893829E-2</v>
      </c>
      <c r="G11" s="1">
        <f>SUM(C11+F11*(B11-C11)*(l/79))</f>
        <v>321.35296408289929</v>
      </c>
    </row>
    <row r="12" spans="1:12" x14ac:dyDescent="0.25">
      <c r="A12" s="1">
        <v>10</v>
      </c>
      <c r="B12" s="1">
        <f t="shared" si="0"/>
        <v>384.43531561704435</v>
      </c>
      <c r="C12" s="1">
        <f t="shared" si="1"/>
        <v>321.35296408289929</v>
      </c>
      <c r="D12" s="1">
        <f>SUM((-p*u)/((ma)*(4000+0.1*B12+0.01*B12^2)))</f>
        <v>-0.18127933228256321</v>
      </c>
      <c r="E12" s="1">
        <f>(B12+D12*(B12-C12)*(l/79))</f>
        <v>382.98778060882614</v>
      </c>
      <c r="F12" s="1">
        <f>SUM(-p*u/(mb*(3000+0.2*C12+0.05*C12^2)))</f>
        <v>-6.077064246604514E-2</v>
      </c>
      <c r="G12" s="1">
        <f>SUM(C12+F12*(B12-C12)*(l/79))</f>
        <v>320.86770395239313</v>
      </c>
    </row>
    <row r="13" spans="1:12" x14ac:dyDescent="0.25">
      <c r="A13" s="1">
        <v>11</v>
      </c>
      <c r="B13" s="1">
        <f t="shared" si="0"/>
        <v>382.98778060882614</v>
      </c>
      <c r="C13" s="1">
        <f t="shared" si="1"/>
        <v>320.86770395239313</v>
      </c>
      <c r="D13" s="1">
        <f>SUM((-p*u)/((ma)*(4000+0.1*B13+0.01*B13^2)))</f>
        <v>-0.18164990204192041</v>
      </c>
      <c r="E13" s="1">
        <f>(B13+D13*(B13-C13)*(l/79))</f>
        <v>381.55941278104416</v>
      </c>
      <c r="F13" s="1">
        <f>SUM(-p*u/(mb*(3000+0.2*C13+0.05*C13^2)))</f>
        <v>-6.0886672795300287E-2</v>
      </c>
      <c r="G13" s="1">
        <f>SUM(C13+F13*(B13-C13)*(l/79))</f>
        <v>320.38893372689955</v>
      </c>
    </row>
    <row r="14" spans="1:12" x14ac:dyDescent="0.25">
      <c r="A14" s="1">
        <v>12</v>
      </c>
      <c r="B14" s="1">
        <f t="shared" si="0"/>
        <v>381.55941278104416</v>
      </c>
      <c r="C14" s="1">
        <f t="shared" si="1"/>
        <v>320.38893372689955</v>
      </c>
      <c r="D14" s="1">
        <f>SUM((-p*u)/((ma)*(4000+0.1*B14+0.01*B14^2)))</f>
        <v>-0.1820156921389757</v>
      </c>
      <c r="E14" s="1">
        <f>(B14+D14*(B14-C14)*(l/79))</f>
        <v>380.15004732743495</v>
      </c>
      <c r="F14" s="1">
        <f>SUM(-p*u/(mb*(3000+0.2*C14+0.05*C14^2)))</f>
        <v>-6.1001414623027148E-2</v>
      </c>
      <c r="G14" s="1">
        <f>SUM(C14+F14*(B14-C14)*(l/79))</f>
        <v>319.91659375785258</v>
      </c>
    </row>
    <row r="15" spans="1:12" x14ac:dyDescent="0.25">
      <c r="A15" s="1">
        <v>13</v>
      </c>
      <c r="B15" s="1">
        <f t="shared" si="0"/>
        <v>380.15004732743495</v>
      </c>
      <c r="C15" s="1">
        <f t="shared" si="1"/>
        <v>319.91659375785258</v>
      </c>
      <c r="D15" s="1">
        <f>SUM((-p*u)/((ma)*(4000+0.1*B15+0.01*B15^2)))</f>
        <v>-0.18237673246103389</v>
      </c>
      <c r="E15" s="1">
        <f>(B15+D15*(B15-C15)*(l/79))</f>
        <v>378.75951815694583</v>
      </c>
      <c r="F15" s="1">
        <f>SUM(-p*u/(mb*(3000+0.2*C15+0.05*C15^2)))</f>
        <v>-6.1114872164372572E-2</v>
      </c>
      <c r="G15" s="1">
        <f>SUM(C15+F15*(B15-C15)*(l/79))</f>
        <v>319.45062416102678</v>
      </c>
    </row>
    <row r="16" spans="1:12" x14ac:dyDescent="0.25">
      <c r="A16" s="1">
        <v>14</v>
      </c>
      <c r="B16" s="1">
        <f t="shared" si="0"/>
        <v>378.75951815694583</v>
      </c>
      <c r="C16" s="1">
        <f t="shared" si="1"/>
        <v>319.45062416102678</v>
      </c>
      <c r="D16" s="1">
        <f>SUM((-p*u)/((ma)*(4000+0.1*B16+0.01*B16^2)))</f>
        <v>-0.18273305386454908</v>
      </c>
      <c r="E16" s="1">
        <f>(B16+D16*(B16-C16)*(l/79))</f>
        <v>377.38765798970491</v>
      </c>
      <c r="F16" s="1">
        <f>SUM(-p*u/(mb*(3000+0.2*C16+0.05*C16^2)))</f>
        <v>-6.1227049921224588E-2</v>
      </c>
      <c r="G16" s="1">
        <f>SUM(C16+F16*(B16-C16)*(l/79))</f>
        <v>318.99096484286719</v>
      </c>
    </row>
    <row r="17" spans="1:7" x14ac:dyDescent="0.25">
      <c r="A17" s="1">
        <v>15</v>
      </c>
      <c r="B17" s="1">
        <f t="shared" si="0"/>
        <v>377.38765798970491</v>
      </c>
      <c r="C17" s="1">
        <f t="shared" si="1"/>
        <v>318.99096484286719</v>
      </c>
      <c r="D17" s="1">
        <f>SUM((-p*u)/((ma)*(4000+0.1*B17+0.01*B17^2)))</f>
        <v>-0.1830846881296144</v>
      </c>
      <c r="E17" s="1">
        <f>(B17+D17*(B17-C17)*(l/79))</f>
        <v>376.03429845140244</v>
      </c>
      <c r="F17" s="1">
        <f>SUM(-p*u/(mb*(3000+0.2*C17+0.05*C17^2)))</f>
        <v>-6.1337952674146407E-2</v>
      </c>
      <c r="G17" s="1">
        <f>SUM(C17+F17*(B17-C17)*(l/79))</f>
        <v>318.53755552633964</v>
      </c>
    </row>
    <row r="18" spans="1:7" x14ac:dyDescent="0.25">
      <c r="A18" s="1">
        <v>16</v>
      </c>
      <c r="B18" s="1">
        <f t="shared" si="0"/>
        <v>376.03429845140244</v>
      </c>
      <c r="C18" s="1">
        <f t="shared" si="1"/>
        <v>318.53755552633964</v>
      </c>
      <c r="D18" s="1">
        <f>SUM((-p*u)/((ma)*(4000+0.1*B18+0.01*B18^2)))</f>
        <v>-0.18343166791504772</v>
      </c>
      <c r="E18" s="1">
        <f>(B18+D18*(B18-C18)*(l/79))</f>
        <v>374.69927016603191</v>
      </c>
      <c r="F18" s="1">
        <f>SUM(-p*u/(mb*(3000+0.2*C18+0.05*C18^2)))</f>
        <v>-6.1447585474292632E-2</v>
      </c>
      <c r="G18" s="1">
        <f>SUM(C18+F18*(B18-C18)*(l/79))</f>
        <v>318.0903357762914</v>
      </c>
    </row>
    <row r="19" spans="1:7" x14ac:dyDescent="0.25">
      <c r="A19" s="1">
        <v>17</v>
      </c>
      <c r="B19" s="1">
        <f t="shared" si="0"/>
        <v>374.69927016603191</v>
      </c>
      <c r="C19" s="1">
        <f t="shared" si="1"/>
        <v>318.0903357762914</v>
      </c>
      <c r="D19" s="1">
        <f>SUM((-p*u)/((ma)*(4000+0.1*B19+0.01*B19^2)))</f>
        <v>-0.18377402671411516</v>
      </c>
      <c r="E19" s="1">
        <f>(B19+D19*(B19-C19)*(l/79))</f>
        <v>373.38240284694359</v>
      </c>
      <c r="F19" s="1">
        <f>SUM(-p*u/(mb*(3000+0.2*C19+0.05*C19^2)))</f>
        <v>-6.1555953635316921E-2</v>
      </c>
      <c r="G19" s="1">
        <f>SUM(C19+F19*(B19-C19)*(l/79))</f>
        <v>317.64924502431171</v>
      </c>
    </row>
    <row r="20" spans="1:7" x14ac:dyDescent="0.25">
      <c r="A20" s="1">
        <v>18</v>
      </c>
      <c r="B20" s="1">
        <f t="shared" si="0"/>
        <v>373.38240284694359</v>
      </c>
      <c r="C20" s="1">
        <f t="shared" si="1"/>
        <v>317.64924502431171</v>
      </c>
      <c r="D20" s="1">
        <f>SUM((-p*u)/((ma)*(4000+0.1*B20+0.01*B20^2)))</f>
        <v>-0.18411179881093054</v>
      </c>
      <c r="E20" s="1">
        <f>(B20+D20*(B20-C20)*(l/79))</f>
        <v>372.08352538616663</v>
      </c>
      <c r="F20" s="1">
        <f>SUM(-p*u/(mb*(3000+0.2*C20+0.05*C20^2)))</f>
        <v>-6.1663062725280889E-2</v>
      </c>
      <c r="G20" s="1">
        <f>SUM(C20+F20*(B20-C20)*(l/79))</f>
        <v>317.21422259308451</v>
      </c>
    </row>
    <row r="21" spans="1:7" x14ac:dyDescent="0.25">
      <c r="A21" s="1">
        <v>19</v>
      </c>
      <c r="B21" s="1">
        <f t="shared" si="0"/>
        <v>372.08352538616663</v>
      </c>
      <c r="C21" s="1">
        <f t="shared" si="1"/>
        <v>317.21422259308451</v>
      </c>
      <c r="D21" s="1">
        <f>SUM((-p*u)/((ma)*(4000+0.1*B21+0.01*B21^2)))</f>
        <v>-0.18444501923756618</v>
      </c>
      <c r="E21" s="1">
        <f>(B21+D21*(B21-C21)*(l/79))</f>
        <v>370.80246594196132</v>
      </c>
      <c r="F21" s="1">
        <f>SUM(-p*u/(mb*(3000+0.2*C21+0.05*C21^2)))</f>
        <v>-6.1768918558572611E-2</v>
      </c>
      <c r="G21" s="1">
        <f>SUM(C21+F21*(B21-C21)*(l/79))</f>
        <v>316.78520772022483</v>
      </c>
    </row>
    <row r="22" spans="1:7" x14ac:dyDescent="0.25">
      <c r="A22" s="1">
        <v>20</v>
      </c>
      <c r="B22" s="1">
        <f t="shared" si="0"/>
        <v>370.80246594196132</v>
      </c>
      <c r="C22" s="1">
        <f t="shared" si="1"/>
        <v>316.78520772022483</v>
      </c>
      <c r="D22" s="1">
        <f>SUM((-p*u)/((ma)*(4000+0.1*B22+0.01*B22^2)))</f>
        <v>-0.18477372373190715</v>
      </c>
      <c r="E22" s="1">
        <f>(B22+D22*(B22-C22)*(l/79))</f>
        <v>369.53905202456662</v>
      </c>
      <c r="F22" s="1">
        <f>SUM(-p*u/(mb*(3000+0.2*C22+0.05*C22^2)))</f>
        <v>-6.1873527187843967E-2</v>
      </c>
      <c r="G22" s="1">
        <f>SUM(C22+F22*(B22-C22)*(l/79))</f>
        <v>316.36213958159249</v>
      </c>
    </row>
    <row r="23" spans="1:7" x14ac:dyDescent="0.25">
      <c r="A23" s="1">
        <v>21</v>
      </c>
      <c r="B23" s="1">
        <f t="shared" si="0"/>
        <v>369.53905202456662</v>
      </c>
      <c r="C23" s="1">
        <f t="shared" si="1"/>
        <v>316.36213958159249</v>
      </c>
      <c r="D23" s="1">
        <f>SUM((-p*u)/((ma)*(4000+0.1*B23+0.01*B23^2)))</f>
        <v>-0.18509794869627857</v>
      </c>
      <c r="E23" s="1">
        <f>(B23+D23*(B23-C23)*(l/79))</f>
        <v>368.29311058011143</v>
      </c>
      <c r="F23" s="1">
        <f>SUM(-p*u/(mb*(3000+0.2*C23+0.05*C23^2)))</f>
        <v>-6.1976894895974792E-2</v>
      </c>
      <c r="G23" s="1">
        <f>SUM(C23+F23*(B23-C23)*(l/79))</f>
        <v>315.94495731407721</v>
      </c>
    </row>
    <row r="24" spans="1:7" x14ac:dyDescent="0.25">
      <c r="A24" s="1">
        <v>22</v>
      </c>
      <c r="B24" s="1">
        <f t="shared" si="0"/>
        <v>368.29311058011143</v>
      </c>
      <c r="C24" s="1">
        <f t="shared" si="1"/>
        <v>315.94495731407721</v>
      </c>
      <c r="D24" s="1">
        <f>SUM((-p*u)/((ma)*(4000+0.1*B24+0.01*B24^2)))</f>
        <v>-0.18541773115687157</v>
      </c>
      <c r="E24" s="1">
        <f>(B24+D24*(B24-C24)*(l/79))</f>
        <v>367.06446807266332</v>
      </c>
      <c r="F24" s="1">
        <f>SUM(-p*u/(mb*(3000+0.2*C24+0.05*C24^2)))</f>
        <v>-6.2079028188071879E-2</v>
      </c>
      <c r="G24" s="1">
        <f>SUM(C24+F24*(B24-C24)*(l/79))</f>
        <v>315.53360003784991</v>
      </c>
    </row>
    <row r="25" spans="1:7" x14ac:dyDescent="0.25">
      <c r="A25" s="1">
        <v>23</v>
      </c>
      <c r="B25" s="1">
        <f t="shared" si="0"/>
        <v>367.06446807266332</v>
      </c>
      <c r="C25" s="1">
        <f t="shared" si="1"/>
        <v>315.53360003784991</v>
      </c>
      <c r="D25" s="1">
        <f>SUM((-p*u)/((ma)*(4000+0.1*B25+0.01*B25^2)))</f>
        <v>-0.18573310872399273</v>
      </c>
      <c r="E25" s="1">
        <f>(B25+D25*(B25-C25)*(l/79))</f>
        <v>365.85295056439094</v>
      </c>
      <c r="F25" s="1">
        <f>SUM(-p*u/(mb*(3000+0.2*C25+0.05*C25^2)))</f>
        <v>-6.2179933783510506E-2</v>
      </c>
      <c r="G25" s="1">
        <f>SUM(C25+F25*(B25-C25)*(l/79))</f>
        <v>315.12800687807629</v>
      </c>
    </row>
    <row r="26" spans="1:7" x14ac:dyDescent="0.25">
      <c r="A26" s="1">
        <v>24</v>
      </c>
      <c r="B26" s="1">
        <f t="shared" si="0"/>
        <v>365.85295056439094</v>
      </c>
      <c r="C26" s="1">
        <f t="shared" si="1"/>
        <v>315.12800687807629</v>
      </c>
      <c r="D26" s="1">
        <f>SUM((-p*u)/((ma)*(4000+0.1*B26+0.01*B26^2)))</f>
        <v>-0.18604411955315683</v>
      </c>
      <c r="E26" s="1">
        <f>(B26+D26*(B26-C26)*(l/79))</f>
        <v>364.6583837938208</v>
      </c>
      <c r="F26" s="1">
        <f>SUM(-p*u/(mb*(3000+0.2*C26+0.05*C26^2)))</f>
        <v>-6.2279618608025854E-2</v>
      </c>
      <c r="G26" s="1">
        <f>SUM(C26+F26*(B26-C26)*(l/79))</f>
        <v>314.72811698608928</v>
      </c>
    </row>
    <row r="27" spans="1:7" x14ac:dyDescent="0.25">
      <c r="A27" s="1">
        <v>25</v>
      </c>
      <c r="B27" s="1">
        <f t="shared" si="0"/>
        <v>364.6583837938208</v>
      </c>
      <c r="C27" s="1">
        <f t="shared" si="1"/>
        <v>314.72811698608928</v>
      </c>
      <c r="D27" s="1">
        <f>SUM((-p*u)/((ma)*(4000+0.1*B27+0.01*B27^2)))</f>
        <v>-0.18635080230704185</v>
      </c>
      <c r="E27" s="1">
        <f>(B27+D27*(B27-C27)*(l/79))</f>
        <v>363.48059325217201</v>
      </c>
      <c r="F27" s="1">
        <f>SUM(-p*u/(mb*(3000+0.2*C27+0.05*C27^2)))</f>
        <v>-6.2378089785861013E-2</v>
      </c>
      <c r="G27" s="1">
        <f>SUM(C27+F27*(B27-C27)*(l/79))</f>
        <v>314.33386956001777</v>
      </c>
    </row>
    <row r="28" spans="1:7" x14ac:dyDescent="0.25">
      <c r="A28" s="1">
        <v>26</v>
      </c>
      <c r="B28" s="1">
        <f t="shared" si="0"/>
        <v>363.48059325217201</v>
      </c>
      <c r="C28" s="1">
        <f t="shared" si="1"/>
        <v>314.33386956001777</v>
      </c>
      <c r="D28" s="1">
        <f>SUM((-p*u)/((ma)*(4000+0.1*B28+0.01*B28^2)))</f>
        <v>-0.18665319611832187</v>
      </c>
      <c r="E28" s="1">
        <f>(B28+D28*(B28-C28)*(l/79))</f>
        <v>362.31940425775622</v>
      </c>
      <c r="F28" s="1">
        <f>SUM(-p*u/(mb*(3000+0.2*C28+0.05*C28^2)))</f>
        <v>-6.247535463197848E-2</v>
      </c>
      <c r="G28" s="1">
        <f>SUM(C28+F28*(B28-C28)*(l/79))</f>
        <v>313.94520386487005</v>
      </c>
    </row>
    <row r="29" spans="1:7" x14ac:dyDescent="0.25">
      <c r="A29" s="1">
        <v>27</v>
      </c>
      <c r="B29" s="1">
        <f t="shared" si="0"/>
        <v>362.31940425775622</v>
      </c>
      <c r="C29" s="1">
        <f t="shared" si="1"/>
        <v>313.94520386487005</v>
      </c>
      <c r="D29" s="1">
        <f>SUM((-p*u)/((ma)*(4000+0.1*B29+0.01*B29^2)))</f>
        <v>-0.18695134055339133</v>
      </c>
      <c r="E29" s="1">
        <f>(B29+D29*(B29-C29)*(l/79))</f>
        <v>361.17464202843365</v>
      </c>
      <c r="F29" s="1">
        <f>SUM(-p*u/(mb*(3000+0.2*C29+0.05*C29^2)))</f>
        <v>-6.2571420644341222E-2</v>
      </c>
      <c r="G29" s="1">
        <f>SUM(C29+F29*(B29-C29)*(l/79))</f>
        <v>313.56205925207041</v>
      </c>
    </row>
    <row r="30" spans="1:7" x14ac:dyDescent="0.25">
      <c r="A30" s="1">
        <v>28</v>
      </c>
      <c r="B30" s="1">
        <f t="shared" si="0"/>
        <v>361.17464202843365</v>
      </c>
      <c r="C30" s="1">
        <f t="shared" si="1"/>
        <v>313.56205925207041</v>
      </c>
      <c r="D30" s="1">
        <f>SUM((-p*u)/((ma)*(4000+0.1*B30+0.01*B30^2)))</f>
        <v>-0.18724527557699167</v>
      </c>
      <c r="E30" s="1">
        <f>(B30+D30*(B30-C30)*(l/79))</f>
        <v>360.04613175211813</v>
      </c>
      <c r="F30" s="1">
        <f>SUM(-p*u/(mb*(3000+0.2*C30+0.05*C30^2)))</f>
        <v>-6.2666295496269453E-2</v>
      </c>
      <c r="G30" s="1">
        <f>SUM(C30+F30*(B30-C30)*(l/79))</f>
        <v>313.18437517844961</v>
      </c>
    </row>
    <row r="31" spans="1:7" x14ac:dyDescent="0.25">
      <c r="A31" s="1">
        <v>29</v>
      </c>
      <c r="B31" s="1">
        <f t="shared" si="0"/>
        <v>360.04613175211813</v>
      </c>
      <c r="C31" s="1">
        <f t="shared" si="1"/>
        <v>313.18437517844961</v>
      </c>
      <c r="D31" s="1">
        <f>SUM((-p*u)/((ma)*(4000+0.1*B31+0.01*B31^2)))</f>
        <v>-0.18753504151774916</v>
      </c>
      <c r="E31" s="1">
        <f>(B31+D31*(B31-C31)*(l/79))</f>
        <v>358.93369865532856</v>
      </c>
      <c r="F31" s="1">
        <f>SUM(-p*u/(mb*(3000+0.2*C31+0.05*C31^2)))</f>
        <v>-6.2759987028878347E-2</v>
      </c>
      <c r="G31" s="1">
        <f>SUM(C31+F31*(B31-C31)*(l/79))</f>
        <v>312.81209122468834</v>
      </c>
    </row>
    <row r="32" spans="1:7" x14ac:dyDescent="0.25">
      <c r="A32" s="1">
        <v>30</v>
      </c>
      <c r="B32" s="1">
        <f t="shared" si="0"/>
        <v>358.93369865532856</v>
      </c>
      <c r="C32" s="1">
        <f t="shared" si="1"/>
        <v>312.81209122468834</v>
      </c>
      <c r="D32" s="1">
        <f>SUM((-p*u)/((ma)*(4000+0.1*B32+0.01*B32^2)))</f>
        <v>-0.18782067903463129</v>
      </c>
      <c r="E32" s="1">
        <f>(B32+D32*(B32-C32)*(l/79))</f>
        <v>357.83716806978532</v>
      </c>
      <c r="F32" s="1">
        <f>SUM(-p*u/(mb*(3000+0.2*C32+0.05*C32^2)))</f>
        <v>-6.2852503243602503E-2</v>
      </c>
      <c r="G32" s="1">
        <f>SUM(C32+F32*(B32-C32)*(l/79))</f>
        <v>312.44514711321563</v>
      </c>
    </row>
    <row r="33" spans="1:7" x14ac:dyDescent="0.25">
      <c r="A33" s="1">
        <v>31</v>
      </c>
      <c r="B33" s="1">
        <f t="shared" si="0"/>
        <v>357.83716806978532</v>
      </c>
      <c r="C33" s="1">
        <f t="shared" si="1"/>
        <v>312.44514711321563</v>
      </c>
      <c r="D33" s="1">
        <f>SUM((-p*u)/((ma)*(4000+0.1*B33+0.01*B33^2)))</f>
        <v>-0.18810222908432531</v>
      </c>
      <c r="E33" s="1">
        <f>(B33+D33*(B33-C33)*(l/79))</f>
        <v>356.75636549705456</v>
      </c>
      <c r="F33" s="1">
        <f>SUM(-p*u/(mb*(3000+0.2*C33+0.05*C33^2)))</f>
        <v>-6.2943852294811545E-2</v>
      </c>
      <c r="G33" s="1">
        <f>SUM(C33+F33*(B33-C33)*(l/79))</f>
        <v>312.08348272556333</v>
      </c>
    </row>
    <row r="34" spans="1:7" x14ac:dyDescent="0.25">
      <c r="A34" s="1">
        <v>32</v>
      </c>
      <c r="B34" s="1">
        <f t="shared" si="0"/>
        <v>356.75636549705456</v>
      </c>
      <c r="C34" s="1">
        <f t="shared" si="1"/>
        <v>312.08348272556333</v>
      </c>
      <c r="D34" s="1">
        <f>SUM((-p*u)/((ma)*(4000+0.1*B34+0.01*B34^2)))</f>
        <v>-0.18837973288954318</v>
      </c>
      <c r="E34" s="1">
        <f>(B34+D34*(B34-C34)*(l/79))</f>
        <v>355.69111667124452</v>
      </c>
      <c r="F34" s="1">
        <f>SUM(-p*u/(mb*(3000+0.2*C34+0.05*C34^2)))</f>
        <v>-6.3034042482522076E-2</v>
      </c>
      <c r="G34" s="1">
        <f>SUM(C34+F34*(B34-C34)*(l/79))</f>
        <v>311.72703811917916</v>
      </c>
    </row>
    <row r="35" spans="1:7" x14ac:dyDescent="0.25">
      <c r="A35" s="1">
        <v>33</v>
      </c>
      <c r="B35" s="1">
        <f t="shared" si="0"/>
        <v>355.69111667124452</v>
      </c>
      <c r="C35" s="1">
        <f t="shared" si="1"/>
        <v>311.72703811917916</v>
      </c>
      <c r="D35" s="1">
        <f>SUM((-p*u)/((ma)*(4000+0.1*B35+0.01*B35^2)))</f>
        <v>-0.18865323190825273</v>
      </c>
      <c r="E35" s="1">
        <f>(B35+D35*(B35-C35)*(l/79))</f>
        <v>354.64124761976154</v>
      </c>
      <c r="F35" s="1">
        <f>SUM(-p*u/(mb*(3000+0.2*C35+0.05*C35^2)))</f>
        <v>-6.3123082245209683E-2</v>
      </c>
      <c r="G35" s="1">
        <f>SUM(C35+F35*(B35-C35)*(l/79))</f>
        <v>311.37575354370108</v>
      </c>
    </row>
    <row r="36" spans="1:7" x14ac:dyDescent="0.25">
      <c r="A36" s="1">
        <v>34</v>
      </c>
      <c r="B36" s="1">
        <f t="shared" si="0"/>
        <v>354.64124761976154</v>
      </c>
      <c r="C36" s="1">
        <f t="shared" si="1"/>
        <v>311.37575354370108</v>
      </c>
      <c r="D36" s="1">
        <f>SUM((-p*u)/((ma)*(4000+0.1*B36+0.01*B36^2)))</f>
        <v>-0.18892276780383546</v>
      </c>
      <c r="E36" s="1">
        <f>(B36+D36*(B36-C36)*(l/79))</f>
        <v>353.60658472213498</v>
      </c>
      <c r="F36" s="1">
        <f>SUM(-p*u/(mb*(3000+0.2*C36+0.05*C36^2)))</f>
        <v>-6.321098015272561E-2</v>
      </c>
      <c r="G36" s="1">
        <f>SUM(C36+F36*(B36-C36)*(l/79))</f>
        <v>311.02956945669604</v>
      </c>
    </row>
    <row r="37" spans="1:7" x14ac:dyDescent="0.25">
      <c r="A37" s="1">
        <v>35</v>
      </c>
      <c r="B37" s="1">
        <f t="shared" si="0"/>
        <v>353.60658472213498</v>
      </c>
      <c r="C37" s="1">
        <f t="shared" si="1"/>
        <v>311.02956945669604</v>
      </c>
      <c r="D37" s="1">
        <f>SUM((-p*u)/((ma)*(4000+0.1*B37+0.01*B37^2)))</f>
        <v>-0.18918838241616781</v>
      </c>
      <c r="E37" s="1">
        <f>(B37+D37*(B37-C37)*(l/79))</f>
        <v>352.5869547669227</v>
      </c>
      <c r="F37" s="1">
        <f>SUM(-p*u/(mb*(3000+0.2*C37+0.05*C37^2)))</f>
        <v>-6.3297744899321315E-2</v>
      </c>
      <c r="G37" s="1">
        <f>SUM(C37+F37*(B37-C37)*(l/79))</f>
        <v>310.68842653886742</v>
      </c>
    </row>
    <row r="38" spans="1:7" x14ac:dyDescent="0.25">
      <c r="A38" s="1">
        <v>36</v>
      </c>
      <c r="B38" s="1">
        <f t="shared" si="0"/>
        <v>352.5869547669227</v>
      </c>
      <c r="C38" s="1">
        <f t="shared" si="1"/>
        <v>310.68842653886742</v>
      </c>
      <c r="D38" s="1">
        <f>SUM((-p*u)/((ma)*(4000+0.1*B38+0.01*B38^2)))</f>
        <v>-0.18945011773362277</v>
      </c>
      <c r="E38" s="1">
        <f>(B38+D38*(B38-C38)*(l/79))</f>
        <v>351.58218500671126</v>
      </c>
      <c r="F38" s="1">
        <f>SUM(-p*u/(mb*(3000+0.2*C38+0.05*C38^2)))</f>
        <v>-6.3383385296784708E-2</v>
      </c>
      <c r="G38" s="1">
        <f>SUM(C38+F38*(B38-C38)*(l/79))</f>
        <v>310.35226570873488</v>
      </c>
    </row>
    <row r="39" spans="1:7" x14ac:dyDescent="0.25">
      <c r="A39" s="1">
        <v>37</v>
      </c>
      <c r="B39" s="1">
        <f t="shared" si="0"/>
        <v>351.58218500671126</v>
      </c>
      <c r="C39" s="1">
        <f t="shared" si="1"/>
        <v>310.35226570873488</v>
      </c>
      <c r="D39" s="1">
        <f>SUM((-p*u)/((ma)*(4000+0.1*B39+0.01*B39^2)))</f>
        <v>-0.18970801586598607</v>
      </c>
      <c r="E39" s="1">
        <f>(B39+D39*(B39-C39)*(l/79))</f>
        <v>350.59210321122595</v>
      </c>
      <c r="F39" s="1">
        <f>SUM(-p*u/(mb*(3000+0.2*C39+0.05*C39^2)))</f>
        <v>-6.34679102676909E-2</v>
      </c>
      <c r="G39" s="1">
        <f>SUM(C39+F39*(B39-C39)*(l/79))</f>
        <v>310.0210281367921</v>
      </c>
    </row>
    <row r="40" spans="1:7" x14ac:dyDescent="0.25">
      <c r="A40" s="1">
        <v>38</v>
      </c>
      <c r="B40" s="1">
        <f t="shared" si="0"/>
        <v>350.59210321122595</v>
      </c>
      <c r="C40" s="1">
        <f t="shared" si="1"/>
        <v>310.0210281367921</v>
      </c>
      <c r="D40" s="1">
        <f>SUM((-p*u)/((ma)*(4000+0.1*B40+0.01*B40^2)))</f>
        <v>-0.18996211901828119</v>
      </c>
      <c r="E40" s="1">
        <f>(B40+D40*(B40-C40)*(l/79))</f>
        <v>349.61653771856908</v>
      </c>
      <c r="F40" s="1">
        <f>SUM(-p*u/(mb*(3000+0.2*C40+0.05*C40^2)))</f>
        <v>-6.3551328838770557E-2</v>
      </c>
      <c r="G40" s="1">
        <f>SUM(C40+F40*(B40-C40)*(l/79))</f>
        <v>309.69465525914683</v>
      </c>
    </row>
    <row r="41" spans="1:7" x14ac:dyDescent="0.25">
      <c r="A41" s="1">
        <v>39</v>
      </c>
      <c r="B41" s="1">
        <f t="shared" si="0"/>
        <v>349.61653771856908</v>
      </c>
      <c r="C41" s="1">
        <f t="shared" si="1"/>
        <v>309.69465525914683</v>
      </c>
      <c r="D41" s="1">
        <f>SUM((-p*u)/((ma)*(4000+0.1*B41+0.01*B41^2)))</f>
        <v>-0.19021246946549469</v>
      </c>
      <c r="E41" s="1">
        <f>(B41+D41*(B41-C41)*(l/79))</f>
        <v>348.65531748460478</v>
      </c>
      <c r="F41" s="1">
        <f>SUM(-p*u/(mb*(3000+0.2*C41+0.05*C41^2)))</f>
        <v>-6.363365013439827E-2</v>
      </c>
      <c r="G41" s="1">
        <f>SUM(C41+F41*(B41-C41)*(l/79))</f>
        <v>309.37308879064943</v>
      </c>
    </row>
    <row r="42" spans="1:7" x14ac:dyDescent="0.25">
      <c r="A42" s="1">
        <v>40</v>
      </c>
      <c r="B42" s="1">
        <f t="shared" si="0"/>
        <v>348.65531748460478</v>
      </c>
      <c r="C42" s="1">
        <f t="shared" si="1"/>
        <v>309.37308879064943</v>
      </c>
      <c r="D42" s="1">
        <f>SUM((-p*u)/((ma)*(4000+0.1*B42+0.01*B42^2)))</f>
        <v>-0.19045910952819331</v>
      </c>
      <c r="E42" s="1">
        <f>(B42+D42*(B42-C42)*(l/79))</f>
        <v>347.70827213051194</v>
      </c>
      <c r="F42" s="1">
        <f>SUM(-p*u/(mb*(3000+0.2*C42+0.05*C42^2)))</f>
        <v>-6.3714883370203326E-2</v>
      </c>
      <c r="G42" s="1">
        <f>SUM(C42+F42*(B42-C42)*(l/79))</f>
        <v>309.05627073751566</v>
      </c>
    </row>
    <row r="43" spans="1:7" x14ac:dyDescent="0.25">
      <c r="A43" s="1">
        <v>41</v>
      </c>
      <c r="B43" s="1">
        <f t="shared" si="0"/>
        <v>347.70827213051194</v>
      </c>
      <c r="C43" s="1">
        <f t="shared" si="1"/>
        <v>309.05627073751566</v>
      </c>
      <c r="D43" s="1">
        <f>SUM((-p*u)/((ma)*(4000+0.1*B43+0.01*B43^2)))</f>
        <v>-0.19070208154902282</v>
      </c>
      <c r="E43" s="1">
        <f>(B43+D43*(B43-C43)*(l/79))</f>
        <v>346.77523198852714</v>
      </c>
      <c r="F43" s="1">
        <f>SUM(-p*u/(mb*(3000+0.2*C43+0.05*C43^2)))</f>
        <v>-6.3795037846804861E-2</v>
      </c>
      <c r="G43" s="1">
        <f>SUM(C43+F43*(B43-C43)*(l/79))</f>
        <v>308.74414340944969</v>
      </c>
    </row>
    <row r="44" spans="1:7" x14ac:dyDescent="0.25">
      <c r="A44" s="1">
        <v>42</v>
      </c>
      <c r="B44" s="1">
        <f t="shared" si="0"/>
        <v>346.77523198852714</v>
      </c>
      <c r="C44" s="1">
        <f t="shared" si="1"/>
        <v>308.74414340944969</v>
      </c>
      <c r="D44" s="1">
        <f>SUM((-p*u)/((ma)*(4000+0.1*B44+0.01*B44^2)))</f>
        <v>-0.1909414278700779</v>
      </c>
      <c r="E44" s="1">
        <f>(B44+D44*(B44-C44)*(l/79))</f>
        <v>345.85602814590152</v>
      </c>
      <c r="F44" s="1">
        <f>SUM(-p*u/(mb*(3000+0.2*C44+0.05*C44^2)))</f>
        <v>-6.3874122943673478E-2</v>
      </c>
      <c r="G44" s="1">
        <f>SUM(C44+F44*(B44-C44)*(l/79))</f>
        <v>308.43664943127482</v>
      </c>
    </row>
    <row r="45" spans="1:7" x14ac:dyDescent="0.25">
      <c r="A45" s="1">
        <v>43</v>
      </c>
      <c r="B45" s="1">
        <f t="shared" si="0"/>
        <v>345.85602814590152</v>
      </c>
      <c r="C45" s="1">
        <f t="shared" si="1"/>
        <v>308.43664943127482</v>
      </c>
      <c r="D45" s="1">
        <f>SUM((-p*u)/((ma)*(4000+0.1*B45+0.01*B45^2)))</f>
        <v>-0.19117719081113094</v>
      </c>
      <c r="E45" s="1">
        <f>(B45+D45*(B45-C45)*(l/79))</f>
        <v>344.95049248709643</v>
      </c>
      <c r="F45" s="1">
        <f>SUM(-p*u/(mb*(3000+0.2*C45+0.05*C45^2)))</f>
        <v>-6.3952148113120333E-2</v>
      </c>
      <c r="G45" s="1">
        <f>SUM(C45+F45*(B45-C45)*(l/79))</f>
        <v>308.13373175407753</v>
      </c>
    </row>
    <row r="46" spans="1:7" x14ac:dyDescent="0.25">
      <c r="A46" s="1">
        <v>44</v>
      </c>
      <c r="B46" s="1">
        <f t="shared" si="0"/>
        <v>344.95049248709643</v>
      </c>
      <c r="C46" s="1">
        <f t="shared" si="1"/>
        <v>308.13373175407753</v>
      </c>
      <c r="D46" s="1">
        <f>SUM((-p*u)/((ma)*(4000+0.1*B46+0.01*B46^2)))</f>
        <v>-0.19140941264870723</v>
      </c>
      <c r="E46" s="1">
        <f>(B46+D46*(B46-C46)*(l/79))</f>
        <v>344.05845773424386</v>
      </c>
      <c r="F46" s="1">
        <f>SUM(-p*u/(mb*(3000+0.2*C46+0.05*C46^2)))</f>
        <v>-6.402912287441577E-2</v>
      </c>
      <c r="G46" s="1">
        <f>SUM(C46+F46*(B46-C46)*(l/79))</f>
        <v>307.83533366587341</v>
      </c>
    </row>
    <row r="47" spans="1:7" x14ac:dyDescent="0.25">
      <c r="A47" s="1">
        <v>45</v>
      </c>
      <c r="B47" s="1">
        <f t="shared" si="0"/>
        <v>344.05845773424386</v>
      </c>
      <c r="C47" s="1">
        <f t="shared" si="1"/>
        <v>307.83533366587341</v>
      </c>
      <c r="D47" s="1">
        <f>SUM((-p*u)/((ma)*(4000+0.1*B47+0.01*B47^2)))</f>
        <v>-0.19163813559599321</v>
      </c>
      <c r="E47" s="1">
        <f>(B47+D47*(B47-C47)*(l/79))</f>
        <v>343.17975748589896</v>
      </c>
      <c r="F47" s="1">
        <f>SUM(-p*u/(mb*(3000+0.2*C47+0.05*C47^2)))</f>
        <v>-6.4105056808037922E-2</v>
      </c>
      <c r="G47" s="1">
        <f>SUM(C47+F47*(B47-C47)*(l/79))</f>
        <v>307.54139880180156</v>
      </c>
    </row>
    <row r="48" spans="1:7" x14ac:dyDescent="0.25">
      <c r="A48" s="1">
        <v>46</v>
      </c>
      <c r="B48" s="1">
        <f t="shared" si="0"/>
        <v>343.17975748589896</v>
      </c>
      <c r="C48" s="1">
        <f t="shared" si="1"/>
        <v>307.54139880180156</v>
      </c>
      <c r="D48" s="1">
        <f>SUM((-p*u)/((ma)*(4000+0.1*B48+0.01*B48^2)))</f>
        <v>-0.19186340178356381</v>
      </c>
      <c r="E48" s="1">
        <f>(B48+D48*(B48-C48)*(l/79))</f>
        <v>342.31422625411238</v>
      </c>
      <c r="F48" s="1">
        <f>SUM(-p*u/(mb*(3000+0.2*C48+0.05*C48^2)))</f>
        <v>-6.4179959550052582E-2</v>
      </c>
      <c r="G48" s="1">
        <f>SUM(C48+F48*(B48-C48)*(l/79))</f>
        <v>307.25187115385529</v>
      </c>
    </row>
    <row r="49" spans="1:7" x14ac:dyDescent="0.25">
      <c r="A49" s="1">
        <v>47</v>
      </c>
      <c r="B49" s="1">
        <f t="shared" si="0"/>
        <v>342.31422625411238</v>
      </c>
      <c r="C49" s="1">
        <f t="shared" si="1"/>
        <v>307.25187115385529</v>
      </c>
      <c r="D49" s="1">
        <f>SUM((-p*u)/((ma)*(4000+0.1*B49+0.01*B49^2)))</f>
        <v>-0.19208525324091422</v>
      </c>
      <c r="E49" s="1">
        <f>(B49+D49*(B49-C49)*(l/79))</f>
        <v>341.46169949985216</v>
      </c>
      <c r="F49" s="1">
        <f>SUM(-p*u/(mb*(3000+0.2*C49+0.05*C49^2)))</f>
        <v>-6.4253840786625049E-2</v>
      </c>
      <c r="G49" s="1">
        <f>SUM(C49+F49*(B49-C49)*(l/79))</f>
        <v>306.96669508015708</v>
      </c>
    </row>
    <row r="50" spans="1:7" x14ac:dyDescent="0.25">
      <c r="A50" s="1">
        <v>48</v>
      </c>
      <c r="B50" s="1">
        <f t="shared" si="0"/>
        <v>341.46169949985216</v>
      </c>
      <c r="C50" s="1">
        <f t="shared" si="1"/>
        <v>306.96669508015708</v>
      </c>
      <c r="D50" s="1">
        <f>SUM((-p*u)/((ma)*(4000+0.1*B50+0.01*B50^2)))</f>
        <v>-0.19230373187878044</v>
      </c>
      <c r="E50" s="1">
        <f>(B50+D50*(B50-C50)*(l/79))</f>
        <v>340.62201366680375</v>
      </c>
      <c r="F50" s="1">
        <f>SUM(-p*u/(mb*(3000+0.2*C50+0.05*C50^2)))</f>
        <v>-6.4326710248664071E-2</v>
      </c>
      <c r="G50" s="1">
        <f>SUM(C50+F50*(B50-C50)*(l/79))</f>
        <v>306.68581531378595</v>
      </c>
    </row>
    <row r="51" spans="1:7" x14ac:dyDescent="0.25">
      <c r="A51" s="1">
        <v>49</v>
      </c>
      <c r="B51" s="1">
        <f t="shared" si="0"/>
        <v>340.62201366680375</v>
      </c>
      <c r="C51" s="1">
        <f t="shared" si="1"/>
        <v>306.68581531378595</v>
      </c>
      <c r="D51" s="1">
        <f>SUM((-p*u)/((ma)*(4000+0.1*B51+0.01*B51^2)))</f>
        <v>-0.1925188794722342</v>
      </c>
      <c r="E51" s="1">
        <f>(B51+D51*(B51-C51)*(l/79))</f>
        <v>339.79500621357965</v>
      </c>
      <c r="F51" s="1">
        <f>SUM(-p*u/(mb*(3000+0.2*C51+0.05*C51^2)))</f>
        <v>-6.4398577706598764E-2</v>
      </c>
      <c r="G51" s="1">
        <f>SUM(C51+F51*(B51-C51)*(l/79))</f>
        <v>306.40917697116527</v>
      </c>
    </row>
    <row r="52" spans="1:7" x14ac:dyDescent="0.25">
      <c r="A52" s="1">
        <v>50</v>
      </c>
      <c r="B52" s="1">
        <f t="shared" si="0"/>
        <v>339.79500621357965</v>
      </c>
      <c r="C52" s="1">
        <f t="shared" si="1"/>
        <v>306.40917697116527</v>
      </c>
      <c r="D52" s="1">
        <f>SUM((-p*u)/((ma)*(4000+0.1*B52+0.01*B52^2)))</f>
        <v>-0.19273073764453486</v>
      </c>
      <c r="E52" s="1">
        <f>(B52+D52*(B52-C52)*(l/79))</f>
        <v>338.98051564436889</v>
      </c>
      <c r="F52" s="1">
        <f>SUM(-p*u/(mb*(3000+0.2*C52+0.05*C52^2)))</f>
        <v>-6.4469452965288013E-2</v>
      </c>
      <c r="G52" s="1">
        <f>SUM(C52+F52*(B52-C52)*(l/79))</f>
        <v>306.13672556001956</v>
      </c>
    </row>
    <row r="53" spans="1:7" x14ac:dyDescent="0.25">
      <c r="A53" s="1">
        <v>51</v>
      </c>
      <c r="B53" s="1">
        <f t="shared" si="0"/>
        <v>338.98051564436889</v>
      </c>
      <c r="C53" s="1">
        <f t="shared" si="1"/>
        <v>306.13672556001956</v>
      </c>
      <c r="D53" s="1">
        <f>SUM((-p*u)/((ma)*(4000+0.1*B53+0.01*B53^2)))</f>
        <v>-0.19293934785172262</v>
      </c>
      <c r="E53" s="1">
        <f>(B53+D53*(B53-C53)*(l/79))</f>
        <v>338.17838153805837</v>
      </c>
      <c r="F53" s="1">
        <f>SUM(-p*u/(mb*(3000+0.2*C53+0.05*C53^2)))</f>
        <v>-6.4539345859062847E-2</v>
      </c>
      <c r="G53" s="1">
        <f>SUM(C53+F53*(B53-C53)*(l/79))</f>
        <v>305.86840698690861</v>
      </c>
    </row>
    <row r="54" spans="1:7" x14ac:dyDescent="0.25">
      <c r="A54" s="1">
        <v>52</v>
      </c>
      <c r="B54" s="1">
        <f t="shared" si="0"/>
        <v>338.17838153805837</v>
      </c>
      <c r="C54" s="1">
        <f t="shared" si="1"/>
        <v>305.86840698690861</v>
      </c>
      <c r="D54" s="1">
        <f>SUM((-p*u)/((ma)*(4000+0.1*B54+0.01*B54^2)))</f>
        <v>-0.19314475136793657</v>
      </c>
      <c r="E54" s="1">
        <f>(B54+D54*(B54-C54)*(l/79))</f>
        <v>337.38844457585759</v>
      </c>
      <c r="F54" s="1">
        <f>SUM(-p*u/(mb*(3000+0.2*C54+0.05*C54^2)))</f>
        <v>-6.4608266246901164E-2</v>
      </c>
      <c r="G54" s="1">
        <f>SUM(C54+F54*(B54-C54)*(l/79))</f>
        <v>305.60416756434768</v>
      </c>
    </row>
    <row r="55" spans="1:7" x14ac:dyDescent="0.25">
      <c r="A55" s="1">
        <v>53</v>
      </c>
      <c r="B55" s="1">
        <f t="shared" si="0"/>
        <v>337.38844457585759</v>
      </c>
      <c r="C55" s="1">
        <f t="shared" si="1"/>
        <v>305.60416756434768</v>
      </c>
      <c r="D55" s="1">
        <f>SUM((-p*u)/((ma)*(4000+0.1*B55+0.01*B55^2)))</f>
        <v>-0.19334698927143998</v>
      </c>
      <c r="E55" s="1">
        <f>(B55+D55*(B55-C55)*(l/79))</f>
        <v>336.61054656745949</v>
      </c>
      <c r="F55" s="1">
        <f>SUM(-p*u/(mb*(3000+0.2*C55+0.05*C55^2)))</f>
        <v>-6.4676224007734692E-2</v>
      </c>
      <c r="G55" s="1">
        <f>SUM(C55+F55*(B55-C55)*(l/79))</f>
        <v>305.34395401752232</v>
      </c>
    </row>
    <row r="56" spans="1:7" x14ac:dyDescent="0.25">
      <c r="A56" s="1">
        <v>54</v>
      </c>
      <c r="B56" s="1">
        <f t="shared" si="0"/>
        <v>336.61054656745949</v>
      </c>
      <c r="C56" s="1">
        <f t="shared" si="1"/>
        <v>305.34395401752232</v>
      </c>
      <c r="D56" s="1">
        <f>SUM((-p*u)/((ma)*(4000+0.1*B56+0.01*B56^2)))</f>
        <v>-0.19354610243133646</v>
      </c>
      <c r="E56" s="1">
        <f>(B56+D56*(B56-C56)*(l/79))</f>
        <v>335.84453047576977</v>
      </c>
      <c r="F56" s="1">
        <f>SUM(-p*u/(mb*(3000+0.2*C56+0.05*C56^2)))</f>
        <v>-6.4743229035887639E-2</v>
      </c>
      <c r="G56" s="1">
        <f>SUM(C56+F56*(B56-C56)*(l/79))</f>
        <v>305.08771349060686</v>
      </c>
    </row>
    <row r="57" spans="1:7" x14ac:dyDescent="0.25">
      <c r="A57" s="1">
        <v>55</v>
      </c>
      <c r="B57" s="1">
        <f t="shared" si="0"/>
        <v>335.84453047576977</v>
      </c>
      <c r="C57" s="1">
        <f t="shared" si="1"/>
        <v>305.08771349060686</v>
      </c>
      <c r="D57" s="1">
        <f>SUM((-p*u)/((ma)*(4000+0.1*B57+0.01*B57^2)))</f>
        <v>-0.19374213149495911</v>
      </c>
      <c r="E57" s="1">
        <f>(B57+D57*(B57-C57)*(l/79))</f>
        <v>335.09024044023738</v>
      </c>
      <c r="F57" s="1">
        <f>SUM(-p*u/(mb*(3000+0.2*C57+0.05*C57^2)))</f>
        <v>-6.4809291236646194E-2</v>
      </c>
      <c r="G57" s="1">
        <f>SUM(C57+F57*(B57-C57)*(l/79))</f>
        <v>304.835393552695</v>
      </c>
    </row>
    <row r="58" spans="1:7" x14ac:dyDescent="0.25">
      <c r="A58" s="1">
        <v>56</v>
      </c>
      <c r="B58" s="1">
        <f t="shared" si="0"/>
        <v>335.09024044023738</v>
      </c>
      <c r="C58" s="1">
        <f t="shared" si="1"/>
        <v>304.835393552695</v>
      </c>
      <c r="D58" s="1">
        <f>SUM((-p*u)/((ma)*(4000+0.1*B58+0.01*B58^2)))</f>
        <v>-0.19393511687591602</v>
      </c>
      <c r="E58" s="1">
        <f>(B58+D58*(B58-C58)*(l/79))</f>
        <v>334.34752179881986</v>
      </c>
      <c r="F58" s="1">
        <f>SUM(-p*u/(mb*(3000+0.2*C58+0.05*C58^2)))</f>
        <v>-6.4874420521958354E-2</v>
      </c>
      <c r="G58" s="1">
        <f>SUM(C58+F58*(B58-C58)*(l/79))</f>
        <v>304.58694220335195</v>
      </c>
    </row>
    <row r="59" spans="1:7" x14ac:dyDescent="0.25">
      <c r="A59" s="1">
        <v>57</v>
      </c>
      <c r="B59" s="1">
        <f t="shared" si="0"/>
        <v>334.34752179881986</v>
      </c>
      <c r="C59" s="1">
        <f t="shared" si="1"/>
        <v>304.58694220335195</v>
      </c>
      <c r="D59" s="1">
        <f>SUM((-p*u)/((ma)*(4000+0.1*B59+0.01*B59^2)))</f>
        <v>-0.19412509874277398</v>
      </c>
      <c r="E59" s="1">
        <f>(B59+D59*(B59-C59)*(l/79))</f>
        <v>333.61622110861578</v>
      </c>
      <c r="F59" s="1">
        <f>SUM(-p*u/(mb*(3000+0.2*C59+0.05*C59^2)))</f>
        <v>-6.4938626806262917E-2</v>
      </c>
      <c r="G59" s="1">
        <f>SUM(C59+F59*(B59-C59)*(l/79))</f>
        <v>304.34230787779649</v>
      </c>
    </row>
    <row r="60" spans="1:7" x14ac:dyDescent="0.25">
      <c r="A60" s="1">
        <v>58</v>
      </c>
      <c r="B60" s="1">
        <f t="shared" si="0"/>
        <v>333.61622110861578</v>
      </c>
      <c r="C60" s="1">
        <f t="shared" si="1"/>
        <v>304.34230787779649</v>
      </c>
      <c r="D60" s="1">
        <f>SUM((-p*u)/((ma)*(4000+0.1*B60+0.01*B60^2)))</f>
        <v>-0.19431211700836351</v>
      </c>
      <c r="E60" s="1">
        <f>(B60+D60*(B60-C60)*(l/79))</f>
        <v>332.89618616519812</v>
      </c>
      <c r="F60" s="1">
        <f>SUM(-p*u/(mb*(3000+0.2*C60+0.05*C60^2)))</f>
        <v>-6.5001920002446825E-2</v>
      </c>
      <c r="G60" s="1">
        <f>SUM(C60+F60*(B60-C60)*(l/79))</f>
        <v>304.101439451722</v>
      </c>
    </row>
    <row r="61" spans="1:7" x14ac:dyDescent="0.25">
      <c r="A61" s="1">
        <v>59</v>
      </c>
      <c r="B61" s="1">
        <f t="shared" si="0"/>
        <v>332.89618616519812</v>
      </c>
      <c r="C61" s="1">
        <f t="shared" si="1"/>
        <v>304.101439451722</v>
      </c>
      <c r="D61" s="1">
        <f>SUM((-p*u)/((ma)*(4000+0.1*B61+0.01*B61^2)))</f>
        <v>-0.19449621131968758</v>
      </c>
      <c r="E61" s="1">
        <f>(B61+D61*(B61-C61)*(l/79))</f>
        <v>332.18726602068153</v>
      </c>
      <c r="F61" s="1">
        <f>SUM(-p*u/(mb*(3000+0.2*C61+0.05*C61^2)))</f>
        <v>-6.5064310017929505E-2</v>
      </c>
      <c r="G61" s="1">
        <f>SUM(C61+F61*(B61-C61)*(l/79))</f>
        <v>303.86428624576587</v>
      </c>
    </row>
    <row r="62" spans="1:7" x14ac:dyDescent="0.25">
      <c r="A62" s="1">
        <v>60</v>
      </c>
      <c r="B62" s="1">
        <f t="shared" si="0"/>
        <v>332.18726602068153</v>
      </c>
      <c r="C62" s="1">
        <f t="shared" si="1"/>
        <v>303.86428624576587</v>
      </c>
      <c r="D62" s="1">
        <f>SUM((-p*u)/((ma)*(4000+0.1*B62+0.01*B62^2)))</f>
        <v>-0.19467742104841679</v>
      </c>
      <c r="E62" s="1">
        <f>(B62+D62*(B62-C62)*(l/79))</f>
        <v>331.4893110005566</v>
      </c>
      <c r="F62" s="1">
        <f>SUM(-p*u/(mb*(3000+0.2*C62+0.05*C62^2)))</f>
        <v>-6.5125806750873219E-2</v>
      </c>
      <c r="G62" s="1">
        <f>SUM(C62+F62*(B62-C62)*(l/79))</f>
        <v>303.63079802963546</v>
      </c>
    </row>
    <row r="63" spans="1:7" x14ac:dyDescent="0.25">
      <c r="A63" s="1">
        <v>61</v>
      </c>
      <c r="B63" s="1">
        <f t="shared" si="0"/>
        <v>331.4893110005566</v>
      </c>
      <c r="C63" s="1">
        <f t="shared" si="1"/>
        <v>303.63079802963546</v>
      </c>
      <c r="D63" s="1">
        <f>SUM((-p*u)/((ma)*(4000+0.1*B63+0.01*B63^2)))</f>
        <v>-0.19485578528195352</v>
      </c>
      <c r="E63" s="1">
        <f>(B63+D63*(B63-C63)*(l/79))</f>
        <v>330.80217271932418</v>
      </c>
      <c r="F63" s="1">
        <f>SUM(-p*u/(mb*(3000+0.2*C63+0.05*C63^2)))</f>
        <v>-6.5186420086517816E-2</v>
      </c>
      <c r="G63" s="1">
        <f>SUM(C63+F63*(B63-C63)*(l/79))</f>
        <v>303.40092502590022</v>
      </c>
    </row>
    <row r="64" spans="1:7" x14ac:dyDescent="0.25">
      <c r="A64" s="1">
        <v>62</v>
      </c>
      <c r="B64" s="1">
        <f t="shared" si="0"/>
        <v>330.80217271932418</v>
      </c>
      <c r="C64" s="1">
        <f t="shared" si="1"/>
        <v>303.40092502590022</v>
      </c>
      <c r="D64" s="1">
        <f>SUM((-p*u)/((ma)*(4000+0.1*B64+0.01*B64^2)))</f>
        <v>-0.19503134281504789</v>
      </c>
      <c r="E64" s="1">
        <f>(B64+D64*(B64-C64)*(l/79))</f>
        <v>330.12570409496266</v>
      </c>
      <c r="F64" s="1">
        <f>SUM(-p*u/(mb*(3000+0.2*C64+0.05*C64^2)))</f>
        <v>-6.5246159893638633E-2</v>
      </c>
      <c r="G64" s="1">
        <f>SUM(C64+F64*(B64-C64)*(l/79))</f>
        <v>303.17461791345841</v>
      </c>
    </row>
    <row r="65" spans="1:7" x14ac:dyDescent="0.25">
      <c r="A65" s="1">
        <v>63</v>
      </c>
      <c r="B65" s="1">
        <f t="shared" si="0"/>
        <v>330.12570409496266</v>
      </c>
      <c r="C65" s="1">
        <f t="shared" si="1"/>
        <v>303.17461791345841</v>
      </c>
      <c r="D65" s="1">
        <f>SUM((-p*u)/((ma)*(4000+0.1*B65+0.01*B65^2)))</f>
        <v>-0.19520413214194907</v>
      </c>
      <c r="E65" s="1">
        <f>(B65+D65*(B65-C65)*(l/79))</f>
        <v>329.45975936226097</v>
      </c>
      <c r="F65" s="1">
        <f>SUM(-p*u/(mb*(3000+0.2*C65+0.05*C65^2)))</f>
        <v>-6.5305036021125959E-2</v>
      </c>
      <c r="G65" s="1">
        <f>SUM(C65+F65*(B65-C65)*(l/79))</f>
        <v>302.95182783068731</v>
      </c>
    </row>
    <row r="66" spans="1:7" x14ac:dyDescent="0.25">
      <c r="A66" s="1">
        <v>64</v>
      </c>
      <c r="B66" s="1">
        <f t="shared" si="0"/>
        <v>329.45975936226097</v>
      </c>
      <c r="C66" s="1">
        <f t="shared" si="1"/>
        <v>302.95182783068731</v>
      </c>
      <c r="D66" s="1">
        <f>SUM((-p*u)/((ma)*(4000+0.1*B66+0.01*B66^2)))</f>
        <v>-0.19537419144907389</v>
      </c>
      <c r="E66" s="1">
        <f>(B66+D66*(B66-C66)*(l/79))</f>
        <v>328.80419408504974</v>
      </c>
      <c r="F66" s="1">
        <f>SUM(-p*u/(mb*(3000+0.2*C66+0.05*C66^2)))</f>
        <v>-6.5363058294684584E-2</v>
      </c>
      <c r="G66" s="1">
        <f>SUM(C66+F66*(B66-C66)*(l/79))</f>
        <v>302.73250637828608</v>
      </c>
    </row>
    <row r="67" spans="1:7" x14ac:dyDescent="0.25">
      <c r="A67" s="1">
        <v>65</v>
      </c>
      <c r="B67" s="1">
        <f t="shared" si="0"/>
        <v>328.80419408504974</v>
      </c>
      <c r="C67" s="1">
        <f t="shared" si="1"/>
        <v>302.73250637828608</v>
      </c>
      <c r="D67" s="1">
        <f>SUM((-p*u)/((ma)*(4000+0.1*B67+0.01*B67^2)))</f>
        <v>-0.19554155860817746</v>
      </c>
      <c r="E67" s="1">
        <f>(B67+D67*(B67-C67)*(l/79))</f>
        <v>328.15886516736288</v>
      </c>
      <c r="F67" s="1">
        <f>SUM(-p*u/(mb*(3000+0.2*C67+0.05*C67^2)))</f>
        <v>-6.5420236513651545E-2</v>
      </c>
      <c r="G67" s="1">
        <f>SUM(C67+F67*(B67-C67)*(l/79))</f>
        <v>302.51660562181945</v>
      </c>
    </row>
    <row r="68" spans="1:7" x14ac:dyDescent="0.25">
      <c r="A68" s="1">
        <v>66</v>
      </c>
      <c r="B68" s="1">
        <f t="shared" ref="B68:B81" si="2">E67</f>
        <v>328.15886516736288</v>
      </c>
      <c r="C68" s="1">
        <f t="shared" ref="C68:C81" si="3">G67</f>
        <v>302.51660562181945</v>
      </c>
      <c r="D68" s="1">
        <f>SUM((-p*u)/((ma)*(4000+0.1*B68+0.01*B68^2)))</f>
        <v>-0.19570627117000786</v>
      </c>
      <c r="E68" s="1">
        <f>(B68+D68*(B68-C68)*(l/79))</f>
        <v>327.52363086356138</v>
      </c>
      <c r="F68" s="1">
        <f>SUM(-p*u/(mb*(3000+0.2*C68+0.05*C68^2)))</f>
        <v>-6.547658044793063E-2</v>
      </c>
      <c r="G68" s="1">
        <f>SUM(C68+F68*(B68-C68)*(l/79))</f>
        <v>302.30407809397127</v>
      </c>
    </row>
    <row r="69" spans="1:7" x14ac:dyDescent="0.25">
      <c r="A69" s="1">
        <v>67</v>
      </c>
      <c r="B69" s="1">
        <f t="shared" si="2"/>
        <v>327.52363086356138</v>
      </c>
      <c r="C69" s="1">
        <f t="shared" si="3"/>
        <v>302.30407809397127</v>
      </c>
      <c r="D69" s="1">
        <f>SUM((-p*u)/((ma)*(4000+0.1*B69+0.01*B69^2)))</f>
        <v>-0.19586836635842975</v>
      </c>
      <c r="E69" s="1">
        <f>(B69+D69*(B69-C69)*(l/79))</f>
        <v>326.89835078745125</v>
      </c>
      <c r="F69" s="1">
        <f>SUM(-p*u/(mb*(3000+0.2*C69+0.05*C69^2)))</f>
        <v>-6.5532099835041629E-2</v>
      </c>
      <c r="G69" s="1">
        <f>SUM(C69+F69*(B69-C69)*(l/79))</f>
        <v>302.09487679651659</v>
      </c>
    </row>
    <row r="70" spans="1:7" x14ac:dyDescent="0.25">
      <c r="A70" s="1">
        <v>68</v>
      </c>
      <c r="B70" s="1">
        <f t="shared" si="2"/>
        <v>326.89835078745125</v>
      </c>
      <c r="C70" s="1">
        <f t="shared" si="3"/>
        <v>302.09487679651659</v>
      </c>
      <c r="D70" s="1">
        <f>SUM((-p*u)/((ma)*(4000+0.1*B70+0.01*B70^2)))</f>
        <v>-0.19602788106500063</v>
      </c>
      <c r="E70" s="1">
        <f>(B70+D70*(B70-C70)*(l/79))</f>
        <v>326.28288592042674</v>
      </c>
      <c r="F70" s="1">
        <f>SUM(-p*u/(mb*(3000+0.2*C70+0.05*C70^2)))</f>
        <v>-6.5586804377282648E-2</v>
      </c>
      <c r="G70" s="1">
        <f>SUM(C70+F70*(B70-C70)*(l/79))</f>
        <v>301.88895520202033</v>
      </c>
    </row>
    <row r="71" spans="1:7" x14ac:dyDescent="0.25">
      <c r="A71" s="1">
        <v>69</v>
      </c>
      <c r="B71" s="1">
        <f t="shared" si="2"/>
        <v>326.28288592042674</v>
      </c>
      <c r="C71" s="1">
        <f t="shared" si="3"/>
        <v>301.88895520202033</v>
      </c>
      <c r="D71" s="1">
        <f>SUM((-p*u)/((ma)*(4000+0.1*B71+0.01*B71^2)))</f>
        <v>-0.1961848518439829</v>
      </c>
      <c r="E71" s="1">
        <f>(B71+D71*(B71-C71)*(l/79))</f>
        <v>325.67709861866939</v>
      </c>
      <c r="F71" s="1">
        <f>SUM(-p*u/(mb*(3000+0.2*C71+0.05*C71^2)))</f>
        <v>-6.5640703739003506E-2</v>
      </c>
      <c r="G71" s="1">
        <f>SUM(C71+F71*(B71-C71)*(l/79))</f>
        <v>301.68626725527139</v>
      </c>
    </row>
    <row r="72" spans="1:7" x14ac:dyDescent="0.25">
      <c r="A72" s="1">
        <v>70</v>
      </c>
      <c r="B72" s="1">
        <f t="shared" si="2"/>
        <v>325.67709861866939</v>
      </c>
      <c r="C72" s="1">
        <f t="shared" si="3"/>
        <v>301.68626725527139</v>
      </c>
      <c r="D72" s="1">
        <f>SUM((-p*u)/((ma)*(4000+0.1*B72+0.01*B72^2)))</f>
        <v>-0.19633931490777795</v>
      </c>
      <c r="E72" s="1">
        <f>(B72+D72*(B72-C72)*(l/79))</f>
        <v>325.08085261943427</v>
      </c>
      <c r="F72" s="1">
        <f>SUM(-p*u/(mb*(3000+0.2*C72+0.05*C72^2)))</f>
        <v>-6.5693807543988361E-2</v>
      </c>
      <c r="G72" s="1">
        <f>SUM(C72+F72*(B72-C72)*(l/79))</f>
        <v>301.48676737446033</v>
      </c>
    </row>
    <row r="73" spans="1:7" x14ac:dyDescent="0.25">
      <c r="A73" s="1">
        <v>71</v>
      </c>
      <c r="B73" s="1">
        <f t="shared" si="2"/>
        <v>325.08085261943427</v>
      </c>
      <c r="C73" s="1">
        <f t="shared" si="3"/>
        <v>301.48676737446033</v>
      </c>
      <c r="D73" s="1">
        <f>SUM((-p*u)/((ma)*(4000+0.1*B73+0.01*B73^2)))</f>
        <v>-0.19649130612276536</v>
      </c>
      <c r="E73" s="1">
        <f>(B73+D73*(B73-C73)*(l/79))</f>
        <v>324.49401304645238</v>
      </c>
      <c r="F73" s="1">
        <f>SUM(-p*u/(mb*(3000+0.2*C73+0.05*C73^2)))</f>
        <v>-6.5746125372945566E-2</v>
      </c>
      <c r="G73" s="1">
        <f>SUM(C73+F73*(B73-C73)*(l/79))</f>
        <v>301.29041045210892</v>
      </c>
    </row>
    <row r="74" spans="1:7" x14ac:dyDescent="0.25">
      <c r="A74" s="1">
        <v>72</v>
      </c>
      <c r="B74" s="1">
        <f t="shared" si="2"/>
        <v>324.49401304645238</v>
      </c>
      <c r="C74" s="1">
        <f t="shared" si="3"/>
        <v>301.29041045210892</v>
      </c>
      <c r="D74" s="1">
        <f>SUM((-p*u)/((ma)*(4000+0.1*B74+0.01*B74^2)))</f>
        <v>-0.19664086100553343</v>
      </c>
      <c r="E74" s="1">
        <f>(B74+D74*(B74-C74)*(l/79))</f>
        <v>323.91644641447999</v>
      </c>
      <c r="F74" s="1">
        <f>SUM(-p*u/(mb*(3000+0.2*C74+0.05*C74^2)))</f>
        <v>-6.5797666761102783E-2</v>
      </c>
      <c r="G74" s="1">
        <f>SUM(C74+F74*(B74-C74)*(l/79))</f>
        <v>301.09715185575959</v>
      </c>
    </row>
    <row r="75" spans="1:7" x14ac:dyDescent="0.25">
      <c r="A75" s="1">
        <v>73</v>
      </c>
      <c r="B75" s="1">
        <f t="shared" si="2"/>
        <v>323.91644641447999</v>
      </c>
      <c r="C75" s="1">
        <f t="shared" si="3"/>
        <v>301.09715185575959</v>
      </c>
      <c r="D75" s="1">
        <f>SUM((-p*u)/((ma)*(4000+0.1*B75+0.01*B75^2)))</f>
        <v>-0.19678801471948559</v>
      </c>
      <c r="E75" s="1">
        <f>(B75+D75*(B75-C75)*(l/79))</f>
        <v>323.34802063302305</v>
      </c>
      <c r="F75" s="1">
        <f>SUM(-p*u/(mb*(3000+0.2*C75+0.05*C75^2)))</f>
        <v>-6.5848441195905272E-2</v>
      </c>
      <c r="G75" s="1">
        <f>SUM(C75+F75*(B75-C75)*(l/79))</f>
        <v>300.90694742843277</v>
      </c>
    </row>
    <row r="76" spans="1:7" x14ac:dyDescent="0.25">
      <c r="A76" s="1">
        <v>74</v>
      </c>
      <c r="B76" s="1">
        <f t="shared" si="2"/>
        <v>323.34802063302305</v>
      </c>
      <c r="C76" s="1">
        <f t="shared" si="3"/>
        <v>300.90694742843277</v>
      </c>
      <c r="D76" s="1">
        <f>SUM((-p*u)/((ma)*(4000+0.1*B76+0.01*B76^2)))</f>
        <v>-0.19693280207180863</v>
      </c>
      <c r="E76" s="1">
        <f>(B76+D76*(B76-C76)*(l/79))</f>
        <v>322.78860500926629</v>
      </c>
      <c r="F76" s="1">
        <f>SUM(-p*u/(mb*(3000+0.2*C76+0.05*C76^2)))</f>
        <v>-6.5898458114815428E-2</v>
      </c>
      <c r="G76" s="1">
        <f>SUM(C76+F76*(B76-C76)*(l/79))</f>
        <v>300.71975348886008</v>
      </c>
    </row>
    <row r="77" spans="1:7" x14ac:dyDescent="0.25">
      <c r="A77" s="1">
        <v>75</v>
      </c>
      <c r="B77" s="1">
        <f t="shared" si="2"/>
        <v>322.78860500926629</v>
      </c>
      <c r="C77" s="1">
        <f t="shared" si="3"/>
        <v>300.71975348886008</v>
      </c>
      <c r="D77" s="1">
        <f>SUM((-p*u)/((ma)*(4000+0.1*B77+0.01*B77^2)))</f>
        <v>-0.19707525751078867</v>
      </c>
      <c r="E77" s="1">
        <f>(B77+D77*(B77-C77)*(l/79))</f>
        <v>322.23807025023444</v>
      </c>
      <c r="F77" s="1">
        <f>SUM(-p*u/(mb*(3000+0.2*C77+0.05*C77^2)))</f>
        <v>-6.5947726903211351E-2</v>
      </c>
      <c r="G77" s="1">
        <f>SUM(C77+F77*(B77-C77)*(l/79))</f>
        <v>300.53552683150116</v>
      </c>
    </row>
    <row r="78" spans="1:7" x14ac:dyDescent="0.25">
      <c r="A78" s="1">
        <v>76</v>
      </c>
      <c r="B78" s="1">
        <f t="shared" si="2"/>
        <v>322.23807025023444</v>
      </c>
      <c r="C78" s="1">
        <f t="shared" si="3"/>
        <v>300.53552683150116</v>
      </c>
      <c r="D78" s="1">
        <f>SUM((-p*u)/((ma)*(4000+0.1*B78+0.01*B78^2)))</f>
        <v>-0.19721541512346102</v>
      </c>
      <c r="E78" s="1">
        <f>(B78+D78*(B78-C78)*(l/79))</f>
        <v>321.69628846421415</v>
      </c>
      <c r="F78" s="1">
        <f>SUM(-p*u/(mb*(3000+0.2*C78+0.05*C78^2)))</f>
        <v>-6.5996256892382518E-2</v>
      </c>
      <c r="G78" s="1">
        <f>SUM(C78+F78*(B78-C78)*(l/79))</f>
        <v>300.35422472635167</v>
      </c>
    </row>
    <row r="79" spans="1:7" x14ac:dyDescent="0.25">
      <c r="A79" s="1">
        <v>77</v>
      </c>
      <c r="B79" s="1">
        <f t="shared" si="2"/>
        <v>321.69628846421415</v>
      </c>
      <c r="C79" s="1">
        <f t="shared" si="3"/>
        <v>300.35422472635167</v>
      </c>
      <c r="D79" s="1">
        <f>SUM((-p*u)/((ma)*(4000+0.1*B79+0.01*B79^2)))</f>
        <v>-0.19735330863358047</v>
      </c>
      <c r="E79" s="1">
        <f>(B79+D79*(B79-C79)*(l/79))</f>
        <v>321.16313316146278</v>
      </c>
      <c r="F79" s="1">
        <f>SUM(-p*u/(mb*(3000+0.2*C79+0.05*C79^2)))</f>
        <v>-6.6044057357620214E-2</v>
      </c>
      <c r="G79" s="1">
        <f>SUM(C79+F79*(B79-C79)*(l/79))</f>
        <v>300.17580491855</v>
      </c>
    </row>
    <row r="80" spans="1:7" x14ac:dyDescent="0.25">
      <c r="A80" s="1">
        <v>78</v>
      </c>
      <c r="B80" s="1">
        <f t="shared" si="2"/>
        <v>321.16313316146278</v>
      </c>
      <c r="C80" s="1">
        <f t="shared" si="3"/>
        <v>300.17580491855</v>
      </c>
      <c r="D80" s="1">
        <f>SUM((-p*u)/((ma)*(4000+0.1*B80+0.01*B80^2)))</f>
        <v>-0.19748897139989915</v>
      </c>
      <c r="E80" s="1">
        <f>(B80+D80*(B80-C80)*(l/79))</f>
        <v>320.63847925423175</v>
      </c>
      <c r="F80" s="1">
        <f>SUM(-p*u/(mb*(3000+0.2*C80+0.05*C80^2)))</f>
        <v>-6.6091137516401055E-2</v>
      </c>
      <c r="G80" s="1">
        <f>SUM(C80+F80*(B80-C80)*(l/79))</f>
        <v>300.00022562778997</v>
      </c>
    </row>
    <row r="81" spans="1:7" x14ac:dyDescent="0.25">
      <c r="A81" s="1">
        <v>79</v>
      </c>
      <c r="B81" s="1">
        <f t="shared" si="2"/>
        <v>320.63847925423175</v>
      </c>
      <c r="C81" s="1">
        <f t="shared" si="3"/>
        <v>300.00022562778997</v>
      </c>
      <c r="D81" s="1">
        <f>SUM((-p*u)/((ma)*(4000+0.1*B81+0.01*B81^2)))</f>
        <v>-0.19762243641473864</v>
      </c>
      <c r="E81" s="1">
        <f>(B81+D81*(B81-C81)*(l/79))</f>
        <v>320.12220305613016</v>
      </c>
      <c r="F81" s="1">
        <f>SUM(-p*u/(mb*(3000+0.2*C81+0.05*C81^2)))</f>
        <v>-6.613750652666095E-2</v>
      </c>
      <c r="G81" s="1">
        <f>SUM(C81+F81*(B81-C81)*(l/79))</f>
        <v>299.82744554754726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2" sqref="B12"/>
    </sheetView>
  </sheetViews>
  <sheetFormatPr defaultRowHeight="15" x14ac:dyDescent="0.25"/>
  <cols>
    <col min="1" max="1" width="11.42578125" customWidth="1"/>
    <col min="2" max="2" width="11.85546875" bestFit="1" customWidth="1"/>
  </cols>
  <sheetData>
    <row r="1" spans="1:2" x14ac:dyDescent="0.25">
      <c r="A1" s="3" t="s">
        <v>18</v>
      </c>
      <c r="B1" s="3" t="s">
        <v>20</v>
      </c>
    </row>
    <row r="2" spans="1:2" x14ac:dyDescent="0.25">
      <c r="A2" s="4">
        <f>ea</f>
        <v>3.2685364610637542E-2</v>
      </c>
      <c r="B2" s="4">
        <v>10</v>
      </c>
    </row>
    <row r="3" spans="1:2" x14ac:dyDescent="0.25">
      <c r="A3" s="4">
        <f>eb</f>
        <v>1.4629336754340385E-2</v>
      </c>
      <c r="B3" s="4">
        <v>20</v>
      </c>
    </row>
    <row r="4" spans="1:2" x14ac:dyDescent="0.25">
      <c r="A4" s="4">
        <f>ec</f>
        <v>7.5467661236486416E-3</v>
      </c>
      <c r="B4" s="4">
        <v>40</v>
      </c>
    </row>
    <row r="5" spans="1:2" x14ac:dyDescent="0.25">
      <c r="A5" s="4">
        <f>ed</f>
        <v>4.1177546631888219E-3</v>
      </c>
      <c r="B5" s="4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i=10</vt:lpstr>
      <vt:lpstr>i=20</vt:lpstr>
      <vt:lpstr>i=40</vt:lpstr>
      <vt:lpstr>i=80</vt:lpstr>
      <vt:lpstr>PLOT</vt:lpstr>
      <vt:lpstr>ea</vt:lpstr>
      <vt:lpstr>eb</vt:lpstr>
      <vt:lpstr>ec</vt:lpstr>
      <vt:lpstr>ed</vt:lpstr>
      <vt:lpstr>l</vt:lpstr>
      <vt:lpstr>ma</vt:lpstr>
      <vt:lpstr>mb</vt:lpstr>
      <vt:lpstr>p</vt:lpstr>
      <vt:lpstr>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2015-12-30T02:24:49Z</dcterms:modified>
</cp:coreProperties>
</file>