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THIL\Downloads\"/>
    </mc:Choice>
  </mc:AlternateContent>
  <bookViews>
    <workbookView xWindow="0" yWindow="0" windowWidth="20490" windowHeight="7155" activeTab="6"/>
  </bookViews>
  <sheets>
    <sheet name="i=10" sheetId="1" r:id="rId1"/>
    <sheet name="i=20" sheetId="7" r:id="rId2"/>
    <sheet name="i=30" sheetId="3" r:id="rId3"/>
    <sheet name="i=40" sheetId="4" r:id="rId4"/>
    <sheet name="i=60" sheetId="5" r:id="rId5"/>
    <sheet name="i=80" sheetId="6" r:id="rId6"/>
    <sheet name="PLOT" sheetId="2" r:id="rId7"/>
  </sheets>
  <definedNames>
    <definedName name="ea">'i=10'!$L$9</definedName>
    <definedName name="eb">'i=20'!$M$12</definedName>
    <definedName name="ec">'i=30'!$M$8</definedName>
    <definedName name="ed">'i=40'!$M$12</definedName>
    <definedName name="ee">'i=60'!$M$12</definedName>
    <definedName name="ef">'i=80'!$M$13</definedName>
    <definedName name="l">'i=10'!$P$10</definedName>
    <definedName name="Ma">'i=10'!$P$13</definedName>
    <definedName name="mb">'i=10'!$P$14</definedName>
    <definedName name="p">'i=10'!$P$11</definedName>
    <definedName name="solver_adj" localSheetId="0" hidden="1">'i=10'!$B$287:$B$385,'i=10'!$C$286:$C$384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'i=10'!$H$6:$I$15</definedName>
    <definedName name="solver_lhs2" localSheetId="0" hidden="1">'i=10'!$H$6:$I$15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'i=10'!$J$386</definedName>
    <definedName name="solver_pre" localSheetId="0" hidden="1">0.000001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u">'i=10'!$P$12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2" l="1"/>
  <c r="B6" i="2"/>
  <c r="B5" i="2"/>
  <c r="B4" i="2"/>
  <c r="B3" i="2"/>
  <c r="B2" i="2"/>
  <c r="M13" i="6"/>
  <c r="D4" i="7"/>
  <c r="F4" i="7"/>
  <c r="H4" i="7"/>
  <c r="D5" i="7"/>
  <c r="F5" i="7"/>
  <c r="H5" i="7"/>
  <c r="D6" i="7"/>
  <c r="F6" i="7"/>
  <c r="H6" i="7"/>
  <c r="D7" i="7"/>
  <c r="F7" i="7"/>
  <c r="H7" i="7"/>
  <c r="D8" i="7"/>
  <c r="F8" i="7"/>
  <c r="H8" i="7"/>
  <c r="D9" i="7"/>
  <c r="F9" i="7"/>
  <c r="H9" i="7"/>
  <c r="D10" i="7"/>
  <c r="F10" i="7"/>
  <c r="H10" i="7"/>
  <c r="D11" i="7"/>
  <c r="F11" i="7"/>
  <c r="H11" i="7"/>
  <c r="D12" i="7"/>
  <c r="F12" i="7"/>
  <c r="H12" i="7"/>
  <c r="D13" i="7"/>
  <c r="F13" i="7"/>
  <c r="H13" i="7"/>
  <c r="D14" i="7"/>
  <c r="F14" i="7"/>
  <c r="H14" i="7"/>
  <c r="D15" i="7"/>
  <c r="F15" i="7"/>
  <c r="H15" i="7"/>
  <c r="D16" i="7"/>
  <c r="F16" i="7"/>
  <c r="H16" i="7"/>
  <c r="D17" i="7"/>
  <c r="F17" i="7"/>
  <c r="H17" i="7"/>
  <c r="D18" i="7"/>
  <c r="F18" i="7"/>
  <c r="H18" i="7"/>
  <c r="D19" i="7"/>
  <c r="F19" i="7"/>
  <c r="H19" i="7"/>
  <c r="D20" i="7"/>
  <c r="F20" i="7"/>
  <c r="H20" i="7"/>
  <c r="D21" i="7"/>
  <c r="F21" i="7"/>
  <c r="H21" i="7"/>
  <c r="D22" i="7"/>
  <c r="F22" i="7"/>
  <c r="H22" i="7"/>
  <c r="D23" i="7"/>
  <c r="F23" i="7"/>
  <c r="H23" i="7"/>
  <c r="H24" i="7"/>
  <c r="E4" i="7"/>
  <c r="G4" i="7"/>
  <c r="I4" i="7"/>
  <c r="E5" i="7"/>
  <c r="G5" i="7"/>
  <c r="I5" i="7"/>
  <c r="E6" i="7"/>
  <c r="G6" i="7"/>
  <c r="I6" i="7"/>
  <c r="E7" i="7"/>
  <c r="G7" i="7"/>
  <c r="I7" i="7"/>
  <c r="E8" i="7"/>
  <c r="G8" i="7"/>
  <c r="I8" i="7"/>
  <c r="E9" i="7"/>
  <c r="G9" i="7"/>
  <c r="I9" i="7"/>
  <c r="E10" i="7"/>
  <c r="G10" i="7"/>
  <c r="I10" i="7"/>
  <c r="E11" i="7"/>
  <c r="G11" i="7"/>
  <c r="I11" i="7"/>
  <c r="E12" i="7"/>
  <c r="G12" i="7"/>
  <c r="I12" i="7"/>
  <c r="E13" i="7"/>
  <c r="G13" i="7"/>
  <c r="I13" i="7"/>
  <c r="E14" i="7"/>
  <c r="G14" i="7"/>
  <c r="I14" i="7"/>
  <c r="E15" i="7"/>
  <c r="G15" i="7"/>
  <c r="I15" i="7"/>
  <c r="E16" i="7"/>
  <c r="G16" i="7"/>
  <c r="I16" i="7"/>
  <c r="E17" i="7"/>
  <c r="G17" i="7"/>
  <c r="I17" i="7"/>
  <c r="E18" i="7"/>
  <c r="G18" i="7"/>
  <c r="I18" i="7"/>
  <c r="E19" i="7"/>
  <c r="G19" i="7"/>
  <c r="I19" i="7"/>
  <c r="E20" i="7"/>
  <c r="G20" i="7"/>
  <c r="I20" i="7"/>
  <c r="E21" i="7"/>
  <c r="G21" i="7"/>
  <c r="I21" i="7"/>
  <c r="E22" i="7"/>
  <c r="G22" i="7"/>
  <c r="I22" i="7"/>
  <c r="E23" i="7"/>
  <c r="G23" i="7"/>
  <c r="I23" i="7"/>
  <c r="I24" i="7"/>
  <c r="I25" i="7"/>
  <c r="M12" i="7"/>
  <c r="D4" i="3"/>
  <c r="F4" i="3"/>
  <c r="H4" i="3"/>
  <c r="D5" i="3"/>
  <c r="F5" i="3"/>
  <c r="H5" i="3"/>
  <c r="D6" i="3"/>
  <c r="F6" i="3"/>
  <c r="H6" i="3"/>
  <c r="D7" i="3"/>
  <c r="F7" i="3"/>
  <c r="H7" i="3"/>
  <c r="D8" i="3"/>
  <c r="F8" i="3"/>
  <c r="H8" i="3"/>
  <c r="D9" i="3"/>
  <c r="F9" i="3"/>
  <c r="H9" i="3"/>
  <c r="D10" i="3"/>
  <c r="F10" i="3"/>
  <c r="H10" i="3"/>
  <c r="D11" i="3"/>
  <c r="F11" i="3"/>
  <c r="H11" i="3"/>
  <c r="D12" i="3"/>
  <c r="F12" i="3"/>
  <c r="H12" i="3"/>
  <c r="D13" i="3"/>
  <c r="F13" i="3"/>
  <c r="H13" i="3"/>
  <c r="D14" i="3"/>
  <c r="F14" i="3"/>
  <c r="H14" i="3"/>
  <c r="D15" i="3"/>
  <c r="F15" i="3"/>
  <c r="H15" i="3"/>
  <c r="D16" i="3"/>
  <c r="F16" i="3"/>
  <c r="H16" i="3"/>
  <c r="D17" i="3"/>
  <c r="F17" i="3"/>
  <c r="H17" i="3"/>
  <c r="D18" i="3"/>
  <c r="F18" i="3"/>
  <c r="H18" i="3"/>
  <c r="D19" i="3"/>
  <c r="F19" i="3"/>
  <c r="H19" i="3"/>
  <c r="D20" i="3"/>
  <c r="F20" i="3"/>
  <c r="H20" i="3"/>
  <c r="D21" i="3"/>
  <c r="F21" i="3"/>
  <c r="H21" i="3"/>
  <c r="D22" i="3"/>
  <c r="F22" i="3"/>
  <c r="H22" i="3"/>
  <c r="D23" i="3"/>
  <c r="F23" i="3"/>
  <c r="H23" i="3"/>
  <c r="D24" i="3"/>
  <c r="F24" i="3"/>
  <c r="H24" i="3"/>
  <c r="D25" i="3"/>
  <c r="F25" i="3"/>
  <c r="H25" i="3"/>
  <c r="D26" i="3"/>
  <c r="F26" i="3"/>
  <c r="H26" i="3"/>
  <c r="D27" i="3"/>
  <c r="F27" i="3"/>
  <c r="H27" i="3"/>
  <c r="D28" i="3"/>
  <c r="F28" i="3"/>
  <c r="H28" i="3"/>
  <c r="D29" i="3"/>
  <c r="F29" i="3"/>
  <c r="H29" i="3"/>
  <c r="D30" i="3"/>
  <c r="F30" i="3"/>
  <c r="H30" i="3"/>
  <c r="D31" i="3"/>
  <c r="F31" i="3"/>
  <c r="H31" i="3"/>
  <c r="D32" i="3"/>
  <c r="F32" i="3"/>
  <c r="H32" i="3"/>
  <c r="D33" i="3"/>
  <c r="F33" i="3"/>
  <c r="H33" i="3"/>
  <c r="H34" i="3"/>
  <c r="E4" i="3"/>
  <c r="G4" i="3"/>
  <c r="I4" i="3"/>
  <c r="E5" i="3"/>
  <c r="G5" i="3"/>
  <c r="I5" i="3"/>
  <c r="E6" i="3"/>
  <c r="G6" i="3"/>
  <c r="I6" i="3"/>
  <c r="E7" i="3"/>
  <c r="G7" i="3"/>
  <c r="I7" i="3"/>
  <c r="E8" i="3"/>
  <c r="G8" i="3"/>
  <c r="I8" i="3"/>
  <c r="E9" i="3"/>
  <c r="G9" i="3"/>
  <c r="I9" i="3"/>
  <c r="E10" i="3"/>
  <c r="G10" i="3"/>
  <c r="I10" i="3"/>
  <c r="E11" i="3"/>
  <c r="G11" i="3"/>
  <c r="I11" i="3"/>
  <c r="E12" i="3"/>
  <c r="G12" i="3"/>
  <c r="I12" i="3"/>
  <c r="E13" i="3"/>
  <c r="G13" i="3"/>
  <c r="I13" i="3"/>
  <c r="E14" i="3"/>
  <c r="G14" i="3"/>
  <c r="I14" i="3"/>
  <c r="E15" i="3"/>
  <c r="G15" i="3"/>
  <c r="I15" i="3"/>
  <c r="E16" i="3"/>
  <c r="G16" i="3"/>
  <c r="I16" i="3"/>
  <c r="E17" i="3"/>
  <c r="G17" i="3"/>
  <c r="I17" i="3"/>
  <c r="E18" i="3"/>
  <c r="G18" i="3"/>
  <c r="I18" i="3"/>
  <c r="E19" i="3"/>
  <c r="G19" i="3"/>
  <c r="I19" i="3"/>
  <c r="E20" i="3"/>
  <c r="G20" i="3"/>
  <c r="I20" i="3"/>
  <c r="E21" i="3"/>
  <c r="G21" i="3"/>
  <c r="I21" i="3"/>
  <c r="E22" i="3"/>
  <c r="G22" i="3"/>
  <c r="I22" i="3"/>
  <c r="E23" i="3"/>
  <c r="G23" i="3"/>
  <c r="I23" i="3"/>
  <c r="E24" i="3"/>
  <c r="G24" i="3"/>
  <c r="I24" i="3"/>
  <c r="E25" i="3"/>
  <c r="G25" i="3"/>
  <c r="I25" i="3"/>
  <c r="E26" i="3"/>
  <c r="G26" i="3"/>
  <c r="I26" i="3"/>
  <c r="E27" i="3"/>
  <c r="G27" i="3"/>
  <c r="I27" i="3"/>
  <c r="E28" i="3"/>
  <c r="G28" i="3"/>
  <c r="I28" i="3"/>
  <c r="E29" i="3"/>
  <c r="G29" i="3"/>
  <c r="I29" i="3"/>
  <c r="E30" i="3"/>
  <c r="G30" i="3"/>
  <c r="I30" i="3"/>
  <c r="E31" i="3"/>
  <c r="G31" i="3"/>
  <c r="I31" i="3"/>
  <c r="E32" i="3"/>
  <c r="G32" i="3"/>
  <c r="I32" i="3"/>
  <c r="E33" i="3"/>
  <c r="G33" i="3"/>
  <c r="I33" i="3"/>
  <c r="I34" i="3"/>
  <c r="I35" i="3"/>
  <c r="M8" i="3"/>
  <c r="D4" i="4"/>
  <c r="F4" i="4"/>
  <c r="H4" i="4"/>
  <c r="D5" i="4"/>
  <c r="F5" i="4"/>
  <c r="H5" i="4"/>
  <c r="D6" i="4"/>
  <c r="F6" i="4"/>
  <c r="H6" i="4"/>
  <c r="D7" i="4"/>
  <c r="F7" i="4"/>
  <c r="H7" i="4"/>
  <c r="D8" i="4"/>
  <c r="F8" i="4"/>
  <c r="H8" i="4"/>
  <c r="D9" i="4"/>
  <c r="F9" i="4"/>
  <c r="H9" i="4"/>
  <c r="D10" i="4"/>
  <c r="F10" i="4"/>
  <c r="H10" i="4"/>
  <c r="D11" i="4"/>
  <c r="F11" i="4"/>
  <c r="H11" i="4"/>
  <c r="D12" i="4"/>
  <c r="F12" i="4"/>
  <c r="H12" i="4"/>
  <c r="D13" i="4"/>
  <c r="F13" i="4"/>
  <c r="H13" i="4"/>
  <c r="D14" i="4"/>
  <c r="F14" i="4"/>
  <c r="H14" i="4"/>
  <c r="D15" i="4"/>
  <c r="F15" i="4"/>
  <c r="H15" i="4"/>
  <c r="D16" i="4"/>
  <c r="F16" i="4"/>
  <c r="H16" i="4"/>
  <c r="D17" i="4"/>
  <c r="F17" i="4"/>
  <c r="H17" i="4"/>
  <c r="D18" i="4"/>
  <c r="F18" i="4"/>
  <c r="H18" i="4"/>
  <c r="D19" i="4"/>
  <c r="F19" i="4"/>
  <c r="H19" i="4"/>
  <c r="D20" i="4"/>
  <c r="F20" i="4"/>
  <c r="H20" i="4"/>
  <c r="D21" i="4"/>
  <c r="F21" i="4"/>
  <c r="H21" i="4"/>
  <c r="D22" i="4"/>
  <c r="F22" i="4"/>
  <c r="H22" i="4"/>
  <c r="D23" i="4"/>
  <c r="F23" i="4"/>
  <c r="H23" i="4"/>
  <c r="D24" i="4"/>
  <c r="F24" i="4"/>
  <c r="H24" i="4"/>
  <c r="D25" i="4"/>
  <c r="F25" i="4"/>
  <c r="H25" i="4"/>
  <c r="D26" i="4"/>
  <c r="F26" i="4"/>
  <c r="H26" i="4"/>
  <c r="D27" i="4"/>
  <c r="F27" i="4"/>
  <c r="H27" i="4"/>
  <c r="D28" i="4"/>
  <c r="F28" i="4"/>
  <c r="H28" i="4"/>
  <c r="D29" i="4"/>
  <c r="F29" i="4"/>
  <c r="H29" i="4"/>
  <c r="D30" i="4"/>
  <c r="F30" i="4"/>
  <c r="H30" i="4"/>
  <c r="D31" i="4"/>
  <c r="F31" i="4"/>
  <c r="H31" i="4"/>
  <c r="D32" i="4"/>
  <c r="F32" i="4"/>
  <c r="H32" i="4"/>
  <c r="D33" i="4"/>
  <c r="F33" i="4"/>
  <c r="H33" i="4"/>
  <c r="D34" i="4"/>
  <c r="F34" i="4"/>
  <c r="H34" i="4"/>
  <c r="D35" i="4"/>
  <c r="F35" i="4"/>
  <c r="H35" i="4"/>
  <c r="D36" i="4"/>
  <c r="F36" i="4"/>
  <c r="H36" i="4"/>
  <c r="D37" i="4"/>
  <c r="F37" i="4"/>
  <c r="H37" i="4"/>
  <c r="D38" i="4"/>
  <c r="F38" i="4"/>
  <c r="H38" i="4"/>
  <c r="D39" i="4"/>
  <c r="F39" i="4"/>
  <c r="H39" i="4"/>
  <c r="D40" i="4"/>
  <c r="F40" i="4"/>
  <c r="H40" i="4"/>
  <c r="D41" i="4"/>
  <c r="F41" i="4"/>
  <c r="H41" i="4"/>
  <c r="D42" i="4"/>
  <c r="F42" i="4"/>
  <c r="H42" i="4"/>
  <c r="D43" i="4"/>
  <c r="F43" i="4"/>
  <c r="H43" i="4"/>
  <c r="H44" i="4"/>
  <c r="E4" i="4"/>
  <c r="G4" i="4"/>
  <c r="I4" i="4"/>
  <c r="E5" i="4"/>
  <c r="G5" i="4"/>
  <c r="I5" i="4"/>
  <c r="E6" i="4"/>
  <c r="G6" i="4"/>
  <c r="I6" i="4"/>
  <c r="E7" i="4"/>
  <c r="G7" i="4"/>
  <c r="I7" i="4"/>
  <c r="E8" i="4"/>
  <c r="G8" i="4"/>
  <c r="I8" i="4"/>
  <c r="E9" i="4"/>
  <c r="G9" i="4"/>
  <c r="I9" i="4"/>
  <c r="E10" i="4"/>
  <c r="G10" i="4"/>
  <c r="I10" i="4"/>
  <c r="E11" i="4"/>
  <c r="G11" i="4"/>
  <c r="I11" i="4"/>
  <c r="E12" i="4"/>
  <c r="G12" i="4"/>
  <c r="I12" i="4"/>
  <c r="E13" i="4"/>
  <c r="G13" i="4"/>
  <c r="I13" i="4"/>
  <c r="E14" i="4"/>
  <c r="G14" i="4"/>
  <c r="I14" i="4"/>
  <c r="E15" i="4"/>
  <c r="G15" i="4"/>
  <c r="I15" i="4"/>
  <c r="E16" i="4"/>
  <c r="G16" i="4"/>
  <c r="I16" i="4"/>
  <c r="E17" i="4"/>
  <c r="G17" i="4"/>
  <c r="I17" i="4"/>
  <c r="E18" i="4"/>
  <c r="G18" i="4"/>
  <c r="I18" i="4"/>
  <c r="E19" i="4"/>
  <c r="G19" i="4"/>
  <c r="I19" i="4"/>
  <c r="E20" i="4"/>
  <c r="G20" i="4"/>
  <c r="I20" i="4"/>
  <c r="E21" i="4"/>
  <c r="G21" i="4"/>
  <c r="I21" i="4"/>
  <c r="E22" i="4"/>
  <c r="G22" i="4"/>
  <c r="I22" i="4"/>
  <c r="E23" i="4"/>
  <c r="G23" i="4"/>
  <c r="I23" i="4"/>
  <c r="E24" i="4"/>
  <c r="G24" i="4"/>
  <c r="I24" i="4"/>
  <c r="E25" i="4"/>
  <c r="G25" i="4"/>
  <c r="I25" i="4"/>
  <c r="E26" i="4"/>
  <c r="G26" i="4"/>
  <c r="I26" i="4"/>
  <c r="E27" i="4"/>
  <c r="G27" i="4"/>
  <c r="I27" i="4"/>
  <c r="E28" i="4"/>
  <c r="G28" i="4"/>
  <c r="I28" i="4"/>
  <c r="E29" i="4"/>
  <c r="G29" i="4"/>
  <c r="I29" i="4"/>
  <c r="E30" i="4"/>
  <c r="G30" i="4"/>
  <c r="I30" i="4"/>
  <c r="E31" i="4"/>
  <c r="G31" i="4"/>
  <c r="I31" i="4"/>
  <c r="E32" i="4"/>
  <c r="G32" i="4"/>
  <c r="I32" i="4"/>
  <c r="E33" i="4"/>
  <c r="G33" i="4"/>
  <c r="I33" i="4"/>
  <c r="E34" i="4"/>
  <c r="G34" i="4"/>
  <c r="I34" i="4"/>
  <c r="E35" i="4"/>
  <c r="G35" i="4"/>
  <c r="I35" i="4"/>
  <c r="E36" i="4"/>
  <c r="G36" i="4"/>
  <c r="I36" i="4"/>
  <c r="E37" i="4"/>
  <c r="G37" i="4"/>
  <c r="I37" i="4"/>
  <c r="E38" i="4"/>
  <c r="G38" i="4"/>
  <c r="I38" i="4"/>
  <c r="E39" i="4"/>
  <c r="G39" i="4"/>
  <c r="I39" i="4"/>
  <c r="E40" i="4"/>
  <c r="G40" i="4"/>
  <c r="I40" i="4"/>
  <c r="E41" i="4"/>
  <c r="G41" i="4"/>
  <c r="I41" i="4"/>
  <c r="E42" i="4"/>
  <c r="G42" i="4"/>
  <c r="I42" i="4"/>
  <c r="E43" i="4"/>
  <c r="G43" i="4"/>
  <c r="I43" i="4"/>
  <c r="I44" i="4"/>
  <c r="I45" i="4"/>
  <c r="M12" i="4"/>
  <c r="D4" i="5"/>
  <c r="F4" i="5"/>
  <c r="H4" i="5"/>
  <c r="D5" i="5"/>
  <c r="F5" i="5"/>
  <c r="H5" i="5"/>
  <c r="D6" i="5"/>
  <c r="F6" i="5"/>
  <c r="H6" i="5"/>
  <c r="D7" i="5"/>
  <c r="F7" i="5"/>
  <c r="H7" i="5"/>
  <c r="D8" i="5"/>
  <c r="F8" i="5"/>
  <c r="H8" i="5"/>
  <c r="D9" i="5"/>
  <c r="F9" i="5"/>
  <c r="H9" i="5"/>
  <c r="D10" i="5"/>
  <c r="F10" i="5"/>
  <c r="H10" i="5"/>
  <c r="D11" i="5"/>
  <c r="F11" i="5"/>
  <c r="H11" i="5"/>
  <c r="D12" i="5"/>
  <c r="F12" i="5"/>
  <c r="H12" i="5"/>
  <c r="D13" i="5"/>
  <c r="F13" i="5"/>
  <c r="H13" i="5"/>
  <c r="D14" i="5"/>
  <c r="F14" i="5"/>
  <c r="H14" i="5"/>
  <c r="D15" i="5"/>
  <c r="F15" i="5"/>
  <c r="H15" i="5"/>
  <c r="D16" i="5"/>
  <c r="F16" i="5"/>
  <c r="H16" i="5"/>
  <c r="D17" i="5"/>
  <c r="F17" i="5"/>
  <c r="H17" i="5"/>
  <c r="D18" i="5"/>
  <c r="F18" i="5"/>
  <c r="H18" i="5"/>
  <c r="D19" i="5"/>
  <c r="F19" i="5"/>
  <c r="H19" i="5"/>
  <c r="D20" i="5"/>
  <c r="F20" i="5"/>
  <c r="H20" i="5"/>
  <c r="D21" i="5"/>
  <c r="F21" i="5"/>
  <c r="H21" i="5"/>
  <c r="D22" i="5"/>
  <c r="F22" i="5"/>
  <c r="H22" i="5"/>
  <c r="D23" i="5"/>
  <c r="F23" i="5"/>
  <c r="H23" i="5"/>
  <c r="D24" i="5"/>
  <c r="F24" i="5"/>
  <c r="H24" i="5"/>
  <c r="D25" i="5"/>
  <c r="F25" i="5"/>
  <c r="H25" i="5"/>
  <c r="D26" i="5"/>
  <c r="F26" i="5"/>
  <c r="H26" i="5"/>
  <c r="D27" i="5"/>
  <c r="F27" i="5"/>
  <c r="H27" i="5"/>
  <c r="D28" i="5"/>
  <c r="F28" i="5"/>
  <c r="H28" i="5"/>
  <c r="D29" i="5"/>
  <c r="F29" i="5"/>
  <c r="H29" i="5"/>
  <c r="D30" i="5"/>
  <c r="F30" i="5"/>
  <c r="H30" i="5"/>
  <c r="D31" i="5"/>
  <c r="F31" i="5"/>
  <c r="H31" i="5"/>
  <c r="D32" i="5"/>
  <c r="F32" i="5"/>
  <c r="H32" i="5"/>
  <c r="D33" i="5"/>
  <c r="F33" i="5"/>
  <c r="H33" i="5"/>
  <c r="D34" i="5"/>
  <c r="F34" i="5"/>
  <c r="H34" i="5"/>
  <c r="D35" i="5"/>
  <c r="F35" i="5"/>
  <c r="H35" i="5"/>
  <c r="D36" i="5"/>
  <c r="F36" i="5"/>
  <c r="H36" i="5"/>
  <c r="D37" i="5"/>
  <c r="F37" i="5"/>
  <c r="H37" i="5"/>
  <c r="D38" i="5"/>
  <c r="F38" i="5"/>
  <c r="H38" i="5"/>
  <c r="D39" i="5"/>
  <c r="F39" i="5"/>
  <c r="H39" i="5"/>
  <c r="D40" i="5"/>
  <c r="F40" i="5"/>
  <c r="H40" i="5"/>
  <c r="D41" i="5"/>
  <c r="F41" i="5"/>
  <c r="H41" i="5"/>
  <c r="D42" i="5"/>
  <c r="F42" i="5"/>
  <c r="H42" i="5"/>
  <c r="D43" i="5"/>
  <c r="F43" i="5"/>
  <c r="H43" i="5"/>
  <c r="D44" i="5"/>
  <c r="F44" i="5"/>
  <c r="H44" i="5"/>
  <c r="D45" i="5"/>
  <c r="F45" i="5"/>
  <c r="H45" i="5"/>
  <c r="D46" i="5"/>
  <c r="F46" i="5"/>
  <c r="H46" i="5"/>
  <c r="D47" i="5"/>
  <c r="F47" i="5"/>
  <c r="H47" i="5"/>
  <c r="D48" i="5"/>
  <c r="F48" i="5"/>
  <c r="H48" i="5"/>
  <c r="D49" i="5"/>
  <c r="F49" i="5"/>
  <c r="H49" i="5"/>
  <c r="D50" i="5"/>
  <c r="F50" i="5"/>
  <c r="H50" i="5"/>
  <c r="D51" i="5"/>
  <c r="F51" i="5"/>
  <c r="H51" i="5"/>
  <c r="D52" i="5"/>
  <c r="F52" i="5"/>
  <c r="H52" i="5"/>
  <c r="D53" i="5"/>
  <c r="F53" i="5"/>
  <c r="H53" i="5"/>
  <c r="D54" i="5"/>
  <c r="F54" i="5"/>
  <c r="H54" i="5"/>
  <c r="D55" i="5"/>
  <c r="F55" i="5"/>
  <c r="H55" i="5"/>
  <c r="D56" i="5"/>
  <c r="F56" i="5"/>
  <c r="H56" i="5"/>
  <c r="D57" i="5"/>
  <c r="F57" i="5"/>
  <c r="H57" i="5"/>
  <c r="D58" i="5"/>
  <c r="F58" i="5"/>
  <c r="H58" i="5"/>
  <c r="D59" i="5"/>
  <c r="F59" i="5"/>
  <c r="H59" i="5"/>
  <c r="D60" i="5"/>
  <c r="F60" i="5"/>
  <c r="H60" i="5"/>
  <c r="D61" i="5"/>
  <c r="F61" i="5"/>
  <c r="H61" i="5"/>
  <c r="D62" i="5"/>
  <c r="F62" i="5"/>
  <c r="H62" i="5"/>
  <c r="D63" i="5"/>
  <c r="F63" i="5"/>
  <c r="H63" i="5"/>
  <c r="H64" i="5"/>
  <c r="E4" i="5"/>
  <c r="G4" i="5"/>
  <c r="I4" i="5"/>
  <c r="E5" i="5"/>
  <c r="G5" i="5"/>
  <c r="I5" i="5"/>
  <c r="E6" i="5"/>
  <c r="G6" i="5"/>
  <c r="I6" i="5"/>
  <c r="E7" i="5"/>
  <c r="G7" i="5"/>
  <c r="I7" i="5"/>
  <c r="E8" i="5"/>
  <c r="G8" i="5"/>
  <c r="I8" i="5"/>
  <c r="E9" i="5"/>
  <c r="G9" i="5"/>
  <c r="I9" i="5"/>
  <c r="E10" i="5"/>
  <c r="G10" i="5"/>
  <c r="I10" i="5"/>
  <c r="E11" i="5"/>
  <c r="G11" i="5"/>
  <c r="I11" i="5"/>
  <c r="E12" i="5"/>
  <c r="G12" i="5"/>
  <c r="I12" i="5"/>
  <c r="E13" i="5"/>
  <c r="G13" i="5"/>
  <c r="I13" i="5"/>
  <c r="E14" i="5"/>
  <c r="G14" i="5"/>
  <c r="I14" i="5"/>
  <c r="E15" i="5"/>
  <c r="G15" i="5"/>
  <c r="I15" i="5"/>
  <c r="E16" i="5"/>
  <c r="G16" i="5"/>
  <c r="I16" i="5"/>
  <c r="E17" i="5"/>
  <c r="G17" i="5"/>
  <c r="I17" i="5"/>
  <c r="E18" i="5"/>
  <c r="G18" i="5"/>
  <c r="I18" i="5"/>
  <c r="E19" i="5"/>
  <c r="G19" i="5"/>
  <c r="I19" i="5"/>
  <c r="E20" i="5"/>
  <c r="G20" i="5"/>
  <c r="I20" i="5"/>
  <c r="E21" i="5"/>
  <c r="G21" i="5"/>
  <c r="I21" i="5"/>
  <c r="E22" i="5"/>
  <c r="G22" i="5"/>
  <c r="I22" i="5"/>
  <c r="E23" i="5"/>
  <c r="G23" i="5"/>
  <c r="I23" i="5"/>
  <c r="E24" i="5"/>
  <c r="G24" i="5"/>
  <c r="I24" i="5"/>
  <c r="E25" i="5"/>
  <c r="G25" i="5"/>
  <c r="I25" i="5"/>
  <c r="E26" i="5"/>
  <c r="G26" i="5"/>
  <c r="I26" i="5"/>
  <c r="E27" i="5"/>
  <c r="G27" i="5"/>
  <c r="I27" i="5"/>
  <c r="E28" i="5"/>
  <c r="G28" i="5"/>
  <c r="I28" i="5"/>
  <c r="E29" i="5"/>
  <c r="G29" i="5"/>
  <c r="I29" i="5"/>
  <c r="E30" i="5"/>
  <c r="G30" i="5"/>
  <c r="I30" i="5"/>
  <c r="E31" i="5"/>
  <c r="G31" i="5"/>
  <c r="I31" i="5"/>
  <c r="E32" i="5"/>
  <c r="G32" i="5"/>
  <c r="I32" i="5"/>
  <c r="E33" i="5"/>
  <c r="G33" i="5"/>
  <c r="I33" i="5"/>
  <c r="E34" i="5"/>
  <c r="G34" i="5"/>
  <c r="I34" i="5"/>
  <c r="E35" i="5"/>
  <c r="G35" i="5"/>
  <c r="I35" i="5"/>
  <c r="E36" i="5"/>
  <c r="G36" i="5"/>
  <c r="I36" i="5"/>
  <c r="E37" i="5"/>
  <c r="G37" i="5"/>
  <c r="I37" i="5"/>
  <c r="E38" i="5"/>
  <c r="G38" i="5"/>
  <c r="I38" i="5"/>
  <c r="E39" i="5"/>
  <c r="G39" i="5"/>
  <c r="I39" i="5"/>
  <c r="E40" i="5"/>
  <c r="G40" i="5"/>
  <c r="I40" i="5"/>
  <c r="E41" i="5"/>
  <c r="G41" i="5"/>
  <c r="I41" i="5"/>
  <c r="E42" i="5"/>
  <c r="G42" i="5"/>
  <c r="I42" i="5"/>
  <c r="E43" i="5"/>
  <c r="G43" i="5"/>
  <c r="I43" i="5"/>
  <c r="E44" i="5"/>
  <c r="G44" i="5"/>
  <c r="I44" i="5"/>
  <c r="E45" i="5"/>
  <c r="G45" i="5"/>
  <c r="I45" i="5"/>
  <c r="E46" i="5"/>
  <c r="G46" i="5"/>
  <c r="I46" i="5"/>
  <c r="E47" i="5"/>
  <c r="G47" i="5"/>
  <c r="I47" i="5"/>
  <c r="E48" i="5"/>
  <c r="G48" i="5"/>
  <c r="I48" i="5"/>
  <c r="E49" i="5"/>
  <c r="G49" i="5"/>
  <c r="I49" i="5"/>
  <c r="E50" i="5"/>
  <c r="G50" i="5"/>
  <c r="I50" i="5"/>
  <c r="E51" i="5"/>
  <c r="G51" i="5"/>
  <c r="I51" i="5"/>
  <c r="E52" i="5"/>
  <c r="G52" i="5"/>
  <c r="I52" i="5"/>
  <c r="E53" i="5"/>
  <c r="G53" i="5"/>
  <c r="I53" i="5"/>
  <c r="E54" i="5"/>
  <c r="G54" i="5"/>
  <c r="I54" i="5"/>
  <c r="E55" i="5"/>
  <c r="G55" i="5"/>
  <c r="I55" i="5"/>
  <c r="E56" i="5"/>
  <c r="G56" i="5"/>
  <c r="I56" i="5"/>
  <c r="E57" i="5"/>
  <c r="G57" i="5"/>
  <c r="I57" i="5"/>
  <c r="E58" i="5"/>
  <c r="G58" i="5"/>
  <c r="I58" i="5"/>
  <c r="E59" i="5"/>
  <c r="G59" i="5"/>
  <c r="I59" i="5"/>
  <c r="E60" i="5"/>
  <c r="G60" i="5"/>
  <c r="I60" i="5"/>
  <c r="E61" i="5"/>
  <c r="G61" i="5"/>
  <c r="I61" i="5"/>
  <c r="E62" i="5"/>
  <c r="G62" i="5"/>
  <c r="I62" i="5"/>
  <c r="E63" i="5"/>
  <c r="G63" i="5"/>
  <c r="I63" i="5"/>
  <c r="I64" i="5"/>
  <c r="I65" i="5"/>
  <c r="M12" i="5"/>
  <c r="D4" i="6"/>
  <c r="F4" i="6"/>
  <c r="H4" i="6"/>
  <c r="D5" i="6"/>
  <c r="F5" i="6"/>
  <c r="H5" i="6"/>
  <c r="D6" i="6"/>
  <c r="F6" i="6"/>
  <c r="H6" i="6"/>
  <c r="D7" i="6"/>
  <c r="F7" i="6"/>
  <c r="H7" i="6"/>
  <c r="D8" i="6"/>
  <c r="F8" i="6"/>
  <c r="H8" i="6"/>
  <c r="D9" i="6"/>
  <c r="F9" i="6"/>
  <c r="H9" i="6"/>
  <c r="D10" i="6"/>
  <c r="F10" i="6"/>
  <c r="H10" i="6"/>
  <c r="D11" i="6"/>
  <c r="F11" i="6"/>
  <c r="H11" i="6"/>
  <c r="D12" i="6"/>
  <c r="F12" i="6"/>
  <c r="H12" i="6"/>
  <c r="D13" i="6"/>
  <c r="F13" i="6"/>
  <c r="H13" i="6"/>
  <c r="D14" i="6"/>
  <c r="F14" i="6"/>
  <c r="H14" i="6"/>
  <c r="D15" i="6"/>
  <c r="F15" i="6"/>
  <c r="H15" i="6"/>
  <c r="D16" i="6"/>
  <c r="F16" i="6"/>
  <c r="H16" i="6"/>
  <c r="D17" i="6"/>
  <c r="F17" i="6"/>
  <c r="H17" i="6"/>
  <c r="D18" i="6"/>
  <c r="F18" i="6"/>
  <c r="H18" i="6"/>
  <c r="D19" i="6"/>
  <c r="F19" i="6"/>
  <c r="H19" i="6"/>
  <c r="D20" i="6"/>
  <c r="F20" i="6"/>
  <c r="H20" i="6"/>
  <c r="D21" i="6"/>
  <c r="F21" i="6"/>
  <c r="H21" i="6"/>
  <c r="D22" i="6"/>
  <c r="F22" i="6"/>
  <c r="H22" i="6"/>
  <c r="D23" i="6"/>
  <c r="F23" i="6"/>
  <c r="H23" i="6"/>
  <c r="D24" i="6"/>
  <c r="F24" i="6"/>
  <c r="H24" i="6"/>
  <c r="D25" i="6"/>
  <c r="F25" i="6"/>
  <c r="H25" i="6"/>
  <c r="D26" i="6"/>
  <c r="F26" i="6"/>
  <c r="H26" i="6"/>
  <c r="D27" i="6"/>
  <c r="F27" i="6"/>
  <c r="H27" i="6"/>
  <c r="D28" i="6"/>
  <c r="F28" i="6"/>
  <c r="H28" i="6"/>
  <c r="D29" i="6"/>
  <c r="F29" i="6"/>
  <c r="H29" i="6"/>
  <c r="D30" i="6"/>
  <c r="F30" i="6"/>
  <c r="H30" i="6"/>
  <c r="D31" i="6"/>
  <c r="F31" i="6"/>
  <c r="H31" i="6"/>
  <c r="D32" i="6"/>
  <c r="F32" i="6"/>
  <c r="H32" i="6"/>
  <c r="D33" i="6"/>
  <c r="F33" i="6"/>
  <c r="H33" i="6"/>
  <c r="D34" i="6"/>
  <c r="F34" i="6"/>
  <c r="H34" i="6"/>
  <c r="D35" i="6"/>
  <c r="F35" i="6"/>
  <c r="H35" i="6"/>
  <c r="D36" i="6"/>
  <c r="F36" i="6"/>
  <c r="H36" i="6"/>
  <c r="D37" i="6"/>
  <c r="F37" i="6"/>
  <c r="H37" i="6"/>
  <c r="D38" i="6"/>
  <c r="F38" i="6"/>
  <c r="H38" i="6"/>
  <c r="D39" i="6"/>
  <c r="F39" i="6"/>
  <c r="H39" i="6"/>
  <c r="D40" i="6"/>
  <c r="F40" i="6"/>
  <c r="H40" i="6"/>
  <c r="D41" i="6"/>
  <c r="F41" i="6"/>
  <c r="H41" i="6"/>
  <c r="D42" i="6"/>
  <c r="F42" i="6"/>
  <c r="H42" i="6"/>
  <c r="D43" i="6"/>
  <c r="F43" i="6"/>
  <c r="H43" i="6"/>
  <c r="D44" i="6"/>
  <c r="F44" i="6"/>
  <c r="H44" i="6"/>
  <c r="D45" i="6"/>
  <c r="F45" i="6"/>
  <c r="H45" i="6"/>
  <c r="D46" i="6"/>
  <c r="F46" i="6"/>
  <c r="H46" i="6"/>
  <c r="D47" i="6"/>
  <c r="F47" i="6"/>
  <c r="H47" i="6"/>
  <c r="D48" i="6"/>
  <c r="F48" i="6"/>
  <c r="H48" i="6"/>
  <c r="D49" i="6"/>
  <c r="F49" i="6"/>
  <c r="H49" i="6"/>
  <c r="D50" i="6"/>
  <c r="F50" i="6"/>
  <c r="H50" i="6"/>
  <c r="D51" i="6"/>
  <c r="F51" i="6"/>
  <c r="H51" i="6"/>
  <c r="D52" i="6"/>
  <c r="F52" i="6"/>
  <c r="H52" i="6"/>
  <c r="D53" i="6"/>
  <c r="F53" i="6"/>
  <c r="H53" i="6"/>
  <c r="D54" i="6"/>
  <c r="F54" i="6"/>
  <c r="H54" i="6"/>
  <c r="D55" i="6"/>
  <c r="F55" i="6"/>
  <c r="H55" i="6"/>
  <c r="D56" i="6"/>
  <c r="F56" i="6"/>
  <c r="H56" i="6"/>
  <c r="D57" i="6"/>
  <c r="F57" i="6"/>
  <c r="H57" i="6"/>
  <c r="D58" i="6"/>
  <c r="F58" i="6"/>
  <c r="H58" i="6"/>
  <c r="D59" i="6"/>
  <c r="F59" i="6"/>
  <c r="H59" i="6"/>
  <c r="D60" i="6"/>
  <c r="F60" i="6"/>
  <c r="H60" i="6"/>
  <c r="D61" i="6"/>
  <c r="F61" i="6"/>
  <c r="H61" i="6"/>
  <c r="D62" i="6"/>
  <c r="F62" i="6"/>
  <c r="H62" i="6"/>
  <c r="D63" i="6"/>
  <c r="F63" i="6"/>
  <c r="H63" i="6"/>
  <c r="D64" i="6"/>
  <c r="F64" i="6"/>
  <c r="H64" i="6"/>
  <c r="D65" i="6"/>
  <c r="F65" i="6"/>
  <c r="H65" i="6"/>
  <c r="D66" i="6"/>
  <c r="F66" i="6"/>
  <c r="H66" i="6"/>
  <c r="D67" i="6"/>
  <c r="F67" i="6"/>
  <c r="H67" i="6"/>
  <c r="D68" i="6"/>
  <c r="F68" i="6"/>
  <c r="H68" i="6"/>
  <c r="D69" i="6"/>
  <c r="F69" i="6"/>
  <c r="H69" i="6"/>
  <c r="D70" i="6"/>
  <c r="F70" i="6"/>
  <c r="H70" i="6"/>
  <c r="D71" i="6"/>
  <c r="F71" i="6"/>
  <c r="H71" i="6"/>
  <c r="D72" i="6"/>
  <c r="F72" i="6"/>
  <c r="H72" i="6"/>
  <c r="D73" i="6"/>
  <c r="F73" i="6"/>
  <c r="H73" i="6"/>
  <c r="D74" i="6"/>
  <c r="F74" i="6"/>
  <c r="H74" i="6"/>
  <c r="D75" i="6"/>
  <c r="F75" i="6"/>
  <c r="H75" i="6"/>
  <c r="D76" i="6"/>
  <c r="F76" i="6"/>
  <c r="H76" i="6"/>
  <c r="D77" i="6"/>
  <c r="F77" i="6"/>
  <c r="H77" i="6"/>
  <c r="D78" i="6"/>
  <c r="F78" i="6"/>
  <c r="H78" i="6"/>
  <c r="D79" i="6"/>
  <c r="F79" i="6"/>
  <c r="H79" i="6"/>
  <c r="D80" i="6"/>
  <c r="F80" i="6"/>
  <c r="H80" i="6"/>
  <c r="D81" i="6"/>
  <c r="F81" i="6"/>
  <c r="H81" i="6"/>
  <c r="D82" i="6"/>
  <c r="F82" i="6"/>
  <c r="H82" i="6"/>
  <c r="D83" i="6"/>
  <c r="F83" i="6"/>
  <c r="H83" i="6"/>
  <c r="H84" i="6"/>
  <c r="E4" i="6"/>
  <c r="G4" i="6"/>
  <c r="I4" i="6"/>
  <c r="E5" i="6"/>
  <c r="G5" i="6"/>
  <c r="I5" i="6"/>
  <c r="E6" i="6"/>
  <c r="G6" i="6"/>
  <c r="I6" i="6"/>
  <c r="E7" i="6"/>
  <c r="G7" i="6"/>
  <c r="I7" i="6"/>
  <c r="E8" i="6"/>
  <c r="G8" i="6"/>
  <c r="I8" i="6"/>
  <c r="E9" i="6"/>
  <c r="G9" i="6"/>
  <c r="I9" i="6"/>
  <c r="E10" i="6"/>
  <c r="G10" i="6"/>
  <c r="I10" i="6"/>
  <c r="E11" i="6"/>
  <c r="G11" i="6"/>
  <c r="I11" i="6"/>
  <c r="E12" i="6"/>
  <c r="G12" i="6"/>
  <c r="I12" i="6"/>
  <c r="E13" i="6"/>
  <c r="G13" i="6"/>
  <c r="I13" i="6"/>
  <c r="E14" i="6"/>
  <c r="G14" i="6"/>
  <c r="I14" i="6"/>
  <c r="E15" i="6"/>
  <c r="G15" i="6"/>
  <c r="I15" i="6"/>
  <c r="E16" i="6"/>
  <c r="G16" i="6"/>
  <c r="I16" i="6"/>
  <c r="E17" i="6"/>
  <c r="G17" i="6"/>
  <c r="I17" i="6"/>
  <c r="E18" i="6"/>
  <c r="G18" i="6"/>
  <c r="I18" i="6"/>
  <c r="E19" i="6"/>
  <c r="G19" i="6"/>
  <c r="I19" i="6"/>
  <c r="E20" i="6"/>
  <c r="G20" i="6"/>
  <c r="I20" i="6"/>
  <c r="E21" i="6"/>
  <c r="G21" i="6"/>
  <c r="I21" i="6"/>
  <c r="E22" i="6"/>
  <c r="G22" i="6"/>
  <c r="I22" i="6"/>
  <c r="E23" i="6"/>
  <c r="G23" i="6"/>
  <c r="I23" i="6"/>
  <c r="E24" i="6"/>
  <c r="G24" i="6"/>
  <c r="I24" i="6"/>
  <c r="E25" i="6"/>
  <c r="G25" i="6"/>
  <c r="I25" i="6"/>
  <c r="E26" i="6"/>
  <c r="G26" i="6"/>
  <c r="I26" i="6"/>
  <c r="E27" i="6"/>
  <c r="G27" i="6"/>
  <c r="I27" i="6"/>
  <c r="E28" i="6"/>
  <c r="G28" i="6"/>
  <c r="I28" i="6"/>
  <c r="E29" i="6"/>
  <c r="G29" i="6"/>
  <c r="I29" i="6"/>
  <c r="E30" i="6"/>
  <c r="G30" i="6"/>
  <c r="I30" i="6"/>
  <c r="E31" i="6"/>
  <c r="G31" i="6"/>
  <c r="I31" i="6"/>
  <c r="E32" i="6"/>
  <c r="G32" i="6"/>
  <c r="I32" i="6"/>
  <c r="E33" i="6"/>
  <c r="G33" i="6"/>
  <c r="I33" i="6"/>
  <c r="E34" i="6"/>
  <c r="G34" i="6"/>
  <c r="I34" i="6"/>
  <c r="E35" i="6"/>
  <c r="G35" i="6"/>
  <c r="I35" i="6"/>
  <c r="E36" i="6"/>
  <c r="G36" i="6"/>
  <c r="I36" i="6"/>
  <c r="E37" i="6"/>
  <c r="G37" i="6"/>
  <c r="I37" i="6"/>
  <c r="E38" i="6"/>
  <c r="G38" i="6"/>
  <c r="I38" i="6"/>
  <c r="E39" i="6"/>
  <c r="G39" i="6"/>
  <c r="I39" i="6"/>
  <c r="E40" i="6"/>
  <c r="G40" i="6"/>
  <c r="I40" i="6"/>
  <c r="E41" i="6"/>
  <c r="G41" i="6"/>
  <c r="I41" i="6"/>
  <c r="E42" i="6"/>
  <c r="G42" i="6"/>
  <c r="I42" i="6"/>
  <c r="E43" i="6"/>
  <c r="G43" i="6"/>
  <c r="I43" i="6"/>
  <c r="E44" i="6"/>
  <c r="G44" i="6"/>
  <c r="I44" i="6"/>
  <c r="E45" i="6"/>
  <c r="G45" i="6"/>
  <c r="I45" i="6"/>
  <c r="E46" i="6"/>
  <c r="G46" i="6"/>
  <c r="I46" i="6"/>
  <c r="E47" i="6"/>
  <c r="G47" i="6"/>
  <c r="I47" i="6"/>
  <c r="E48" i="6"/>
  <c r="G48" i="6"/>
  <c r="I48" i="6"/>
  <c r="E49" i="6"/>
  <c r="G49" i="6"/>
  <c r="I49" i="6"/>
  <c r="E50" i="6"/>
  <c r="G50" i="6"/>
  <c r="I50" i="6"/>
  <c r="E51" i="6"/>
  <c r="G51" i="6"/>
  <c r="I51" i="6"/>
  <c r="E52" i="6"/>
  <c r="G52" i="6"/>
  <c r="I52" i="6"/>
  <c r="E53" i="6"/>
  <c r="G53" i="6"/>
  <c r="I53" i="6"/>
  <c r="E54" i="6"/>
  <c r="G54" i="6"/>
  <c r="I54" i="6"/>
  <c r="E55" i="6"/>
  <c r="G55" i="6"/>
  <c r="I55" i="6"/>
  <c r="E56" i="6"/>
  <c r="G56" i="6"/>
  <c r="I56" i="6"/>
  <c r="E57" i="6"/>
  <c r="G57" i="6"/>
  <c r="I57" i="6"/>
  <c r="E58" i="6"/>
  <c r="G58" i="6"/>
  <c r="I58" i="6"/>
  <c r="E59" i="6"/>
  <c r="G59" i="6"/>
  <c r="I59" i="6"/>
  <c r="E60" i="6"/>
  <c r="G60" i="6"/>
  <c r="I60" i="6"/>
  <c r="E61" i="6"/>
  <c r="G61" i="6"/>
  <c r="I61" i="6"/>
  <c r="E62" i="6"/>
  <c r="G62" i="6"/>
  <c r="I62" i="6"/>
  <c r="E63" i="6"/>
  <c r="G63" i="6"/>
  <c r="I63" i="6"/>
  <c r="E64" i="6"/>
  <c r="G64" i="6"/>
  <c r="I64" i="6"/>
  <c r="E65" i="6"/>
  <c r="G65" i="6"/>
  <c r="I65" i="6"/>
  <c r="E66" i="6"/>
  <c r="G66" i="6"/>
  <c r="I66" i="6"/>
  <c r="E67" i="6"/>
  <c r="G67" i="6"/>
  <c r="I67" i="6"/>
  <c r="E68" i="6"/>
  <c r="G68" i="6"/>
  <c r="I68" i="6"/>
  <c r="E69" i="6"/>
  <c r="G69" i="6"/>
  <c r="I69" i="6"/>
  <c r="E70" i="6"/>
  <c r="G70" i="6"/>
  <c r="I70" i="6"/>
  <c r="E71" i="6"/>
  <c r="G71" i="6"/>
  <c r="I71" i="6"/>
  <c r="E72" i="6"/>
  <c r="G72" i="6"/>
  <c r="I72" i="6"/>
  <c r="E73" i="6"/>
  <c r="G73" i="6"/>
  <c r="I73" i="6"/>
  <c r="E74" i="6"/>
  <c r="G74" i="6"/>
  <c r="I74" i="6"/>
  <c r="E75" i="6"/>
  <c r="G75" i="6"/>
  <c r="I75" i="6"/>
  <c r="E76" i="6"/>
  <c r="G76" i="6"/>
  <c r="I76" i="6"/>
  <c r="E77" i="6"/>
  <c r="G77" i="6"/>
  <c r="I77" i="6"/>
  <c r="E78" i="6"/>
  <c r="G78" i="6"/>
  <c r="I78" i="6"/>
  <c r="E79" i="6"/>
  <c r="G79" i="6"/>
  <c r="I79" i="6"/>
  <c r="E80" i="6"/>
  <c r="G80" i="6"/>
  <c r="I80" i="6"/>
  <c r="E81" i="6"/>
  <c r="G81" i="6"/>
  <c r="I81" i="6"/>
  <c r="E82" i="6"/>
  <c r="G82" i="6"/>
  <c r="I82" i="6"/>
  <c r="E83" i="6"/>
  <c r="G83" i="6"/>
  <c r="I83" i="6"/>
  <c r="I84" i="6"/>
  <c r="I85" i="6"/>
  <c r="D12" i="1"/>
  <c r="L9" i="1"/>
  <c r="E15" i="1"/>
  <c r="G15" i="1"/>
  <c r="I15" i="1"/>
  <c r="E8" i="1"/>
  <c r="G8" i="1"/>
  <c r="I8" i="1"/>
  <c r="E9" i="1"/>
  <c r="G9" i="1"/>
  <c r="I9" i="1"/>
  <c r="E10" i="1"/>
  <c r="G10" i="1"/>
  <c r="I10" i="1"/>
  <c r="E11" i="1"/>
  <c r="G11" i="1"/>
  <c r="I11" i="1"/>
  <c r="E12" i="1"/>
  <c r="G12" i="1"/>
  <c r="I12" i="1"/>
  <c r="E13" i="1"/>
  <c r="G13" i="1"/>
  <c r="I13" i="1"/>
  <c r="E14" i="1"/>
  <c r="G14" i="1"/>
  <c r="I14" i="1"/>
  <c r="E7" i="1"/>
  <c r="G7" i="1"/>
  <c r="I7" i="1"/>
  <c r="E6" i="1"/>
  <c r="G6" i="1"/>
  <c r="I6" i="1"/>
  <c r="D15" i="1"/>
  <c r="F15" i="1"/>
  <c r="H15" i="1"/>
  <c r="D14" i="1"/>
  <c r="F14" i="1"/>
  <c r="H14" i="1"/>
  <c r="D8" i="1"/>
  <c r="F8" i="1"/>
  <c r="H8" i="1"/>
  <c r="D9" i="1"/>
  <c r="F9" i="1"/>
  <c r="H9" i="1"/>
  <c r="D10" i="1"/>
  <c r="F10" i="1"/>
  <c r="H10" i="1"/>
  <c r="D11" i="1"/>
  <c r="F11" i="1"/>
  <c r="H11" i="1"/>
  <c r="F12" i="1"/>
  <c r="H12" i="1"/>
  <c r="D13" i="1"/>
  <c r="F13" i="1"/>
  <c r="H13" i="1"/>
  <c r="D6" i="1"/>
  <c r="F6" i="1"/>
  <c r="H6" i="1"/>
  <c r="D7" i="1"/>
  <c r="F7" i="1"/>
  <c r="H7" i="1"/>
  <c r="H16" i="1"/>
  <c r="I16" i="1"/>
  <c r="I17" i="1"/>
</calcChain>
</file>

<file path=xl/sharedStrings.xml><?xml version="1.0" encoding="utf-8"?>
<sst xmlns="http://schemas.openxmlformats.org/spreadsheetml/2006/main" count="94" uniqueCount="28">
  <si>
    <t>i</t>
  </si>
  <si>
    <t>Ta</t>
  </si>
  <si>
    <t>Tb</t>
  </si>
  <si>
    <t>dTa/dx</t>
  </si>
  <si>
    <t>dTb/dx</t>
  </si>
  <si>
    <t>Ra(x)</t>
  </si>
  <si>
    <t>Rb(x)</t>
  </si>
  <si>
    <t>R^R(A)</t>
  </si>
  <si>
    <t>R^R(B)</t>
  </si>
  <si>
    <t xml:space="preserve"> </t>
  </si>
  <si>
    <t>ha</t>
  </si>
  <si>
    <t>hb</t>
  </si>
  <si>
    <t>e</t>
  </si>
  <si>
    <t>n</t>
  </si>
  <si>
    <t>n=10</t>
  </si>
  <si>
    <t>n=20</t>
  </si>
  <si>
    <t>%e</t>
  </si>
  <si>
    <t>length</t>
  </si>
  <si>
    <t>perimeter</t>
  </si>
  <si>
    <t>U</t>
  </si>
  <si>
    <t>ma</t>
  </si>
  <si>
    <t>mb</t>
  </si>
  <si>
    <r>
      <t>Ra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</si>
  <si>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Rb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</si>
  <si>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n=30</t>
  </si>
  <si>
    <t>n=40</t>
  </si>
  <si>
    <t>n=60</t>
  </si>
  <si>
    <t>n=80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</si>
</sst>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1" xfId="0" applyFill="1" applyBorder="1"/>
  </cellXfs>
  <cellStyles count="43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 v/s grid density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%e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PLOT!$A$2:$A$7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</c:numCache>
            </c:numRef>
          </c:xVal>
          <c:yVal>
            <c:numRef>
              <c:f>PLOT!$B$2:$B$7</c:f>
              <c:numCache>
                <c:formatCode>General</c:formatCode>
                <c:ptCount val="6"/>
                <c:pt idx="0">
                  <c:v>0.14518731256743395</c:v>
                </c:pt>
                <c:pt idx="1">
                  <c:v>0.15147317600991678</c:v>
                </c:pt>
                <c:pt idx="2">
                  <c:v>0.33296927135447119</c:v>
                </c:pt>
                <c:pt idx="3">
                  <c:v>0.44900226933074566</c:v>
                </c:pt>
                <c:pt idx="4">
                  <c:v>0.32311344857475904</c:v>
                </c:pt>
                <c:pt idx="5">
                  <c:v>0.39533201427869374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76349872"/>
        <c:axId val="-1676350416"/>
      </c:scatterChart>
      <c:valAx>
        <c:axId val="-167634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grid</a:t>
                </a:r>
                <a:r>
                  <a:rPr lang="en-US" baseline="0"/>
                  <a:t> density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066557305336831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6350416"/>
        <c:crosses val="autoZero"/>
        <c:crossBetween val="midCat"/>
      </c:valAx>
      <c:valAx>
        <c:axId val="-167635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634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4</xdr:row>
      <xdr:rowOff>4762</xdr:rowOff>
    </xdr:from>
    <xdr:to>
      <xdr:col>14</xdr:col>
      <xdr:colOff>419100</xdr:colOff>
      <xdr:row>18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7"/>
  <sheetViews>
    <sheetView zoomScaleNormal="100" workbookViewId="0">
      <selection activeCell="L9" sqref="L9"/>
    </sheetView>
  </sheetViews>
  <sheetFormatPr defaultColWidth="8.85546875" defaultRowHeight="15" x14ac:dyDescent="0.25"/>
  <cols>
    <col min="13" max="13" width="20.140625" customWidth="1"/>
    <col min="15" max="15" width="10" bestFit="1" customWidth="1"/>
  </cols>
  <sheetData>
    <row r="1" spans="1:18" x14ac:dyDescent="0.25">
      <c r="A1" s="1" t="s">
        <v>14</v>
      </c>
    </row>
    <row r="5" spans="1:18" ht="17.25" x14ac:dyDescent="0.25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22</v>
      </c>
      <c r="I5" s="2" t="s">
        <v>23</v>
      </c>
      <c r="K5" s="2" t="s">
        <v>10</v>
      </c>
      <c r="L5" s="3">
        <v>422275.19</v>
      </c>
    </row>
    <row r="6" spans="1:18" x14ac:dyDescent="0.25">
      <c r="A6" s="3">
        <v>0</v>
      </c>
      <c r="B6" s="3">
        <v>400</v>
      </c>
      <c r="C6" s="3">
        <v>326.44955463310743</v>
      </c>
      <c r="D6" s="3">
        <f>(B7-B6)/(l/9)</f>
        <v>-12.98770243977982</v>
      </c>
      <c r="E6" s="3">
        <f>(C7-C6)/(l/9)</f>
        <v>-4.4038996181922867</v>
      </c>
      <c r="F6" s="3">
        <f t="shared" ref="F6:F15" si="0">D6+((p*u*(B6-C6))/(Ma*(4000+0.1*B6+0.01*B6*B6)))</f>
        <v>5.3156667825245307E-2</v>
      </c>
      <c r="G6" s="3">
        <f t="shared" ref="G6:G15" si="1">E6+((p*u*(B6-C6))/(mb*(3000+0.2*C6+0.05*C6*C6)))</f>
        <v>-2.2639919017373167E-2</v>
      </c>
      <c r="H6" s="3">
        <f t="shared" ref="H6:H15" si="2">F6*F6</f>
        <v>2.8256313342834697E-3</v>
      </c>
      <c r="I6" s="3">
        <f t="shared" ref="I6:I15" si="3">G6*G6</f>
        <v>5.1256593311321515E-4</v>
      </c>
      <c r="K6" s="2"/>
      <c r="L6" s="3" t="s">
        <v>9</v>
      </c>
    </row>
    <row r="7" spans="1:18" x14ac:dyDescent="0.25">
      <c r="A7" s="3">
        <v>1</v>
      </c>
      <c r="B7" s="3">
        <v>385.56921951135575</v>
      </c>
      <c r="C7" s="3">
        <v>321.556332835116</v>
      </c>
      <c r="D7" s="3">
        <f t="shared" ref="D7:E14" si="4">(B8-B6)/(2*(l/9))</f>
        <v>-11.678062826224737</v>
      </c>
      <c r="E7" s="3">
        <f t="shared" si="4"/>
        <v>-3.8583977994434036</v>
      </c>
      <c r="F7" s="3">
        <f t="shared" si="0"/>
        <v>-9.2425019223107086E-2</v>
      </c>
      <c r="G7" s="3">
        <f t="shared" si="1"/>
        <v>2.8598774920013614E-2</v>
      </c>
      <c r="H7" s="3">
        <f t="shared" si="2"/>
        <v>8.5423841783917147E-3</v>
      </c>
      <c r="I7" s="3">
        <f t="shared" si="3"/>
        <v>8.1788992692559967E-4</v>
      </c>
      <c r="K7" s="2" t="s">
        <v>11</v>
      </c>
      <c r="L7" s="3">
        <v>421662.1</v>
      </c>
    </row>
    <row r="8" spans="1:18" x14ac:dyDescent="0.25">
      <c r="A8" s="3">
        <v>2</v>
      </c>
      <c r="B8" s="3">
        <v>374.04874927505614</v>
      </c>
      <c r="C8" s="3">
        <v>317.87533730101097</v>
      </c>
      <c r="D8" s="3">
        <f t="shared" si="4"/>
        <v>-10.255820946562366</v>
      </c>
      <c r="E8" s="3">
        <f t="shared" si="4"/>
        <v>-3.4733505774765487</v>
      </c>
      <c r="F8" s="3">
        <f t="shared" si="0"/>
        <v>7.6765591771648545E-2</v>
      </c>
      <c r="G8" s="3">
        <f t="shared" si="1"/>
        <v>-1.2611532164073846E-2</v>
      </c>
      <c r="H8" s="3">
        <f t="shared" si="2"/>
        <v>5.8929560800513947E-3</v>
      </c>
      <c r="I8" s="3">
        <f t="shared" si="3"/>
        <v>1.5905074352546916E-4</v>
      </c>
      <c r="K8" s="2"/>
      <c r="L8" s="3" t="s">
        <v>9</v>
      </c>
    </row>
    <row r="9" spans="1:18" x14ac:dyDescent="0.25">
      <c r="A9" s="3">
        <v>3</v>
      </c>
      <c r="B9" s="3">
        <v>362.77850629677272</v>
      </c>
      <c r="C9" s="3">
        <v>313.83777599627922</v>
      </c>
      <c r="D9" s="3">
        <f t="shared" si="4"/>
        <v>-9.2088216395538911</v>
      </c>
      <c r="E9" s="3">
        <f t="shared" si="4"/>
        <v>-3.0640494295855376</v>
      </c>
      <c r="F9" s="3">
        <f t="shared" si="0"/>
        <v>-6.505560263669885E-2</v>
      </c>
      <c r="G9" s="3">
        <f t="shared" si="1"/>
        <v>-4.573637659244234E-4</v>
      </c>
      <c r="H9" s="3">
        <f t="shared" si="2"/>
        <v>4.2322314344240587E-3</v>
      </c>
      <c r="I9" s="3">
        <f t="shared" si="3"/>
        <v>2.0918161438057077E-7</v>
      </c>
      <c r="K9" s="2" t="s">
        <v>12</v>
      </c>
      <c r="L9" s="3">
        <f>(L5-L7)*100/L5</f>
        <v>0.14518731256743395</v>
      </c>
    </row>
    <row r="10" spans="1:18" x14ac:dyDescent="0.25">
      <c r="A10" s="3">
        <v>4</v>
      </c>
      <c r="B10" s="3">
        <v>353.5847011871586</v>
      </c>
      <c r="C10" s="3">
        <v>311.06633856859867</v>
      </c>
      <c r="D10" s="3">
        <f t="shared" si="4"/>
        <v>-7.9925292821236349</v>
      </c>
      <c r="E10" s="3">
        <f t="shared" si="4"/>
        <v>-2.6762953865122765</v>
      </c>
      <c r="F10" s="3">
        <f t="shared" si="0"/>
        <v>5.1689817740611765E-2</v>
      </c>
      <c r="G10" s="3">
        <f t="shared" si="1"/>
        <v>1.4628968804295983E-2</v>
      </c>
      <c r="H10" s="3">
        <f t="shared" si="2"/>
        <v>2.6718372580576627E-3</v>
      </c>
      <c r="I10" s="3">
        <f t="shared" si="3"/>
        <v>2.1400672827706505E-4</v>
      </c>
      <c r="O10" s="3" t="s">
        <v>17</v>
      </c>
      <c r="P10" s="3">
        <v>10</v>
      </c>
    </row>
    <row r="11" spans="1:18" x14ac:dyDescent="0.25">
      <c r="A11" s="3">
        <v>5</v>
      </c>
      <c r="B11" s="3">
        <v>345.01733011427575</v>
      </c>
      <c r="C11" s="3">
        <v>307.89045291514083</v>
      </c>
      <c r="D11" s="3">
        <f t="shared" si="4"/>
        <v>-7.1480956974388157</v>
      </c>
      <c r="E11" s="3">
        <f t="shared" si="4"/>
        <v>-2.4038754396327104</v>
      </c>
      <c r="F11" s="3">
        <f t="shared" si="0"/>
        <v>-4.2298258743673323E-2</v>
      </c>
      <c r="G11" s="3">
        <f t="shared" si="1"/>
        <v>-2.4375919323060824E-2</v>
      </c>
      <c r="H11" s="3">
        <f t="shared" si="2"/>
        <v>1.7891426927467368E-3</v>
      </c>
      <c r="I11" s="3">
        <f t="shared" si="3"/>
        <v>5.9418544284437001E-4</v>
      </c>
      <c r="O11" s="3" t="s">
        <v>18</v>
      </c>
      <c r="P11" s="3">
        <v>10</v>
      </c>
    </row>
    <row r="12" spans="1:18" x14ac:dyDescent="0.25">
      <c r="A12" s="3">
        <v>6</v>
      </c>
      <c r="B12" s="3">
        <v>337.70004408173901</v>
      </c>
      <c r="C12" s="3">
        <v>305.72439314719264</v>
      </c>
      <c r="D12" s="3">
        <f t="shared" si="4"/>
        <v>-6.1485472520474298</v>
      </c>
      <c r="E12" s="3">
        <f t="shared" si="4"/>
        <v>-2.0303346870715586</v>
      </c>
      <c r="F12" s="3">
        <f t="shared" si="0"/>
        <v>3.1297891693251145E-2</v>
      </c>
      <c r="G12" s="3">
        <f t="shared" si="1"/>
        <v>3.6740655897285812E-2</v>
      </c>
      <c r="H12" s="3">
        <f t="shared" si="2"/>
        <v>9.7955802444247902E-4</v>
      </c>
      <c r="I12" s="3">
        <f t="shared" si="3"/>
        <v>1.3498757957627627E-3</v>
      </c>
      <c r="O12" s="3" t="s">
        <v>19</v>
      </c>
      <c r="P12" s="3">
        <v>100</v>
      </c>
    </row>
    <row r="13" spans="1:18" x14ac:dyDescent="0.25">
      <c r="A13" s="3">
        <v>7</v>
      </c>
      <c r="B13" s="3">
        <v>331.35389177639257</v>
      </c>
      <c r="C13" s="3">
        <v>303.37859805498181</v>
      </c>
      <c r="D13" s="3">
        <f t="shared" si="4"/>
        <v>-5.4761217029245239</v>
      </c>
      <c r="E13" s="3">
        <f t="shared" si="4"/>
        <v>-1.8691424330379987</v>
      </c>
      <c r="F13" s="3">
        <f t="shared" si="0"/>
        <v>-2.4005882561973557E-2</v>
      </c>
      <c r="G13" s="3">
        <f t="shared" si="1"/>
        <v>-4.3699526574998426E-2</v>
      </c>
      <c r="H13" s="3">
        <f t="shared" si="2"/>
        <v>5.7628239757926607E-4</v>
      </c>
      <c r="I13" s="3">
        <f t="shared" si="3"/>
        <v>1.9096486228789937E-3</v>
      </c>
      <c r="O13" s="4" t="s">
        <v>20</v>
      </c>
      <c r="P13" s="3">
        <v>1</v>
      </c>
    </row>
    <row r="14" spans="1:18" x14ac:dyDescent="0.25">
      <c r="A14" s="3">
        <v>8</v>
      </c>
      <c r="B14" s="3">
        <v>325.53088474190673</v>
      </c>
      <c r="C14" s="3">
        <v>301.57074329599709</v>
      </c>
      <c r="D14" s="3">
        <f t="shared" si="4"/>
        <v>-4.6901466013432351</v>
      </c>
      <c r="E14" s="3">
        <f t="shared" si="4"/>
        <v>-1.5203691247418134</v>
      </c>
      <c r="F14" s="3">
        <f t="shared" si="0"/>
        <v>1.5064281882972708E-2</v>
      </c>
      <c r="G14" s="3">
        <f t="shared" si="1"/>
        <v>5.4389539444556601E-2</v>
      </c>
      <c r="H14" s="3">
        <f t="shared" si="2"/>
        <v>2.2693258864965975E-4</v>
      </c>
      <c r="I14" s="3">
        <f t="shared" si="3"/>
        <v>2.9582220009909785E-3</v>
      </c>
      <c r="O14" s="4" t="s">
        <v>21</v>
      </c>
      <c r="P14" s="3">
        <v>2</v>
      </c>
    </row>
    <row r="15" spans="1:18" x14ac:dyDescent="0.25">
      <c r="A15" s="3">
        <v>9</v>
      </c>
      <c r="B15" s="3">
        <v>320.9313437734076</v>
      </c>
      <c r="C15" s="3">
        <v>300</v>
      </c>
      <c r="D15" s="3">
        <f>(B15-B14)/(l/9)</f>
        <v>-4.1395868716492146</v>
      </c>
      <c r="E15" s="3">
        <f>(C15-C14)/(l/9)</f>
        <v>-1.4136689663973812</v>
      </c>
      <c r="F15" s="3">
        <f t="shared" si="0"/>
        <v>-4.6430317436261248E-3</v>
      </c>
      <c r="G15" s="3">
        <f t="shared" si="1"/>
        <v>-2.9320833235502608E-2</v>
      </c>
      <c r="H15" s="3">
        <f t="shared" si="2"/>
        <v>2.1557743772319853E-5</v>
      </c>
      <c r="I15" s="3">
        <f t="shared" si="3"/>
        <v>8.5971126162415429E-4</v>
      </c>
      <c r="R15" t="s">
        <v>9</v>
      </c>
    </row>
    <row r="16" spans="1:18" x14ac:dyDescent="0.25">
      <c r="A16" s="3"/>
      <c r="B16" s="3"/>
      <c r="C16" s="3"/>
      <c r="D16" s="3"/>
      <c r="E16" s="3"/>
      <c r="F16" s="3"/>
      <c r="G16" s="3"/>
      <c r="H16" s="3">
        <f>SUM(H6:H15)</f>
        <v>2.7758513732398758E-2</v>
      </c>
      <c r="I16" s="3">
        <f>SUM(I6:I15)</f>
        <v>9.3753656375569882E-3</v>
      </c>
    </row>
    <row r="17" spans="9:9" x14ac:dyDescent="0.25">
      <c r="I17">
        <f>H16+I16</f>
        <v>3.7133879369955748E-2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M12" sqref="M12"/>
    </sheetView>
  </sheetViews>
  <sheetFormatPr defaultRowHeight="15" x14ac:dyDescent="0.25"/>
  <sheetData>
    <row r="1" spans="1:13" x14ac:dyDescent="0.25">
      <c r="A1" s="1" t="s">
        <v>15</v>
      </c>
    </row>
    <row r="3" spans="1:13" ht="17.2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22</v>
      </c>
      <c r="I3" s="2" t="s">
        <v>23</v>
      </c>
    </row>
    <row r="4" spans="1:13" x14ac:dyDescent="0.25">
      <c r="A4" s="3">
        <v>0</v>
      </c>
      <c r="B4" s="3">
        <v>400</v>
      </c>
      <c r="C4" s="3">
        <v>326.4702571487</v>
      </c>
      <c r="D4" s="3">
        <f>(B5-B4)/(l/19)</f>
        <v>-13.027366402234463</v>
      </c>
      <c r="E4" s="3">
        <f>(C5-C4)/(l/19)</f>
        <v>-4.3843110564834262</v>
      </c>
      <c r="F4" s="3">
        <f>D4+((p*u*(B4-C4))/(Ma*(4000+0.1*B4+0.01*B4*B4)))</f>
        <v>9.8220465775948895E-3</v>
      </c>
      <c r="G4" s="3">
        <f>E4+((p*u*(B4-C4))/(mb*(3000+0.2*C4+0.05*C4*C4)))</f>
        <v>-4.6393724749798082E-3</v>
      </c>
      <c r="H4" s="3">
        <f>F4*F4</f>
        <v>9.6472598972443483E-5</v>
      </c>
      <c r="I4" s="3">
        <f>G4*G4</f>
        <v>2.1523776961600272E-5</v>
      </c>
    </row>
    <row r="5" spans="1:13" x14ac:dyDescent="0.25">
      <c r="A5" s="3">
        <v>1</v>
      </c>
      <c r="B5" s="3">
        <v>393.14349136724502</v>
      </c>
      <c r="C5" s="3">
        <v>324.16272501370872</v>
      </c>
      <c r="D5" s="3">
        <f>(B6-B4)/(2*l/19)</f>
        <v>-12.375334212821233</v>
      </c>
      <c r="E5" s="3">
        <f>(C6-C4)/(2*l/19)</f>
        <v>-4.1378418245213826</v>
      </c>
      <c r="F5" s="3">
        <f>D5+((p*u*(B5-C5))/(Ma*(4000+0.1*B5+0.01*B5*B5)))</f>
        <v>-2.4107474901457593E-2</v>
      </c>
      <c r="G5" s="3">
        <f>E5+((p*u*(B5-C5))/(mb*(3000+0.2*C5+0.05*C5*C5)))</f>
        <v>8.1820055129542268E-3</v>
      </c>
      <c r="H5" s="3">
        <f>F5*F5</f>
        <v>5.8117034612440777E-4</v>
      </c>
      <c r="I5" s="3">
        <f>G5*G5</f>
        <v>6.6945214214013366E-5</v>
      </c>
    </row>
    <row r="6" spans="1:13" x14ac:dyDescent="0.25">
      <c r="A6" s="3">
        <v>2</v>
      </c>
      <c r="B6" s="3">
        <v>386.9733324075566</v>
      </c>
      <c r="C6" s="3">
        <v>322.1146341755196</v>
      </c>
      <c r="D6" s="3">
        <f>(B7-B5)/(2*l/19)</f>
        <v>-11.698201549144583</v>
      </c>
      <c r="E6" s="3">
        <f>(C7-C5)/(2*l/19)</f>
        <v>-3.9346490702877959</v>
      </c>
      <c r="F6" s="3">
        <f>D6+((p*u*(B6-C6))/(Ma*(4000+0.1*B6+0.01*B6*B6)))</f>
        <v>1.7220871975915486E-2</v>
      </c>
      <c r="G6" s="3">
        <f>E6+((p*u*(B6-C6))/(mb*(3000+0.2*C6+0.05*C6*C6)))</f>
        <v>-4.9214865827900134E-3</v>
      </c>
      <c r="H6" s="3">
        <f>F6*F6</f>
        <v>2.9655843161087133E-4</v>
      </c>
      <c r="I6" s="3">
        <f>G6*G6</f>
        <v>2.4221030184582123E-5</v>
      </c>
    </row>
    <row r="7" spans="1:13" x14ac:dyDescent="0.25">
      <c r="A7" s="3">
        <v>3</v>
      </c>
      <c r="B7" s="3">
        <v>380.82959499972441</v>
      </c>
      <c r="C7" s="3">
        <v>320.02098915024789</v>
      </c>
      <c r="D7" s="3">
        <f>(B8-B6)/(2*l/19)</f>
        <v>-11.099911004669373</v>
      </c>
      <c r="E7" s="3">
        <f>(C8-C6)/(2*l/19)</f>
        <v>-3.7081530576933517</v>
      </c>
      <c r="F7" s="3">
        <f>D7+((p*u*(B7-C7))/(Ma*(4000+0.1*B7+0.01*B7*B7)))</f>
        <v>-2.0422653938076962E-2</v>
      </c>
      <c r="G7" s="3">
        <f>E7+((p*u*(B7-C7))/(mb*(3000+0.2*C7+0.05*C7*C7)))</f>
        <v>6.630935925886039E-3</v>
      </c>
      <c r="H7" s="3">
        <f>F7*F7</f>
        <v>4.1708479387445046E-4</v>
      </c>
      <c r="I7" s="3">
        <f>G7*G7</f>
        <v>4.3969311253206143E-5</v>
      </c>
    </row>
    <row r="8" spans="1:13" x14ac:dyDescent="0.25">
      <c r="A8" s="3">
        <v>4</v>
      </c>
      <c r="B8" s="3">
        <v>375.28921556053621</v>
      </c>
      <c r="C8" s="3">
        <v>318.21131516742133</v>
      </c>
      <c r="D8" s="3">
        <f>(B9-B7)/(2*l/19)</f>
        <v>-10.466028306731022</v>
      </c>
      <c r="E8" s="3">
        <f>(C9-C7)/(2*l/19)</f>
        <v>-3.5133456252667998</v>
      </c>
      <c r="F8" s="3">
        <f>D8+((p*u*(B8-C8))/(Ma*(4000+0.1*B8+0.01*B8*B8)))</f>
        <v>1.4771588050654927E-2</v>
      </c>
      <c r="G8" s="3">
        <f>E8+((p*u*(B8-C8))/(mb*(3000+0.2*C8+0.05*C8*C8)))</f>
        <v>-1.5355811223836113E-3</v>
      </c>
      <c r="H8" s="3">
        <f>F8*F8</f>
        <v>2.1819981353825142E-4</v>
      </c>
      <c r="I8" s="3">
        <f>G8*G8</f>
        <v>2.3580093834209114E-6</v>
      </c>
      <c r="L8" s="2" t="s">
        <v>10</v>
      </c>
      <c r="M8" s="3">
        <v>422649.09</v>
      </c>
    </row>
    <row r="9" spans="1:13" x14ac:dyDescent="0.25">
      <c r="A9" s="3">
        <v>5</v>
      </c>
      <c r="B9" s="3">
        <v>369.81272309790228</v>
      </c>
      <c r="C9" s="3">
        <v>316.32273059733546</v>
      </c>
      <c r="D9" s="3">
        <f>(B10-B8)/(2*l/19)</f>
        <v>-9.9145629103381427</v>
      </c>
      <c r="E9" s="3">
        <f>(C10-C8)/(2*l/19)</f>
        <v>-3.3116101412983912</v>
      </c>
      <c r="F9" s="3">
        <f>D9+((p*u*(B9-C9))/(Ma*(4000+0.1*B9+0.01*B9*B9)))</f>
        <v>-1.743188746281632E-2</v>
      </c>
      <c r="G9" s="3">
        <f>E9+((p*u*(B9-C9))/(mb*(3000+0.2*C9+0.05*C9*C9)))</f>
        <v>4.0491096934687221E-3</v>
      </c>
      <c r="H9" s="3">
        <f>F9*F9</f>
        <v>3.0387070051629279E-4</v>
      </c>
      <c r="I9" s="3">
        <f>G9*G9</f>
        <v>1.639528930974237E-5</v>
      </c>
      <c r="L9" s="2"/>
      <c r="M9" s="3" t="s">
        <v>9</v>
      </c>
    </row>
    <row r="10" spans="1:13" x14ac:dyDescent="0.25">
      <c r="A10" s="3">
        <v>6</v>
      </c>
      <c r="B10" s="3">
        <v>364.85283354965395</v>
      </c>
      <c r="C10" s="3">
        <v>314.72540975552829</v>
      </c>
      <c r="D10" s="3">
        <f>(B11-B9)/(2*l/19)</f>
        <v>-9.3273447019898637</v>
      </c>
      <c r="E10" s="3">
        <f>(C11-C9)/(2*l/19)</f>
        <v>-3.1245513025636029</v>
      </c>
      <c r="F10" s="3">
        <f>D10+((p*u*(B10-C10))/(Ma*(4000+0.1*B10+0.01*B10*B10)))</f>
        <v>1.1438441706964397E-2</v>
      </c>
      <c r="G10" s="3">
        <f>E10+((p*u*(B10-C10))/(mb*(3000+0.2*C10+0.05*C10*C10)))</f>
        <v>2.3350886801734028E-3</v>
      </c>
      <c r="H10" s="3">
        <f>F10*F10</f>
        <v>1.3083794868362259E-4</v>
      </c>
      <c r="I10" s="3">
        <f>G10*G10</f>
        <v>5.4526391442739641E-6</v>
      </c>
      <c r="L10" s="2" t="s">
        <v>11</v>
      </c>
      <c r="M10" s="3">
        <v>422008.89</v>
      </c>
    </row>
    <row r="11" spans="1:13" x14ac:dyDescent="0.25">
      <c r="A11" s="3">
        <v>7</v>
      </c>
      <c r="B11" s="3">
        <v>359.99446551686032</v>
      </c>
      <c r="C11" s="3">
        <v>313.03372922621588</v>
      </c>
      <c r="D11" s="3">
        <f>(B12-B10)/(2*l/19)</f>
        <v>-8.8224727571824726</v>
      </c>
      <c r="E11" s="3">
        <f>(C12-C10)/(2*l/19)</f>
        <v>-2.9476032060044846</v>
      </c>
      <c r="F11" s="3">
        <f>D11+((p*u*(B11-C11))/(Ma*(4000+0.1*B11+0.01*B11*B11)))</f>
        <v>-1.5066132579322655E-2</v>
      </c>
      <c r="G11" s="3">
        <f>E11+((p*u*(B11-C11))/(mb*(3000+0.2*C11+0.05*C11*C11)))</f>
        <v>1.4091401785565338E-3</v>
      </c>
      <c r="H11" s="3">
        <f>F11*F11</f>
        <v>2.2698835089772753E-4</v>
      </c>
      <c r="I11" s="3">
        <f>G11*G11</f>
        <v>1.9856760428223403E-6</v>
      </c>
      <c r="L11" s="2"/>
      <c r="M11" s="3"/>
    </row>
    <row r="12" spans="1:13" x14ac:dyDescent="0.25">
      <c r="A12" s="3">
        <v>8</v>
      </c>
      <c r="B12" s="3">
        <v>355.56602012104082</v>
      </c>
      <c r="C12" s="3">
        <v>311.62266953868146</v>
      </c>
      <c r="D12" s="3">
        <f>(B13-B11)/(2*l/19)</f>
        <v>-8.2826115501163553</v>
      </c>
      <c r="E12" s="3">
        <f>(C13-C11)/(2*l/19)</f>
        <v>-2.7691746196383948</v>
      </c>
      <c r="F12" s="3">
        <f>D12+((p*u*(B12-C12))/(Ma*(4000+0.1*B12+0.01*B12*B12)))</f>
        <v>8.8548961851930841E-3</v>
      </c>
      <c r="G12" s="3">
        <f>E12+((p*u*(B12-C12))/(mb*(3000+0.2*C12+0.05*C12*C12)))</f>
        <v>5.8120212709784624E-3</v>
      </c>
      <c r="H12" s="3">
        <f>F12*F12</f>
        <v>7.8409186450547033E-5</v>
      </c>
      <c r="I12" s="3">
        <f>G12*G12</f>
        <v>3.3779591254306104E-5</v>
      </c>
      <c r="L12" s="2" t="s">
        <v>12</v>
      </c>
      <c r="M12" s="3">
        <f>(M8-M10)*100/M8</f>
        <v>0.15147317600991678</v>
      </c>
    </row>
    <row r="13" spans="1:13" x14ac:dyDescent="0.25">
      <c r="A13" s="3">
        <v>9</v>
      </c>
      <c r="B13" s="3">
        <v>351.27592704305363</v>
      </c>
      <c r="C13" s="3">
        <v>310.11880857396494</v>
      </c>
      <c r="D13" s="3">
        <f>(B14-B12)/(2*l/19)</f>
        <v>-7.8238609826732732</v>
      </c>
      <c r="E13" s="3">
        <f>(C14-C12)/(2*l/19)</f>
        <v>-2.6148544002988845</v>
      </c>
      <c r="F13" s="3">
        <f>D13+((p*u*(B13-C13))/(Ma*(4000+0.1*B13+0.01*B13*B13)))</f>
        <v>-1.2790606519570424E-2</v>
      </c>
      <c r="G13" s="3">
        <f>E13+((p*u*(B13-C13))/(mb*(3000+0.2*C13+0.05*C13*C13)))</f>
        <v>-2.7888119502117448E-4</v>
      </c>
      <c r="H13" s="3">
        <f>F13*F13</f>
        <v>1.6359961513847746E-4</v>
      </c>
      <c r="I13" s="3">
        <f>G13*G13</f>
        <v>7.7774720936438357E-8</v>
      </c>
    </row>
    <row r="14" spans="1:13" x14ac:dyDescent="0.25">
      <c r="A14" s="3">
        <v>10</v>
      </c>
      <c r="B14" s="3">
        <v>347.33037698138475</v>
      </c>
      <c r="C14" s="3">
        <v>308.87019122257738</v>
      </c>
      <c r="D14" s="3">
        <f>(B15-B13)/(2*l/19)</f>
        <v>-7.330765881863079</v>
      </c>
      <c r="E14" s="3">
        <f>(C15-C13)/(2*l/19)</f>
        <v>-2.4470367712935257</v>
      </c>
      <c r="F14" s="3">
        <f>D14+((p*u*(B14-C14))/(Ma*(4000+0.1*B14+0.01*B14*B14)))</f>
        <v>7.4000394832864913E-3</v>
      </c>
      <c r="G14" s="3">
        <f>E14+((p*u*(B14-C14))/(mb*(3000+0.2*C14+0.05*C14*C14)))</f>
        <v>8.3450082237126466E-3</v>
      </c>
      <c r="H14" s="3">
        <f>F14*F14</f>
        <v>5.4760584354198999E-5</v>
      </c>
      <c r="I14" s="3">
        <f>G14*G14</f>
        <v>6.9639162253831697E-5</v>
      </c>
    </row>
    <row r="15" spans="1:13" x14ac:dyDescent="0.25">
      <c r="A15" s="3">
        <v>11</v>
      </c>
      <c r="B15" s="3">
        <v>343.5593313779346</v>
      </c>
      <c r="C15" s="3">
        <v>307.54298039365597</v>
      </c>
      <c r="D15" s="3">
        <f>(B16-B14)/(2*l/19)</f>
        <v>-6.917113691158014</v>
      </c>
      <c r="E15" s="3">
        <f>(C16-C14)/(2*l/19)</f>
        <v>-2.3130635566289444</v>
      </c>
      <c r="F15" s="3">
        <f>D15+((p*u*(B15-C15))/(Ma*(4000+0.1*B15+0.01*B15*B15)))</f>
        <v>-1.0398604780432308E-2</v>
      </c>
      <c r="G15" s="3">
        <f>E15+((p*u*(B15-C15))/(mb*(3000+0.2*C15+0.05*C15*C15)))</f>
        <v>-1.5501331195926227E-3</v>
      </c>
      <c r="H15" s="3">
        <f>F15*F15</f>
        <v>1.0813098137962964E-4</v>
      </c>
      <c r="I15" s="3">
        <f>G15*G15</f>
        <v>2.4029126884579562E-6</v>
      </c>
    </row>
    <row r="16" spans="1:13" x14ac:dyDescent="0.25">
      <c r="A16" s="3">
        <v>12</v>
      </c>
      <c r="B16" s="3">
        <v>340.04920467490263</v>
      </c>
      <c r="C16" s="3">
        <v>306.43538747875743</v>
      </c>
      <c r="D16" s="3">
        <f>(B17-B15)/(2*l/19)</f>
        <v>-6.4705781590233755</v>
      </c>
      <c r="E16" s="3">
        <f>(C17-C15)/(2*l/19)</f>
        <v>-2.1562754090999876</v>
      </c>
      <c r="F16" s="3">
        <f>D16+((p*u*(B16-C16))/(Ma*(4000+0.1*B16+0.01*B16*B16)))</f>
        <v>5.6488700507832945E-3</v>
      </c>
      <c r="G16" s="3">
        <f>E16+((p*u*(B16-C16))/(mb*(3000+0.2*C16+0.05*C16*C16)))</f>
        <v>1.0563141569010615E-2</v>
      </c>
      <c r="H16" s="3">
        <f>F16*F16</f>
        <v>3.1909732850636461E-5</v>
      </c>
      <c r="I16" s="3">
        <f>G16*G16</f>
        <v>1.1157995980696002E-4</v>
      </c>
    </row>
    <row r="17" spans="1:9" x14ac:dyDescent="0.25">
      <c r="A17" s="3">
        <v>13</v>
      </c>
      <c r="B17" s="3">
        <v>336.74819647369947</v>
      </c>
      <c r="C17" s="3">
        <v>305.27321680512966</v>
      </c>
      <c r="D17" s="3">
        <f>(B18-B16)/(2*l/19)</f>
        <v>-6.098732267612843</v>
      </c>
      <c r="E17" s="3">
        <f>(C18-C16)/(2*l/19)</f>
        <v>-2.0417800488628788</v>
      </c>
      <c r="F17" s="3">
        <f>D17+((p*u*(B17-C17))/(Ma*(4000+0.1*B17+0.01*B17*B17)))</f>
        <v>-7.9814968685107957E-3</v>
      </c>
      <c r="G17" s="3">
        <f>E17+((p*u*(B17-C17))/(mb*(3000+0.2*C17+0.05*C17*C17)))</f>
        <v>-3.414472873242147E-3</v>
      </c>
      <c r="H17" s="3">
        <f>F17*F17</f>
        <v>6.3704292262047637E-5</v>
      </c>
      <c r="I17" s="3">
        <f>G17*G17</f>
        <v>1.1658625002106483E-5</v>
      </c>
    </row>
    <row r="18" spans="1:9" x14ac:dyDescent="0.25">
      <c r="A18" s="3">
        <v>14</v>
      </c>
      <c r="B18" s="3">
        <v>333.62948649846805</v>
      </c>
      <c r="C18" s="3">
        <v>304.28614532205967</v>
      </c>
      <c r="D18" s="3">
        <f>(B19-B17)/(2*l/19)</f>
        <v>-5.6980468731725189</v>
      </c>
      <c r="E18" s="3">
        <f>(C19-C17)/(2*l/19)</f>
        <v>-1.8948774361620764</v>
      </c>
      <c r="F18" s="3">
        <f>D18+((p*u*(B18-C18))/(Ma*(4000+0.1*B18+0.01*B18*B18)))</f>
        <v>3.62033770015735E-3</v>
      </c>
      <c r="G18" s="3">
        <f>E18+((p*u*(B18-C18))/(mb*(3000+0.2*C18+0.05*C18*C18)))</f>
        <v>1.2922760390812416E-2</v>
      </c>
      <c r="H18" s="3">
        <f>F18*F18</f>
        <v>1.310684506318061E-5</v>
      </c>
      <c r="I18" s="3">
        <f>G18*G18</f>
        <v>1.6699773611835025E-4</v>
      </c>
    </row>
    <row r="19" spans="1:9" x14ac:dyDescent="0.25">
      <c r="A19" s="3">
        <v>15</v>
      </c>
      <c r="B19" s="3">
        <v>330.75025239667576</v>
      </c>
      <c r="C19" s="3">
        <v>303.27860897759064</v>
      </c>
      <c r="D19" s="3">
        <f>(B20-B18)/(2*l/19)</f>
        <v>-5.3641464720383372</v>
      </c>
      <c r="E19" s="3">
        <f>(C20-C18)/(2*l/19)</f>
        <v>-1.7989616193598807</v>
      </c>
      <c r="F19" s="3">
        <f>D19+((p*u*(B19-C19))/(Ma*(4000+0.1*B19+0.01*B19*B19)))</f>
        <v>-5.9505986174892556E-3</v>
      </c>
      <c r="G19" s="3">
        <f>E19+((p*u*(B19-C19))/(mb*(3000+0.2*C19+0.05*C19*C19)))</f>
        <v>-5.6683971256312748E-3</v>
      </c>
      <c r="H19" s="3">
        <f>F19*F19</f>
        <v>3.5409623906465038E-5</v>
      </c>
      <c r="I19" s="3">
        <f>G19*G19</f>
        <v>3.2130725973864898E-5</v>
      </c>
    </row>
    <row r="20" spans="1:9" x14ac:dyDescent="0.25">
      <c r="A20" s="3">
        <v>16</v>
      </c>
      <c r="B20" s="3">
        <v>327.98301652790138</v>
      </c>
      <c r="C20" s="3">
        <v>302.39250151220716</v>
      </c>
      <c r="D20" s="3">
        <f>(B21-B19)/(2*l/19)</f>
        <v>-5.0071355409111566</v>
      </c>
      <c r="E20" s="3">
        <f>(C21-C19)/(2*l/19)</f>
        <v>-1.6613130213171132</v>
      </c>
      <c r="F20" s="3">
        <f>D20+((p*u*(B20-C20))/(Ma*(4000+0.1*B20+0.01*B20*B20)))</f>
        <v>2.237131856637653E-3</v>
      </c>
      <c r="G20" s="3">
        <f>E20+((p*u*(B20-C20))/(mb*(3000+0.2*C20+0.05*C20*C20)))</f>
        <v>1.509587125194245E-2</v>
      </c>
      <c r="H20" s="3">
        <f>F20*F20</f>
        <v>5.0047589439830323E-6</v>
      </c>
      <c r="I20" s="3">
        <f>G20*G20</f>
        <v>2.278853288552225E-4</v>
      </c>
    </row>
    <row r="21" spans="1:9" x14ac:dyDescent="0.25">
      <c r="A21" s="3">
        <v>17</v>
      </c>
      <c r="B21" s="3">
        <v>325.47958340624297</v>
      </c>
      <c r="C21" s="3">
        <v>301.52985842883578</v>
      </c>
      <c r="D21" s="3">
        <f>(B22-B20)/(2*l/19)</f>
        <v>-4.708208949064141</v>
      </c>
      <c r="E21" s="3">
        <f>(C22-C20)/(2*l/19)</f>
        <v>-1.5811583364037234</v>
      </c>
      <c r="F21" s="3">
        <f>D21+((p*u*(B21-C21))/(Ma*(4000+0.1*B21+0.01*B21*B21)))</f>
        <v>-4.7303989975953087E-3</v>
      </c>
      <c r="G21" s="3">
        <f>E21+((p*u*(B21-C21))/(mb*(3000+0.2*C21+0.05*C21*C21)))</f>
        <v>-6.8274563018160261E-3</v>
      </c>
      <c r="H21" s="3">
        <f>F21*F21</f>
        <v>2.2376674676450701E-5</v>
      </c>
      <c r="I21" s="3">
        <f>G21*G21</f>
        <v>4.6614159553207368E-5</v>
      </c>
    </row>
    <row r="22" spans="1:9" x14ac:dyDescent="0.25">
      <c r="A22" s="3">
        <v>18</v>
      </c>
      <c r="B22" s="3">
        <v>323.02700710783387</v>
      </c>
      <c r="C22" s="3">
        <v>300.72812431599272</v>
      </c>
      <c r="D22" s="3">
        <f>(B23-B21)/(2*l/19)</f>
        <v>-4.3910423187770276</v>
      </c>
      <c r="E22" s="3">
        <f>(C23-C21)/(2*l/19)</f>
        <v>-1.4533655073939913</v>
      </c>
      <c r="F22" s="3">
        <f>D22+((p*u*(B22-C22))/(Ma*(4000+0.1*B22+0.01*B22*B22)))</f>
        <v>2.1621028935570052E-3</v>
      </c>
      <c r="G22" s="3">
        <f>E22+((p*u*(B22-C22))/(mb*(3000+0.2*C22+0.05*C22*C22)))</f>
        <v>1.7145976356206516E-2</v>
      </c>
      <c r="H22" s="3">
        <f>F22*F22</f>
        <v>4.6746889223275745E-6</v>
      </c>
      <c r="I22" s="3">
        <f>G22*G22</f>
        <v>2.9398450520759289E-4</v>
      </c>
    </row>
    <row r="23" spans="1:9" x14ac:dyDescent="0.25">
      <c r="A23" s="3">
        <v>19</v>
      </c>
      <c r="B23" s="3">
        <v>320.85743359700399</v>
      </c>
      <c r="C23" s="3">
        <v>300</v>
      </c>
      <c r="D23" s="3">
        <f>(B23-B22)/(l/19)</f>
        <v>-4.122189670576768</v>
      </c>
      <c r="E23" s="3">
        <f>(C23-C22)/(l/19)</f>
        <v>-1.38343620038616</v>
      </c>
      <c r="F23" s="3">
        <f>D23+((p*u*(B23-C23))/(Ma*(4000+0.1*B23+0.01*B23*B23)))</f>
        <v>-1.4544782341312512E-3</v>
      </c>
      <c r="G23" s="3">
        <f>E23+((p*u*(B23-C23))/(mb*(3000+0.2*C23+0.05*C23*C23)))</f>
        <v>-3.976306404414709E-3</v>
      </c>
      <c r="H23" s="3">
        <f>F23*F23</f>
        <v>2.1155069335615629E-6</v>
      </c>
      <c r="I23" s="3">
        <f>G23*G23</f>
        <v>1.5811012621789432E-5</v>
      </c>
    </row>
    <row r="24" spans="1:9" x14ac:dyDescent="0.25">
      <c r="A24" s="3"/>
      <c r="B24" s="3"/>
      <c r="C24" s="3"/>
      <c r="D24" s="3"/>
      <c r="E24" s="3"/>
      <c r="F24" s="3"/>
      <c r="G24" s="3"/>
      <c r="H24" s="3">
        <f>SUM(H4:H23)</f>
        <v>2.8543854750995735E-3</v>
      </c>
      <c r="I24" s="3">
        <f>SUM(I4:I23)</f>
        <v>1.1954124405502875E-3</v>
      </c>
    </row>
    <row r="25" spans="1:9" x14ac:dyDescent="0.25">
      <c r="I25">
        <f>H24+I24</f>
        <v>4.0497979156498606E-3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5"/>
  <sheetViews>
    <sheetView workbookViewId="0">
      <selection activeCell="M8" sqref="M8"/>
    </sheetView>
  </sheetViews>
  <sheetFormatPr defaultColWidth="8.85546875" defaultRowHeight="15" x14ac:dyDescent="0.25"/>
  <sheetData>
    <row r="1" spans="1:13" x14ac:dyDescent="0.25">
      <c r="A1" s="1" t="s">
        <v>24</v>
      </c>
    </row>
    <row r="3" spans="1:1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</row>
    <row r="4" spans="1:13" x14ac:dyDescent="0.25">
      <c r="A4" s="3">
        <v>0</v>
      </c>
      <c r="B4" s="3">
        <v>400</v>
      </c>
      <c r="C4" s="3">
        <v>326.43862069289332</v>
      </c>
      <c r="D4" s="3">
        <f>(B5-B4)/(l/29)</f>
        <v>-13.032872916938906</v>
      </c>
      <c r="E4" s="3">
        <f>(C5-C4)/(l/29)</f>
        <v>-4.3731439989608871</v>
      </c>
      <c r="F4" s="3">
        <f>D4+((p*u*(B4-C4))/(Ma*(4000+0.1*B4+0.01*B4*B4)))</f>
        <v>9.9248325480925104E-3</v>
      </c>
      <c r="G4" s="3">
        <f>E4+((p*u*(B4-C4))/(mb*(3000+0.2*C4+0.05*C4*C4)))</f>
        <v>8.9544980645621663E-3</v>
      </c>
      <c r="H4" s="3">
        <f>F4*F4</f>
        <v>9.8502301107676471E-5</v>
      </c>
      <c r="I4" s="3">
        <f>G4*G4</f>
        <v>8.0183035588247587E-5</v>
      </c>
      <c r="L4" s="2" t="s">
        <v>10</v>
      </c>
      <c r="M4" s="3">
        <v>422885.87</v>
      </c>
    </row>
    <row r="5" spans="1:13" x14ac:dyDescent="0.25">
      <c r="A5" s="3">
        <v>1</v>
      </c>
      <c r="B5" s="3">
        <v>395.50590589071072</v>
      </c>
      <c r="C5" s="3">
        <v>324.93064000359647</v>
      </c>
      <c r="D5" s="3">
        <f>(B6-B4)/(2*l/29)</f>
        <v>-12.636772074731772</v>
      </c>
      <c r="E5" s="3">
        <f>(C6-C4)/(2*l/29)</f>
        <v>-4.2239389290278435</v>
      </c>
      <c r="F5" s="3">
        <f>D5+((p*u*(B5-C5))/(Ma*(4000+0.1*B5+0.01*B5*B5)))</f>
        <v>-4.2591639372254519E-2</v>
      </c>
      <c r="G5" s="3">
        <f>E5+((p*u*(B5-C5))/(mb*(3000+0.2*C5+0.05*C5*C5)))</f>
        <v>5.1728104609694014E-3</v>
      </c>
      <c r="H5" s="3">
        <f>F5*F5</f>
        <v>1.8140477444161813E-3</v>
      </c>
      <c r="I5" s="3">
        <f>G5*G5</f>
        <v>2.6757968065114471E-5</v>
      </c>
      <c r="L5" s="2"/>
      <c r="M5" s="3" t="s">
        <v>9</v>
      </c>
    </row>
    <row r="6" spans="1:13" x14ac:dyDescent="0.25">
      <c r="A6" s="3">
        <v>2</v>
      </c>
      <c r="B6" s="3">
        <v>391.28498477604705</v>
      </c>
      <c r="C6" s="3">
        <v>323.52555936252929</v>
      </c>
      <c r="D6" s="3">
        <f>(B7-B5)/(2*l/29)</f>
        <v>-12.151471075152758</v>
      </c>
      <c r="E6" s="3">
        <f>(C7-C5)/(2*l/29)</f>
        <v>-4.0727285456733195</v>
      </c>
      <c r="F6" s="3">
        <f>D6+((p*u*(B6-C6))/(Ma*(4000+0.1*B6+0.01*B6*B6)))</f>
        <v>1.3229654214617526E-2</v>
      </c>
      <c r="G6" s="3">
        <f>E6+((p*u*(B6-C6))/(mb*(3000+0.2*C6+0.05*C6*C6)))</f>
        <v>1.0077284947792364E-2</v>
      </c>
      <c r="H6" s="3">
        <f>F6*F6</f>
        <v>1.7502375063834725E-4</v>
      </c>
      <c r="I6" s="3">
        <f>G6*G6</f>
        <v>1.0155167191900255E-4</v>
      </c>
      <c r="L6" s="2" t="s">
        <v>11</v>
      </c>
      <c r="M6" s="3">
        <v>421477.79</v>
      </c>
    </row>
    <row r="7" spans="1:13" x14ac:dyDescent="0.25">
      <c r="A7" s="3">
        <v>3</v>
      </c>
      <c r="B7" s="3">
        <v>387.12558101129503</v>
      </c>
      <c r="C7" s="3">
        <v>322.12186169623556</v>
      </c>
      <c r="D7" s="3">
        <f>(B8-B6)/(2*l/29)</f>
        <v>-11.768017830495445</v>
      </c>
      <c r="E7" s="3">
        <f>(C8-C6)/(2*l/29)</f>
        <v>-3.932206594174664</v>
      </c>
      <c r="F7" s="3">
        <f>D7+((p*u*(B7-C7))/(Ma*(4000+0.1*B7+0.01*B7*B7)))</f>
        <v>-2.8931587262768232E-2</v>
      </c>
      <c r="G7" s="3">
        <f>E7+((p*u*(B7-C7))/(mb*(3000+0.2*C7+0.05*C7*C7)))</f>
        <v>6.1958818881269195E-3</v>
      </c>
      <c r="H7" s="3">
        <f>F7*F7</f>
        <v>8.3703674154317299E-4</v>
      </c>
      <c r="I7" s="3">
        <f>G7*G7</f>
        <v>3.8388952371619202E-5</v>
      </c>
      <c r="L7" s="2"/>
      <c r="M7" s="3"/>
    </row>
    <row r="8" spans="1:13" x14ac:dyDescent="0.25">
      <c r="A8" s="3">
        <v>4</v>
      </c>
      <c r="B8" s="3">
        <v>383.16911041018813</v>
      </c>
      <c r="C8" s="3">
        <v>320.81369274585711</v>
      </c>
      <c r="D8" s="3">
        <f>(B9-B7)/(2*l/29)</f>
        <v>-11.323067477113758</v>
      </c>
      <c r="E8" s="3">
        <f>(C9-C7)/(2*l/29)</f>
        <v>-3.7893195775957933</v>
      </c>
      <c r="F8" s="3">
        <f>D8+((p*u*(B8-C8))/(Ma*(4000+0.1*B8+0.01*B8*B8)))</f>
        <v>8.9300907287714892E-4</v>
      </c>
      <c r="G8" s="3">
        <f>E8+((p*u*(B8-C8))/(mb*(3000+0.2*C8+0.05*C8*C8)))</f>
        <v>8.1006651881838643E-3</v>
      </c>
      <c r="H8" s="3">
        <f>F8*F8</f>
        <v>7.9746520424090504E-7</v>
      </c>
      <c r="I8" s="3">
        <f>G8*G8</f>
        <v>6.5620776491053922E-5</v>
      </c>
      <c r="L8" s="2" t="s">
        <v>12</v>
      </c>
      <c r="M8" s="3">
        <f>(M4-M6)*100/M4</f>
        <v>0.33296927135447119</v>
      </c>
    </row>
    <row r="9" spans="1:13" x14ac:dyDescent="0.25">
      <c r="A9" s="3">
        <v>5</v>
      </c>
      <c r="B9" s="3">
        <v>379.31656895811312</v>
      </c>
      <c r="C9" s="3">
        <v>319.50853784961777</v>
      </c>
      <c r="D9" s="3">
        <f>(B10-B8)/(2*l/29)</f>
        <v>-10.927045153676323</v>
      </c>
      <c r="E9" s="3">
        <f>(C10-C8)/(2*l/29)</f>
        <v>-3.6563980156650469</v>
      </c>
      <c r="F9" s="3">
        <f>D9+((p*u*(B9-C9))/(Ma*(4000+0.1*B9+0.01*B9*B9)))</f>
        <v>-6.6789287906576789E-3</v>
      </c>
      <c r="G9" s="3">
        <f>E9+((p*u*(B9-C9))/(mb*(3000+0.2*C9+0.05*C9*C9)))</f>
        <v>4.6366265004529339E-3</v>
      </c>
      <c r="H9" s="3">
        <f>F9*F9</f>
        <v>4.4608089790676044E-5</v>
      </c>
      <c r="I9" s="3">
        <f>G9*G9</f>
        <v>2.1498305304702421E-5</v>
      </c>
    </row>
    <row r="10" spans="1:13" x14ac:dyDescent="0.25">
      <c r="A10" s="3">
        <v>6</v>
      </c>
      <c r="B10" s="3">
        <v>375.63321720075618</v>
      </c>
      <c r="C10" s="3">
        <v>318.29203894195018</v>
      </c>
      <c r="D10" s="3">
        <f>(B11-B9)/(2*l/29)</f>
        <v>-10.526310146566857</v>
      </c>
      <c r="E10" s="3">
        <f>(C11-C9)/(2*l/29)</f>
        <v>-3.5235718840204266</v>
      </c>
      <c r="F10" s="3">
        <f>D10+((p*u*(B10-C10))/(Ma*(4000+0.1*B10+0.01*B10*B10)))</f>
        <v>-2.2248342341928407E-3</v>
      </c>
      <c r="G10" s="3">
        <f>E10+((p*u*(B10-C10))/(mb*(3000+0.2*C10+0.05*C10*C10)))</f>
        <v>3.3147961227646405E-3</v>
      </c>
      <c r="H10" s="3">
        <f>F10*F10</f>
        <v>4.9498873696364437E-6</v>
      </c>
      <c r="I10" s="3">
        <f>G10*G10</f>
        <v>1.0987873335495495E-5</v>
      </c>
    </row>
    <row r="11" spans="1:13" x14ac:dyDescent="0.25">
      <c r="A11" s="3">
        <v>7</v>
      </c>
      <c r="B11" s="3">
        <v>372.0570447191015</v>
      </c>
      <c r="C11" s="3">
        <v>317.07848827443127</v>
      </c>
      <c r="D11" s="3">
        <f>(B12-B10)/(2*l/29)</f>
        <v>-10.14634675308924</v>
      </c>
      <c r="E11" s="3">
        <f>(C12-C10)/(2*l/29)</f>
        <v>-3.3941672213185252</v>
      </c>
      <c r="F11" s="3">
        <f>D11+((p*u*(B11-C11))/(Ma*(4000+0.1*B11+0.01*B11*B11)))</f>
        <v>-5.4523229171952181E-3</v>
      </c>
      <c r="G11" s="3">
        <f>E11+((p*u*(B11-C11))/(mb*(3000+0.2*C11+0.05*C11*C11)))</f>
        <v>3.6170952894742925E-3</v>
      </c>
      <c r="H11" s="3">
        <f>F11*F11</f>
        <v>2.9727825193372172E-5</v>
      </c>
      <c r="I11" s="3">
        <f>G11*G11</f>
        <v>1.3083378333137115E-5</v>
      </c>
    </row>
    <row r="12" spans="1:13" x14ac:dyDescent="0.25">
      <c r="A12" s="3">
        <v>8</v>
      </c>
      <c r="B12" s="3">
        <v>368.63573668138429</v>
      </c>
      <c r="C12" s="3">
        <v>315.95123396173051</v>
      </c>
      <c r="D12" s="3">
        <f>(B13-B11)/(2*l/29)</f>
        <v>-9.7664271193790881</v>
      </c>
      <c r="E12" s="3">
        <f>(C13-C11)/(2*l/29)</f>
        <v>-3.2631195813293115</v>
      </c>
      <c r="F12" s="3">
        <f>D12+((p*u*(B12-C12))/(Ma*(4000+0.1*B12+0.01*B12*B12)))</f>
        <v>-2.4193367322631332E-3</v>
      </c>
      <c r="G12" s="3">
        <f>E12+((p*u*(B12-C12))/(mb*(3000+0.2*C12+0.05*C12*C12)))</f>
        <v>7.4021124664365168E-3</v>
      </c>
      <c r="H12" s="3">
        <f>F12*F12</f>
        <v>5.8531902240776554E-6</v>
      </c>
      <c r="I12" s="3">
        <f>G12*G12</f>
        <v>5.4791268965774895E-5</v>
      </c>
    </row>
    <row r="13" spans="1:13" x14ac:dyDescent="0.25">
      <c r="A13" s="3">
        <v>9</v>
      </c>
      <c r="B13" s="3">
        <v>365.32157774021937</v>
      </c>
      <c r="C13" s="3">
        <v>314.82806097696277</v>
      </c>
      <c r="D13" s="3">
        <f>(B14-B12)/(2*l/29)</f>
        <v>-9.3974058553251485</v>
      </c>
      <c r="E13" s="3">
        <f>(C14-C12)/(2*l/29)</f>
        <v>-3.1448688741823219</v>
      </c>
      <c r="F13" s="3">
        <f>D13+((p*u*(B13-C13))/(Ma*(4000+0.1*B13+0.01*B13*B13)))</f>
        <v>3.5042128077193979E-3</v>
      </c>
      <c r="G13" s="3">
        <f>E13+((p*u*(B13-C13))/(mb*(3000+0.2*C13+0.05*C13*C13)))</f>
        <v>3.576678539850775E-3</v>
      </c>
      <c r="H13" s="3">
        <f>F13*F13</f>
        <v>1.2279507401784667E-5</v>
      </c>
      <c r="I13" s="3">
        <f>G13*G13</f>
        <v>1.2792629377429072E-5</v>
      </c>
    </row>
    <row r="14" spans="1:13" x14ac:dyDescent="0.25">
      <c r="A14" s="3">
        <v>10</v>
      </c>
      <c r="B14" s="3">
        <v>362.15476712598763</v>
      </c>
      <c r="C14" s="3">
        <v>313.78235887608753</v>
      </c>
      <c r="D14" s="3">
        <f>(B15-B13)/(2*l/29)</f>
        <v>-9.0591469529348387</v>
      </c>
      <c r="E14" s="3">
        <f>(C15-C13)/(2*l/29)</f>
        <v>-3.0335475434492647</v>
      </c>
      <c r="F14" s="3">
        <f>D14+((p*u*(B14-C14))/(Ma*(4000+0.1*B14+0.01*B14*B14)))</f>
        <v>-1.3815553982665207E-2</v>
      </c>
      <c r="G14" s="3">
        <f>E14+((p*u*(B14-C14))/(mb*(3000+0.2*C14+0.05*C14*C14)))</f>
        <v>-4.8676927203952225E-3</v>
      </c>
      <c r="H14" s="3">
        <f>F14*F14</f>
        <v>1.9086953184793646E-4</v>
      </c>
      <c r="I14" s="3">
        <f>G14*G14</f>
        <v>2.3694432420188643E-5</v>
      </c>
    </row>
    <row r="15" spans="1:13" x14ac:dyDescent="0.25">
      <c r="A15" s="3">
        <v>11</v>
      </c>
      <c r="B15" s="3">
        <v>359.0738901864712</v>
      </c>
      <c r="C15" s="3">
        <v>312.73595922285983</v>
      </c>
      <c r="D15" s="3">
        <f>(B16-B14)/(2*l/29)</f>
        <v>-8.6986794606199194</v>
      </c>
      <c r="E15" s="3">
        <f>(C16-C14)/(2*l/29)</f>
        <v>-2.897525088815311</v>
      </c>
      <c r="F15" s="3">
        <f>D15+((p*u*(B15-C15))/(Ma*(4000+0.1*B15+0.01*B15*B15)))</f>
        <v>2.874190928428888E-3</v>
      </c>
      <c r="G15" s="3">
        <f>E15+((p*u*(B15-C15))/(mb*(3000+0.2*C15+0.05*C15*C15)))</f>
        <v>1.5807491955654118E-2</v>
      </c>
      <c r="H15" s="3">
        <f>F15*F15</f>
        <v>8.2609734930629139E-6</v>
      </c>
      <c r="I15" s="3">
        <f>G15*G15</f>
        <v>2.4987680192806963E-4</v>
      </c>
    </row>
    <row r="16" spans="1:13" x14ac:dyDescent="0.25">
      <c r="A16" s="3">
        <v>12</v>
      </c>
      <c r="B16" s="3">
        <v>356.15567784280148</v>
      </c>
      <c r="C16" s="3">
        <v>311.78406571138731</v>
      </c>
      <c r="D16" s="3">
        <f>(B17-B15)/(2*l/29)</f>
        <v>-8.3678028062523016</v>
      </c>
      <c r="E16" s="3">
        <f>(C17-C15)/(2*l/29)</f>
        <v>-2.8013033713370956</v>
      </c>
      <c r="F16" s="3">
        <f>D16+((p*u*(B16-C16))/(Ma*(4000+0.1*B16+0.01*B16*B16)))</f>
        <v>-2.2471035228033287E-3</v>
      </c>
      <c r="G16" s="3">
        <f>E16+((p*u*(B16-C16))/(mb*(3000+0.2*C16+0.05*C16*C16)))</f>
        <v>-1.0629922781189016E-3</v>
      </c>
      <c r="H16" s="3">
        <f>F16*F16</f>
        <v>5.0494742421951302E-6</v>
      </c>
      <c r="I16" s="3">
        <f>G16*G16</f>
        <v>1.1299525833404122E-6</v>
      </c>
    </row>
    <row r="17" spans="1:9" x14ac:dyDescent="0.25">
      <c r="A17" s="3">
        <v>13</v>
      </c>
      <c r="B17" s="3">
        <v>353.30299169940065</v>
      </c>
      <c r="C17" s="3">
        <v>310.80402586331701</v>
      </c>
      <c r="D17" s="3">
        <f>(B18-B16)/(2*l/29)</f>
        <v>-8.0463169999787354</v>
      </c>
      <c r="E17" s="3">
        <f>(C18-C16)/(2*l/29)</f>
        <v>-2.6869271072000798</v>
      </c>
      <c r="F17" s="3">
        <f>D17+((p*u*(B17-C17))/(Ma*(4000+0.1*B17+0.01*B17*B17)))</f>
        <v>-2.6943076172578628E-3</v>
      </c>
      <c r="G17" s="3">
        <f>E17+((p*u*(B17-C17))/(mb*(3000+0.2*C17+0.05*C17*C17)))</f>
        <v>5.567240580162558E-3</v>
      </c>
      <c r="H17" s="3">
        <f>F17*F17</f>
        <v>7.2592935364137421E-6</v>
      </c>
      <c r="I17" s="3">
        <f>G17*G17</f>
        <v>3.0994167677408737E-5</v>
      </c>
    </row>
    <row r="18" spans="1:9" x14ac:dyDescent="0.25">
      <c r="A18" s="3">
        <v>14</v>
      </c>
      <c r="B18" s="3">
        <v>350.60649370488511</v>
      </c>
      <c r="C18" s="3">
        <v>309.93101253400795</v>
      </c>
      <c r="D18" s="3">
        <f>(B19-B17)/(2*l/29)</f>
        <v>-7.7315262284380557</v>
      </c>
      <c r="E18" s="3">
        <f>(C19-C17)/(2*l/29)</f>
        <v>-2.586137572510347</v>
      </c>
      <c r="F18" s="3">
        <f>D18+((p*u*(B18-C18))/(Ma*(4000+0.1*B18+0.01*B18*B18)))</f>
        <v>-4.8758521244280928E-3</v>
      </c>
      <c r="G18" s="3">
        <f>E18+((p*u*(B18-C18))/(mb*(3000+0.2*C18+0.05*C18*C18)))</f>
        <v>-2.3368376836430116E-4</v>
      </c>
      <c r="H18" s="3">
        <f>F18*F18</f>
        <v>2.3773933939289946E-5</v>
      </c>
      <c r="I18" s="3">
        <f>G18*G18</f>
        <v>5.460810359694036E-8</v>
      </c>
    </row>
    <row r="19" spans="1:9" x14ac:dyDescent="0.25">
      <c r="A19" s="3">
        <v>15</v>
      </c>
      <c r="B19" s="3">
        <v>347.97090464530544</v>
      </c>
      <c r="C19" s="3">
        <v>309.0204827098616</v>
      </c>
      <c r="D19" s="3">
        <f>(B20-B18)/(2*l/29)</f>
        <v>-7.4343759487957808</v>
      </c>
      <c r="E19" s="3">
        <f>(C20-C18)/(2*l/29)</f>
        <v>-2.4741808166207391</v>
      </c>
      <c r="F19" s="3">
        <f>D19+((p*u*(B19-C19))/(Ma*(4000+0.1*B19+0.01*B19*B19)))</f>
        <v>-9.0737802782729915E-3</v>
      </c>
      <c r="G19" s="3">
        <f>E19+((p*u*(B19-C19))/(mb*(3000+0.2*C19+0.05*C19*C19)))</f>
        <v>1.1015788067021415E-2</v>
      </c>
      <c r="H19" s="3">
        <f>F19*F19</f>
        <v>8.233348853837589E-5</v>
      </c>
      <c r="I19" s="3">
        <f>G19*G19</f>
        <v>1.2134758673753139E-4</v>
      </c>
    </row>
    <row r="20" spans="1:9" x14ac:dyDescent="0.25">
      <c r="A20" s="3">
        <v>16</v>
      </c>
      <c r="B20" s="3">
        <v>345.4793378781294</v>
      </c>
      <c r="C20" s="3">
        <v>308.22468093633847</v>
      </c>
      <c r="D20" s="3">
        <f>(B21-B19)/(2*l/29)</f>
        <v>-7.1281060009433554</v>
      </c>
      <c r="E20" s="3">
        <f>(C21-C19)/(2*l/29)</f>
        <v>-2.3809897731610561</v>
      </c>
      <c r="F20" s="3">
        <f>D20+((p*u*(B20-C20))/(Ma*(4000+0.1*B20+0.01*B20*B20)))</f>
        <v>-2.2663387442838356E-3</v>
      </c>
      <c r="G20" s="3">
        <f>E20+((p*u*(B20-C20))/(mb*(3000+0.2*C20+0.05*C20*C20)))</f>
        <v>3.531803231139552E-3</v>
      </c>
      <c r="H20" s="3">
        <f>F20*F20</f>
        <v>5.1362913038420327E-6</v>
      </c>
      <c r="I20" s="3">
        <f>G20*G20</f>
        <v>1.2473634063487779E-5</v>
      </c>
    </row>
    <row r="21" spans="1:9" x14ac:dyDescent="0.25">
      <c r="A21" s="3">
        <v>17</v>
      </c>
      <c r="B21" s="3">
        <v>343.05496947224105</v>
      </c>
      <c r="C21" s="3">
        <v>307.37842079733673</v>
      </c>
      <c r="D21" s="3">
        <f>(B22-B20)/(2*l/29)</f>
        <v>-6.8525250954501038</v>
      </c>
      <c r="E21" s="3">
        <f>(C22-C20)/(2*l/29)</f>
        <v>-2.2867998863464094</v>
      </c>
      <c r="F21" s="3">
        <f>D21+((p*u*(B21-C21))/(Ma*(4000+0.1*B21+0.01*B21*B21)))</f>
        <v>-6.3598862165301639E-3</v>
      </c>
      <c r="G21" s="3">
        <f>E21+((p*u*(B21-C21))/(mb*(3000+0.2*C21+0.05*C21*C21)))</f>
        <v>4.402855439615827E-3</v>
      </c>
      <c r="H21" s="3">
        <f>F21*F21</f>
        <v>4.0448152687210365E-5</v>
      </c>
      <c r="I21" s="3">
        <f>G21*G21</f>
        <v>1.9385136022154679E-5</v>
      </c>
    </row>
    <row r="22" spans="1:9" x14ac:dyDescent="0.25">
      <c r="A22" s="3">
        <v>18</v>
      </c>
      <c r="B22" s="3">
        <v>340.75345850195691</v>
      </c>
      <c r="C22" s="3">
        <v>306.6475775664444</v>
      </c>
      <c r="D22" s="3">
        <f>(B23-B21)/(2*l/29)</f>
        <v>-6.5719914685891689</v>
      </c>
      <c r="E22" s="3">
        <f>(C23-C21)/(2*l/29)</f>
        <v>-2.1885122900168992</v>
      </c>
      <c r="F22" s="3">
        <f>D22+((p*u*(B22-C22))/(Ma*(4000+0.1*B22+0.01*B22*B22)))</f>
        <v>-7.1140573957553244E-3</v>
      </c>
      <c r="G22" s="3">
        <f>E22+((p*u*(B22-C22))/(mb*(3000+0.2*C22+0.05*C22*C22)))</f>
        <v>8.1918671045810854E-3</v>
      </c>
      <c r="H22" s="3">
        <f>F22*F22</f>
        <v>5.060981263010103E-5</v>
      </c>
      <c r="I22" s="3">
        <f>G22*G22</f>
        <v>6.7106686659117699E-5</v>
      </c>
    </row>
    <row r="23" spans="1:9" x14ac:dyDescent="0.25">
      <c r="A23" s="3">
        <v>19</v>
      </c>
      <c r="B23" s="3">
        <v>338.52256156286921</v>
      </c>
      <c r="C23" s="3">
        <v>305.86910197663542</v>
      </c>
      <c r="D23" s="3">
        <f>(B24-B22)/(2*l/29)</f>
        <v>-6.3135336259820463</v>
      </c>
      <c r="E23" s="3">
        <f>(C24-C22)/(2*l/29)</f>
        <v>-2.1017005581915496</v>
      </c>
      <c r="F23" s="3">
        <f>D23+((p*u*(B23-C23))/(Ma*(4000+0.1*B23+0.01*B23*B23)))</f>
        <v>-9.5670233971674179E-3</v>
      </c>
      <c r="G23" s="3">
        <f>E23+((p*u*(B23-C23))/(mb*(3000+0.2*C23+0.05*C23*C23)))</f>
        <v>7.9770198237083534E-3</v>
      </c>
      <c r="H23" s="3">
        <f>F23*F23</f>
        <v>9.1527936681948808E-5</v>
      </c>
      <c r="I23" s="3">
        <f>G23*G23</f>
        <v>6.3632845267836048E-5</v>
      </c>
    </row>
    <row r="24" spans="1:9" x14ac:dyDescent="0.25">
      <c r="A24" s="3">
        <v>20</v>
      </c>
      <c r="B24" s="3">
        <v>336.39929738058999</v>
      </c>
      <c r="C24" s="3">
        <v>305.19812890562264</v>
      </c>
      <c r="D24" s="3">
        <f>(B25-B23)/(2*l/29)</f>
        <v>-6.0344037952457965</v>
      </c>
      <c r="E24" s="3">
        <f>(C25-C23)/(2*l/29)</f>
        <v>-2.0137145419933091</v>
      </c>
      <c r="F24" s="3">
        <f>D24+((p*u*(B24-C24))/(Ma*(4000+0.1*B24+0.01*B24*B24)))</f>
        <v>6.1476298658531547E-3</v>
      </c>
      <c r="G24" s="3">
        <f>E24+((p*u*(B24-C24))/(mb*(3000+0.2*C24+0.05*C24*C24)))</f>
        <v>7.5225781061201147E-3</v>
      </c>
      <c r="H24" s="3">
        <f>F24*F24</f>
        <v>3.7793352967529678E-5</v>
      </c>
      <c r="I24" s="3">
        <f>G24*G24</f>
        <v>5.6589181362677693E-5</v>
      </c>
    </row>
    <row r="25" spans="1:9" x14ac:dyDescent="0.25">
      <c r="A25" s="3">
        <v>21</v>
      </c>
      <c r="B25" s="3">
        <v>334.36090377304453</v>
      </c>
      <c r="C25" s="3">
        <v>304.48033332698486</v>
      </c>
      <c r="D25" s="3">
        <f>(B26-B24)/(2*l/29)</f>
        <v>-5.8164352741662126</v>
      </c>
      <c r="E25" s="3">
        <f>(C26-C24)/(2*l/29)</f>
        <v>-1.9462483125053296</v>
      </c>
      <c r="F25" s="3">
        <f>D25+((p*u*(B25-C25))/(Ma*(4000+0.1*B25+0.01*B25*B25)))</f>
        <v>-1.5968855782694469E-2</v>
      </c>
      <c r="G25" s="3">
        <f>E25+((p*u*(B25-C25))/(mb*(3000+0.2*C25+0.05*C25*C25)))</f>
        <v>-5.0211873140744157E-3</v>
      </c>
      <c r="H25" s="3">
        <f>F25*F25</f>
        <v>2.5500435500849458E-4</v>
      </c>
      <c r="I25" s="3">
        <f>G25*G25</f>
        <v>2.5212322043021843E-5</v>
      </c>
    </row>
    <row r="26" spans="1:9" x14ac:dyDescent="0.25">
      <c r="A26" s="3">
        <v>22</v>
      </c>
      <c r="B26" s="3">
        <v>332.38796270875122</v>
      </c>
      <c r="C26" s="3">
        <v>303.85588869010172</v>
      </c>
      <c r="D26" s="3">
        <f>(B27-B25)/(2*l/29)</f>
        <v>-5.5553935932193035</v>
      </c>
      <c r="E26" s="3">
        <f>(C27-C25)/(2*l/29)</f>
        <v>-1.8389292434825875</v>
      </c>
      <c r="F26" s="3">
        <f>D26+((p*u*(B26-C26))/(Ma*(4000+0.1*B26+0.01*B26*B26)))</f>
        <v>-2.3066002275422548E-3</v>
      </c>
      <c r="G26" s="3">
        <f>E26+((p*u*(B26-C26))/(mb*(3000+0.2*C26+0.05*C26*C26)))</f>
        <v>1.9307262241724743E-2</v>
      </c>
      <c r="H26" s="3">
        <f>F26*F26</f>
        <v>5.3204046096979814E-6</v>
      </c>
      <c r="I26" s="3">
        <f>G26*G26</f>
        <v>3.7277037527072993E-4</v>
      </c>
    </row>
    <row r="27" spans="1:9" x14ac:dyDescent="0.25">
      <c r="A27" s="3">
        <v>23</v>
      </c>
      <c r="B27" s="3">
        <v>330.52959784668639</v>
      </c>
      <c r="C27" s="3">
        <v>303.21210626251411</v>
      </c>
      <c r="D27" s="3">
        <f>(B28-B26)/(2*l/29)</f>
        <v>-5.3389824488853259</v>
      </c>
      <c r="E27" s="3">
        <f>(C28-C26)/(2*l/29)</f>
        <v>-1.7837438232753724</v>
      </c>
      <c r="F27" s="3">
        <f>D27+((p*u*(B27-C27))/(Ma*(4000+0.1*B27+0.01*B27*B27)))</f>
        <v>-9.3133077046045898E-3</v>
      </c>
      <c r="G27" s="3">
        <f>E27+((p*u*(B27-C27))/(mb*(3000+0.2*C27+0.05*C27*C27)))</f>
        <v>-4.0596441122531246E-5</v>
      </c>
      <c r="H27" s="3">
        <f>F27*F27</f>
        <v>8.6737700400647209E-5</v>
      </c>
      <c r="I27" s="3">
        <f>G27*G27</f>
        <v>1.648071031815146E-9</v>
      </c>
    </row>
    <row r="28" spans="1:9" x14ac:dyDescent="0.25">
      <c r="A28" s="3">
        <v>24</v>
      </c>
      <c r="B28" s="3">
        <v>328.70590584745099</v>
      </c>
      <c r="C28" s="3">
        <v>302.62572053611871</v>
      </c>
      <c r="D28" s="3">
        <f>(B29-B27)/(2*l/29)</f>
        <v>-5.1051175387943744</v>
      </c>
      <c r="E28" s="3">
        <f>(C29-C27)/(2*l/29)</f>
        <v>-1.6881161698157141</v>
      </c>
      <c r="F28" s="3">
        <f>D28+((p*u*(B28-C28))/(Ma*(4000+0.1*B28+0.01*B28*B28)))</f>
        <v>-4.7031135373156729E-3</v>
      </c>
      <c r="G28" s="3">
        <f>E28+((p*u*(B28-C28))/(mb*(3000+0.2*C28+0.05*C28*C28)))</f>
        <v>1.8782339593034214E-2</v>
      </c>
      <c r="H28" s="3">
        <f>F28*F28</f>
        <v>2.211927694488194E-5</v>
      </c>
      <c r="I28" s="3">
        <f>G28*G28</f>
        <v>3.5277628058806066E-4</v>
      </c>
    </row>
    <row r="29" spans="1:9" x14ac:dyDescent="0.25">
      <c r="A29" s="3">
        <v>25</v>
      </c>
      <c r="B29" s="3">
        <v>327.00882713027647</v>
      </c>
      <c r="C29" s="3">
        <v>302.04788821436534</v>
      </c>
      <c r="D29" s="3">
        <f>(B30-B28)/(2*l/29)</f>
        <v>-4.9022342999851132</v>
      </c>
      <c r="E29" s="3">
        <f>(C30-C28)/(2*l/29)</f>
        <v>-1.6303282767812219</v>
      </c>
      <c r="F29" s="3">
        <f>D29+((p*u*(B29-C29))/(Ma*(4000+0.1*B29+0.01*B29*B29)))</f>
        <v>-9.8977486081803789E-3</v>
      </c>
      <c r="G29" s="3">
        <f>E29+((p*u*(B29-C29))/(mb*(3000+0.2*C29+0.05*C29*C29)))</f>
        <v>7.0868241934982645E-3</v>
      </c>
      <c r="H29" s="3">
        <f>F29*F29</f>
        <v>9.7965427510736625E-5</v>
      </c>
      <c r="I29" s="3">
        <f>G29*G29</f>
        <v>5.0223077149552328E-5</v>
      </c>
    </row>
    <row r="30" spans="1:9" x14ac:dyDescent="0.25">
      <c r="A30" s="3">
        <v>26</v>
      </c>
      <c r="B30" s="3">
        <v>325.32505460608195</v>
      </c>
      <c r="C30" s="3">
        <v>301.50135620730407</v>
      </c>
      <c r="D30" s="3">
        <f>(B31-B29)/(2*l/29)</f>
        <v>-4.687776998976994</v>
      </c>
      <c r="E30" s="3">
        <f>(C31-C29)/(2*l/29)</f>
        <v>-1.5502211153477361</v>
      </c>
      <c r="F30" s="3">
        <f>D30+((p*u*(B30-C30))/(Ma*(4000+0.1*B30+0.01*B30*B30)))</f>
        <v>-8.1103062508107726E-3</v>
      </c>
      <c r="G30" s="3">
        <f>E30+((p*u*(B30-C30))/(mb*(3000+0.2*C30+0.05*C30*C30)))</f>
        <v>1.6003561096920915E-2</v>
      </c>
      <c r="H30" s="3">
        <f>F30*F30</f>
        <v>6.5777067481940287E-5</v>
      </c>
      <c r="I30" s="3">
        <f>G30*G30</f>
        <v>2.5611396778288056E-4</v>
      </c>
    </row>
    <row r="31" spans="1:9" x14ac:dyDescent="0.25">
      <c r="A31" s="3">
        <v>27</v>
      </c>
      <c r="B31" s="3">
        <v>323.77587747580958</v>
      </c>
      <c r="C31" s="3">
        <v>300.9787702037807</v>
      </c>
      <c r="D31" s="3">
        <f>(B32-B30)/(2*l/29)</f>
        <v>-4.4910873388336165</v>
      </c>
      <c r="E31" s="3">
        <f>(C32-C30)/(2*l/29)</f>
        <v>-1.4915243569276155</v>
      </c>
      <c r="F31" s="3">
        <f>D31+((p*u*(B31-C31))/(Ma*(4000+0.1*B31+0.01*B31*B31)))</f>
        <v>-4.073522850540634E-3</v>
      </c>
      <c r="G31" s="3">
        <f>E31+((p*u*(B31-C31))/(mb*(3000+0.2*C31+0.05*C31*C31)))</f>
        <v>1.0339177890139606E-2</v>
      </c>
      <c r="H31" s="3">
        <f>F31*F31</f>
        <v>1.6593588413876694E-5</v>
      </c>
      <c r="I31" s="3">
        <f>G31*G31</f>
        <v>1.0689859944395168E-4</v>
      </c>
    </row>
    <row r="32" spans="1:9" x14ac:dyDescent="0.25">
      <c r="A32" s="3">
        <v>28</v>
      </c>
      <c r="B32" s="3">
        <v>322.22775299309325</v>
      </c>
      <c r="C32" s="3">
        <v>300.47271871976778</v>
      </c>
      <c r="D32" s="3">
        <f>(B33-B31)/(2*l/29)</f>
        <v>-4.2995751686690369</v>
      </c>
      <c r="E32" s="3">
        <f>(C33-C31)/(2*l/29)</f>
        <v>-1.4192167954820121</v>
      </c>
      <c r="F32" s="3">
        <f>D32+((p*u*(B32-C32))/(Ma*(4000+0.1*B32+0.01*B32*B32)))</f>
        <v>-9.0899189211848253E-3</v>
      </c>
      <c r="G32" s="3">
        <f>E32+((p*u*(B32-C32))/(mb*(3000+0.2*C32+0.05*C32*C32)))</f>
        <v>1.6894185884996027E-2</v>
      </c>
      <c r="H32" s="3">
        <f>F32*F32</f>
        <v>8.2626625993713901E-5</v>
      </c>
      <c r="I32" s="3">
        <f>G32*G32</f>
        <v>2.85413516716799E-4</v>
      </c>
    </row>
    <row r="33" spans="1:9" x14ac:dyDescent="0.25">
      <c r="A33" s="3">
        <v>29</v>
      </c>
      <c r="B33" s="3">
        <v>320.81065322155507</v>
      </c>
      <c r="C33" s="3">
        <v>300</v>
      </c>
      <c r="D33" s="3">
        <f>(B33-B32)/(l/29)</f>
        <v>-4.1095893374607098</v>
      </c>
      <c r="E33" s="3">
        <f>(C33-C32)/(l/29)</f>
        <v>-1.3708842873265723</v>
      </c>
      <c r="F33" s="3">
        <f>D33+((p*u*(B33-C33))/(Ma*(4000+0.1*B33+0.01*B33*B33)))</f>
        <v>2.1512536152368256E-3</v>
      </c>
      <c r="G33" s="3">
        <f>E33+((p*u*(B33-C33))/(mb*(3000+0.2*C33+0.05*C33*C33)))</f>
        <v>5.4816664799801629E-3</v>
      </c>
      <c r="H33" s="3">
        <f>F33*F33</f>
        <v>4.6278921170695121E-6</v>
      </c>
      <c r="I33" s="3">
        <f>G33*G33</f>
        <v>3.0048667397738109E-5</v>
      </c>
    </row>
    <row r="34" spans="1:9" x14ac:dyDescent="0.25">
      <c r="A34" s="3"/>
      <c r="B34" s="3"/>
      <c r="C34" s="3"/>
      <c r="D34" s="3"/>
      <c r="E34" s="3"/>
      <c r="F34" s="3"/>
      <c r="G34" s="3"/>
      <c r="H34" s="3">
        <f>SUM(H4:H33)</f>
        <v>4.2026610832381298E-3</v>
      </c>
      <c r="I34" s="3">
        <f>SUM(I4:I33)</f>
        <v>2.5513993470407522E-3</v>
      </c>
    </row>
    <row r="35" spans="1:9" x14ac:dyDescent="0.25">
      <c r="I35">
        <f>H34+I34</f>
        <v>6.7540604302788821E-3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M12" sqref="M12"/>
    </sheetView>
  </sheetViews>
  <sheetFormatPr defaultRowHeight="15" x14ac:dyDescent="0.25"/>
  <sheetData>
    <row r="1" spans="1:13" x14ac:dyDescent="0.25">
      <c r="A1" t="s">
        <v>25</v>
      </c>
    </row>
    <row r="3" spans="1:13" ht="17.2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22</v>
      </c>
      <c r="I3" s="2" t="s">
        <v>23</v>
      </c>
    </row>
    <row r="4" spans="1:13" x14ac:dyDescent="0.25">
      <c r="A4" s="3">
        <v>0</v>
      </c>
      <c r="B4" s="3">
        <v>400</v>
      </c>
      <c r="C4" s="3">
        <v>326.4110114008364</v>
      </c>
      <c r="D4" s="3">
        <f>(B5-B4)/(l/39)</f>
        <v>-12.996065796337968</v>
      </c>
      <c r="E4" s="3">
        <f>(C5-C4)/(l/39)</f>
        <v>-4.3803748064204457</v>
      </c>
      <c r="F4" s="3">
        <f>D4+((p*u*(B4-C4))/(Ma*(4000+0.1*B4+0.01*B4*B4)))</f>
        <v>5.1627217698131389E-2</v>
      </c>
      <c r="G4" s="3">
        <f>E4+((p*u*(B4-C4))/(mb*(3000+0.2*C4+0.05*C4*C4)))</f>
        <v>3.8420307209854343E-3</v>
      </c>
      <c r="H4" s="3">
        <f>F4*F4</f>
        <v>2.6653696072502508E-3</v>
      </c>
      <c r="I4" s="3">
        <f>G4*G4</f>
        <v>1.4761200060995856E-5</v>
      </c>
    </row>
    <row r="5" spans="1:13" x14ac:dyDescent="0.25">
      <c r="A5" s="3">
        <v>1</v>
      </c>
      <c r="B5" s="3">
        <v>396.66767543683642</v>
      </c>
      <c r="C5" s="3">
        <v>325.28783837354911</v>
      </c>
      <c r="D5" s="3">
        <f>(B6-B4)/(2*l/39)</f>
        <v>-12.838803850388475</v>
      </c>
      <c r="E5" s="3">
        <f>(C6-C4)/(2*l/39)</f>
        <v>-4.3062620734459252</v>
      </c>
      <c r="F5" s="3">
        <f>D5+((p*u*(B5-C5))/(Ma*(4000+0.1*B5+0.01*B5*B5)))</f>
        <v>-0.12219578802912245</v>
      </c>
      <c r="G5" s="3">
        <f>E5+((p*u*(B5-C5))/(mb*(3000+0.2*C5+0.05*C5*C5)))</f>
        <v>-3.4918941959379168E-2</v>
      </c>
      <c r="H5" s="3">
        <f>F5*F5</f>
        <v>1.4931810612058227E-2</v>
      </c>
      <c r="I5" s="3">
        <f>G5*G5</f>
        <v>1.219332507562491E-3</v>
      </c>
    </row>
    <row r="6" spans="1:13" x14ac:dyDescent="0.25">
      <c r="A6" s="3">
        <v>2</v>
      </c>
      <c r="B6" s="3">
        <v>393.41599802544181</v>
      </c>
      <c r="C6" s="3">
        <v>324.20267187599234</v>
      </c>
      <c r="D6" s="3">
        <f>(B7-B5)/(2*l/39)</f>
        <v>-12.308055770866464</v>
      </c>
      <c r="E6" s="3">
        <f>(C7-C5)/(2*l/39)</f>
        <v>-4.1330579630548758</v>
      </c>
      <c r="F6" s="3">
        <f>D6+((p*u*(B6-C6))/(Ma*(4000+0.1*B6+0.01*B6*B6)))</f>
        <v>7.9996717605638423E-2</v>
      </c>
      <c r="G6" s="3">
        <f>E6+((p*u*(B6-C6))/(mb*(3000+0.2*C6+0.05*C6*C6)))</f>
        <v>2.6292171287563448E-2</v>
      </c>
      <c r="H6" s="3">
        <f>F6*F6</f>
        <v>6.3994748276762605E-3</v>
      </c>
      <c r="I6" s="3">
        <f>G6*G6</f>
        <v>6.9127827101457583E-4</v>
      </c>
    </row>
    <row r="7" spans="1:13" x14ac:dyDescent="0.25">
      <c r="A7" s="3">
        <v>3</v>
      </c>
      <c r="B7" s="3">
        <v>390.35585196459721</v>
      </c>
      <c r="C7" s="3">
        <v>323.1683214694184</v>
      </c>
      <c r="D7" s="3">
        <f>(B8-B6)/(2*l/39)</f>
        <v>-12.17431891602889</v>
      </c>
      <c r="E7" s="3">
        <f>(C8-C6)/(2*l/39)</f>
        <v>-4.0907823367031515</v>
      </c>
      <c r="F7" s="3">
        <f>D7+((p*u*(B7-C7))/(Ma*(4000+0.1*B7+0.01*B7*B7)))</f>
        <v>-9.6340279591302647E-2</v>
      </c>
      <c r="G7" s="3">
        <f>E7+((p*u*(B7-C7))/(mb*(3000+0.2*C7+0.05*C7*C7)))</f>
        <v>-3.675752418598055E-2</v>
      </c>
      <c r="H7" s="3">
        <f>F7*F7</f>
        <v>9.2814494717303655E-3</v>
      </c>
      <c r="I7" s="3">
        <f>G7*G7</f>
        <v>1.3511155842829451E-3</v>
      </c>
    </row>
    <row r="8" spans="1:13" x14ac:dyDescent="0.25">
      <c r="A8" s="3">
        <v>4</v>
      </c>
      <c r="B8" s="3">
        <v>387.1727575556834</v>
      </c>
      <c r="C8" s="3">
        <v>322.10483478024713</v>
      </c>
      <c r="D8" s="3">
        <f>(B9-B7)/(2*l/39)</f>
        <v>-11.730640683663076</v>
      </c>
      <c r="E8" s="3">
        <f>(C9-C7)/(2*l/39)</f>
        <v>-3.9038933080085374</v>
      </c>
      <c r="F8" s="3">
        <f>D8+((p*u*(B8-C8))/(Ma*(4000+0.1*B8+0.01*B8*B8)))</f>
        <v>1.9255003583166896E-2</v>
      </c>
      <c r="G8" s="3">
        <f>E8+((p*u*(B8-C8))/(mb*(3000+0.2*C8+0.05*C8*C8)))</f>
        <v>3.8662731870497069E-2</v>
      </c>
      <c r="H8" s="3">
        <f>F8*F8</f>
        <v>3.7075516298777005E-4</v>
      </c>
      <c r="I8" s="3">
        <f>G8*G8</f>
        <v>1.4948068356899497E-3</v>
      </c>
      <c r="L8" s="2" t="s">
        <v>10</v>
      </c>
      <c r="M8" s="3">
        <v>422913.23</v>
      </c>
    </row>
    <row r="9" spans="1:13" x14ac:dyDescent="0.25">
      <c r="A9" s="3">
        <v>5</v>
      </c>
      <c r="B9" s="3">
        <v>384.34013879348794</v>
      </c>
      <c r="C9" s="3">
        <v>321.1663249012089</v>
      </c>
      <c r="D9" s="3">
        <f>(B10-B8)/(2*l/39)</f>
        <v>-11.556094917134807</v>
      </c>
      <c r="E9" s="3">
        <f>(C10-C8)/(2*l/39)</f>
        <v>-3.8660883207756203</v>
      </c>
      <c r="F9" s="3">
        <f>D9+((p*u*(B9-C9))/(Ma*(4000+0.1*B9+0.01*B9*B9)))</f>
        <v>-0.1024491280466151</v>
      </c>
      <c r="G9" s="3">
        <f>E9+((p*u*(B9-C9))/(mb*(3000+0.2*C9+0.05*C9*C9)))</f>
        <v>-2.4157798882064263E-2</v>
      </c>
      <c r="H9" s="3">
        <f>F9*F9</f>
        <v>1.0495823837511737E-2</v>
      </c>
      <c r="I9" s="3">
        <f>G9*G9</f>
        <v>5.8359924682626534E-4</v>
      </c>
      <c r="L9" s="2"/>
      <c r="M9" s="3" t="s">
        <v>9</v>
      </c>
    </row>
    <row r="10" spans="1:13" x14ac:dyDescent="0.25">
      <c r="A10" s="3">
        <v>6</v>
      </c>
      <c r="B10" s="3">
        <v>381.24655503407581</v>
      </c>
      <c r="C10" s="3">
        <v>320.12222538497758</v>
      </c>
      <c r="D10" s="3">
        <f>(B11-B9)/(2*l/39)</f>
        <v>-11.114542354761657</v>
      </c>
      <c r="E10" s="3">
        <f>(C11-C9)/(2*l/39)</f>
        <v>-3.6923277379446633</v>
      </c>
      <c r="F10" s="3">
        <f>D10+((p*u*(B10-C10))/(Ma*(4000+0.1*B10+0.01*B10*B10)))</f>
        <v>1.594305574017163E-2</v>
      </c>
      <c r="G10" s="3">
        <f>E10+((p*u*(B10-C10))/(mb*(3000+0.2*C10+0.05*C10*C10)))</f>
        <v>4.0256800488966515E-2</v>
      </c>
      <c r="H10" s="3">
        <f>F10*F10</f>
        <v>2.5418102633421955E-4</v>
      </c>
      <c r="I10" s="3">
        <f>G10*G10</f>
        <v>1.6206099856084547E-3</v>
      </c>
      <c r="L10" s="2" t="s">
        <v>11</v>
      </c>
      <c r="M10" s="3">
        <v>421014.34</v>
      </c>
    </row>
    <row r="11" spans="1:13" x14ac:dyDescent="0.25">
      <c r="A11" s="3">
        <v>7</v>
      </c>
      <c r="B11" s="3">
        <v>378.64037348335376</v>
      </c>
      <c r="C11" s="3">
        <v>319.27282349713471</v>
      </c>
      <c r="D11" s="3">
        <f>(B12-B10)/(2*l/39)</f>
        <v>-10.955388289863311</v>
      </c>
      <c r="E11" s="3">
        <f>(C12-C10)/(2*l/39)</f>
        <v>-3.6661554217466916</v>
      </c>
      <c r="F11" s="3">
        <f>D11+((p*u*(B11-C11))/(Ma*(4000+0.1*B11+0.01*B11*B11)))</f>
        <v>-0.10516177044849684</v>
      </c>
      <c r="G11" s="3">
        <f>E11+((p*u*(B11-C11))/(mb*(3000+0.2*C11+0.05*C11*C11)))</f>
        <v>-2.87104193350598E-2</v>
      </c>
      <c r="H11" s="3">
        <f>F11*F11</f>
        <v>1.1058997963862343E-2</v>
      </c>
      <c r="I11" s="3">
        <f>G11*G11</f>
        <v>8.2428817839497561E-4</v>
      </c>
      <c r="L11" s="2"/>
      <c r="M11" s="3" t="s">
        <v>9</v>
      </c>
    </row>
    <row r="12" spans="1:13" x14ac:dyDescent="0.25">
      <c r="A12" s="3">
        <v>8</v>
      </c>
      <c r="B12" s="3">
        <v>375.62840719312027</v>
      </c>
      <c r="C12" s="3">
        <v>318.24214568151774</v>
      </c>
      <c r="D12" s="3">
        <f>(B13-B11)/(2*l/39)</f>
        <v>-10.515373885180953</v>
      </c>
      <c r="E12" s="3">
        <f>(C13-C11)/(2*l/39)</f>
        <v>-3.4602391999791964</v>
      </c>
      <c r="F12" s="3">
        <f>D12+((p*u*(B12-C12))/(Ma*(4000+0.1*B12+0.01*B12*B12)))</f>
        <v>1.705654259036038E-2</v>
      </c>
      <c r="G12" s="3">
        <f>E12+((p*u*(B12-C12))/(mb*(3000+0.2*C12+0.05*C12*C12)))</f>
        <v>7.0114366600998679E-2</v>
      </c>
      <c r="H12" s="3">
        <f>F12*F12</f>
        <v>2.9092564513677759E-4</v>
      </c>
      <c r="I12" s="3">
        <f>G12*G12</f>
        <v>4.9160244038592392E-3</v>
      </c>
      <c r="L12" s="2" t="s">
        <v>12</v>
      </c>
      <c r="M12" s="3">
        <f>(M8-M10)*100/M8</f>
        <v>0.44900226933074566</v>
      </c>
    </row>
    <row r="13" spans="1:13" x14ac:dyDescent="0.25">
      <c r="A13" s="3">
        <v>9</v>
      </c>
      <c r="B13" s="3">
        <v>373.24787405505583</v>
      </c>
      <c r="C13" s="3">
        <v>317.49834185611974</v>
      </c>
      <c r="D13" s="3">
        <f>(B14-B12)/(2*l/39)</f>
        <v>-10.330701272959065</v>
      </c>
      <c r="E13" s="3">
        <f>(C14-C12)/(2*l/39)</f>
        <v>-3.447331284985879</v>
      </c>
      <c r="F13" s="3">
        <f>D13+((p*u*(B13-C13))/(Ma*(4000+0.1*B13+0.01*B13*B13)))</f>
        <v>-6.4630706625024459E-2</v>
      </c>
      <c r="G13" s="3">
        <f>E13+((p*u*(B13-C13))/(mb*(3000+0.2*C13+0.05*C13*C13)))</f>
        <v>-7.5986494999993326E-3</v>
      </c>
      <c r="H13" s="3">
        <f>F13*F13</f>
        <v>4.1771282388499802E-3</v>
      </c>
      <c r="I13" s="3">
        <f>G13*G13</f>
        <v>5.7739474223840105E-5</v>
      </c>
    </row>
    <row r="14" spans="1:13" x14ac:dyDescent="0.25">
      <c r="A14" s="3">
        <v>10</v>
      </c>
      <c r="B14" s="3">
        <v>370.33061166852588</v>
      </c>
      <c r="C14" s="3">
        <v>316.47428348408909</v>
      </c>
      <c r="D14" s="3">
        <f>(B15-B13)/(2*l/39)</f>
        <v>-9.9374791786275818</v>
      </c>
      <c r="E14" s="3">
        <f>(C15-C13)/(2*l/39)</f>
        <v>-3.2755460983406808</v>
      </c>
      <c r="F14" s="3">
        <f>D14+((p*u*(B14-C14))/(Ma*(4000+0.1*B14+0.01*B14*B14)))</f>
        <v>2.0276310463533065E-2</v>
      </c>
      <c r="G14" s="3">
        <f>E14+((p*u*(B14-C14))/(mb*(3000+0.2*C14+0.05*C14*C14)))</f>
        <v>6.0825140436700398E-2</v>
      </c>
      <c r="H14" s="3">
        <f>F14*F14</f>
        <v>4.1112876601358045E-4</v>
      </c>
      <c r="I14" s="3">
        <f>G14*G14</f>
        <v>3.6996977091443258E-3</v>
      </c>
    </row>
    <row r="15" spans="1:13" x14ac:dyDescent="0.25">
      <c r="A15" s="3">
        <v>11</v>
      </c>
      <c r="B15" s="3">
        <v>368.15173088652887</v>
      </c>
      <c r="C15" s="3">
        <v>315.81857462620144</v>
      </c>
      <c r="D15" s="3">
        <f>(B16-B14)/(2*l/39)</f>
        <v>-9.7485760897614977</v>
      </c>
      <c r="E15" s="3">
        <f>(C16-C14)/(2*l/39)</f>
        <v>-3.2985247545966079</v>
      </c>
      <c r="F15" s="3">
        <f>D15+((p*u*(B15-C15))/(Ma*(4000+0.1*B15+0.01*B15*B15)))</f>
        <v>-4.3181885721342184E-2</v>
      </c>
      <c r="G15" s="3">
        <f>E15+((p*u*(B15-C15))/(mb*(3000+0.2*C15+0.05*C15*C15)))</f>
        <v>-4.8111959822538353E-2</v>
      </c>
      <c r="H15" s="3">
        <f>F15*F15</f>
        <v>1.864675254451056E-3</v>
      </c>
      <c r="I15" s="3">
        <f>G15*G15</f>
        <v>2.3147606779655447E-3</v>
      </c>
    </row>
    <row r="16" spans="1:13" x14ac:dyDescent="0.25">
      <c r="A16" s="3">
        <v>12</v>
      </c>
      <c r="B16" s="3">
        <v>365.3313418789046</v>
      </c>
      <c r="C16" s="3">
        <v>314.7827323278857</v>
      </c>
      <c r="D16" s="3">
        <f>(B17-B15)/(2*l/39)</f>
        <v>-9.4039096547197971</v>
      </c>
      <c r="E16" s="3">
        <f>(C17-C15)/(2*l/39)</f>
        <v>-3.0830357130905046</v>
      </c>
      <c r="F16" s="3">
        <f>D16+((p*u*(B16-C16))/(Ma*(4000+0.1*B16+0.01*B16*B16)))</f>
        <v>7.130905392374487E-3</v>
      </c>
      <c r="G16" s="3">
        <f>E16+((p*u*(B16-C16))/(mb*(3000+0.2*C16+0.05*C16*C16)))</f>
        <v>6.9409617032785142E-2</v>
      </c>
      <c r="H16" s="3">
        <f>F16*F16</f>
        <v>5.0849811714995533E-5</v>
      </c>
      <c r="I16" s="3">
        <f>G16*G16</f>
        <v>4.8176949366378974E-3</v>
      </c>
    </row>
    <row r="17" spans="1:9" x14ac:dyDescent="0.25">
      <c r="A17" s="3">
        <v>13</v>
      </c>
      <c r="B17" s="3">
        <v>363.32921311487769</v>
      </c>
      <c r="C17" s="3">
        <v>314.23753067077041</v>
      </c>
      <c r="D17" s="3">
        <f>(B18-B16)/(2*l/39)</f>
        <v>-9.2010276060243523</v>
      </c>
      <c r="E17" s="3">
        <f>(C18-C16)/(2*l/39)</f>
        <v>-3.0978531840911132</v>
      </c>
      <c r="F17" s="3">
        <f>D17+((p*u*(B17-C17))/(Ma*(4000+0.1*B17+0.01*B17*B17)))</f>
        <v>-3.60001085559567E-2</v>
      </c>
      <c r="G17" s="3">
        <f>E17+((p*u*(B17-C17))/(mb*(3000+0.2*C17+0.05*C17*C17)))</f>
        <v>-2.9664754952828609E-2</v>
      </c>
      <c r="H17" s="3">
        <f>F17*F17</f>
        <v>1.2960078160406667E-3</v>
      </c>
      <c r="I17" s="3">
        <f>G17*G17</f>
        <v>8.7999768641136946E-4</v>
      </c>
    </row>
    <row r="18" spans="1:9" x14ac:dyDescent="0.25">
      <c r="A18" s="3">
        <v>14</v>
      </c>
      <c r="B18" s="3">
        <v>360.61286618350749</v>
      </c>
      <c r="C18" s="3">
        <v>313.19408966937743</v>
      </c>
      <c r="D18" s="3">
        <f>(B19-B17)/(2*l/39)</f>
        <v>-8.8615420010922588</v>
      </c>
      <c r="E18" s="3">
        <f>(C19-C17)/(2*l/39)</f>
        <v>-2.8952086522479505</v>
      </c>
      <c r="F18" s="3">
        <f>D18+((p*u*(B18-C18))/(Ma*(4000+0.1*B18+0.01*B18*B18)))</f>
        <v>2.4239850680558561E-2</v>
      </c>
      <c r="G18" s="3">
        <f>E18+((p*u*(B18-C18))/(mb*(3000+0.2*C18+0.05*C18*C18)))</f>
        <v>8.0678774429371547E-2</v>
      </c>
      <c r="H18" s="3">
        <f>F18*F18</f>
        <v>5.8757036101577537E-4</v>
      </c>
      <c r="I18" s="3">
        <f>G18*G18</f>
        <v>6.5090646434254164E-3</v>
      </c>
    </row>
    <row r="19" spans="1:9" x14ac:dyDescent="0.25">
      <c r="A19" s="3">
        <v>15</v>
      </c>
      <c r="B19" s="3">
        <v>358.78483260149704</v>
      </c>
      <c r="C19" s="3">
        <v>312.75280828500223</v>
      </c>
      <c r="D19" s="3">
        <f>(B20-B18)/(2*l/39)</f>
        <v>-8.6958820817431874</v>
      </c>
      <c r="E19" s="3">
        <f>(C20-C18)/(2*l/39)</f>
        <v>-2.9276652174859152</v>
      </c>
      <c r="F19" s="3">
        <f>D19+((p*u*(B19-C19))/(Ma*(4000+0.1*B19+0.01*B19*B19)))</f>
        <v>-4.8356496613108035E-2</v>
      </c>
      <c r="G19" s="3">
        <f>E19+((p*u*(B19-C19))/(mb*(3000+0.2*C19+0.05*C19*C19)))</f>
        <v>-3.375840429562782E-2</v>
      </c>
      <c r="H19" s="3">
        <f>F19*F19</f>
        <v>2.3383507646935289E-3</v>
      </c>
      <c r="I19" s="3">
        <f>G19*G19</f>
        <v>1.1396298605870628E-3</v>
      </c>
    </row>
    <row r="20" spans="1:9" x14ac:dyDescent="0.25">
      <c r="A20" s="3">
        <v>16</v>
      </c>
      <c r="B20" s="3">
        <v>356.15343947492124</v>
      </c>
      <c r="C20" s="3">
        <v>311.69272289117953</v>
      </c>
      <c r="D20" s="3">
        <f>(B21-B19)/(2*l/39)</f>
        <v>-8.3820010853903124</v>
      </c>
      <c r="E20" s="3">
        <f>(C21-C19)/(2*l/39)</f>
        <v>-2.7313500453029409</v>
      </c>
      <c r="F20" s="3">
        <f>D20+((p*u*(B20-C20))/(Ma*(4000+0.1*B20+0.01*B20*B20)))</f>
        <v>3.7938371456824882E-4</v>
      </c>
      <c r="G20" s="3">
        <f>E20+((p*u*(B20-C20))/(mb*(3000+0.2*C20+0.05*C20*C20)))</f>
        <v>7.5528891281519961E-2</v>
      </c>
      <c r="H20" s="3">
        <f>F20*F20</f>
        <v>1.439320028796025E-7</v>
      </c>
      <c r="I20" s="3">
        <f>G20*G20</f>
        <v>5.7046134182156616E-3</v>
      </c>
    </row>
    <row r="21" spans="1:9" x14ac:dyDescent="0.25">
      <c r="A21" s="3">
        <v>17</v>
      </c>
      <c r="B21" s="3">
        <v>354.48637050642509</v>
      </c>
      <c r="C21" s="3">
        <v>311.35211595407765</v>
      </c>
      <c r="D21" s="3">
        <f>(B22-B20)/(2*l/39)</f>
        <v>-8.1781204354392756</v>
      </c>
      <c r="E21" s="3">
        <f>(C22-C20)/(2*l/39)</f>
        <v>-2.7591411371430157</v>
      </c>
      <c r="F21" s="3">
        <f>D21+((p*u*(B21-C21))/(Ma*(4000+0.1*B21+0.01*B21*B21)))</f>
        <v>-2.7362633326202257E-2</v>
      </c>
      <c r="G21" s="3">
        <f>E21+((p*u*(B21-C21))/(mb*(3000+0.2*C21+0.05*C21*C21)))</f>
        <v>-3.2327282053744799E-2</v>
      </c>
      <c r="H21" s="3">
        <f>F21*F21</f>
        <v>7.487137025441944E-4</v>
      </c>
      <c r="I21" s="3">
        <f>G21*G21</f>
        <v>1.0450531649823706E-3</v>
      </c>
    </row>
    <row r="22" spans="1:9" x14ac:dyDescent="0.25">
      <c r="A22" s="3">
        <v>18</v>
      </c>
      <c r="B22" s="3">
        <v>351.95953155931136</v>
      </c>
      <c r="C22" s="3">
        <v>310.27777871828567</v>
      </c>
      <c r="D22" s="3">
        <f>(B23-B21)/(2*l/39)</f>
        <v>-7.9139917327339768</v>
      </c>
      <c r="E22" s="3">
        <f>(C23-C21)/(2*l/39)</f>
        <v>-2.5722385970011659</v>
      </c>
      <c r="F22" s="3">
        <f>D22+((p*u*(B22-C22))/(Ma*(4000+0.1*B22+0.01*B22*B22)))</f>
        <v>-1.0666071521954201E-2</v>
      </c>
      <c r="G22" s="3">
        <f>E22+((p*u*(B22-C22))/(mb*(3000+0.2*C22+0.05*C22*C22)))</f>
        <v>7.3996574652326785E-2</v>
      </c>
      <c r="H22" s="3">
        <f>F22*F22</f>
        <v>1.1376508171144241E-4</v>
      </c>
      <c r="I22" s="3">
        <f>G22*G22</f>
        <v>5.4754930602773713E-3</v>
      </c>
    </row>
    <row r="23" spans="1:9" x14ac:dyDescent="0.25">
      <c r="A23" s="3">
        <v>19</v>
      </c>
      <c r="B23" s="3">
        <v>350.42791320758715</v>
      </c>
      <c r="C23" s="3">
        <v>310.03301923766679</v>
      </c>
      <c r="D23" s="3">
        <f>(B24-B22)/(2*l/39)</f>
        <v>-7.6717436662982132</v>
      </c>
      <c r="E23" s="3">
        <f>(C24-C22)/(2*l/39)</f>
        <v>-2.5716881352438894</v>
      </c>
      <c r="F23" s="3">
        <f>D23+((p*u*(B23-C23))/(Ma*(4000+0.1*B23+0.01*B23*B23)))</f>
        <v>3.4580908198069693E-3</v>
      </c>
      <c r="G23" s="3">
        <f>E23+((p*u*(B23-C23))/(mb*(3000+0.2*C23+0.05*C23*C23)))</f>
        <v>-4.6610228581100976E-3</v>
      </c>
      <c r="H23" s="3">
        <f>F23*F23</f>
        <v>1.1958392118033237E-5</v>
      </c>
      <c r="I23" s="3">
        <f>G23*G23</f>
        <v>2.1725134083824823E-5</v>
      </c>
    </row>
    <row r="24" spans="1:9" x14ac:dyDescent="0.25">
      <c r="A24" s="3">
        <v>20</v>
      </c>
      <c r="B24" s="3">
        <v>348.02530403813279</v>
      </c>
      <c r="C24" s="3">
        <v>308.95896428995547</v>
      </c>
      <c r="D24" s="3">
        <f>(B25-B23)/(2*l/39)</f>
        <v>-7.4754551516824259</v>
      </c>
      <c r="E24" s="3">
        <f>(C25-C23)/(2*l/39)</f>
        <v>-2.4457681140268708</v>
      </c>
      <c r="F24" s="3">
        <f>D24+((p*u*(B24-C24))/(Ma*(4000+0.1*B24+0.01*B24*B24)))</f>
        <v>-2.8600244582377421E-2</v>
      </c>
      <c r="G24" s="3">
        <f>E24+((p*u*(B24-C24))/(mb*(3000+0.2*C24+0.05*C24*C24)))</f>
        <v>4.7433199687719529E-2</v>
      </c>
      <c r="H24" s="3">
        <f>F24*F24</f>
        <v>8.1797399017180907E-4</v>
      </c>
      <c r="I24" s="3">
        <f>G24*G24</f>
        <v>2.2499084326150763E-3</v>
      </c>
    </row>
    <row r="25" spans="1:9" x14ac:dyDescent="0.25">
      <c r="A25" s="3">
        <v>21</v>
      </c>
      <c r="B25" s="3">
        <v>346.59434646313463</v>
      </c>
      <c r="C25" s="3">
        <v>308.77877917919147</v>
      </c>
      <c r="D25" s="3">
        <f>(B26-B24)/(2*l/39)</f>
        <v>-7.1931879767452251</v>
      </c>
      <c r="E25" s="3">
        <f>(C26-C24)/(2*l/39)</f>
        <v>-2.416356721017809</v>
      </c>
      <c r="F25" s="3">
        <f>D25+((p*u*(B25-C25))/(Ma*(4000+0.1*B25+0.01*B25*B25)))</f>
        <v>2.9124978558489723E-2</v>
      </c>
      <c r="G25" s="3">
        <f>E25+((p*u*(B25-C25))/(mb*(3000+0.2*C25+0.05*C25*C25)))</f>
        <v>-1.2526072008811617E-3</v>
      </c>
      <c r="H25" s="3">
        <f>F25*F25</f>
        <v>8.4826437603248612E-4</v>
      </c>
      <c r="I25" s="3">
        <f>G25*G25</f>
        <v>1.569024799699339E-6</v>
      </c>
    </row>
    <row r="26" spans="1:9" x14ac:dyDescent="0.25">
      <c r="A26" s="3">
        <v>22</v>
      </c>
      <c r="B26" s="3">
        <v>344.33648969108395</v>
      </c>
      <c r="C26" s="3">
        <v>307.71980699712583</v>
      </c>
      <c r="D26" s="3">
        <f>(B27-B25)/(2*l/39)</f>
        <v>-7.044471936488657</v>
      </c>
      <c r="E26" s="3">
        <f>(C27-C25)/(2*l/39)</f>
        <v>-2.3428051598296351</v>
      </c>
      <c r="F26" s="3">
        <f>D26+((p*u*(B26-C26))/(Ma*(4000+0.1*B26+0.01*B26*B26)))</f>
        <v>-2.9929353219755761E-2</v>
      </c>
      <c r="G26" s="3">
        <f>E26+((p*u*(B26-C26))/(mb*(3000+0.2*C26+0.05*C26*C26)))</f>
        <v>5.5868838056358783E-3</v>
      </c>
      <c r="H26" s="3">
        <f>F26*F26</f>
        <v>8.957661841529045E-4</v>
      </c>
      <c r="I26" s="3">
        <f>G26*G26</f>
        <v>3.1213270657676434E-5</v>
      </c>
    </row>
    <row r="27" spans="1:9" x14ac:dyDescent="0.25">
      <c r="A27" s="3">
        <v>23</v>
      </c>
      <c r="B27" s="3">
        <v>342.9817967521148</v>
      </c>
      <c r="C27" s="3">
        <v>307.5773406356891</v>
      </c>
      <c r="D27" s="3">
        <f>(B28-B26)/(2*l/39)</f>
        <v>-6.7475025621417934</v>
      </c>
      <c r="E27" s="3">
        <f>(C28-C26)/(2*l/39)</f>
        <v>-2.2680993374040526</v>
      </c>
      <c r="F27" s="3">
        <f>D27+((p*u*(B27-C27))/(Ma*(4000+0.1*B27+0.01*B27*B27)))</f>
        <v>4.7113404937895176E-2</v>
      </c>
      <c r="G27" s="3">
        <f>E27+((p*u*(B27-C27))/(mb*(3000+0.2*C27+0.05*C27*C27)))</f>
        <v>3.8327582092576584E-3</v>
      </c>
      <c r="H27" s="3">
        <f>F27*F27</f>
        <v>2.2196729248420855E-3</v>
      </c>
      <c r="I27" s="3">
        <f>G27*G27</f>
        <v>1.4690035490631972E-5</v>
      </c>
    </row>
    <row r="28" spans="1:9" x14ac:dyDescent="0.25">
      <c r="A28" s="3">
        <v>24</v>
      </c>
      <c r="B28" s="3">
        <v>340.87623196690868</v>
      </c>
      <c r="C28" s="3">
        <v>306.55667913179042</v>
      </c>
      <c r="D28" s="3">
        <f>(B29-B27)/(2*l/39)</f>
        <v>-6.6340269946986785</v>
      </c>
      <c r="E28" s="3">
        <f>(C29-C27)/(2*l/39)</f>
        <v>-2.2016687374604089</v>
      </c>
      <c r="F28" s="3">
        <f>D28+((p*u*(B28-C28))/(Ma*(4000+0.1*B28+0.01*B28*B28)))</f>
        <v>-2.9100456351062398E-2</v>
      </c>
      <c r="G28" s="3">
        <f>E28+((p*u*(B28-C28))/(mb*(3000+0.2*C28+0.05*C28*C28)))</f>
        <v>9.5967181300586901E-3</v>
      </c>
      <c r="H28" s="3">
        <f>F28*F28</f>
        <v>8.4683655984008782E-4</v>
      </c>
      <c r="I28" s="3">
        <f>G28*G28</f>
        <v>9.2096998867797157E-5</v>
      </c>
    </row>
    <row r="29" spans="1:9" x14ac:dyDescent="0.25">
      <c r="A29" s="3">
        <v>25</v>
      </c>
      <c r="B29" s="3">
        <v>339.5797316266283</v>
      </c>
      <c r="C29" s="3">
        <v>306.44827974468376</v>
      </c>
      <c r="D29" s="3">
        <f>(B30-B28)/(2*l/39)</f>
        <v>-6.3610322140916313</v>
      </c>
      <c r="E29" s="3">
        <f>(C30-C28)/(2*l/39)</f>
        <v>-2.0960168187466084</v>
      </c>
      <c r="F29" s="3">
        <f>D29+((p*u*(B29-C29))/(Ma*(4000+0.1*B29+0.01*B29*B29)))</f>
        <v>2.6243846450866748E-2</v>
      </c>
      <c r="G29" s="3">
        <f>E29+((p*u*(B29-C29))/(mb*(3000+0.2*C29+0.05*C29*C29)))</f>
        <v>3.9617656652702671E-2</v>
      </c>
      <c r="H29" s="3">
        <f>F29*F29</f>
        <v>6.8873947653667119E-4</v>
      </c>
      <c r="I29" s="3">
        <f>G29*G29</f>
        <v>1.5695587186514361E-3</v>
      </c>
    </row>
    <row r="30" spans="1:9" x14ac:dyDescent="0.25">
      <c r="A30" s="3">
        <v>26</v>
      </c>
      <c r="B30" s="3">
        <v>337.6141641648104</v>
      </c>
      <c r="C30" s="3">
        <v>305.48179871192036</v>
      </c>
      <c r="D30" s="3">
        <f>(B31-B29)/(2*l/39)</f>
        <v>-6.2448594312156454</v>
      </c>
      <c r="E30" s="3">
        <f>(C31-C29)/(2*l/39)</f>
        <v>-2.0474461281643812</v>
      </c>
      <c r="F30" s="3">
        <f>D30+((p*u*(B30-C30))/(Ma*(4000+0.1*B30+0.01*B30*B30)))</f>
        <v>-3.4020044584626596E-2</v>
      </c>
      <c r="G30" s="3">
        <f>E30+((p*u*(B30-C30))/(mb*(3000+0.2*C30+0.05*C30*C30)))</f>
        <v>3.1766100125037777E-2</v>
      </c>
      <c r="H30" s="3">
        <f>F30*F30</f>
        <v>1.1573634335399815E-3</v>
      </c>
      <c r="I30" s="3">
        <f>G30*G30</f>
        <v>1.0090851171539251E-3</v>
      </c>
    </row>
    <row r="31" spans="1:9" x14ac:dyDescent="0.25">
      <c r="A31" s="3">
        <v>27</v>
      </c>
      <c r="B31" s="3">
        <v>336.37723961062028</v>
      </c>
      <c r="C31" s="3">
        <v>305.39830737126613</v>
      </c>
      <c r="D31" s="3">
        <f>(B32-B30)/(2*l/39)</f>
        <v>-5.9694689447719389</v>
      </c>
      <c r="E31" s="3">
        <f>(C32-C30)/(2*l/39)</f>
        <v>-1.984268656006279</v>
      </c>
      <c r="F31" s="3">
        <f>D31+((p*u*(B31-C31))/(Ma*(4000+0.1*B31+0.01*B31*B31)))</f>
        <v>2.8232384246346776E-2</v>
      </c>
      <c r="G31" s="3">
        <f>E31+((p*u*(B31-C31))/(mb*(3000+0.2*C31+0.05*C31*C31)))</f>
        <v>2.0973658157929398E-2</v>
      </c>
      <c r="H31" s="3">
        <f>F31*F31</f>
        <v>7.9706752023336956E-4</v>
      </c>
      <c r="I31" s="3">
        <f>G31*G31</f>
        <v>4.3989433652567839E-4</v>
      </c>
    </row>
    <row r="32" spans="1:9" x14ac:dyDescent="0.25">
      <c r="A32" s="3">
        <v>28</v>
      </c>
      <c r="B32" s="3">
        <v>334.55289803928633</v>
      </c>
      <c r="C32" s="3">
        <v>304.46422504217355</v>
      </c>
      <c r="D32" s="3">
        <f>(B33-B31)/(2*l/39)</f>
        <v>-5.8854860979261767</v>
      </c>
      <c r="E32" s="3">
        <f>(C33-C31)/(2*l/39)</f>
        <v>-1.9543561962419405</v>
      </c>
      <c r="F32" s="3">
        <f>D32+((p*u*(B32-C32))/(Ma*(4000+0.1*B32+0.01*B32*B32)))</f>
        <v>-4.6100020104166362E-2</v>
      </c>
      <c r="G32" s="3">
        <f>E32+((p*u*(B32-C32))/(mb*(3000+0.2*C32+0.05*C32*C32)))</f>
        <v>5.1595484162669791E-4</v>
      </c>
      <c r="H32" s="3">
        <f>F32*F32</f>
        <v>2.1252118536045426E-3</v>
      </c>
      <c r="I32" s="3">
        <f>G32*G32</f>
        <v>2.6620939859803092E-7</v>
      </c>
    </row>
    <row r="33" spans="1:9" x14ac:dyDescent="0.25">
      <c r="A33" s="3">
        <v>29</v>
      </c>
      <c r="B33" s="3">
        <v>333.35904161168378</v>
      </c>
      <c r="C33" s="3">
        <v>304.39607342447539</v>
      </c>
      <c r="D33" s="3">
        <f>(B34-B32)/(2*l/39)</f>
        <v>-5.5638032023826902</v>
      </c>
      <c r="E33" s="3">
        <f>(C34-C32)/(2*l/39)</f>
        <v>-1.8365164913588674</v>
      </c>
      <c r="F33" s="3">
        <f>D33+((p*u*(B33-C33))/(Ma*(4000+0.1*B33+0.01*B33*B33)))</f>
        <v>6.5957039628194991E-2</v>
      </c>
      <c r="G33" s="3">
        <f>E33+((p*u*(B33-C33))/(mb*(3000+0.2*C33+0.05*C33*C33)))</f>
        <v>4.5728978739002279E-2</v>
      </c>
      <c r="H33" s="3">
        <f>F33*F33</f>
        <v>4.3503310765152844E-3</v>
      </c>
      <c r="I33" s="3">
        <f>G33*G33</f>
        <v>2.0911394965121223E-3</v>
      </c>
    </row>
    <row r="34" spans="1:9" x14ac:dyDescent="0.25">
      <c r="A34" s="3">
        <v>30</v>
      </c>
      <c r="B34" s="3">
        <v>331.69966562780803</v>
      </c>
      <c r="C34" s="3">
        <v>303.52242171327157</v>
      </c>
      <c r="D34" s="3">
        <f>(B35-B33)/(2*l/39)</f>
        <v>-5.5195177187026339</v>
      </c>
      <c r="E34" s="3">
        <f>(C35-C33)/(2*l/39)</f>
        <v>-1.9237421144374083</v>
      </c>
      <c r="F34" s="3">
        <f>D34+((p*u*(B34-C34))/(Ma*(4000+0.1*B34+0.01*B34*B34)))</f>
        <v>-3.0533316149825573E-2</v>
      </c>
      <c r="G34" s="3">
        <f>E34+((p*u*(B34-C34))/(mb*(3000+0.2*C34+0.05*C34*C34)))</f>
        <v>-8.6175069229557977E-2</v>
      </c>
      <c r="H34" s="3">
        <f>F34*F34</f>
        <v>9.3228339510519921E-4</v>
      </c>
      <c r="I34" s="3">
        <f>G34*G34</f>
        <v>7.4261425567191102E-3</v>
      </c>
    </row>
    <row r="35" spans="1:9" x14ac:dyDescent="0.25">
      <c r="A35" s="3">
        <v>31</v>
      </c>
      <c r="B35" s="3">
        <v>330.52851970465679</v>
      </c>
      <c r="C35" s="3">
        <v>303.40953900681518</v>
      </c>
      <c r="D35" s="3">
        <f>(B36-B34)/(2*l/39)</f>
        <v>-5.2300653975923845</v>
      </c>
      <c r="E35" s="3">
        <f>(C36-C34)/(2*l/39)</f>
        <v>-1.7190927653099524</v>
      </c>
      <c r="F35" s="3">
        <f>D35+((p*u*(B35-C35))/(Ma*(4000+0.1*B35+0.01*B35*B35)))</f>
        <v>6.0881545278002491E-2</v>
      </c>
      <c r="G35" s="3">
        <f>E35+((p*u*(B35-C35))/(mb*(3000+0.2*C35+0.05*C35*C35)))</f>
        <v>5.0255844901268221E-2</v>
      </c>
      <c r="H35" s="3">
        <f>F35*F35</f>
        <v>3.7065625554374673E-3</v>
      </c>
      <c r="I35" s="3">
        <f>G35*G35</f>
        <v>2.5256499467403272E-3</v>
      </c>
    </row>
    <row r="36" spans="1:9" x14ac:dyDescent="0.25">
      <c r="A36" s="3">
        <v>32</v>
      </c>
      <c r="B36" s="3">
        <v>329.01758080852989</v>
      </c>
      <c r="C36" s="3">
        <v>302.64083567977929</v>
      </c>
      <c r="D36" s="3">
        <f>(B37-B35)/(2*l/39)</f>
        <v>-5.1993034481615021</v>
      </c>
      <c r="E36" s="3">
        <f>(C37-C35)/(2*l/39)</f>
        <v>-1.8430179704193281</v>
      </c>
      <c r="F36" s="3">
        <f>D36+((p*u*(B36-C36))/(Ma*(4000+0.1*B36+0.01*B36*B36)))</f>
        <v>-4.2990427750557281E-2</v>
      </c>
      <c r="G36" s="3">
        <f>E36+((p*u*(B36-C36))/(mb*(3000+0.2*C36+0.05*C36*C36)))</f>
        <v>-0.11681422718621381</v>
      </c>
      <c r="H36" s="3">
        <f>F36*F36</f>
        <v>1.8481768781758855E-3</v>
      </c>
      <c r="I36" s="3">
        <f>G36*G36</f>
        <v>1.3645563673112374E-2</v>
      </c>
    </row>
    <row r="37" spans="1:9" x14ac:dyDescent="0.25">
      <c r="A37" s="3">
        <v>33</v>
      </c>
      <c r="B37" s="3">
        <v>327.86221024406115</v>
      </c>
      <c r="C37" s="3">
        <v>302.46440158608732</v>
      </c>
      <c r="D37" s="3">
        <f>(B38-B36)/(2*l/39)</f>
        <v>-4.9262951092519591</v>
      </c>
      <c r="E37" s="3">
        <f>(C38-C36)/(2*l/39)</f>
        <v>-1.6013453191995242</v>
      </c>
      <c r="F37" s="3">
        <f>D37+((p*u*(B37-C37))/(Ma*(4000+0.1*B37+0.01*B37*B37)))</f>
        <v>4.6138026617065897E-2</v>
      </c>
      <c r="G37" s="3">
        <f>E37+((p*u*(B37-C37))/(mb*(3000+0.2*C37+0.05*C37*C37)))</f>
        <v>6.1962574005879567E-2</v>
      </c>
      <c r="H37" s="3">
        <f>F37*F37</f>
        <v>2.128717500117081E-3</v>
      </c>
      <c r="I37" s="3">
        <f>G37*G37</f>
        <v>3.8393605774341023E-3</v>
      </c>
    </row>
    <row r="38" spans="1:9" x14ac:dyDescent="0.25">
      <c r="A38" s="3">
        <v>34</v>
      </c>
      <c r="B38" s="3">
        <v>326.49127562429811</v>
      </c>
      <c r="C38" s="3">
        <v>301.81963295198466</v>
      </c>
      <c r="D38" s="3">
        <f>(B39-B37)/(2*l/39)</f>
        <v>-4.8749489442004972</v>
      </c>
      <c r="E38" s="3">
        <f>(C39-C37)/(2*l/39)</f>
        <v>-1.7294845030125716</v>
      </c>
      <c r="F38" s="3">
        <f>D38+((p*u*(B38-C38))/(Ma*(4000+0.1*B38+0.01*B38*B38)))</f>
        <v>-3.6057534182814877E-2</v>
      </c>
      <c r="G38" s="3">
        <f>E38+((p*u*(B38-C38))/(mb*(3000+0.2*C38+0.05*C38*C38)))</f>
        <v>-0.10957256238806701</v>
      </c>
      <c r="H38" s="3">
        <f>F38*F38</f>
        <v>1.3001457713448634E-3</v>
      </c>
      <c r="I38" s="3">
        <f>G38*G38</f>
        <v>1.2006146428286837E-2</v>
      </c>
    </row>
    <row r="39" spans="1:9" x14ac:dyDescent="0.25">
      <c r="A39" s="3">
        <v>35</v>
      </c>
      <c r="B39" s="3">
        <v>325.36223642652243</v>
      </c>
      <c r="C39" s="3">
        <v>301.57748645633728</v>
      </c>
      <c r="D39" s="3">
        <f>(B40-B38)/(2*l/39)</f>
        <v>-4.6480735280219792</v>
      </c>
      <c r="E39" s="3">
        <f>(C40-C38)/(2*l/39)</f>
        <v>-1.4860281506979562</v>
      </c>
      <c r="F39" s="3">
        <f>D39+((p*u*(B39-C39))/(Ma*(4000+0.1*B39+0.01*B39*B39)))</f>
        <v>2.3717129391572556E-2</v>
      </c>
      <c r="G39" s="3">
        <f>E39+((p*u*(B39-C39))/(mb*(3000+0.2*C39+0.05*C39*C39)))</f>
        <v>7.7161004665870392E-2</v>
      </c>
      <c r="H39" s="3">
        <f>F39*F39</f>
        <v>5.6250222657659482E-4</v>
      </c>
      <c r="I39" s="3">
        <f>G39*G39</f>
        <v>5.9538206410464723E-3</v>
      </c>
    </row>
    <row r="40" spans="1:9" x14ac:dyDescent="0.25">
      <c r="A40" s="3">
        <v>36</v>
      </c>
      <c r="B40" s="3">
        <v>324.10764817403043</v>
      </c>
      <c r="C40" s="3">
        <v>301.05756723367801</v>
      </c>
      <c r="D40" s="3">
        <f>(B41-B39)/(2*l/39)</f>
        <v>-4.5812707883368233</v>
      </c>
      <c r="E40" s="3">
        <f>(C41-C39)/(2*l/39)</f>
        <v>-1.6169157695063974</v>
      </c>
      <c r="F40" s="3">
        <f>D40+((p*u*(B40-C40))/(Ma*(4000+0.1*B40+0.01*B40*B40)))</f>
        <v>-4.6413904174904985E-2</v>
      </c>
      <c r="G40" s="3">
        <f>E40+((p*u*(B40-C40))/(mb*(3000+0.2*C40+0.05*C40*C40)))</f>
        <v>-9.8864018848890511E-2</v>
      </c>
      <c r="H40" s="3">
        <f>F40*F40</f>
        <v>2.1542505007572624E-3</v>
      </c>
      <c r="I40" s="3">
        <f>G40*G40</f>
        <v>9.7740942229537775E-3</v>
      </c>
    </row>
    <row r="41" spans="1:9" x14ac:dyDescent="0.25">
      <c r="A41" s="3">
        <v>37</v>
      </c>
      <c r="B41" s="3">
        <v>323.0128667914779</v>
      </c>
      <c r="C41" s="3">
        <v>300.74829888223144</v>
      </c>
      <c r="D41" s="3">
        <f>(B42-B40)/(2*l/39)</f>
        <v>-4.3830359921527418</v>
      </c>
      <c r="E41" s="3">
        <f>(C42-C40)/(2*l/39)</f>
        <v>-1.3936238832247569</v>
      </c>
      <c r="F41" s="3">
        <f>D41+((p*u*(B41-C41))/(Ma*(4000+0.1*B41+0.01*B41*B41)))</f>
        <v>3.4880675856205912E-3</v>
      </c>
      <c r="G41" s="3">
        <f>E41+((p*u*(B41-C41))/(mb*(3000+0.2*C41+0.05*C41*C41)))</f>
        <v>7.450642397980678E-2</v>
      </c>
      <c r="H41" s="3">
        <f>F41*F41</f>
        <v>1.216661548185706E-5</v>
      </c>
      <c r="I41" s="3">
        <f>G41*G41</f>
        <v>5.5512072142587269E-3</v>
      </c>
    </row>
    <row r="42" spans="1:9" x14ac:dyDescent="0.25">
      <c r="A42" s="3">
        <v>38</v>
      </c>
      <c r="B42" s="3">
        <v>321.8599374088239</v>
      </c>
      <c r="C42" s="3">
        <v>300.34288831920378</v>
      </c>
      <c r="D42" s="3">
        <f>(B43-B41)/(2*l/39)</f>
        <v>-4.3048596073858052</v>
      </c>
      <c r="E42" s="3">
        <f>(C43-C41)/(2*l/39)</f>
        <v>-1.4591828203513046</v>
      </c>
      <c r="F42" s="3">
        <f>D42+((p*u*(B42-C42))/(Ma*(4000+0.1*B42+0.01*B42*B42)))</f>
        <v>-5.9294917882253273E-2</v>
      </c>
      <c r="G42" s="3">
        <f>E42+((p*u*(B42-C42))/(mb*(3000+0.2*C42+0.05*C42*C42)))</f>
        <v>-3.8045255792819477E-2</v>
      </c>
      <c r="H42" s="3">
        <f>F42*F42</f>
        <v>3.515887286663159E-3</v>
      </c>
      <c r="I42" s="3">
        <f>G42*G42</f>
        <v>1.447441488341064E-3</v>
      </c>
    </row>
    <row r="43" spans="1:9" x14ac:dyDescent="0.25">
      <c r="A43" s="3">
        <v>39</v>
      </c>
      <c r="B43" s="3">
        <v>320.805246479998</v>
      </c>
      <c r="C43" s="3">
        <v>300</v>
      </c>
      <c r="D43" s="3">
        <f>(B43-B42)/(l/39)</f>
        <v>-4.1132946224209777</v>
      </c>
      <c r="E43" s="3">
        <f>(C43-C42)/(l/39)</f>
        <v>-1.3372644448947428</v>
      </c>
      <c r="F43" s="3">
        <f>D43+((p*u*(B43-C43))/(Ma*(4000+0.1*B43+0.01*B43*B43)))</f>
        <v>-2.5936736941760685E-3</v>
      </c>
      <c r="G43" s="3">
        <f>E43+((p*u*(B43-C43))/(mb*(3000+0.2*C43+0.05*C43*C43)))</f>
        <v>3.8743920184490355E-2</v>
      </c>
      <c r="H43" s="3">
        <f>F43*F43</f>
        <v>6.7271432318609346E-6</v>
      </c>
      <c r="I43" s="3">
        <f>G43*G43</f>
        <v>1.5010913512621591E-3</v>
      </c>
    </row>
    <row r="44" spans="1:9" x14ac:dyDescent="0.25">
      <c r="A44" s="3"/>
      <c r="B44" s="3"/>
      <c r="C44" s="3"/>
      <c r="D44" s="3"/>
      <c r="E44" s="3"/>
      <c r="F44" s="3"/>
      <c r="G44" s="3"/>
      <c r="H44" s="3">
        <f>SUM(H4:H43)</f>
        <v>9.8263727544064511E-2</v>
      </c>
      <c r="I44" s="3">
        <f>SUM(I4:I43)</f>
        <v>0.11555122572008217</v>
      </c>
    </row>
    <row r="45" spans="1:9" x14ac:dyDescent="0.25">
      <c r="I45">
        <f>H44+I44</f>
        <v>0.21381495326414668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workbookViewId="0">
      <selection activeCell="M12" sqref="M12"/>
    </sheetView>
  </sheetViews>
  <sheetFormatPr defaultRowHeight="15" x14ac:dyDescent="0.25"/>
  <sheetData>
    <row r="1" spans="1:13" x14ac:dyDescent="0.25">
      <c r="A1" t="s">
        <v>26</v>
      </c>
    </row>
    <row r="3" spans="1:13" ht="17.2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22</v>
      </c>
      <c r="I3" s="2" t="s">
        <v>23</v>
      </c>
    </row>
    <row r="4" spans="1:13" x14ac:dyDescent="0.25">
      <c r="A4" s="3">
        <v>0</v>
      </c>
      <c r="B4" s="3">
        <v>400</v>
      </c>
      <c r="C4" s="3">
        <v>326.43115993581421</v>
      </c>
      <c r="D4" s="3">
        <f>(B5-B4)/(l/59)</f>
        <v>-13.02139348073498</v>
      </c>
      <c r="E4" s="3">
        <f>(C5-C4)/(l/59)</f>
        <v>-4.3667898623908235</v>
      </c>
      <c r="F4" s="3">
        <f>D4+((p*u*(B4-C4))/(Ma*(4000+0.1*B4+0.01*B4*B4)))</f>
        <v>2.2727098021364966E-2</v>
      </c>
      <c r="G4" s="3">
        <f>E4+((p*u*(B4-C4))/(mb*(3000+0.2*C4+0.05*C4*C4)))</f>
        <v>1.5881024658243703E-2</v>
      </c>
      <c r="H4" s="3">
        <f>F4*F4</f>
        <v>5.1652098447273133E-4</v>
      </c>
      <c r="I4" s="3">
        <f>G4*G4</f>
        <v>2.5220694419574453E-4</v>
      </c>
    </row>
    <row r="5" spans="1:13" x14ac:dyDescent="0.25">
      <c r="A5" s="3">
        <v>1</v>
      </c>
      <c r="B5" s="3">
        <v>397.79298415580763</v>
      </c>
      <c r="C5" s="3">
        <v>325.69102606083271</v>
      </c>
      <c r="D5" s="3">
        <f>(B6-B4)/(2*l/59)</f>
        <v>-12.937845107255624</v>
      </c>
      <c r="E5" s="3">
        <f>(C6-C4)/(2*l/59)</f>
        <v>-4.3307502865178753</v>
      </c>
      <c r="F5" s="3">
        <f>D5+((p*u*(B5-C5))/(Ma*(4000+0.1*B5+0.01*B5*B5)))</f>
        <v>-0.11327132633877568</v>
      </c>
      <c r="G5" s="3">
        <f>E5+((p*u*(B5-C5))/(mb*(3000+0.2*C5+0.05*C5*C5)))</f>
        <v>-2.3002979701182369E-2</v>
      </c>
      <c r="H5" s="3">
        <f>F5*F5</f>
        <v>1.2830393370545416E-2</v>
      </c>
      <c r="I5" s="3">
        <f>G5*G5</f>
        <v>5.2913707513300816E-4</v>
      </c>
    </row>
    <row r="6" spans="1:13" x14ac:dyDescent="0.25">
      <c r="A6" s="3">
        <v>2</v>
      </c>
      <c r="B6" s="3">
        <v>395.61428979415064</v>
      </c>
      <c r="C6" s="3">
        <v>324.96310899123188</v>
      </c>
      <c r="D6" s="3">
        <f>(B7-B5)/(2*l/59)</f>
        <v>-12.568259165654073</v>
      </c>
      <c r="E6" s="3">
        <f>(C7-C5)/(2*l/59)</f>
        <v>-4.2270704351307726</v>
      </c>
      <c r="F6" s="3">
        <f>D6+((p*u*(B6-C6))/(Ma*(4000+0.1*B6+0.01*B6*B6)))</f>
        <v>3.7515100509779131E-2</v>
      </c>
      <c r="G6" s="3">
        <f>E6+((p*u*(B6-C6))/(mb*(3000+0.2*C6+0.05*C6*C6)))</f>
        <v>6.0518270981120281E-3</v>
      </c>
      <c r="H6" s="3">
        <f>F6*F6</f>
        <v>1.4073827662588305E-3</v>
      </c>
      <c r="I6" s="3">
        <f>G6*G6</f>
        <v>3.6624611225443049E-5</v>
      </c>
    </row>
    <row r="7" spans="1:13" x14ac:dyDescent="0.25">
      <c r="A7" s="3">
        <v>3</v>
      </c>
      <c r="B7" s="3">
        <v>393.53255731999269</v>
      </c>
      <c r="C7" s="3">
        <v>324.25812082858499</v>
      </c>
      <c r="D7" s="3">
        <f>(B8-B6)/(2*l/59)</f>
        <v>-12.50611008665372</v>
      </c>
      <c r="E7" s="3">
        <f>(C8-C6)/(2*l/59)</f>
        <v>-4.1986140872429418</v>
      </c>
      <c r="F7" s="3">
        <f>D7+((p*u*(B7-C7))/(Ma*(4000+0.1*B7+0.01*B7*B7)))</f>
        <v>-0.10918097366244695</v>
      </c>
      <c r="G7" s="3">
        <f>E7+((p*u*(B7-C7))/(mb*(3000+0.2*C7+0.05*C7*C7)))</f>
        <v>-3.6496443063103179E-2</v>
      </c>
      <c r="H7" s="3">
        <f>F7*F7</f>
        <v>1.1920485009879933E-2</v>
      </c>
      <c r="I7" s="3">
        <f>G7*G7</f>
        <v>1.3319903562583322E-3</v>
      </c>
    </row>
    <row r="8" spans="1:13" x14ac:dyDescent="0.25">
      <c r="A8" s="3">
        <v>4</v>
      </c>
      <c r="B8" s="3">
        <v>391.3749304427426</v>
      </c>
      <c r="C8" s="3">
        <v>323.53984997860715</v>
      </c>
      <c r="D8" s="3">
        <f>(B9-B7)/(2*l/59)</f>
        <v>-12.128687446797855</v>
      </c>
      <c r="E8" s="3">
        <f>(C9-C7)/(2*l/59)</f>
        <v>-4.0713765155197708</v>
      </c>
      <c r="F8" s="3">
        <f>D8+((p*u*(B8-C8))/(Ma*(4000+0.1*B8+0.01*B8*B8)))</f>
        <v>4.8036886708993976E-2</v>
      </c>
      <c r="G8" s="3">
        <f>E8+((p*u*(B8-C8))/(mb*(3000+0.2*C8+0.05*C8*C8)))</f>
        <v>1.5758736494746906E-2</v>
      </c>
      <c r="H8" s="3">
        <f>F8*F8</f>
        <v>2.3075424846927223E-3</v>
      </c>
      <c r="I8" s="3">
        <f>G8*G8</f>
        <v>2.48337775910868E-4</v>
      </c>
      <c r="L8" s="2" t="s">
        <v>10</v>
      </c>
      <c r="M8" s="3">
        <v>422718.4</v>
      </c>
    </row>
    <row r="9" spans="1:13" x14ac:dyDescent="0.25">
      <c r="A9" s="3">
        <v>5</v>
      </c>
      <c r="B9" s="3">
        <v>389.42113784650189</v>
      </c>
      <c r="C9" s="3">
        <v>322.87799319620541</v>
      </c>
      <c r="D9" s="3">
        <f>(B10-B8)/(2*l/59)</f>
        <v>-12.077625538791473</v>
      </c>
      <c r="E9" s="3">
        <f>(C10-C8)/(2*l/59)</f>
        <v>-4.0598956974535811</v>
      </c>
      <c r="F9" s="3">
        <f>D9+((p*u*(B9-C9))/(Ma*(4000+0.1*B9+0.01*B9*B9)))</f>
        <v>-9.9589530751705624E-2</v>
      </c>
      <c r="G9" s="3">
        <f>E9+((p*u*(B9-C9))/(mb*(3000+0.2*C9+0.05*C9*C9)))</f>
        <v>-4.0174959755175266E-2</v>
      </c>
      <c r="H9" s="3">
        <f>F9*F9</f>
        <v>9.9180746353449197E-3</v>
      </c>
      <c r="I9" s="3">
        <f>G9*G9</f>
        <v>1.6140273913299523E-3</v>
      </c>
      <c r="L9" s="2"/>
      <c r="M9" s="3" t="s">
        <v>9</v>
      </c>
    </row>
    <row r="10" spans="1:13" x14ac:dyDescent="0.25">
      <c r="A10" s="3">
        <v>6</v>
      </c>
      <c r="B10" s="3">
        <v>387.28082009060989</v>
      </c>
      <c r="C10" s="3">
        <v>322.16361414896187</v>
      </c>
      <c r="D10" s="3">
        <f>(B11-B9)/(2*l/59)</f>
        <v>-11.70650813674651</v>
      </c>
      <c r="E10" s="3">
        <f>(C11-C9)/(2*l/59)</f>
        <v>-3.931788929706892</v>
      </c>
      <c r="F10" s="3">
        <f>D10+((p*u*(B10-C10))/(Ma*(4000+0.1*B10+0.01*B10*B10)))</f>
        <v>5.048732815416912E-2</v>
      </c>
      <c r="G10" s="3">
        <f>E10+((p*u*(B10-C10))/(mb*(3000+0.2*C10+0.05*C10*C10)))</f>
        <v>1.2842500057049122E-2</v>
      </c>
      <c r="H10" s="3">
        <f>F10*F10</f>
        <v>2.5489703041467579E-3</v>
      </c>
      <c r="I10" s="3">
        <f>G10*G10</f>
        <v>1.6492980771530671E-4</v>
      </c>
      <c r="L10" s="2" t="s">
        <v>11</v>
      </c>
      <c r="M10" s="3">
        <v>421352.54</v>
      </c>
    </row>
    <row r="11" spans="1:13" x14ac:dyDescent="0.25">
      <c r="A11" s="3">
        <v>7</v>
      </c>
      <c r="B11" s="3">
        <v>385.45283000353697</v>
      </c>
      <c r="C11" s="3">
        <v>321.54518338952511</v>
      </c>
      <c r="D11" s="3">
        <f>(B12-B10)/(2*l/59)</f>
        <v>-11.656334022514802</v>
      </c>
      <c r="E11" s="3">
        <f>(C12-C10)/(2*l/59)</f>
        <v>-3.9264727143884017</v>
      </c>
      <c r="F11" s="3">
        <f>D11+((p*u*(B11-C11))/(Ma*(4000+0.1*B11+0.01*B11*B11)))</f>
        <v>-8.7840228054666625E-2</v>
      </c>
      <c r="G11" s="3">
        <f>E11+((p*u*(B11-C11))/(mb*(3000+0.2*C11+0.05*C11*C11)))</f>
        <v>-4.5696520577322097E-2</v>
      </c>
      <c r="H11" s="3">
        <f>F11*F11</f>
        <v>7.7159056646958412E-3</v>
      </c>
      <c r="I11" s="3">
        <f>G11*G11</f>
        <v>2.0881719928736221E-3</v>
      </c>
      <c r="L11" s="2"/>
      <c r="M11" s="3"/>
    </row>
    <row r="12" spans="1:13" x14ac:dyDescent="0.25">
      <c r="A12" s="3">
        <v>8</v>
      </c>
      <c r="B12" s="3">
        <v>383.32952042196081</v>
      </c>
      <c r="C12" s="3">
        <v>320.83260644916919</v>
      </c>
      <c r="D12" s="3">
        <f>(B13-B11)/(2*l/59)</f>
        <v>-11.327676356115331</v>
      </c>
      <c r="E12" s="3">
        <f>(C13-C11)/(2*l/59)</f>
        <v>-3.7757817366223749</v>
      </c>
      <c r="F12" s="3">
        <f>D12+((p*u*(B12-C12))/(Ma*(4000+0.1*B12+0.01*B12*B12)))</f>
        <v>1.9413617560704921E-2</v>
      </c>
      <c r="G12" s="3">
        <f>E12+((p*u*(B12-C12))/(mb*(3000+0.2*C12+0.05*C12*C12)))</f>
        <v>2.9972549236593427E-2</v>
      </c>
      <c r="H12" s="3">
        <f>F12*F12</f>
        <v>3.7688854679331047E-4</v>
      </c>
      <c r="I12" s="3">
        <f>G12*G12</f>
        <v>8.9835370774001715E-4</v>
      </c>
      <c r="L12" s="2" t="s">
        <v>12</v>
      </c>
      <c r="M12" s="3">
        <f>(M8-M10)*100/M8</f>
        <v>0.32311344857475904</v>
      </c>
    </row>
    <row r="13" spans="1:13" x14ac:dyDescent="0.25">
      <c r="A13" s="3">
        <v>9</v>
      </c>
      <c r="B13" s="3">
        <v>381.61293971332839</v>
      </c>
      <c r="C13" s="3">
        <v>320.26525737711074</v>
      </c>
      <c r="D13" s="3">
        <f>(B14-B12)/(2*l/59)</f>
        <v>-11.237585456922309</v>
      </c>
      <c r="E13" s="3">
        <f>(C14-C12)/(2*l/59)</f>
        <v>-3.7857428166742921</v>
      </c>
      <c r="F13" s="3">
        <f>D13+((p*u*(B13-C13))/(Ma*(4000+0.1*B13+0.01*B13*B13)))</f>
        <v>-7.2185664670783467E-2</v>
      </c>
      <c r="G13" s="3">
        <f>E13+((p*u*(B13-C13))/(mb*(3000+0.2*C13+0.05*C13*C13)))</f>
        <v>-4.1626440639463969E-2</v>
      </c>
      <c r="H13" s="3">
        <f>F13*F13</f>
        <v>5.2107701839627964E-3</v>
      </c>
      <c r="I13" s="3">
        <f>G13*G13</f>
        <v>1.7327605603108173E-3</v>
      </c>
    </row>
    <row r="14" spans="1:13" x14ac:dyDescent="0.25">
      <c r="A14" s="3">
        <v>10</v>
      </c>
      <c r="B14" s="3">
        <v>379.52016941961426</v>
      </c>
      <c r="C14" s="3">
        <v>319.54930379944909</v>
      </c>
      <c r="D14" s="3">
        <f>(B15-B13)/(2*l/59)</f>
        <v>-10.94356909537934</v>
      </c>
      <c r="E14" s="3">
        <f>(C15-C13)/(2*l/59)</f>
        <v>-3.6468689028521086</v>
      </c>
      <c r="F14" s="3">
        <f>D14+((p*u*(B14-C14))/(Ma*(4000+0.1*B14+0.01*B14*B14)))</f>
        <v>3.4002833714179559E-3</v>
      </c>
      <c r="G14" s="3">
        <f>E14+((p*u*(B14-C14))/(mb*(3000+0.2*C14+0.05*C14*C14)))</f>
        <v>2.3544354997762973E-2</v>
      </c>
      <c r="H14" s="3">
        <f>F14*F14</f>
        <v>1.1561927005941461E-5</v>
      </c>
      <c r="I14" s="3">
        <f>G14*G14</f>
        <v>5.5433665226068633E-4</v>
      </c>
    </row>
    <row r="15" spans="1:13" x14ac:dyDescent="0.25">
      <c r="A15" s="3">
        <v>11</v>
      </c>
      <c r="B15" s="3">
        <v>377.90325527421675</v>
      </c>
      <c r="C15" s="3">
        <v>319.02903063038121</v>
      </c>
      <c r="D15" s="3">
        <f>(B16-B14)/(2*l/59)</f>
        <v>-10.835218186807102</v>
      </c>
      <c r="E15" s="3">
        <f>(C16-C14)/(2*l/59)</f>
        <v>-3.6439592126118385</v>
      </c>
      <c r="F15" s="3">
        <f>D15+((p*u*(B15-C15))/(Ma*(4000+0.1*B15+0.01*B15*B15)))</f>
        <v>-6.4030440470217442E-2</v>
      </c>
      <c r="G15" s="3">
        <f>E15+((p*u*(B15-C15))/(mb*(3000+0.2*C15+0.05*C15*C15)))</f>
        <v>-3.3276062814848739E-2</v>
      </c>
      <c r="H15" s="3">
        <f>F15*F15</f>
        <v>4.0998973068100599E-3</v>
      </c>
      <c r="I15" s="3">
        <f>G15*G15</f>
        <v>1.1072963564577589E-3</v>
      </c>
    </row>
    <row r="16" spans="1:13" x14ac:dyDescent="0.25">
      <c r="A16" s="3">
        <v>12</v>
      </c>
      <c r="B16" s="3">
        <v>375.84721410205253</v>
      </c>
      <c r="C16" s="3">
        <v>318.31406338839423</v>
      </c>
      <c r="D16" s="3">
        <f>(B17-B15)/(2*l/59)</f>
        <v>-10.55686581016325</v>
      </c>
      <c r="E16" s="3">
        <f>(C17-C15)/(2*l/59)</f>
        <v>-3.5002223217356319</v>
      </c>
      <c r="F16" s="3">
        <f>D16+((p*u*(B16-C16))/(Ma*(4000+0.1*B16+0.01*B16*B16)))</f>
        <v>-7.0403873199076372E-4</v>
      </c>
      <c r="G16" s="3">
        <f>E16+((p*u*(B16-C16))/(mb*(3000+0.2*C16+0.05*C16*C16)))</f>
        <v>3.81649554776744E-2</v>
      </c>
      <c r="H16" s="3">
        <f>F16*F16</f>
        <v>4.9567053614316247E-7</v>
      </c>
      <c r="I16" s="3">
        <f>G16*G16</f>
        <v>1.4565638266128692E-3</v>
      </c>
    </row>
    <row r="17" spans="1:9" x14ac:dyDescent="0.25">
      <c r="A17" s="3">
        <v>13</v>
      </c>
      <c r="B17" s="3">
        <v>374.32465669450039</v>
      </c>
      <c r="C17" s="3">
        <v>317.8425145891149</v>
      </c>
      <c r="D17" s="3">
        <f>(B18-B16)/(2*l/59)</f>
        <v>-10.434887739787172</v>
      </c>
      <c r="E17" s="3">
        <f>(C18-C16)/(2*l/59)</f>
        <v>-3.5064231893897131</v>
      </c>
      <c r="F17" s="3">
        <f>D17+((p*u*(B17-C17))/(Ma*(4000+0.1*B17+0.01*B17*B17)))</f>
        <v>-4.9510229393085581E-2</v>
      </c>
      <c r="G17" s="3">
        <f>E17+((p*u*(B17-C17))/(mb*(3000+0.2*C17+0.05*C17*C17)))</f>
        <v>-2.6213656119062456E-2</v>
      </c>
      <c r="H17" s="3">
        <f>F17*F17</f>
        <v>2.4512628145559553E-3</v>
      </c>
      <c r="I17" s="3">
        <f>G17*G17</f>
        <v>6.8715576712846053E-4</v>
      </c>
    </row>
    <row r="18" spans="1:9" x14ac:dyDescent="0.25">
      <c r="A18" s="3">
        <v>14</v>
      </c>
      <c r="B18" s="3">
        <v>372.30996402076875</v>
      </c>
      <c r="C18" s="3">
        <v>317.12544535809263</v>
      </c>
      <c r="D18" s="3">
        <f>(B19-B17)/(2*l/59)</f>
        <v>-10.181436362982581</v>
      </c>
      <c r="E18" s="3">
        <f>(C19-C17)/(2*l/59)</f>
        <v>-3.372187679186621</v>
      </c>
      <c r="F18" s="3">
        <f>D18+((p*u*(B18-C18))/(Ma*(4000+0.1*B18+0.01*B18*B18)))</f>
        <v>-6.1327510912114747E-3</v>
      </c>
      <c r="G18" s="3">
        <f>E18+((p*u*(B18-C18))/(mb*(3000+0.2*C18+0.05*C18*C18)))</f>
        <v>3.7693970614787187E-2</v>
      </c>
      <c r="H18" s="3">
        <f>F18*F18</f>
        <v>3.7610635946755537E-5</v>
      </c>
      <c r="I18" s="3">
        <f>G18*G18</f>
        <v>1.4208354207084399E-3</v>
      </c>
    </row>
    <row r="19" spans="1:9" x14ac:dyDescent="0.25">
      <c r="A19" s="3">
        <v>15</v>
      </c>
      <c r="B19" s="3">
        <v>370.87332233416731</v>
      </c>
      <c r="C19" s="3">
        <v>316.69940012159401</v>
      </c>
      <c r="D19" s="3">
        <f>(B20-B18)/(2*l/59)</f>
        <v>-10.037244347712145</v>
      </c>
      <c r="E19" s="3">
        <f>(C20-C18)/(2*l/59)</f>
        <v>-3.3750496682651745</v>
      </c>
      <c r="F19" s="3">
        <f>D19+((p*u*(B19-C19))/(Ma*(4000+0.1*B19+0.01*B19*B19)))</f>
        <v>-2.8312014351437043E-2</v>
      </c>
      <c r="G19" s="3">
        <f>E19+((p*u*(B19-C19))/(mb*(3000+0.2*C19+0.05*C19*C19)))</f>
        <v>-2.198315883853752E-2</v>
      </c>
      <c r="H19" s="3">
        <f>F19*F19</f>
        <v>8.0157015663597701E-4</v>
      </c>
      <c r="I19" s="3">
        <f>G19*G19</f>
        <v>4.832592725203703E-4</v>
      </c>
    </row>
    <row r="20" spans="1:9" x14ac:dyDescent="0.25">
      <c r="A20" s="3">
        <v>16</v>
      </c>
      <c r="B20" s="3">
        <v>368.90750830967988</v>
      </c>
      <c r="C20" s="3">
        <v>315.98136072478241</v>
      </c>
      <c r="D20" s="3">
        <f>(B21-B19)/(2*l/59)</f>
        <v>-9.8105385607850142</v>
      </c>
      <c r="E20" s="3">
        <f>(C21-C19)/(2*l/59)</f>
        <v>-3.2458116044787264</v>
      </c>
      <c r="F20" s="3">
        <f>D20+((p*u*(B20-C20))/(Ma*(4000+0.1*B20+0.01*B20*B20)))</f>
        <v>-5.4385822122711147E-3</v>
      </c>
      <c r="G20" s="3">
        <f>E20+((p*u*(B20-C20))/(mb*(3000+0.2*C20+0.05*C20*C20)))</f>
        <v>3.9320089668279934E-2</v>
      </c>
      <c r="H20" s="3">
        <f>F20*F20</f>
        <v>2.9578176479631771E-5</v>
      </c>
      <c r="I20" s="3">
        <f>G20*G20</f>
        <v>1.5460694515215744E-3</v>
      </c>
    </row>
    <row r="21" spans="1:9" x14ac:dyDescent="0.25">
      <c r="A21" s="3">
        <v>17</v>
      </c>
      <c r="B21" s="3">
        <v>367.54771604237578</v>
      </c>
      <c r="C21" s="3">
        <v>315.59912500143173</v>
      </c>
      <c r="D21" s="3">
        <f>(B22-B20)/(2*l/59)</f>
        <v>-9.6663595696236548</v>
      </c>
      <c r="E21" s="3">
        <f>(C22-C20)/(2*l/59)</f>
        <v>-3.2497769444456481</v>
      </c>
      <c r="F21" s="3">
        <f>D21+((p*u*(B21-C21))/(Ma*(4000+0.1*B21+0.01*B21*B21)))</f>
        <v>-2.4230364425470441E-2</v>
      </c>
      <c r="G21" s="3">
        <f>E21+((p*u*(B21-C21))/(mb*(3000+0.2*C21+0.05*C21*C21)))</f>
        <v>-2.0452660256965682E-2</v>
      </c>
      <c r="H21" s="3">
        <f>F21*F21</f>
        <v>5.8711056019110353E-4</v>
      </c>
      <c r="I21" s="3">
        <f>G21*G21</f>
        <v>4.1831131158686356E-4</v>
      </c>
    </row>
    <row r="22" spans="1:9" x14ac:dyDescent="0.25">
      <c r="A22" s="3">
        <v>18</v>
      </c>
      <c r="B22" s="3">
        <v>365.63077625218034</v>
      </c>
      <c r="C22" s="3">
        <v>314.87974142158049</v>
      </c>
      <c r="D22" s="3">
        <f>(B23-B21)/(2*l/59)</f>
        <v>-9.4498566905019352</v>
      </c>
      <c r="E22" s="3">
        <f>(C23-C21)/(2*l/59)</f>
        <v>-3.1184986491602107</v>
      </c>
      <c r="F22" s="3">
        <f>D22+((p*u*(B22-C22))/(Ma*(4000+0.1*B22+0.01*B22*B22)))</f>
        <v>-5.030386832364897E-3</v>
      </c>
      <c r="G22" s="3">
        <f>E22+((p*u*(B22-C22))/(mb*(3000+0.2*C22+0.05*C22*C22)))</f>
        <v>4.535795699674372E-2</v>
      </c>
      <c r="H22" s="3">
        <f>F22*F22</f>
        <v>2.5304791683230142E-5</v>
      </c>
      <c r="I22" s="3">
        <f>G22*G22</f>
        <v>2.0573442629184526E-3</v>
      </c>
    </row>
    <row r="23" spans="1:9" x14ac:dyDescent="0.25">
      <c r="A23" s="3">
        <v>19</v>
      </c>
      <c r="B23" s="3">
        <v>364.34437479135818</v>
      </c>
      <c r="C23" s="3">
        <v>314.54200681527573</v>
      </c>
      <c r="D23" s="3">
        <f>(B24-B22)/(2*l/59)</f>
        <v>-9.3035552467992613</v>
      </c>
      <c r="E23" s="3">
        <f>(C24-C22)/(2*l/59)</f>
        <v>-3.1226513586872531</v>
      </c>
      <c r="F23" s="3">
        <f>D23+((p*u*(B23-C23))/(Ma*(4000+0.1*B23+0.01*B23*B23)))</f>
        <v>-1.8828990116514177E-2</v>
      </c>
      <c r="G23" s="3">
        <f>E23+((p*u*(B23-C23))/(mb*(3000+0.2*C23+0.05*C23*C23)))</f>
        <v>-1.3789217443421986E-2</v>
      </c>
      <c r="H23" s="3">
        <f>F23*F23</f>
        <v>3.5453086880778855E-4</v>
      </c>
      <c r="I23" s="3">
        <f>G23*G23</f>
        <v>1.9014251770197317E-4</v>
      </c>
    </row>
    <row r="24" spans="1:9" x14ac:dyDescent="0.25">
      <c r="A24" s="3">
        <v>20</v>
      </c>
      <c r="B24" s="3">
        <v>362.47702871089245</v>
      </c>
      <c r="C24" s="3">
        <v>313.82121553727973</v>
      </c>
      <c r="D24" s="3">
        <f>(B25-B23)/(2*l/59)</f>
        <v>-9.0982741667587845</v>
      </c>
      <c r="E24" s="3">
        <f>(C25-C23)/(2*l/59)</f>
        <v>-2.998262190206475</v>
      </c>
      <c r="F24" s="3">
        <f>D24+((p*u*(B24-C24))/(Ma*(4000+0.1*B24+0.01*B24*B24)))</f>
        <v>-3.9738622503797671E-3</v>
      </c>
      <c r="G24" s="3">
        <f>E24+((p*u*(B24-C24))/(mb*(3000+0.2*C24+0.05*C24*C24)))</f>
        <v>4.76940843358169E-2</v>
      </c>
      <c r="H24" s="3">
        <f>F24*F24</f>
        <v>1.5791581184993349E-5</v>
      </c>
      <c r="I24" s="3">
        <f>G24*G24</f>
        <v>2.2747256806320152E-3</v>
      </c>
    </row>
    <row r="25" spans="1:9" x14ac:dyDescent="0.25">
      <c r="A25" s="3">
        <v>21</v>
      </c>
      <c r="B25" s="3">
        <v>361.26021405686367</v>
      </c>
      <c r="C25" s="3">
        <v>313.52564675079896</v>
      </c>
      <c r="D25" s="3">
        <f>(B26-B24)/(2*l/59)</f>
        <v>-8.9486348218180591</v>
      </c>
      <c r="E25" s="3">
        <f>(C26-C24)/(2*l/59)</f>
        <v>-3.0121456575194827</v>
      </c>
      <c r="F25" s="3">
        <f>D25+((p*u*(B25-C25))/(Ma*(4000+0.1*B25+0.01*B25*B25)))</f>
        <v>-1.1611440819768504E-2</v>
      </c>
      <c r="G25" s="3">
        <f>E25+((p*u*(B25-C25))/(mb*(3000+0.2*C25+0.05*C25*C25)))</f>
        <v>-2.0366329439010844E-2</v>
      </c>
      <c r="H25" s="3">
        <f>F25*F25</f>
        <v>1.3482555791098627E-4</v>
      </c>
      <c r="I25" s="3">
        <f>G25*G25</f>
        <v>4.1478737481831979E-4</v>
      </c>
    </row>
    <row r="26" spans="1:9" x14ac:dyDescent="0.25">
      <c r="A26" s="3">
        <v>22</v>
      </c>
      <c r="B26" s="3">
        <v>359.44359317807277</v>
      </c>
      <c r="C26" s="3">
        <v>312.80014921269685</v>
      </c>
      <c r="D26" s="3">
        <f>(B27-B25)/(2*l/59)</f>
        <v>-8.7550577398992058</v>
      </c>
      <c r="E26" s="3">
        <f>(C27-C25)/(2*l/59)</f>
        <v>-2.884334622237128</v>
      </c>
      <c r="F26" s="3">
        <f>D26+((p*u*(B26-C26))/(Ma*(4000+0.1*B26+0.01*B26*B26)))</f>
        <v>-5.6118848056030401E-4</v>
      </c>
      <c r="G26" s="3">
        <f>E26+((p*u*(B26-C26))/(mb*(3000+0.2*C26+0.05*C26*C26)))</f>
        <v>4.7461141025840092E-2</v>
      </c>
      <c r="H26" s="3">
        <f>F26*F26</f>
        <v>3.1493251071358272E-7</v>
      </c>
      <c r="I26" s="3">
        <f>G26*G26</f>
        <v>2.2525599074746817E-3</v>
      </c>
    </row>
    <row r="27" spans="1:9" x14ac:dyDescent="0.25">
      <c r="A27" s="3">
        <v>23</v>
      </c>
      <c r="B27" s="3">
        <v>358.29239787384699</v>
      </c>
      <c r="C27" s="3">
        <v>312.54790620088806</v>
      </c>
      <c r="D27" s="3">
        <f>(B28-B26)/(2*l/59)</f>
        <v>-8.6072491247751888</v>
      </c>
      <c r="E27" s="3">
        <f>(C28-C26)/(2*l/59)</f>
        <v>-2.8864603087367442</v>
      </c>
      <c r="F27" s="3">
        <f>D27+((p*u*(B27-C27))/(Ma*(4000+0.1*B27+0.01*B27*B27)))</f>
        <v>-7.9551664038959302E-3</v>
      </c>
      <c r="G27" s="3">
        <f>E27+((p*u*(B27-C27))/(mb*(3000+0.2*C27+0.05*C27*C27)))</f>
        <v>-8.2967222207481761E-3</v>
      </c>
      <c r="H27" s="3">
        <f>F27*F27</f>
        <v>6.3284672513674509E-5</v>
      </c>
      <c r="I27" s="3">
        <f>G27*G27</f>
        <v>6.8835599608256547E-5</v>
      </c>
    </row>
    <row r="28" spans="1:9" x14ac:dyDescent="0.25">
      <c r="A28" s="3">
        <v>24</v>
      </c>
      <c r="B28" s="3">
        <v>356.52588161035237</v>
      </c>
      <c r="C28" s="3">
        <v>311.82168809109118</v>
      </c>
      <c r="D28" s="3">
        <f>(B29-B27)/(2*l/59)</f>
        <v>-8.4306195319157045</v>
      </c>
      <c r="E28" s="3">
        <f>(C29-C27)/(2*l/59)</f>
        <v>-2.7728813954600926</v>
      </c>
      <c r="F28" s="3">
        <f>D28+((p*u*(B28-C28))/(Ma*(4000+0.1*B28+0.01*B28*B28)))</f>
        <v>-6.6100364987384808E-3</v>
      </c>
      <c r="G28" s="3">
        <f>E28+((p*u*(B28-C28))/(mb*(3000+0.2*C28+0.05*C28*C28)))</f>
        <v>4.7927468412534591E-2</v>
      </c>
      <c r="H28" s="3">
        <f>F28*F28</f>
        <v>4.3692582514654874E-5</v>
      </c>
      <c r="I28" s="3">
        <f>G28*G28</f>
        <v>2.2970422284345009E-3</v>
      </c>
    </row>
    <row r="29" spans="1:9" x14ac:dyDescent="0.25">
      <c r="A29" s="3">
        <v>25</v>
      </c>
      <c r="B29" s="3">
        <v>355.43456074438404</v>
      </c>
      <c r="C29" s="3">
        <v>311.60794640581685</v>
      </c>
      <c r="D29" s="3">
        <f>(B30-B28)/(2*l/59)</f>
        <v>-8.271448553778681</v>
      </c>
      <c r="E29" s="3">
        <f>(C30-C28)/(2*l/59)</f>
        <v>-2.7787645246648367</v>
      </c>
      <c r="F29" s="3">
        <f>D29+((p*u*(B29-C29))/(Ma*(4000+0.1*B29+0.01*B29*B29)))</f>
        <v>-5.2935281225252595E-4</v>
      </c>
      <c r="G29" s="3">
        <f>E29+((p*u*(B29-C29))/(mb*(3000+0.2*C29+0.05*C29*C29)))</f>
        <v>-1.0988273633104839E-2</v>
      </c>
      <c r="H29" s="3">
        <f>F29*F29</f>
        <v>2.8021439983965801E-7</v>
      </c>
      <c r="I29" s="3">
        <f>G29*G29</f>
        <v>1.2074215743598702E-4</v>
      </c>
    </row>
    <row r="30" spans="1:9" x14ac:dyDescent="0.25">
      <c r="A30" s="3">
        <v>26</v>
      </c>
      <c r="B30" s="3">
        <v>353.72200074466468</v>
      </c>
      <c r="C30" s="3">
        <v>310.8797340149336</v>
      </c>
      <c r="D30" s="3">
        <f>(B31-B29)/(2*l/59)</f>
        <v>-8.1092254365291048</v>
      </c>
      <c r="E30" s="3">
        <f>(C31-C29)/(2*l/59)</f>
        <v>-2.6653356246633026</v>
      </c>
      <c r="F30" s="3">
        <f>D30+((p*u*(B30-C30))/(Ma*(4000+0.1*B30+0.01*B30*B30)))</f>
        <v>-5.2356337938679332E-3</v>
      </c>
      <c r="G30" s="3">
        <f>E30+((p*u*(B30-C30))/(mb*(3000+0.2*C30+0.05*C30*C30)))</f>
        <v>4.8094012844811296E-2</v>
      </c>
      <c r="H30" s="3">
        <f>F30*F30</f>
        <v>2.7411861223491928E-5</v>
      </c>
      <c r="I30" s="3">
        <f>G30*G30</f>
        <v>2.3130340715168739E-3</v>
      </c>
    </row>
    <row r="31" spans="1:9" x14ac:dyDescent="0.25">
      <c r="A31" s="3">
        <v>27</v>
      </c>
      <c r="B31" s="3">
        <v>352.6856707658996</v>
      </c>
      <c r="C31" s="3">
        <v>310.70444280423607</v>
      </c>
      <c r="D31" s="3">
        <f>(B32-B30)/(2*l/59)</f>
        <v>-7.9459526454947706</v>
      </c>
      <c r="E31" s="3">
        <f>(C32-C30)/(2*l/59)</f>
        <v>-2.6682165336154529</v>
      </c>
      <c r="F31" s="3">
        <f>D31+((p*u*(B31-C31))/(Ma*(4000+0.1*B31+0.01*B31*B31)))</f>
        <v>6.3321688133051168E-3</v>
      </c>
      <c r="G31" s="3">
        <f>E31+((p*u*(B31-C31))/(mb*(3000+0.2*C31+0.05*C31*C31)))</f>
        <v>-7.4731109764396564E-3</v>
      </c>
      <c r="H31" s="3">
        <f>F31*F31</f>
        <v>4.0096361880193933E-5</v>
      </c>
      <c r="I31" s="3">
        <f>G31*G31</f>
        <v>5.5847387666182876E-5</v>
      </c>
    </row>
    <row r="32" spans="1:9" x14ac:dyDescent="0.25">
      <c r="A32" s="3">
        <v>28</v>
      </c>
      <c r="B32" s="3">
        <v>351.02845747500544</v>
      </c>
      <c r="C32" s="3">
        <v>309.97525383404701</v>
      </c>
      <c r="D32" s="3">
        <f>(B33-B31)/(2*l/59)</f>
        <v>-7.798889963966821</v>
      </c>
      <c r="E32" s="3">
        <f>(C33-C31)/(2*l/59)</f>
        <v>-2.5645799914356986</v>
      </c>
      <c r="F32" s="3">
        <f>D32+((p*u*(B32-C32))/(Ma*(4000+0.1*B32+0.01*B32*B32)))</f>
        <v>-4.9338119030553074E-3</v>
      </c>
      <c r="G32" s="3">
        <f>E32+((p*u*(B32-C32))/(mb*(3000+0.2*C32+0.05*C32*C32)))</f>
        <v>4.4879326336879632E-2</v>
      </c>
      <c r="H32" s="3">
        <f>F32*F32</f>
        <v>2.4342499894730233E-5</v>
      </c>
      <c r="I32" s="3">
        <f>G32*G32</f>
        <v>2.0141539324521379E-3</v>
      </c>
    </row>
    <row r="33" spans="1:9" x14ac:dyDescent="0.25">
      <c r="A33" s="3">
        <v>29</v>
      </c>
      <c r="B33" s="3">
        <v>350.04197925269051</v>
      </c>
      <c r="C33" s="3">
        <v>309.83509365459685</v>
      </c>
      <c r="D33" s="3">
        <f>(B34-B32)/(2*l/59)</f>
        <v>-7.6354367781753414</v>
      </c>
      <c r="E33" s="3">
        <f>(C34-C32)/(2*l/59)</f>
        <v>-2.5594134589772071</v>
      </c>
      <c r="F33" s="3">
        <f>D33+((p*u*(B33-C33))/(Ma*(4000+0.1*B33+0.01*B33*B33)))</f>
        <v>8.0246874357010611E-3</v>
      </c>
      <c r="G33" s="3">
        <f>E33+((p*u*(B33-C33))/(mb*(3000+0.2*C33+0.05*C33*C33)))</f>
        <v>-2.3274377320112727E-3</v>
      </c>
      <c r="H33" s="3">
        <f>F33*F33</f>
        <v>6.4395608440698468E-5</v>
      </c>
      <c r="I33" s="3">
        <f>G33*G33</f>
        <v>5.4169663963897771E-6</v>
      </c>
    </row>
    <row r="34" spans="1:9" x14ac:dyDescent="0.25">
      <c r="A34" s="3">
        <v>30</v>
      </c>
      <c r="B34" s="3">
        <v>348.44017382138668</v>
      </c>
      <c r="C34" s="3">
        <v>309.10765605134287</v>
      </c>
      <c r="D34" s="3">
        <f>(B35-B33)/(2*l/59)</f>
        <v>-7.500015384369437</v>
      </c>
      <c r="E34" s="3">
        <f>(C35-C33)/(2*l/59)</f>
        <v>-2.4684964575733406</v>
      </c>
      <c r="F34" s="3">
        <f>D34+((p*u*(B34-C34))/(Ma*(4000+0.1*B34+0.01*B34*B34)))</f>
        <v>-6.6079349067402759E-3</v>
      </c>
      <c r="G34" s="3">
        <f>E34+((p*u*(B34-C34))/(mb*(3000+0.2*C34+0.05*C34*C34)))</f>
        <v>4.0211342938536898E-2</v>
      </c>
      <c r="H34" s="3">
        <f>F34*F34</f>
        <v>4.3664803731716619E-5</v>
      </c>
      <c r="I34" s="3">
        <f>G34*G34</f>
        <v>1.6169521009206213E-3</v>
      </c>
    </row>
    <row r="35" spans="1:9" x14ac:dyDescent="0.25">
      <c r="A35" s="3">
        <v>31</v>
      </c>
      <c r="B35" s="3">
        <v>347.49960115629409</v>
      </c>
      <c r="C35" s="3">
        <v>308.99831519440249</v>
      </c>
      <c r="D35" s="3">
        <f>(B36-B34)/(2*l/59)</f>
        <v>-7.3223057985736659</v>
      </c>
      <c r="E35" s="3">
        <f>(C36-C34)/(2*l/59)</f>
        <v>-2.4600752684311886</v>
      </c>
      <c r="F35" s="3">
        <f>D35+((p*u*(B35-C35))/(Ma*(4000+0.1*B35+0.01*B35*B35)))</f>
        <v>2.2030620332783357E-2</v>
      </c>
      <c r="G35" s="3">
        <f>E35+((p*u*(B35-C35))/(mb*(3000+0.2*C35+0.05*C35*C35)))</f>
        <v>-3.3192421726218058E-3</v>
      </c>
      <c r="H35" s="3">
        <f>F35*F35</f>
        <v>4.853482322472475E-4</v>
      </c>
      <c r="I35" s="3">
        <f>G35*G35</f>
        <v>1.1017368600511126E-5</v>
      </c>
    </row>
    <row r="36" spans="1:9" x14ac:dyDescent="0.25">
      <c r="A36" s="3">
        <v>32</v>
      </c>
      <c r="B36" s="3">
        <v>345.95803626254815</v>
      </c>
      <c r="C36" s="3">
        <v>308.27373223153569</v>
      </c>
      <c r="D36" s="3">
        <f>(B37-B35)/(2*l/59)</f>
        <v>-7.2063427850594568</v>
      </c>
      <c r="E36" s="3">
        <f>(C37-C35)/(2*l/59)</f>
        <v>-2.3726639318991913</v>
      </c>
      <c r="F36" s="3">
        <f>D36+((p*u*(B36-C36))/(Ma*(4000+0.1*B36+0.01*B36*B36)))</f>
        <v>-2.9492962560588865E-3</v>
      </c>
      <c r="G36" s="3">
        <f>E36+((p*u*(B36-C36))/(mb*(3000+0.2*C36+0.05*C36*C36)))</f>
        <v>3.8887841088066644E-2</v>
      </c>
      <c r="H36" s="3">
        <f>F36*F36</f>
        <v>8.6983484060029653E-6</v>
      </c>
      <c r="I36" s="3">
        <f>G36*G36</f>
        <v>1.5122641844907243E-3</v>
      </c>
    </row>
    <row r="37" spans="1:9" x14ac:dyDescent="0.25">
      <c r="A37" s="3">
        <v>33</v>
      </c>
      <c r="B37" s="3">
        <v>345.05677309356207</v>
      </c>
      <c r="C37" s="3">
        <v>308.19402233613158</v>
      </c>
      <c r="D37" s="3">
        <f>(B38-B36)/(2*l/59)</f>
        <v>-7.0367513212032637</v>
      </c>
      <c r="E37" s="3">
        <f>(C38-C36)/(2*l/59)</f>
        <v>-2.3594988820341656</v>
      </c>
      <c r="F37" s="3">
        <f>D37+((p*u*(B37-C37))/(Ma*(4000+0.1*B37+0.01*B37*B37)))</f>
        <v>1.812151316210997E-2</v>
      </c>
      <c r="G37" s="3">
        <f>E37+((p*u*(B37-C37))/(mb*(3000+0.2*C37+0.05*C37*C37)))</f>
        <v>2.2563620969906495E-4</v>
      </c>
      <c r="H37" s="3">
        <f>F37*F37</f>
        <v>3.2838923928452487E-4</v>
      </c>
      <c r="I37" s="3">
        <f>G37*G37</f>
        <v>5.091169912736041E-8</v>
      </c>
    </row>
    <row r="38" spans="1:9" x14ac:dyDescent="0.25">
      <c r="A38" s="3">
        <v>34</v>
      </c>
      <c r="B38" s="3">
        <v>343.57269683163179</v>
      </c>
      <c r="C38" s="3">
        <v>307.47390210203258</v>
      </c>
      <c r="D38" s="3">
        <f>(B39-B37)/(2*l/59)</f>
        <v>-6.9313551567487508</v>
      </c>
      <c r="E38" s="3">
        <f>(C39-C37)/(2*l/59)</f>
        <v>-2.2870512913348366</v>
      </c>
      <c r="F38" s="3">
        <f>D38+((p*u*(B38-C38))/(Ma*(4000+0.1*B38+0.01*B38*B38)))</f>
        <v>-8.9538429773989847E-3</v>
      </c>
      <c r="G38" s="3">
        <f>E38+((p*u*(B38-C38))/(mb*(3000+0.2*C38+0.05*C38*C38)))</f>
        <v>3.0389323873893481E-2</v>
      </c>
      <c r="H38" s="3">
        <f>F38*F38</f>
        <v>8.0171304063917113E-5</v>
      </c>
      <c r="I38" s="3">
        <f>G38*G38</f>
        <v>9.2351100551239232E-4</v>
      </c>
    </row>
    <row r="39" spans="1:9" x14ac:dyDescent="0.25">
      <c r="A39" s="3">
        <v>35</v>
      </c>
      <c r="B39" s="3">
        <v>342.70716117602012</v>
      </c>
      <c r="C39" s="3">
        <v>307.41875071195028</v>
      </c>
      <c r="D39" s="3">
        <f>(B40-B38)/(2*l/59)</f>
        <v>-6.7469747558798989</v>
      </c>
      <c r="E39" s="3">
        <f>(C40-C38)/(2*l/59)</f>
        <v>-2.2606723637057371</v>
      </c>
      <c r="F39" s="3">
        <f>D39+((p*u*(B39-C39))/(Ma*(4000+0.1*B39+0.01*B39*B39)))</f>
        <v>2.7854555675455472E-2</v>
      </c>
      <c r="G39" s="3">
        <f>E39+((p*u*(B39-C39))/(mb*(3000+0.2*C39+0.05*C39*C39)))</f>
        <v>5.2403849040723038E-3</v>
      </c>
      <c r="H39" s="3">
        <f>F39*F39</f>
        <v>7.7587627187704865E-4</v>
      </c>
      <c r="I39" s="3">
        <f>G39*G39</f>
        <v>2.7461633942828889E-5</v>
      </c>
    </row>
    <row r="40" spans="1:9" x14ac:dyDescent="0.25">
      <c r="A40" s="3">
        <v>36</v>
      </c>
      <c r="B40" s="3">
        <v>341.28558674489284</v>
      </c>
      <c r="C40" s="3">
        <v>306.70757248721708</v>
      </c>
      <c r="D40" s="3">
        <f>(B41-B39)/(2*l/59)</f>
        <v>-6.6547382261702523</v>
      </c>
      <c r="E40" s="3">
        <f>(C41-C39)/(2*l/59)</f>
        <v>-2.1963008649656444</v>
      </c>
      <c r="F40" s="3">
        <f>D40+((p*u*(B40-C40))/(Ma*(4000+0.1*B40+0.01*B40*B40)))</f>
        <v>-3.6966180252209213E-3</v>
      </c>
      <c r="G40" s="3">
        <f>E40+((p*u*(B40-C40))/(mb*(3000+0.2*C40+0.05*C40*C40)))</f>
        <v>3.0281462858970265E-2</v>
      </c>
      <c r="H40" s="3">
        <f>F40*F40</f>
        <v>1.3664984824388224E-5</v>
      </c>
      <c r="I40" s="3">
        <f>G40*G40</f>
        <v>9.169669928791956E-4</v>
      </c>
    </row>
    <row r="41" spans="1:9" x14ac:dyDescent="0.25">
      <c r="A41" s="3">
        <v>37</v>
      </c>
      <c r="B41" s="3">
        <v>340.45131770952173</v>
      </c>
      <c r="C41" s="3">
        <v>306.67424194416532</v>
      </c>
      <c r="D41" s="3">
        <f>(B42-B40)/(2*l/59)</f>
        <v>-6.4772255942477504</v>
      </c>
      <c r="E41" s="3">
        <f>(C42-C40)/(2*l/59)</f>
        <v>-2.1672254447000938</v>
      </c>
      <c r="F41" s="3">
        <f>D41+((p*u*(B41-C41))/(Ma*(4000+0.1*B41+0.01*B41*B41)))</f>
        <v>2.6976300307107515E-2</v>
      </c>
      <c r="G41" s="3">
        <f>E41+((p*u*(B41-C41))/(mb*(3000+0.2*C41+0.05*C41*C41)))</f>
        <v>8.0702841941917569E-3</v>
      </c>
      <c r="H41" s="3">
        <f>F41*F41</f>
        <v>7.2772077825924899E-4</v>
      </c>
      <c r="I41" s="3">
        <f>G41*G41</f>
        <v>6.5129486975021295E-5</v>
      </c>
    </row>
    <row r="42" spans="1:9" x14ac:dyDescent="0.25">
      <c r="A42" s="3">
        <v>38</v>
      </c>
      <c r="B42" s="3">
        <v>339.0899170519275</v>
      </c>
      <c r="C42" s="3">
        <v>305.9729197940984</v>
      </c>
      <c r="D42" s="3">
        <f>(B43-B41)/(2*l/59)</f>
        <v>-6.3963652706716037</v>
      </c>
      <c r="E42" s="3">
        <f>(C43-C41)/(2*l/59)</f>
        <v>-2.1170228891105096</v>
      </c>
      <c r="F42" s="3">
        <f>D42+((p*u*(B42-C42))/(Ma*(4000+0.1*B42+0.01*B42*B42)))</f>
        <v>-7.7212830205501959E-3</v>
      </c>
      <c r="G42" s="3">
        <f>E42+((p*u*(B42-C42))/(mb*(3000+0.2*C42+0.05*C42*C42)))</f>
        <v>2.1719512038790079E-2</v>
      </c>
      <c r="H42" s="3">
        <f>F42*F42</f>
        <v>5.9618211483436758E-5</v>
      </c>
      <c r="I42" s="3">
        <f>G42*G42</f>
        <v>4.7173720320314714E-4</v>
      </c>
    </row>
    <row r="43" spans="1:9" x14ac:dyDescent="0.25">
      <c r="A43" s="3">
        <v>39</v>
      </c>
      <c r="B43" s="3">
        <v>338.28305829573475</v>
      </c>
      <c r="C43" s="3">
        <v>305.95660706650074</v>
      </c>
      <c r="D43" s="3">
        <f>(B44-B42)/(2*l/59)</f>
        <v>-6.2113044182049126</v>
      </c>
      <c r="E43" s="3">
        <f>(C44-C42)/(2*l/59)</f>
        <v>-2.0775377316446622</v>
      </c>
      <c r="F43" s="3">
        <f>D43+((p*u*(B43-C43))/(Ma*(4000+0.1*B43+0.01*B43*B43)))</f>
        <v>3.1513544036111618E-2</v>
      </c>
      <c r="G43" s="3">
        <f>E43+((p*u*(B43-C43))/(mb*(3000+0.2*C43+0.05*C43*C43)))</f>
        <v>1.0285566663783108E-2</v>
      </c>
      <c r="H43" s="3">
        <f>F43*F43</f>
        <v>9.9310345771594605E-4</v>
      </c>
      <c r="I43" s="3">
        <f>G43*G43</f>
        <v>1.0579288159512637E-4</v>
      </c>
    </row>
    <row r="44" spans="1:9" x14ac:dyDescent="0.25">
      <c r="A44" s="3">
        <v>40</v>
      </c>
      <c r="B44" s="3">
        <v>336.98439013050211</v>
      </c>
      <c r="C44" s="3">
        <v>305.26866971557479</v>
      </c>
      <c r="D44" s="3">
        <f>(B45-B43)/(2*l/59)</f>
        <v>-6.1417765988337809</v>
      </c>
      <c r="E44" s="3">
        <f>(C45-C43)/(2*l/59)</f>
        <v>-2.0266716748376239</v>
      </c>
      <c r="F44" s="3">
        <f>D44+((p*u*(B44-C44))/(Ma*(4000+0.1*B44+0.01*B44*B44)))</f>
        <v>-6.357238338499549E-3</v>
      </c>
      <c r="G44" s="3">
        <f>E44+((p*u*(B44-C44))/(mb*(3000+0.2*C44+0.05*C44*C44)))</f>
        <v>2.7321793596753796E-2</v>
      </c>
      <c r="H44" s="3">
        <f>F44*F44</f>
        <v>4.0414479292488507E-5</v>
      </c>
      <c r="I44" s="3">
        <f>G44*G44</f>
        <v>7.4648040534361674E-4</v>
      </c>
    </row>
    <row r="45" spans="1:9" x14ac:dyDescent="0.25">
      <c r="A45" s="3">
        <v>41</v>
      </c>
      <c r="B45" s="3">
        <v>336.20110012663855</v>
      </c>
      <c r="C45" s="3">
        <v>305.26959971909815</v>
      </c>
      <c r="D45" s="3">
        <f>(B46-B44)/(2*l/59)</f>
        <v>-5.9616631253477719</v>
      </c>
      <c r="E45" s="3">
        <f>(C46-C44)/(2*l/59)</f>
        <v>-1.9868567107057118</v>
      </c>
      <c r="F45" s="3">
        <f>D45+((p*u*(B45-C45))/(Ma*(4000+0.1*B45+0.01*B45*B45)))</f>
        <v>2.8249399245376061E-2</v>
      </c>
      <c r="G45" s="3">
        <f>E45+((p*u*(B45-C45))/(mb*(3000+0.2*C45+0.05*C45*C45)))</f>
        <v>1.6341193001882859E-2</v>
      </c>
      <c r="H45" s="3">
        <f>F45*F45</f>
        <v>7.9802855772465357E-4</v>
      </c>
      <c r="I45" s="3">
        <f>G45*G45</f>
        <v>2.6703458872478532E-4</v>
      </c>
    </row>
    <row r="46" spans="1:9" x14ac:dyDescent="0.25">
      <c r="A46" s="3">
        <v>42</v>
      </c>
      <c r="B46" s="3">
        <v>334.96348737614693</v>
      </c>
      <c r="C46" s="3">
        <v>304.59515896618302</v>
      </c>
      <c r="D46" s="3">
        <f>(B47-B45)/(2*l/59)</f>
        <v>-5.896762560655989</v>
      </c>
      <c r="E46" s="3">
        <f>(C47-C45)/(2*l/59)</f>
        <v>-1.9665875577366791</v>
      </c>
      <c r="F46" s="3">
        <f>D46+((p*u*(B46-C46))/(Ma*(4000+0.1*B46+0.01*B46*B46)))</f>
        <v>-6.2925317085174015E-3</v>
      </c>
      <c r="G46" s="3">
        <f>E46+((p*u*(B46-C46))/(mb*(3000+0.2*C46+0.05*C46*C46)))</f>
        <v>5.4254663092654365E-3</v>
      </c>
      <c r="H46" s="3">
        <f>F46*F46</f>
        <v>3.9595955302696929E-5</v>
      </c>
      <c r="I46" s="3">
        <f>G46*G46</f>
        <v>2.9435684672974317E-5</v>
      </c>
    </row>
    <row r="47" spans="1:9" x14ac:dyDescent="0.25">
      <c r="A47" s="3">
        <v>43</v>
      </c>
      <c r="B47" s="3">
        <v>334.20219756370432</v>
      </c>
      <c r="C47" s="3">
        <v>304.60295986901792</v>
      </c>
      <c r="D47" s="3">
        <f>(B48-B46)/(2*l/59)</f>
        <v>-5.7049785448754537</v>
      </c>
      <c r="E47" s="3">
        <f>(C48-C46)/(2*l/59)</f>
        <v>-1.9107843190929714</v>
      </c>
      <c r="F47" s="3">
        <f>D47+((p*u*(B47-C47))/(Ma*(4000+0.1*B47+0.01*B47*B47)))</f>
        <v>4.2076532313121362E-2</v>
      </c>
      <c r="G47" s="3">
        <f>E47+((p*u*(B47-C47))/(mb*(3000+0.2*C47+0.05*C47*C47)))</f>
        <v>1.1226941819557412E-2</v>
      </c>
      <c r="H47" s="3">
        <f>F47*F47</f>
        <v>1.770434571497146E-3</v>
      </c>
      <c r="I47" s="3">
        <f>G47*G47</f>
        <v>1.2604422261972711E-4</v>
      </c>
    </row>
    <row r="48" spans="1:9" x14ac:dyDescent="0.25">
      <c r="A48" s="3">
        <v>44</v>
      </c>
      <c r="B48" s="3">
        <v>333.02959634398576</v>
      </c>
      <c r="C48" s="3">
        <v>303.9474354681854</v>
      </c>
      <c r="D48" s="3">
        <f>(B49-B47)/(2*l/59)</f>
        <v>-5.6574829466052963</v>
      </c>
      <c r="E48" s="3">
        <f>(C49-C47)/(2*l/59)</f>
        <v>-1.8882010027263705</v>
      </c>
      <c r="F48" s="3">
        <f>D48+((p*u*(B48-C48))/(Ma*(4000+0.1*B48+0.01*B48*B48)))</f>
        <v>-2.1047230328221644E-3</v>
      </c>
      <c r="G48" s="3">
        <f>E48+((p*u*(B48-C48))/(mb*(3000+0.2*C48+0.05*C48*C48)))</f>
        <v>5.1709011846658992E-3</v>
      </c>
      <c r="H48" s="3">
        <f>F48*F48</f>
        <v>4.4298590448921296E-6</v>
      </c>
      <c r="I48" s="3">
        <f>G48*G48</f>
        <v>2.67382190615792E-5</v>
      </c>
    </row>
    <row r="49" spans="1:9" x14ac:dyDescent="0.25">
      <c r="A49" s="3">
        <v>45</v>
      </c>
      <c r="B49" s="3">
        <v>332.28440673434659</v>
      </c>
      <c r="C49" s="3">
        <v>303.96289173250051</v>
      </c>
      <c r="D49" s="3">
        <f>(B50-B48)/(2*l/59)</f>
        <v>-5.4840335301032725</v>
      </c>
      <c r="E49" s="3">
        <f>(C50-C48)/(2*l/59)</f>
        <v>-1.8351146635129822</v>
      </c>
      <c r="F49" s="3">
        <f>D49+((p*u*(B49-C49))/(Ma*(4000+0.1*B49+0.01*B49*B49)))</f>
        <v>2.8822805611183888E-2</v>
      </c>
      <c r="G49" s="3">
        <f>E49+((p*u*(B49-C49))/(mb*(3000+0.2*C49+0.05*C49*C49)))</f>
        <v>8.6224435228474672E-3</v>
      </c>
      <c r="H49" s="3">
        <f>F49*F49</f>
        <v>8.307541233000934E-4</v>
      </c>
      <c r="I49" s="3">
        <f>G49*G49</f>
        <v>7.4346532304694242E-5</v>
      </c>
    </row>
    <row r="50" spans="1:9" x14ac:dyDescent="0.25">
      <c r="A50" s="3">
        <v>46</v>
      </c>
      <c r="B50" s="3">
        <v>331.1706019270016</v>
      </c>
      <c r="C50" s="3">
        <v>303.32536270089287</v>
      </c>
      <c r="D50" s="3">
        <f>(B51-B49)/(2*l/59)</f>
        <v>-5.4312882591847682</v>
      </c>
      <c r="E50" s="3">
        <f>(C51-C49)/(2*l/59)</f>
        <v>-1.8212179581693619</v>
      </c>
      <c r="F50" s="3">
        <f>D50+((p*u*(B50-C50))/(Ma*(4000+0.1*B50+0.01*B50*B50)))</f>
        <v>-3.2147945400122779E-3</v>
      </c>
      <c r="G50" s="3">
        <f>E50+((p*u*(B50-C50))/(mb*(3000+0.2*C50+0.05*C50*C50)))</f>
        <v>-3.8758305114214853E-3</v>
      </c>
      <c r="H50" s="3">
        <f>F50*F50</f>
        <v>1.0334903934492753E-5</v>
      </c>
      <c r="I50" s="3">
        <f>G50*G50</f>
        <v>1.5022062153265732E-5</v>
      </c>
    </row>
    <row r="51" spans="1:9" x14ac:dyDescent="0.25">
      <c r="A51" s="3">
        <v>47</v>
      </c>
      <c r="B51" s="3">
        <v>330.44329207021616</v>
      </c>
      <c r="C51" s="3">
        <v>303.34552971278208</v>
      </c>
      <c r="D51" s="3">
        <f>(B52-B50)/(2*l/59)</f>
        <v>-5.2464022286620269</v>
      </c>
      <c r="E51" s="3">
        <f>(C52-C50)/(2*l/59)</f>
        <v>-1.7465413334553603</v>
      </c>
      <c r="F51" s="3">
        <f>D51+((p*u*(B51-C51))/(Ma*(4000+0.1*B51+0.01*B51*B51)))</f>
        <v>4.0994900801464951E-2</v>
      </c>
      <c r="G51" s="3">
        <f>E51+((p*u*(B51-C51))/(mb*(3000+0.2*C51+0.05*C51*C51)))</f>
        <v>2.1873969167034657E-2</v>
      </c>
      <c r="H51" s="3">
        <f>F51*F51</f>
        <v>1.6805818917219517E-3</v>
      </c>
      <c r="I51" s="3">
        <f>G51*G51</f>
        <v>4.7847052712038287E-4</v>
      </c>
    </row>
    <row r="52" spans="1:9" x14ac:dyDescent="0.25">
      <c r="A52" s="3">
        <v>48</v>
      </c>
      <c r="B52" s="3">
        <v>329.39216049355684</v>
      </c>
      <c r="C52" s="3">
        <v>302.73331479124698</v>
      </c>
      <c r="D52" s="3">
        <f>(B53-B51)/(2*l/59)</f>
        <v>-5.2222327134830406</v>
      </c>
      <c r="E52" s="3">
        <f>(C53-C51)/(2*l/59)</f>
        <v>-1.7793059622450926</v>
      </c>
      <c r="F52" s="3">
        <f>D52+((p*u*(B52-C52))/(Ma*(4000+0.1*B52+0.01*B52*B52)))</f>
        <v>-1.3322156303083865E-2</v>
      </c>
      <c r="G52" s="3">
        <f>E52+((p*u*(B52-C52))/(mb*(3000+0.2*C52+0.05*C52*C52)))</f>
        <v>-3.5283592648742035E-2</v>
      </c>
      <c r="H52" s="3">
        <f>F52*F52</f>
        <v>1.7747984856379716E-4</v>
      </c>
      <c r="I52" s="3">
        <f>G52*G52</f>
        <v>1.244931910202363E-3</v>
      </c>
    </row>
    <row r="53" spans="1:9" x14ac:dyDescent="0.25">
      <c r="A53" s="3">
        <v>49</v>
      </c>
      <c r="B53" s="3">
        <v>328.67304369276428</v>
      </c>
      <c r="C53" s="3">
        <v>302.74237514930917</v>
      </c>
      <c r="D53" s="3">
        <f>(B54-B52)/(2*l/59)</f>
        <v>-5.0283743895364355</v>
      </c>
      <c r="E53" s="3">
        <f>(C54-C52)/(2*l/59)</f>
        <v>-1.6627018871440129</v>
      </c>
      <c r="F53" s="3">
        <f>D53+((p*u*(B53-C53))/(Ma*(4000+0.1*B53+0.01*B53*B53)))</f>
        <v>4.3017058208397074E-2</v>
      </c>
      <c r="G53" s="3">
        <f>E53+((p*u*(B53-C53))/(mb*(3000+0.2*C53+0.05*C53*C53)))</f>
        <v>3.3621833699701398E-2</v>
      </c>
      <c r="H53" s="3">
        <f>F53*F53</f>
        <v>1.8504672969046222E-3</v>
      </c>
      <c r="I53" s="3">
        <f>G53*G53</f>
        <v>1.1304277013303766E-3</v>
      </c>
    </row>
    <row r="54" spans="1:9" x14ac:dyDescent="0.25">
      <c r="A54" s="3">
        <v>50</v>
      </c>
      <c r="B54" s="3">
        <v>327.68762680218856</v>
      </c>
      <c r="C54" s="3">
        <v>302.16968703289308</v>
      </c>
      <c r="D54" s="3">
        <f>(B55-B53)/(2*l/59)</f>
        <v>-5.0099603597328182</v>
      </c>
      <c r="E54" s="3">
        <f>(C55-C53)/(2*l/59)</f>
        <v>-1.7156254385826231</v>
      </c>
      <c r="F54" s="3">
        <f>D54+((p*u*(B54-C54))/(Ma*(4000+0.1*B54+0.01*B54*B54)))</f>
        <v>-1.2870945412474022E-2</v>
      </c>
      <c r="G54" s="3">
        <f>E54+((p*u*(B54-C54))/(mb*(3000+0.2*C54+0.05*C54*C54)))</f>
        <v>-4.2484661883275265E-2</v>
      </c>
      <c r="H54" s="3">
        <f>F54*F54</f>
        <v>1.6566123581088606E-4</v>
      </c>
      <c r="I54" s="3">
        <f>G54*G54</f>
        <v>1.8049464953362223E-3</v>
      </c>
    </row>
    <row r="55" spans="1:9" x14ac:dyDescent="0.25">
      <c r="A55" s="3">
        <v>51</v>
      </c>
      <c r="B55" s="3">
        <v>326.97475204539722</v>
      </c>
      <c r="C55" s="3">
        <v>302.16080720402692</v>
      </c>
      <c r="D55" s="3">
        <f>(B56-B54)/(2*l/59)</f>
        <v>-4.8253830960822199</v>
      </c>
      <c r="E55" s="3">
        <f>(C56-C54)/(2*l/59)</f>
        <v>-1.5719971017096499</v>
      </c>
      <c r="F55" s="3">
        <f>D55+((p*u*(B55-C55))/(Ma*(4000+0.1*B55+0.01*B55*B55)))</f>
        <v>3.8358345825639795E-2</v>
      </c>
      <c r="G55" s="3">
        <f>E55+((p*u*(B55-C55))/(mb*(3000+0.2*C55+0.05*C55*C55)))</f>
        <v>5.5042300887258033E-2</v>
      </c>
      <c r="H55" s="3">
        <f>F55*F55</f>
        <v>1.4713626944793778E-3</v>
      </c>
      <c r="I55" s="3">
        <f>G55*G55</f>
        <v>3.0296548869634464E-3</v>
      </c>
    </row>
    <row r="56" spans="1:9" x14ac:dyDescent="0.25">
      <c r="A56" s="3">
        <v>52</v>
      </c>
      <c r="B56" s="3">
        <v>326.05190371877086</v>
      </c>
      <c r="C56" s="3">
        <v>301.63680665943218</v>
      </c>
      <c r="D56" s="3">
        <f>(B57-B55)/(2*l/59)</f>
        <v>-4.8153566663871059</v>
      </c>
      <c r="E56" s="3">
        <f>(C57-C55)/(2*l/59)</f>
        <v>-1.6600781667731497</v>
      </c>
      <c r="F56" s="3">
        <f>D56+((p*u*(B56-C56))/(Ma*(4000+0.1*B56+0.01*B56*B56)))</f>
        <v>-2.4046410877728519E-2</v>
      </c>
      <c r="G56" s="3">
        <f>E56+((p*u*(B56-C56))/(mb*(3000+0.2*C56+0.05*C56*C56)))</f>
        <v>-5.5840907638389892E-2</v>
      </c>
      <c r="H56" s="3">
        <f>F56*F56</f>
        <v>5.782298761005404E-4</v>
      </c>
      <c r="I56" s="3">
        <f>G56*G56</f>
        <v>3.1182069658791905E-3</v>
      </c>
    </row>
    <row r="57" spans="1:9" x14ac:dyDescent="0.25">
      <c r="A57" s="3">
        <v>53</v>
      </c>
      <c r="B57" s="3">
        <v>325.34242775170668</v>
      </c>
      <c r="C57" s="3">
        <v>301.59806884240891</v>
      </c>
      <c r="D57" s="3">
        <f>(B58-B56)/(2*l/59)</f>
        <v>-4.6254338277126523</v>
      </c>
      <c r="E57" s="3">
        <f>(C58-C56)/(2*l/59)</f>
        <v>-1.4804829931286407</v>
      </c>
      <c r="F57" s="3">
        <f>D57+((p*u*(B57-C57))/(Ma*(4000+0.1*B57+0.01*B57*B57)))</f>
        <v>3.85431301887591E-2</v>
      </c>
      <c r="G57" s="3">
        <f>E57+((p*u*(B57-C57))/(mb*(3000+0.2*C57+0.05*C57*C57)))</f>
        <v>7.9923405245692525E-2</v>
      </c>
      <c r="H57" s="3">
        <f>F57*F57</f>
        <v>1.4855728847476331E-3</v>
      </c>
      <c r="I57" s="3">
        <f>G57*G57</f>
        <v>6.387750706067191E-3</v>
      </c>
    </row>
    <row r="58" spans="1:9" x14ac:dyDescent="0.25">
      <c r="A58" s="3">
        <v>54</v>
      </c>
      <c r="B58" s="3">
        <v>324.48396004835979</v>
      </c>
      <c r="C58" s="3">
        <v>301.13494801769366</v>
      </c>
      <c r="D58" s="3">
        <f>(B59-B57)/(2*l/59)</f>
        <v>-4.6134986032315766</v>
      </c>
      <c r="E58" s="3">
        <f>(C59-C57)/(2*l/59)</f>
        <v>-1.6216881318347107</v>
      </c>
      <c r="F58" s="3">
        <f>D58+((p*u*(B58-C58))/(Ma*(4000+0.1*B58+0.01*B58*B58)))</f>
        <v>-2.2068961910123974E-2</v>
      </c>
      <c r="G58" s="3">
        <f>E58+((p*u*(B58-C58))/(mb*(3000+0.2*C58+0.05*C58*C58)))</f>
        <v>-8.4424028800497153E-2</v>
      </c>
      <c r="H58" s="3">
        <f>F58*F58</f>
        <v>4.870390797905028E-4</v>
      </c>
      <c r="I58" s="3">
        <f>G58*G58</f>
        <v>7.127416638907173E-3</v>
      </c>
    </row>
    <row r="59" spans="1:9" x14ac:dyDescent="0.25">
      <c r="A59" s="3">
        <v>55</v>
      </c>
      <c r="B59" s="3">
        <v>323.77852992010276</v>
      </c>
      <c r="C59" s="3">
        <v>301.04834405195646</v>
      </c>
      <c r="D59" s="3">
        <f>(B60-B58)/(2*l/59)</f>
        <v>-4.4323436894860606</v>
      </c>
      <c r="E59" s="3">
        <f>(C60-C58)/(2*l/59)</f>
        <v>-1.3890392543948138</v>
      </c>
      <c r="F59" s="3">
        <f>D59+((p*u*(B59-C59))/(Ma*(4000+0.1*B59+0.01*B59*B59)))</f>
        <v>4.1483041912400154E-2</v>
      </c>
      <c r="G59" s="3">
        <f>E59+((p*u*(B59-C59))/(mb*(3000+0.2*C59+0.05*C59*C59)))</f>
        <v>0.10799969154201894</v>
      </c>
      <c r="H59" s="3">
        <f>F59*F59</f>
        <v>1.7208427663059477E-3</v>
      </c>
      <c r="I59" s="3">
        <f>G59*G59</f>
        <v>1.1663933373171237E-2</v>
      </c>
    </row>
    <row r="60" spans="1:9" x14ac:dyDescent="0.25">
      <c r="A60" s="3">
        <v>56</v>
      </c>
      <c r="B60" s="3">
        <v>322.98147066209333</v>
      </c>
      <c r="C60" s="3">
        <v>300.66408725349203</v>
      </c>
      <c r="D60" s="3">
        <f>(B61-B59)/(2*l/59)</f>
        <v>-4.4230372735384496</v>
      </c>
      <c r="E60" s="3">
        <f>(C61-C59)/(2*l/59)</f>
        <v>-1.5769025557913949</v>
      </c>
      <c r="F60" s="3">
        <f>D60+((p*u*(B60-C60))/(Ma*(4000+0.1*B60+0.01*B60*B60)))</f>
        <v>-2.592917915030224E-2</v>
      </c>
      <c r="G60" s="3">
        <f>E60+((p*u*(B60-C60))/(mb*(3000+0.2*C60+0.05*C60*C60)))</f>
        <v>-0.10479468810453074</v>
      </c>
      <c r="H60" s="3">
        <f>F60*F60</f>
        <v>6.7232233140846842E-4</v>
      </c>
      <c r="I60" s="3">
        <f>G60*G60</f>
        <v>1.0981926654925877E-2</v>
      </c>
    </row>
    <row r="61" spans="1:9" x14ac:dyDescent="0.25">
      <c r="A61" s="3">
        <v>57</v>
      </c>
      <c r="B61" s="3">
        <v>322.27919525110667</v>
      </c>
      <c r="C61" s="3">
        <v>300.51380081270514</v>
      </c>
      <c r="D61" s="3">
        <f>(B62-B60)/(2*l/59)</f>
        <v>-4.2563898922211765</v>
      </c>
      <c r="E61" s="3">
        <f>(C62-C60)/(2*l/59)</f>
        <v>-1.3057190190286663</v>
      </c>
      <c r="F61" s="3">
        <f>D61+((p*u*(B61-C61))/(Ma*(4000+0.1*B61+0.01*B61*B61)))</f>
        <v>3.5853555595731557E-2</v>
      </c>
      <c r="G61" s="3">
        <f>E61+((p*u*(B61-C61))/(mb*(3000+0.2*C61+0.05*C61*C61)))</f>
        <v>0.13084017115754532</v>
      </c>
      <c r="H61" s="3">
        <f>F61*F61</f>
        <v>1.2854774488562136E-3</v>
      </c>
      <c r="I61" s="3">
        <f>G61*G61</f>
        <v>1.7119150388535752E-2</v>
      </c>
    </row>
    <row r="62" spans="1:9" x14ac:dyDescent="0.25">
      <c r="A62" s="3">
        <v>58</v>
      </c>
      <c r="B62" s="3">
        <v>321.53862663083191</v>
      </c>
      <c r="C62" s="3">
        <v>300.22147063687214</v>
      </c>
      <c r="D62" s="3">
        <f>(B63-B61)/(2*l/59)</f>
        <v>-4.2345944352279306</v>
      </c>
      <c r="E62" s="3">
        <f>(C63-C61)/(2*l/59)</f>
        <v>-1.5157123974801694</v>
      </c>
      <c r="F62" s="3">
        <f>D62+((p*u*(B62-C62))/(Ma*(4000+0.1*B62+0.01*B62*B62)))</f>
        <v>-2.6727900951149408E-2</v>
      </c>
      <c r="G62" s="3">
        <f>E62+((p*u*(B62-C62))/(mb*(3000+0.2*C62+0.05*C62*C62)))</f>
        <v>-0.10709425962263386</v>
      </c>
      <c r="H62" s="3">
        <f>F62*F62</f>
        <v>7.1438068925445345E-4</v>
      </c>
      <c r="I62" s="3">
        <f>G62*G62</f>
        <v>1.1469180444120104E-2</v>
      </c>
    </row>
    <row r="63" spans="1:9" x14ac:dyDescent="0.25">
      <c r="A63" s="3">
        <v>59</v>
      </c>
      <c r="B63" s="3">
        <v>320.84373951035144</v>
      </c>
      <c r="C63" s="3">
        <v>300</v>
      </c>
      <c r="D63" s="3">
        <f>(B63-B62)/(l/59)</f>
        <v>-4.0998340108347922</v>
      </c>
      <c r="E63" s="3">
        <f>(C63-C62)/(l/59)</f>
        <v>-1.3066767575456311</v>
      </c>
      <c r="F63" s="3">
        <f>D63+((p*u*(B63-C63))/(Ma*(4000+0.1*B63+0.01*B63*B63)))</f>
        <v>1.8268294778740035E-2</v>
      </c>
      <c r="G63" s="3">
        <f>E63+((p*u*(B63-C63))/(mb*(3000+0.2*C63+0.05*C63*C63)))</f>
        <v>7.1877442874437758E-2</v>
      </c>
      <c r="H63" s="3">
        <f>F63*F63</f>
        <v>3.3373059412294042E-4</v>
      </c>
      <c r="I63" s="3">
        <f>G63*G63</f>
        <v>5.1663667941680633E-3</v>
      </c>
    </row>
    <row r="64" spans="1:9" x14ac:dyDescent="0.25">
      <c r="A64" s="3"/>
      <c r="B64" s="3"/>
      <c r="C64" s="3"/>
      <c r="D64" s="3"/>
      <c r="E64" s="3"/>
      <c r="F64" s="3"/>
      <c r="G64" s="3"/>
      <c r="H64" s="3">
        <f>SUM(H4:H63)</f>
        <v>8.3199689451977088E-2</v>
      </c>
      <c r="I64" s="3">
        <f>SUM(I4:I63)</f>
        <v>0.11829334933997263</v>
      </c>
    </row>
    <row r="65" spans="9:9" x14ac:dyDescent="0.25">
      <c r="I65">
        <f>SUM(H64+I64)</f>
        <v>0.20149303879194971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workbookViewId="0">
      <selection activeCell="M13" sqref="M13"/>
    </sheetView>
  </sheetViews>
  <sheetFormatPr defaultRowHeight="15" x14ac:dyDescent="0.25"/>
  <sheetData>
    <row r="1" spans="1:13" x14ac:dyDescent="0.25">
      <c r="A1" t="s">
        <v>27</v>
      </c>
    </row>
    <row r="3" spans="1:1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</row>
    <row r="4" spans="1:13" x14ac:dyDescent="0.25">
      <c r="A4" s="3">
        <v>0</v>
      </c>
      <c r="B4" s="3">
        <v>400</v>
      </c>
      <c r="C4" s="3">
        <v>326.59247498488543</v>
      </c>
      <c r="D4" s="3">
        <f>(B5-B4)/(l/79)</f>
        <v>-12.773071527095645</v>
      </c>
      <c r="E4" s="3">
        <f>(C5-C4)/(l/79)</f>
        <v>-4.3614924240682678</v>
      </c>
      <c r="F4" s="3">
        <f>D4+((p*u*(B4-C4))/(Ma*(4000+0.1*B4+0.01*B4*B4)))</f>
        <v>0.24244709260552</v>
      </c>
      <c r="G4" s="3">
        <f>E4+((p*u*(B4-C4))/(mb*(3000+0.2*C4+0.05*C4*C4)))</f>
        <v>8.8091570079491532E-3</v>
      </c>
      <c r="H4" s="3">
        <f>F4*F4</f>
        <v>5.8780592712869589E-2</v>
      </c>
      <c r="I4" s="3">
        <f>G4*G4</f>
        <v>7.7601247190699677E-5</v>
      </c>
    </row>
    <row r="5" spans="1:13" x14ac:dyDescent="0.25">
      <c r="A5" s="3">
        <v>1</v>
      </c>
      <c r="B5" s="3">
        <v>398.38315550289929</v>
      </c>
      <c r="C5" s="3">
        <v>326.04038733626919</v>
      </c>
      <c r="D5" s="3">
        <f>(B6-B4)/(2*l/79)</f>
        <v>-12.63624516066014</v>
      </c>
      <c r="E5" s="3">
        <f>(C6-C4)/(2*l/79)</f>
        <v>-4.3508633732250015</v>
      </c>
      <c r="F5" s="3">
        <f>D5+((p*u*(B5-C5))/(Ma*(4000+0.1*B5+0.01*B5*B5)))</f>
        <v>0.22028086776776767</v>
      </c>
      <c r="G5" s="3">
        <f>E5+((p*u*(B5-C5))/(mb*(3000+0.2*C5+0.05*C5*C5)))</f>
        <v>-3.4636376517505063E-2</v>
      </c>
      <c r="H5" s="3">
        <f>F5*F5</f>
        <v>4.852366070452075E-2</v>
      </c>
      <c r="I5" s="3">
        <f>G5*G5</f>
        <v>1.1996785782623762E-3</v>
      </c>
    </row>
    <row r="6" spans="1:13" x14ac:dyDescent="0.25">
      <c r="A6" s="3">
        <v>2</v>
      </c>
      <c r="B6" s="3">
        <v>396.80095059223794</v>
      </c>
      <c r="C6" s="3">
        <v>325.49099058660062</v>
      </c>
      <c r="D6" s="3">
        <f>(B7-B5)/(2*l/79)</f>
        <v>-12.280413500602807</v>
      </c>
      <c r="E6" s="3">
        <f>(C7-C5)/(2*l/79)</f>
        <v>-4.2433808544567535</v>
      </c>
      <c r="F6" s="3">
        <f>D6+((p*u*(B6-C6))/(Ma*(4000+0.1*B6+0.01*B6*B6)))</f>
        <v>0.42132254870666763</v>
      </c>
      <c r="G6" s="3">
        <f>E6+((p*u*(B6-C6))/(mb*(3000+0.2*C6+0.05*C6*C6)))</f>
        <v>2.0386962783418561E-2</v>
      </c>
      <c r="H6" s="3">
        <f>F6*F6</f>
        <v>0.17751269004868231</v>
      </c>
      <c r="I6" s="3">
        <f>G6*G6</f>
        <v>4.1562825153249348E-4</v>
      </c>
    </row>
    <row r="7" spans="1:13" x14ac:dyDescent="0.25">
      <c r="A7" s="3">
        <v>3</v>
      </c>
      <c r="B7" s="3">
        <v>395.2741900597087</v>
      </c>
      <c r="C7" s="3">
        <v>324.96611370222951</v>
      </c>
      <c r="D7" s="3">
        <f>(B8-B6)/(2*l/79)</f>
        <v>-12.33300025346098</v>
      </c>
      <c r="E7" s="3">
        <f>(C8-C6)/(2*l/79)</f>
        <v>-4.2725060366824463</v>
      </c>
      <c r="F7" s="3">
        <f>D7+((p*u*(B7-C7))/(Ma*(4000+0.1*B7+0.01*B7*B7)))</f>
        <v>0.21765590093686349</v>
      </c>
      <c r="G7" s="3">
        <f>E7+((p*u*(B7-C7))/(mb*(3000+0.2*C7+0.05*C7*C7)))</f>
        <v>-5.999074550546446E-2</v>
      </c>
      <c r="H7" s="3">
        <f>F7*F7</f>
        <v>4.7374091212637734E-2</v>
      </c>
      <c r="I7" s="3">
        <f>G7*G7</f>
        <v>3.5988895463014044E-3</v>
      </c>
    </row>
    <row r="8" spans="1:13" x14ac:dyDescent="0.25">
      <c r="A8" s="3">
        <v>4</v>
      </c>
      <c r="B8" s="3">
        <v>393.67867204705794</v>
      </c>
      <c r="C8" s="3">
        <v>324.40934348870633</v>
      </c>
      <c r="D8" s="3">
        <f>(B9-B7)/(2*l/79)</f>
        <v>-11.955210216214745</v>
      </c>
      <c r="E8" s="3">
        <f>(C9-C7)/(2*l/79)</f>
        <v>-4.1626079320079974</v>
      </c>
      <c r="F8" s="3">
        <f>D8+((p*u*(B8-C8))/(Ma*(4000+0.1*B8+0.01*B8*B8)))</f>
        <v>0.43822136217930741</v>
      </c>
      <c r="G8" s="3">
        <f>E8+((p*u*(B8-C8))/(mb*(3000+0.2*C8+0.05*C8*C8)))</f>
        <v>-3.2636460872668138E-3</v>
      </c>
      <c r="H8" s="3">
        <f>F8*F8</f>
        <v>0.19203796227028772</v>
      </c>
      <c r="I8" s="3">
        <f>G8*G8</f>
        <v>1.0651385782931984E-5</v>
      </c>
    </row>
    <row r="9" spans="1:13" x14ac:dyDescent="0.25">
      <c r="A9" s="3">
        <v>5</v>
      </c>
      <c r="B9" s="3">
        <v>392.24755456193282</v>
      </c>
      <c r="C9" s="3">
        <v>323.91228890931609</v>
      </c>
      <c r="D9" s="3">
        <f>(B10-B8)/(2*l/79)</f>
        <v>-11.991971042469864</v>
      </c>
      <c r="E9" s="3">
        <f>(C10-C8)/(2*l/79)</f>
        <v>-4.1781118005818882</v>
      </c>
      <c r="F9" s="3">
        <f>D9+((p*u*(B9-C9))/(Ma*(4000+0.1*B9+0.01*B9*B9)))</f>
        <v>0.25930898603953345</v>
      </c>
      <c r="G9" s="3">
        <f>E9+((p*u*(B9-C9))/(mb*(3000+0.2*C9+0.05*C9*C9)))</f>
        <v>-6.6849903051819481E-2</v>
      </c>
      <c r="H9" s="3">
        <f>F9*F9</f>
        <v>6.724115024085095E-2</v>
      </c>
      <c r="I9" s="3">
        <f>G9*G9</f>
        <v>4.468909538037664E-3</v>
      </c>
      <c r="L9" s="2" t="s">
        <v>10</v>
      </c>
      <c r="M9" s="3">
        <v>422384.83</v>
      </c>
    </row>
    <row r="10" spans="1:13" x14ac:dyDescent="0.25">
      <c r="A10" s="3">
        <v>6</v>
      </c>
      <c r="B10" s="3">
        <v>390.64273001098962</v>
      </c>
      <c r="C10" s="3">
        <v>323.3515936657742</v>
      </c>
      <c r="D10" s="3">
        <f>(B11-B9)/(2*l/79)</f>
        <v>-11.652743815565833</v>
      </c>
      <c r="E10" s="3">
        <f>(C11-C9)/(2*l/79)</f>
        <v>-4.054341396897442</v>
      </c>
      <c r="F10" s="3">
        <f>D10+((p*u*(B10-C10))/(Ma*(4000+0.1*B10+0.01*B10*B10)))</f>
        <v>0.43892707007870868</v>
      </c>
      <c r="G10" s="3">
        <f>E10+((p*u*(B10-C10))/(mb*(3000+0.2*C10+0.05*C10*C10)))</f>
        <v>3.0161248324640511E-3</v>
      </c>
      <c r="H10" s="3">
        <f>F10*F10</f>
        <v>0.19265697284787964</v>
      </c>
      <c r="I10" s="3">
        <f>G10*G10</f>
        <v>9.0970090050062992E-6</v>
      </c>
      <c r="L10" s="2"/>
      <c r="M10" s="3" t="s">
        <v>9</v>
      </c>
    </row>
    <row r="11" spans="1:13" x14ac:dyDescent="0.25">
      <c r="A11" s="3">
        <v>7</v>
      </c>
      <c r="B11" s="3">
        <v>389.29749283647311</v>
      </c>
      <c r="C11" s="3">
        <v>322.88587336579775</v>
      </c>
      <c r="D11" s="3">
        <f>(B12-B10)/(2*l/79)</f>
        <v>-11.733429867197392</v>
      </c>
      <c r="E11" s="3">
        <f>(C12-C10)/(2*l/79)</f>
        <v>-4.1122753149259834</v>
      </c>
      <c r="F11" s="3">
        <f>D11+((p*u*(B11-C11))/(Ma*(4000+0.1*B11+0.01*B11*B11)))</f>
        <v>0.22302993550475314</v>
      </c>
      <c r="G11" s="3">
        <f>E11+((p*u*(B11-C11))/(mb*(3000+0.2*C11+0.05*C11*C11)))</f>
        <v>-0.10062379705746594</v>
      </c>
      <c r="H11" s="3">
        <f>F11*F11</f>
        <v>4.9742352131254344E-2</v>
      </c>
      <c r="I11" s="3">
        <f>G11*G11</f>
        <v>1.012514853426209E-2</v>
      </c>
      <c r="L11" s="2" t="s">
        <v>11</v>
      </c>
      <c r="M11" s="3">
        <v>424061.28</v>
      </c>
    </row>
    <row r="12" spans="1:13" x14ac:dyDescent="0.25">
      <c r="A12" s="3">
        <v>8</v>
      </c>
      <c r="B12" s="3">
        <v>387.6722414370156</v>
      </c>
      <c r="C12" s="3">
        <v>322.31051130756509</v>
      </c>
      <c r="D12" s="3">
        <f>(B13-B11)/(2*l/79)</f>
        <v>-11.368320850257438</v>
      </c>
      <c r="E12" s="3">
        <f>(C13-C11)/(2*l/79)</f>
        <v>-3.9619360182544026</v>
      </c>
      <c r="F12" s="3">
        <f>D12+((p*u*(B12-C12))/(Ma*(4000+0.1*B12+0.01*B12*B12)))</f>
        <v>0.42628084505203567</v>
      </c>
      <c r="G12" s="3">
        <f>E12+((p*u*(B12-C12))/(mb*(3000+0.2*C12+0.05*C12*C12)))</f>
        <v>-4.7754441907916778E-3</v>
      </c>
      <c r="H12" s="3">
        <f>F12*F12</f>
        <v>0.18171535885827764</v>
      </c>
      <c r="I12" s="3">
        <f>G12*G12</f>
        <v>2.2804867219365984E-5</v>
      </c>
      <c r="L12" s="2"/>
      <c r="M12" s="3"/>
    </row>
    <row r="13" spans="1:13" x14ac:dyDescent="0.25">
      <c r="A13" s="3">
        <v>9</v>
      </c>
      <c r="B13" s="3">
        <v>386.41943692501553</v>
      </c>
      <c r="C13" s="3">
        <v>321.88285158902448</v>
      </c>
      <c r="D13" s="3">
        <f>(B14-B12)/(2*l/79)</f>
        <v>-11.43373375324669</v>
      </c>
      <c r="E13" s="3">
        <f>(C14-C12)/(2*l/79)</f>
        <v>-4.0059202247030239</v>
      </c>
      <c r="F13" s="3">
        <f>D13+((p*u*(B13-C13))/(Ma*(4000+0.1*B13+0.01*B13*B13)))</f>
        <v>0.23264937596668389</v>
      </c>
      <c r="G13" s="3">
        <f>E13+((p*u*(B13-C13))/(mb*(3000+0.2*C13+0.05*C13*C13)))</f>
        <v>-9.2147568587402695E-2</v>
      </c>
      <c r="H13" s="3">
        <f>F13*F13</f>
        <v>5.4125732137687434E-2</v>
      </c>
      <c r="I13" s="3">
        <f>G13*G13</f>
        <v>8.4911743965700847E-3</v>
      </c>
      <c r="L13" s="2" t="s">
        <v>12</v>
      </c>
      <c r="M13" s="3">
        <f>(-M9+M11)*100/M11</f>
        <v>0.39533201427869374</v>
      </c>
    </row>
    <row r="14" spans="1:13" x14ac:dyDescent="0.25">
      <c r="A14" s="3">
        <v>10</v>
      </c>
      <c r="B14" s="3">
        <v>384.77762529695315</v>
      </c>
      <c r="C14" s="3">
        <v>321.29635428865294</v>
      </c>
      <c r="D14" s="3">
        <f>(B15-B13)/(2*l/79)</f>
        <v>-11.05723798681244</v>
      </c>
      <c r="E14" s="3">
        <f>(C15-C13)/(2*l/79)</f>
        <v>-3.865485625241365</v>
      </c>
      <c r="F14" s="3">
        <f>D14+((p*u*(B14-C14))/(Ma*(4000+0.1*B14+0.01*B14*B14)))</f>
        <v>0.44504273359483904</v>
      </c>
      <c r="G14" s="3">
        <f>E14+((p*u*(B14-C14))/(mb*(3000+0.2*C14+0.05*C14*C14)))</f>
        <v>-6.829600349665732E-3</v>
      </c>
      <c r="H14" s="3">
        <f>F14*F14</f>
        <v>0.19806303472556686</v>
      </c>
      <c r="I14" s="3">
        <f>G14*G14</f>
        <v>4.6643440936154289E-5</v>
      </c>
    </row>
    <row r="15" spans="1:13" x14ac:dyDescent="0.25">
      <c r="A15" s="3">
        <v>11</v>
      </c>
      <c r="B15" s="3">
        <v>383.62013616886048</v>
      </c>
      <c r="C15" s="3">
        <v>320.90424763326718</v>
      </c>
      <c r="D15" s="3">
        <f>(B16-B14)/(2*l/79)</f>
        <v>-11.162586712517673</v>
      </c>
      <c r="E15" s="3">
        <f>(C16-C14)/(2*l/79)</f>
        <v>-3.9753123094320726</v>
      </c>
      <c r="F15" s="3">
        <f>D15+((p*u*(B15-C15))/(Ma*(4000+0.1*B15+0.01*B15*B15)))</f>
        <v>0.21959460825116039</v>
      </c>
      <c r="G15" s="3">
        <f>E15+((p*u*(B15-C15))/(mb*(3000+0.2*C15+0.05*C15*C15)))</f>
        <v>-0.15729911920118589</v>
      </c>
      <c r="H15" s="3">
        <f>F15*F15</f>
        <v>4.8221791972980599E-2</v>
      </c>
      <c r="I15" s="3">
        <f>G15*G15</f>
        <v>2.4743012901468887E-2</v>
      </c>
    </row>
    <row r="16" spans="1:13" x14ac:dyDescent="0.25">
      <c r="A16" s="3">
        <v>12</v>
      </c>
      <c r="B16" s="3">
        <v>381.95165397732842</v>
      </c>
      <c r="C16" s="3">
        <v>320.28994610904988</v>
      </c>
      <c r="D16" s="3">
        <f>(B17-B15)/(2*l/79)</f>
        <v>-10.749369517436451</v>
      </c>
      <c r="E16" s="3">
        <f>(C17-C15)/(2*l/79)</f>
        <v>-3.7824287827803542</v>
      </c>
      <c r="F16" s="3">
        <f>D16+((p*u*(B16-C16))/(Ma*(4000+0.1*B16+0.01*B16*B16)))</f>
        <v>0.46783431994116143</v>
      </c>
      <c r="G16" s="3">
        <f>E16+((p*u*(B16-C16))/(mb*(3000+0.2*C16+0.05*C16*C16)))</f>
        <v>-1.9512539522430927E-2</v>
      </c>
      <c r="H16" s="3">
        <f>F16*F16</f>
        <v>0.21886895091480899</v>
      </c>
      <c r="I16" s="3">
        <f>G16*G16</f>
        <v>3.8073919861442894E-4</v>
      </c>
    </row>
    <row r="17" spans="1:9" x14ac:dyDescent="0.25">
      <c r="A17" s="3">
        <v>13</v>
      </c>
      <c r="B17" s="3">
        <v>380.89877679735758</v>
      </c>
      <c r="C17" s="3">
        <v>319.94667072623417</v>
      </c>
      <c r="D17" s="3">
        <f>(B18-B16)/(2*l/79)</f>
        <v>-10.881690702672923</v>
      </c>
      <c r="E17" s="3">
        <f>(C18-C16)/(2*l/79)</f>
        <v>-3.8708822066151609</v>
      </c>
      <c r="F17" s="3">
        <f>D17+((p*u*(B17-C17))/(Ma*(4000+0.1*B17+0.01*B17*B17)))</f>
        <v>0.22286354716971957</v>
      </c>
      <c r="G17" s="3">
        <f>E17+((p*u*(B17-C17))/(mb*(3000+0.2*C17+0.05*C17*C17)))</f>
        <v>-0.14624285344384846</v>
      </c>
      <c r="H17" s="3">
        <f>F17*F17</f>
        <v>4.9668160657069818E-2</v>
      </c>
      <c r="I17" s="3">
        <f>G17*G17</f>
        <v>2.1386972183398939E-2</v>
      </c>
    </row>
    <row r="18" spans="1:9" x14ac:dyDescent="0.25">
      <c r="A18" s="3">
        <v>14</v>
      </c>
      <c r="B18" s="3">
        <v>379.19679557158844</v>
      </c>
      <c r="C18" s="3">
        <v>319.30997593015996</v>
      </c>
      <c r="D18" s="3">
        <f>(B19-B17)/(2*l/79)</f>
        <v>-10.467383240390827</v>
      </c>
      <c r="E18" s="3">
        <f>(C19-C17)/(2*l/79)</f>
        <v>-3.6882797855104652</v>
      </c>
      <c r="F18" s="3">
        <f>D18+((p*u*(B18-C18))/(Ma*(4000+0.1*B18+0.01*B18*B18)))</f>
        <v>0.46920711577543983</v>
      </c>
      <c r="G18" s="3">
        <f>E18+((p*u*(B18-C18))/(mb*(3000+0.2*C18+0.05*C18*C18)))</f>
        <v>-1.9555807819434889E-2</v>
      </c>
      <c r="H18" s="3">
        <f>F18*F18</f>
        <v>0.220155317494307</v>
      </c>
      <c r="I18" s="3">
        <f>G18*G18</f>
        <v>3.8242961947067077E-4</v>
      </c>
    </row>
    <row r="19" spans="1:9" x14ac:dyDescent="0.25">
      <c r="A19" s="3">
        <v>15</v>
      </c>
      <c r="B19" s="3">
        <v>378.24880635675231</v>
      </c>
      <c r="C19" s="3">
        <v>319.01292900838342</v>
      </c>
      <c r="D19" s="3">
        <f>(B20-B18)/(2*l/79)</f>
        <v>-10.619842836167523</v>
      </c>
      <c r="E19" s="3">
        <f>(C20-C18)/(2*l/79)</f>
        <v>-3.816936265658387</v>
      </c>
      <c r="F19" s="3">
        <f>D19+((p*u*(B19-C19))/(Ma*(4000+0.1*B19+0.01*B19*B19)))</f>
        <v>0.21226357660034445</v>
      </c>
      <c r="G19" s="3">
        <f>E19+((p*u*(B19-C19))/(mb*(3000+0.2*C19+0.05*C19*C19)))</f>
        <v>-0.18384306187884292</v>
      </c>
      <c r="H19" s="3">
        <f>F19*F19</f>
        <v>4.5055825951170296E-2</v>
      </c>
      <c r="I19" s="3">
        <f>G19*G19</f>
        <v>3.3798271400988067E-2</v>
      </c>
    </row>
    <row r="20" spans="1:9" x14ac:dyDescent="0.25">
      <c r="A20" s="3">
        <v>16</v>
      </c>
      <c r="B20" s="3">
        <v>376.50822776496375</v>
      </c>
      <c r="C20" s="3">
        <v>318.34366295151227</v>
      </c>
      <c r="D20" s="3">
        <f>(B21-B19)/(2*l/79)</f>
        <v>-10.25355181150983</v>
      </c>
      <c r="E20" s="3">
        <f>(C21-C19)/(2*l/79)</f>
        <v>-3.6419626151373587</v>
      </c>
      <c r="F20" s="3">
        <f>D20+((p*u*(B20-C20))/(Ma*(4000+0.1*B20+0.01*B20*B20)))</f>
        <v>0.40860331907378011</v>
      </c>
      <c r="G20" s="3">
        <f>E20+((p*u*(B20-C20))/(mb*(3000+0.2*C20+0.05*C20*C20)))</f>
        <v>-6.5159440994917883E-2</v>
      </c>
      <c r="H20" s="3">
        <f>F20*F20</f>
        <v>0.16695667235810935</v>
      </c>
      <c r="I20" s="3">
        <f>G20*G20</f>
        <v>4.2457527507701849E-3</v>
      </c>
    </row>
    <row r="21" spans="1:9" x14ac:dyDescent="0.25">
      <c r="A21" s="3">
        <v>17</v>
      </c>
      <c r="B21" s="3">
        <v>375.65297045510425</v>
      </c>
      <c r="C21" s="3">
        <v>318.09091315644991</v>
      </c>
      <c r="D21" s="3">
        <f>(B22-B20)/(2*l/79)</f>
        <v>-10.367325805984338</v>
      </c>
      <c r="E21" s="3">
        <f>(C22-C20)/(2*l/79)</f>
        <v>-3.7085450119085377</v>
      </c>
      <c r="F21" s="3">
        <f>D21+((p*u*(B21-C21))/(Ma*(4000+0.1*B21+0.01*B21*B21)))</f>
        <v>0.19700686128219402</v>
      </c>
      <c r="G21" s="3">
        <f>E21+((p*u*(B21-C21))/(mb*(3000+0.2*C21+0.05*C21*C21)))</f>
        <v>-0.16526574363192692</v>
      </c>
      <c r="H21" s="3">
        <f>F21*F21</f>
        <v>3.8811703392261636E-2</v>
      </c>
      <c r="I21" s="3">
        <f>G21*G21</f>
        <v>2.7312766018213794E-2</v>
      </c>
    </row>
    <row r="22" spans="1:9" x14ac:dyDescent="0.25">
      <c r="A22" s="3">
        <v>18</v>
      </c>
      <c r="B22" s="3">
        <v>373.88358832041075</v>
      </c>
      <c r="C22" s="3">
        <v>317.40479079659872</v>
      </c>
      <c r="D22" s="3">
        <f>(B23-B21)/(2*l/79)</f>
        <v>-10.110017564110063</v>
      </c>
      <c r="E22" s="3">
        <f>(C23-C21)/(2*l/79)</f>
        <v>-3.4951501673153529</v>
      </c>
      <c r="F22" s="3">
        <f>D22+((p*u*(B22-C22))/(Ma*(4000+0.1*B22+0.01*B22*B22)))</f>
        <v>0.28113451267753753</v>
      </c>
      <c r="G22" s="3">
        <f>E22+((p*u*(B22-C22))/(mb*(3000+0.2*C22+0.05*C22*C22)))</f>
        <v>-9.1364662730568647E-3</v>
      </c>
      <c r="H22" s="3">
        <f>F22*F22</f>
        <v>7.903661421843651E-2</v>
      </c>
      <c r="I22" s="3">
        <f>G22*G22</f>
        <v>8.3475015958705599E-5</v>
      </c>
    </row>
    <row r="23" spans="1:9" x14ac:dyDescent="0.25">
      <c r="A23" s="3">
        <v>19</v>
      </c>
      <c r="B23" s="3">
        <v>373.09347233760803</v>
      </c>
      <c r="C23" s="3">
        <v>317.20606501282577</v>
      </c>
      <c r="D23" s="3">
        <f>(B24-B22)/(2*l/79)</f>
        <v>-10.101289647293637</v>
      </c>
      <c r="E23" s="3">
        <f>(C24-C22)/(2*l/79)</f>
        <v>-3.5990518813758512</v>
      </c>
      <c r="F23" s="3">
        <f>D23+((p*u*(B23-C23))/(Ma*(4000+0.1*B23+0.01*B23*B23)))</f>
        <v>0.19238373606010661</v>
      </c>
      <c r="G23" s="3">
        <f>E23+((p*u*(B23-C23))/(mb*(3000+0.2*C23+0.05*C23*C23)))</f>
        <v>-0.14683611543194797</v>
      </c>
      <c r="H23" s="3">
        <f>F23*F23</f>
        <v>3.7011501900444763E-2</v>
      </c>
      <c r="I23" s="3">
        <f>G23*G23</f>
        <v>2.1560844795144349E-2</v>
      </c>
    </row>
    <row r="24" spans="1:9" x14ac:dyDescent="0.25">
      <c r="A24" s="3">
        <v>20</v>
      </c>
      <c r="B24" s="3">
        <v>371.32629980210857</v>
      </c>
      <c r="C24" s="3">
        <v>316.49363842156686</v>
      </c>
      <c r="D24" s="3">
        <f>(B25-B23)/(2*l/79)</f>
        <v>-9.9809085376814011</v>
      </c>
      <c r="E24" s="3">
        <f>(C25-C23)/(2*l/79)</f>
        <v>-3.4686317864966383</v>
      </c>
      <c r="F24" s="3">
        <f>D24+((p*u*(B24-C24))/(Ma*(4000+0.1*B24+0.01*B24*B24)))</f>
        <v>0.14335611473887866</v>
      </c>
      <c r="G24" s="3">
        <f>E24+((p*u*(B24-C24))/(mb*(3000+0.2*C24+0.05*C24*C24)))</f>
        <v>-7.203663152569284E-2</v>
      </c>
      <c r="H24" s="3">
        <f>F24*F24</f>
        <v>2.0550975633026543E-2</v>
      </c>
      <c r="I24" s="3">
        <f>G24*G24</f>
        <v>5.1892762815684435E-3</v>
      </c>
    </row>
    <row r="25" spans="1:9" x14ac:dyDescent="0.25">
      <c r="A25" s="3">
        <v>21</v>
      </c>
      <c r="B25" s="3">
        <v>370.56666004958743</v>
      </c>
      <c r="C25" s="3">
        <v>316.32793038333295</v>
      </c>
      <c r="D25" s="3">
        <f>(B26-B24)/(2*l/79)</f>
        <v>-9.8409264357430164</v>
      </c>
      <c r="E25" s="3">
        <f>(C26-C24)/(2*l/79)</f>
        <v>-3.5067522880482467</v>
      </c>
      <c r="F25" s="3">
        <f>D25+((p*u*(B25-C25))/(Ma*(4000+0.1*B25+0.01*B25*B25)))</f>
        <v>0.18424762693222974</v>
      </c>
      <c r="G25" s="3">
        <f>E25+((p*u*(B25-C25))/(mb*(3000+0.2*C25+0.05*C25*C25)))</f>
        <v>-0.14475040444478804</v>
      </c>
      <c r="H25" s="3">
        <f>F25*F25</f>
        <v>3.3947188030158108E-2</v>
      </c>
      <c r="I25" s="3">
        <f>G25*G25</f>
        <v>2.0952679586929712E-2</v>
      </c>
    </row>
    <row r="26" spans="1:9" x14ac:dyDescent="0.25">
      <c r="A26" s="3">
        <v>22</v>
      </c>
      <c r="B26" s="3">
        <v>368.8349260209078</v>
      </c>
      <c r="C26" s="3">
        <v>315.60585303218755</v>
      </c>
      <c r="D26" s="3">
        <f>(B27-B25)/(2*l/79)</f>
        <v>-9.6993717231667063</v>
      </c>
      <c r="E26" s="3">
        <f>(C27-C25)/(2*l/79)</f>
        <v>-3.3316197309836895</v>
      </c>
      <c r="F26" s="3">
        <f>D26+((p*u*(B26-C26))/(Ma*(4000+0.1*B26+0.01*B26*B26)))</f>
        <v>0.16283983154278658</v>
      </c>
      <c r="G26" s="3">
        <f>E26+((p*u*(B26-C26))/(mb*(3000+0.2*C26+0.05*C26*C26)))</f>
        <v>-2.2783667729611601E-2</v>
      </c>
      <c r="H26" s="3">
        <f>F26*F26</f>
        <v>2.6516810736883112E-2</v>
      </c>
      <c r="I26" s="3">
        <f>G26*G26</f>
        <v>5.1909551521334499E-4</v>
      </c>
    </row>
    <row r="27" spans="1:9" x14ac:dyDescent="0.25">
      <c r="A27" s="3">
        <v>23</v>
      </c>
      <c r="B27" s="3">
        <v>368.11112290448193</v>
      </c>
      <c r="C27" s="3">
        <v>315.48448235017253</v>
      </c>
      <c r="D27" s="3">
        <f>(B28-B26)/(2*l/79)</f>
        <v>-9.6107551186304505</v>
      </c>
      <c r="E27" s="3">
        <f>(C28-C26)/(2*l/79)</f>
        <v>-3.4554953188640094</v>
      </c>
      <c r="F27" s="3">
        <f>D27+((p*u*(B27-C27))/(Ma*(4000+0.1*B27+0.01*B27*B27)))</f>
        <v>0.14961546434401995</v>
      </c>
      <c r="G27" s="3">
        <f>E27+((p*u*(B27-C27))/(mb*(3000+0.2*C27+0.05*C27*C27)))</f>
        <v>-0.18253952686191299</v>
      </c>
      <c r="H27" s="3">
        <f>F27*F27</f>
        <v>2.2384787170876705E-2</v>
      </c>
      <c r="I27" s="3">
        <f>G27*G27</f>
        <v>3.3320678866971057E-2</v>
      </c>
    </row>
    <row r="28" spans="1:9" x14ac:dyDescent="0.25">
      <c r="A28" s="3">
        <v>24</v>
      </c>
      <c r="B28" s="3">
        <v>366.40182345922921</v>
      </c>
      <c r="C28" s="3">
        <v>314.73104409070299</v>
      </c>
      <c r="D28" s="3">
        <f>(B29-B27)/(2*l/79)</f>
        <v>-9.3299165402709914</v>
      </c>
      <c r="E28" s="3">
        <f>(C29-C27)/(2*l/79)</f>
        <v>-3.2737581290860787</v>
      </c>
      <c r="F28" s="3">
        <f>D28+((p*u*(B28-C28))/(Ma*(4000+0.1*B28+0.01*B28*B28)))</f>
        <v>0.27584742225678482</v>
      </c>
      <c r="G28" s="3">
        <f>E28+((p*u*(B28-C28))/(mb*(3000+0.2*C28+0.05*C28*C28)))</f>
        <v>-5.0670893051159904E-2</v>
      </c>
      <c r="H28" s="3">
        <f>F28*F28</f>
        <v>7.6091800365712947E-2</v>
      </c>
      <c r="I28" s="3">
        <f>G28*G28</f>
        <v>2.5675394026020851E-3</v>
      </c>
    </row>
    <row r="29" spans="1:9" x14ac:dyDescent="0.25">
      <c r="A29" s="3">
        <v>25</v>
      </c>
      <c r="B29" s="3">
        <v>365.74911871707155</v>
      </c>
      <c r="C29" s="3">
        <v>314.65568282382162</v>
      </c>
      <c r="D29" s="3">
        <f>(B30-B28)/(2*l/79)</f>
        <v>-9.3961085999708747</v>
      </c>
      <c r="E29" s="3">
        <f>(C30-C28)/(2*l/79)</f>
        <v>-3.3527594422499787</v>
      </c>
      <c r="F29" s="3">
        <f>D29+((p*u*(B29-C29))/(Ma*(4000+0.1*B29+0.01*B29*B29)))</f>
        <v>0.11088664439814977</v>
      </c>
      <c r="G29" s="3">
        <f>E29+((p*u*(B29-C29))/(mb*(3000+0.2*C29+0.05*C29*C29)))</f>
        <v>-0.16473615543830844</v>
      </c>
      <c r="H29" s="3">
        <f>F29*F29</f>
        <v>1.2295847905881719E-2</v>
      </c>
      <c r="I29" s="3">
        <f>G29*G29</f>
        <v>2.7138000908594518E-2</v>
      </c>
    </row>
    <row r="30" spans="1:9" x14ac:dyDescent="0.25">
      <c r="A30" s="3">
        <v>26</v>
      </c>
      <c r="B30" s="3">
        <v>364.0230617883505</v>
      </c>
      <c r="C30" s="3">
        <v>313.88224423190553</v>
      </c>
      <c r="D30" s="3">
        <f>(B31-B29)/(2*l/79)</f>
        <v>-9.0555052602924455</v>
      </c>
      <c r="E30" s="3">
        <f>(C31-C29)/(2*l/79)</f>
        <v>-3.1400858841367976</v>
      </c>
      <c r="F30" s="3">
        <f>D30+((p*u*(B30-C30))/(Ma*(4000+0.1*B30+0.01*B30*B30)))</f>
        <v>0.29645503345601298</v>
      </c>
      <c r="G30" s="3">
        <f>E30+((p*u*(B30-C30))/(mb*(3000+0.2*C30+0.05*C30*C30)))</f>
        <v>-1.9225873025203732E-3</v>
      </c>
      <c r="H30" s="3">
        <f>F30*F30</f>
        <v>8.7885586861405782E-2</v>
      </c>
      <c r="I30" s="3">
        <f>G30*G30</f>
        <v>3.6963419358125653E-6</v>
      </c>
    </row>
    <row r="31" spans="1:9" x14ac:dyDescent="0.25">
      <c r="A31" s="3">
        <v>27</v>
      </c>
      <c r="B31" s="3">
        <v>363.45658573978233</v>
      </c>
      <c r="C31" s="3">
        <v>313.86072437214142</v>
      </c>
      <c r="D31" s="3">
        <f>(B32-B30)/(2*l/79)</f>
        <v>-9.1293451533925634</v>
      </c>
      <c r="E31" s="3">
        <f>(C32-C30)/(2*l/79)</f>
        <v>-3.2989045565295894</v>
      </c>
      <c r="F31" s="3">
        <f>D31+((p*u*(B31-C31))/(Ma*(4000+0.1*B31+0.01*B31*B31)))</f>
        <v>0.12818659415100164</v>
      </c>
      <c r="G31" s="3">
        <f>E31+((p*u*(B31-C31))/(mb*(3000+0.2*C31+0.05*C31*C31)))</f>
        <v>-0.19458429435706703</v>
      </c>
      <c r="H31" s="3">
        <f>F31*F31</f>
        <v>1.6431802920033607E-2</v>
      </c>
      <c r="I31" s="3">
        <f>G31*G31</f>
        <v>3.7863047610437711E-2</v>
      </c>
    </row>
    <row r="32" spans="1:9" x14ac:dyDescent="0.25">
      <c r="A32" s="3">
        <v>28</v>
      </c>
      <c r="B32" s="3">
        <v>361.71183516723846</v>
      </c>
      <c r="C32" s="3">
        <v>313.04707852139171</v>
      </c>
      <c r="D32" s="3">
        <f>(B33-B31)/(2*l/79)</f>
        <v>-8.9819729381333548</v>
      </c>
      <c r="E32" s="3">
        <f>(C33-C31)/(2*l/79)</f>
        <v>-3.0841468522526125</v>
      </c>
      <c r="F32" s="3">
        <f>D32+((p*u*(B32-C32))/(Ma*(4000+0.1*B32+0.01*B32*B32)))</f>
        <v>0.12356034448085573</v>
      </c>
      <c r="G32" s="3">
        <f>E32+((p*u*(B32-C32))/(mb*(3000+0.2*C32+0.05*C32*C32)))</f>
        <v>-2.8287860460924907E-2</v>
      </c>
      <c r="H32" s="3">
        <f>F32*F32</f>
        <v>1.5267158728227736E-2</v>
      </c>
      <c r="I32" s="3">
        <f>G32*G32</f>
        <v>8.0020304945675877E-4</v>
      </c>
    </row>
    <row r="33" spans="1:9" x14ac:dyDescent="0.25">
      <c r="A33" s="3">
        <v>29</v>
      </c>
      <c r="B33" s="3">
        <v>361.18266854025489</v>
      </c>
      <c r="C33" s="3">
        <v>313.07992770068506</v>
      </c>
      <c r="D33" s="3">
        <f>(B34-B32)/(2*l/79)</f>
        <v>-8.878690518679905</v>
      </c>
      <c r="E33" s="3">
        <f>(C34-C32)/(2*l/79)</f>
        <v>-3.1221823799805093</v>
      </c>
      <c r="F33" s="3">
        <f>D33+((p*u*(B33-C33))/(Ma*(4000+0.1*B33+0.01*B33*B33)))</f>
        <v>0.12822130863346892</v>
      </c>
      <c r="G33" s="3">
        <f>E33+((p*u*(B33-C33))/(mb*(3000+0.2*C33+0.05*C33*C33)))</f>
        <v>-0.10200721566253668</v>
      </c>
      <c r="H33" s="3">
        <f>F33*F33</f>
        <v>1.6440703987679293E-2</v>
      </c>
      <c r="I33" s="3">
        <f>G33*G33</f>
        <v>1.0405472047223268E-2</v>
      </c>
    </row>
    <row r="34" spans="1:9" x14ac:dyDescent="0.25">
      <c r="A34" s="3">
        <v>30</v>
      </c>
      <c r="B34" s="3">
        <v>359.46406541567393</v>
      </c>
      <c r="C34" s="3">
        <v>312.2566526024093</v>
      </c>
      <c r="D34" s="3">
        <f>(B35-B33)/(2*l/79)</f>
        <v>-8.818733962544627</v>
      </c>
      <c r="E34" s="3">
        <f>(C35-C33)/(2*l/79)</f>
        <v>-2.9957389293374064</v>
      </c>
      <c r="F34" s="3">
        <f>D34+((p*u*(B34-C34))/(Ma*(4000+0.1*B34+0.01*B34*B34)))</f>
        <v>4.1365611982467243E-2</v>
      </c>
      <c r="G34" s="3">
        <f>E34+((p*u*(B34-C34))/(mb*(3000+0.2*C34+0.05*C34*C34)))</f>
        <v>-2.2104393653518795E-2</v>
      </c>
      <c r="H34" s="3">
        <f>F34*F34</f>
        <v>1.7111138546840375E-3</v>
      </c>
      <c r="I34" s="3">
        <f>G34*G34</f>
        <v>4.8860421878972192E-4</v>
      </c>
    </row>
    <row r="35" spans="1:9" x14ac:dyDescent="0.25">
      <c r="A35" s="3">
        <v>31</v>
      </c>
      <c r="B35" s="3">
        <v>358.95007766366132</v>
      </c>
      <c r="C35" s="3">
        <v>312.32151278186547</v>
      </c>
      <c r="D35" s="3">
        <f>(B36-B34)/(2*l/79)</f>
        <v>-8.6762262257426208</v>
      </c>
      <c r="E35" s="3">
        <f>(C36-C34)/(2*l/79)</f>
        <v>-3.0314866037972705</v>
      </c>
      <c r="F35" s="3">
        <f>D35+((p*u*(B35-C35))/(Ma*(4000+0.1*B35+0.01*B35*B35)))</f>
        <v>8.1386392230706761E-2</v>
      </c>
      <c r="G35" s="3">
        <f>E35+((p*u*(B35-C35))/(mb*(3000+0.2*C35+0.05*C35*C35)))</f>
        <v>-9.5068291535146621E-2</v>
      </c>
      <c r="H35" s="3">
        <f>F35*F35</f>
        <v>6.6237448403304458E-3</v>
      </c>
      <c r="I35" s="3">
        <f>G35*G35</f>
        <v>9.0379800554116312E-3</v>
      </c>
    </row>
    <row r="36" spans="1:9" x14ac:dyDescent="0.25">
      <c r="A36" s="3">
        <v>32</v>
      </c>
      <c r="B36" s="3">
        <v>357.26755244713149</v>
      </c>
      <c r="C36" s="3">
        <v>311.48918763942265</v>
      </c>
      <c r="D36" s="3">
        <f>(B37-B35)/(2*l/79)</f>
        <v>-8.4973007847499886</v>
      </c>
      <c r="E36" s="3">
        <f>(C37-C35)/(2*l/79)</f>
        <v>-2.8837952056318952</v>
      </c>
      <c r="F36" s="3">
        <f>D36+((p*u*(B36-C36))/(Ma*(4000+0.1*B36+0.01*B36*B36)))</f>
        <v>0.12040695299842064</v>
      </c>
      <c r="G36" s="3">
        <f>E36+((p*u*(B36-C36))/(mb*(3000+0.2*C36+0.05*C36*C36)))</f>
        <v>8.6000305981532854E-3</v>
      </c>
      <c r="H36" s="3">
        <f>F36*F36</f>
        <v>1.4497834330363876E-2</v>
      </c>
      <c r="I36" s="3">
        <f>G36*G36</f>
        <v>7.3960526289172754E-5</v>
      </c>
    </row>
    <row r="37" spans="1:9" x14ac:dyDescent="0.25">
      <c r="A37" s="3">
        <v>33</v>
      </c>
      <c r="B37" s="3">
        <v>356.79886227511702</v>
      </c>
      <c r="C37" s="3">
        <v>311.59143804626245</v>
      </c>
      <c r="D37" s="3">
        <f>(B38-B36)/(2*l/79)</f>
        <v>-8.4146719224172717</v>
      </c>
      <c r="E37" s="3">
        <f>(C38-C36)/(2*l/79)</f>
        <v>-2.9632381829923644</v>
      </c>
      <c r="F37" s="3">
        <f>D37+((p*u*(B37-C37))/(Ma*(4000+0.1*B37+0.01*B37*B37)))</f>
        <v>0.10099731304029724</v>
      </c>
      <c r="G37" s="3">
        <f>E37+((p*u*(B37-C37))/(mb*(3000+0.2*C37+0.05*C37*C37)))</f>
        <v>-0.10807313612524361</v>
      </c>
      <c r="H37" s="3">
        <f>F37*F37</f>
        <v>1.0200457241359796E-2</v>
      </c>
      <c r="I37" s="3">
        <f>G37*G37</f>
        <v>1.1679802751945434E-2</v>
      </c>
    </row>
    <row r="38" spans="1:9" x14ac:dyDescent="0.25">
      <c r="A38" s="3">
        <v>34</v>
      </c>
      <c r="B38" s="3">
        <v>355.13725575791193</v>
      </c>
      <c r="C38" s="3">
        <v>310.73900075765243</v>
      </c>
      <c r="D38" s="3">
        <f>(B39-B37)/(2*l/79)</f>
        <v>-8.3013526907320561</v>
      </c>
      <c r="E38" s="3">
        <f>(C39-C37)/(2*l/79)</f>
        <v>-2.7875932879550813</v>
      </c>
      <c r="F38" s="3">
        <f>D38+((p*u*(B38-C38))/(Ma*(4000+0.1*B38+0.01*B38*B38)))</f>
        <v>8.083487398977951E-2</v>
      </c>
      <c r="G38" s="3">
        <f>E38+((p*u*(B38-C38))/(mb*(3000+0.2*C38+0.05*C38*C38)))</f>
        <v>2.5954341586850393E-2</v>
      </c>
      <c r="H38" s="3">
        <f>F38*F38</f>
        <v>6.5342768529435321E-3</v>
      </c>
      <c r="I38" s="3">
        <f>G38*G38</f>
        <v>6.7362784720691182E-4</v>
      </c>
    </row>
    <row r="39" spans="1:9" x14ac:dyDescent="0.25">
      <c r="A39" s="3">
        <v>35</v>
      </c>
      <c r="B39" s="3">
        <v>354.69725399898232</v>
      </c>
      <c r="C39" s="3">
        <v>310.88571822652699</v>
      </c>
      <c r="D39" s="3">
        <f>(B40-B38)/(2*l/79)</f>
        <v>-8.1958697345888183</v>
      </c>
      <c r="E39" s="3">
        <f>(C40-C38)/(2*l/79)</f>
        <v>-2.8688273754038418</v>
      </c>
      <c r="F39" s="3">
        <f>D39+((p*u*(B39-C39))/(Ma*(4000+0.1*B39+0.01*B39*B39)))</f>
        <v>8.0496931605777533E-2</v>
      </c>
      <c r="G39" s="3">
        <f>E39+((p*u*(B39-C39))/(mb*(3000+0.2*C39+0.05*C39*C39)))</f>
        <v>-9.4074560638268689E-2</v>
      </c>
      <c r="H39" s="3">
        <f>F39*F39</f>
        <v>6.4797559979452258E-3</v>
      </c>
      <c r="I39" s="3">
        <f>G39*G39</f>
        <v>8.8500229592832925E-3</v>
      </c>
    </row>
    <row r="40" spans="1:9" x14ac:dyDescent="0.25">
      <c r="A40" s="3">
        <v>36</v>
      </c>
      <c r="B40" s="3">
        <v>353.06235202763628</v>
      </c>
      <c r="C40" s="3">
        <v>310.01271534615779</v>
      </c>
      <c r="D40" s="3">
        <f>(B41-B39)/(2*l/79)</f>
        <v>-8.0987607618398698</v>
      </c>
      <c r="E40" s="3">
        <f>(C41-C39)/(2*l/79)</f>
        <v>-2.7668507938843105</v>
      </c>
      <c r="F40" s="3">
        <f>D40+((p*u*(B40-C40))/(Ma*(4000+0.1*B40+0.01*B40*B40)))</f>
        <v>5.1744625711320325E-2</v>
      </c>
      <c r="G40" s="3">
        <f>E40+((p*u*(B40-C40))/(mb*(3000+0.2*C40+0.05*C40*C40)))</f>
        <v>-3.0898980600816639E-2</v>
      </c>
      <c r="H40" s="3">
        <f>F40*F40</f>
        <v>2.6775062900046324E-3</v>
      </c>
      <c r="I40" s="3">
        <f>G40*G40</f>
        <v>9.5474700216964298E-4</v>
      </c>
    </row>
    <row r="41" spans="1:9" x14ac:dyDescent="0.25">
      <c r="A41" s="3">
        <v>37</v>
      </c>
      <c r="B41" s="3">
        <v>352.64693481876969</v>
      </c>
      <c r="C41" s="3">
        <v>310.18524967111324</v>
      </c>
      <c r="D41" s="3">
        <f>(B42-B40)/(2*l/79)</f>
        <v>-7.9253588066448852</v>
      </c>
      <c r="E41" s="3">
        <f>(C42-C40)/(2*l/79)</f>
        <v>-2.7280005908005731</v>
      </c>
      <c r="F41" s="3">
        <f>D41+((p*u*(B41-C41))/(Ma*(4000+0.1*B41+0.01*B41*B41)))</f>
        <v>0.11835870141068305</v>
      </c>
      <c r="G41" s="3">
        <f>E41+((p*u*(B41-C41))/(mb*(3000+0.2*C41+0.05*C41*C41)))</f>
        <v>-3.1260873243639242E-2</v>
      </c>
      <c r="H41" s="3">
        <f>F41*F41</f>
        <v>1.4008782199623227E-2</v>
      </c>
      <c r="I41" s="3">
        <f>G41*G41</f>
        <v>9.7724219595487984E-4</v>
      </c>
    </row>
    <row r="42" spans="1:9" x14ac:dyDescent="0.25">
      <c r="A42" s="3">
        <v>38</v>
      </c>
      <c r="B42" s="3">
        <v>351.05593207658694</v>
      </c>
      <c r="C42" s="3">
        <v>309.32208228519562</v>
      </c>
      <c r="D42" s="3">
        <f>(B43-B41)/(2*l/79)</f>
        <v>-7.8867653644116578</v>
      </c>
      <c r="E42" s="3">
        <f>(C43-C41)/(2*l/79)</f>
        <v>-2.5679095117884341</v>
      </c>
      <c r="F42" s="3">
        <f>D42+((p*u*(B42-C42))/(Ma*(4000+0.1*B42+0.01*B42*B42)))</f>
        <v>3.6117272060675276E-2</v>
      </c>
      <c r="G42" s="3">
        <f>E42+((p*u*(B42-C42))/(mb*(3000+0.2*C42+0.05*C42*C42)))</f>
        <v>9.1696079473881476E-2</v>
      </c>
      <c r="H42" s="3">
        <f>F42*F42</f>
        <v>1.3044573411048349E-3</v>
      </c>
      <c r="I42" s="3">
        <f>G42*G42</f>
        <v>8.4081709908803877E-3</v>
      </c>
    </row>
    <row r="43" spans="1:9" x14ac:dyDescent="0.25">
      <c r="A43" s="3">
        <v>39</v>
      </c>
      <c r="B43" s="3">
        <v>350.65028535942497</v>
      </c>
      <c r="C43" s="3">
        <v>309.53514599724275</v>
      </c>
      <c r="D43" s="3">
        <f>(B44-B42)/(2*l/79)</f>
        <v>-7.8563154921223735</v>
      </c>
      <c r="E43" s="3">
        <f>(C44-C42)/(2*l/79)</f>
        <v>-2.6600161693139253</v>
      </c>
      <c r="F43" s="3">
        <f>D43+((p*u*(B43-C43))/(Ma*(4000+0.1*B43+0.01*B43*B43)))</f>
        <v>-4.6610411250838091E-2</v>
      </c>
      <c r="G43" s="3">
        <f>E43+((p*u*(B43-C43))/(mb*(3000+0.2*C43+0.05*C43*C43)))</f>
        <v>-4.2053684245883627E-2</v>
      </c>
      <c r="H43" s="3">
        <f>F43*F43</f>
        <v>2.1725304369722542E-3</v>
      </c>
      <c r="I43" s="3">
        <f>G43*G43</f>
        <v>1.7685123586524808E-3</v>
      </c>
    </row>
    <row r="44" spans="1:9" x14ac:dyDescent="0.25">
      <c r="A44" s="3">
        <v>40</v>
      </c>
      <c r="B44" s="3">
        <v>349.06699144566988</v>
      </c>
      <c r="C44" s="3">
        <v>308.64866047017944</v>
      </c>
      <c r="D44" s="3">
        <f>(B45-B43)/(2*l/79)</f>
        <v>-7.7398971154092031</v>
      </c>
      <c r="E44" s="3">
        <f>(C45-C43)/(2*l/79)</f>
        <v>-2.5093854408343361</v>
      </c>
      <c r="F44" s="3">
        <f>D44+((p*u*(B44-C44))/(Ma*(4000+0.1*B44+0.01*B44*B44)))</f>
        <v>-4.6127094710424643E-2</v>
      </c>
      <c r="G44" s="3">
        <f>E44+((p*u*(B44-C44))/(mb*(3000+0.2*C44+0.05*C44*C44)))</f>
        <v>7.3278780640681163E-2</v>
      </c>
      <c r="H44" s="3">
        <f>F44*F44</f>
        <v>2.127708866424485E-3</v>
      </c>
      <c r="I44" s="3">
        <f>G44*G44</f>
        <v>5.3697796921850687E-3</v>
      </c>
    </row>
    <row r="45" spans="1:9" x14ac:dyDescent="0.25">
      <c r="A45" s="3">
        <v>41</v>
      </c>
      <c r="B45" s="3">
        <v>348.69081773527074</v>
      </c>
      <c r="C45" s="3">
        <v>308.89985854386697</v>
      </c>
      <c r="D45" s="3">
        <f>(B46-B44)/(2*l/79)</f>
        <v>-7.4924842243086509</v>
      </c>
      <c r="E45" s="3">
        <f>(C46-C44)/(2*l/79)</f>
        <v>-2.4986494510787933</v>
      </c>
      <c r="F45" s="3">
        <f>D45+((p*u*(B45-C45))/(Ma*(4000+0.1*B45+0.01*B45*B45)))</f>
        <v>8.5703995215540729E-2</v>
      </c>
      <c r="G45" s="3">
        <f>E45+((p*u*(B45-C45))/(mb*(3000+0.2*C45+0.05*C45*C45)))</f>
        <v>4.1392666552623414E-2</v>
      </c>
      <c r="H45" s="3">
        <f>F45*F45</f>
        <v>7.3451747959054278E-3</v>
      </c>
      <c r="I45" s="3">
        <f>G45*G45</f>
        <v>1.7133528443366692E-3</v>
      </c>
    </row>
    <row r="46" spans="1:9" x14ac:dyDescent="0.25">
      <c r="A46" s="3">
        <v>42</v>
      </c>
      <c r="B46" s="3">
        <v>347.17015999647782</v>
      </c>
      <c r="C46" s="3">
        <v>308.01609098889367</v>
      </c>
      <c r="D46" s="3">
        <f>(B47-B45)/(2*l/79)</f>
        <v>-7.5226391600718356</v>
      </c>
      <c r="E46" s="3">
        <f>(C47-C45)/(2*l/79)</f>
        <v>-2.4747763552671724</v>
      </c>
      <c r="F46" s="3">
        <f>D46+((p*u*(B46-C46))/(Ma*(4000+0.1*B46+0.01*B46*B46)))</f>
        <v>-5.0471782169843493E-2</v>
      </c>
      <c r="G46" s="3">
        <f>E46+((p*u*(B46-C46))/(mb*(3000+0.2*C46+0.05*C46*C46)))</f>
        <v>3.3395967298265106E-2</v>
      </c>
      <c r="H46" s="3">
        <f>F46*F46</f>
        <v>2.5474007954001316E-3</v>
      </c>
      <c r="I46" s="3">
        <f>G46*G46</f>
        <v>1.1152906317867923E-3</v>
      </c>
    </row>
    <row r="47" spans="1:9" x14ac:dyDescent="0.25">
      <c r="A47" s="3">
        <v>43</v>
      </c>
      <c r="B47" s="3">
        <v>346.78635212512597</v>
      </c>
      <c r="C47" s="3">
        <v>308.27333288430566</v>
      </c>
      <c r="D47" s="3">
        <f>(B48-B46)/(2*l/79)</f>
        <v>-7.2941030365242874</v>
      </c>
      <c r="E47" s="3">
        <f>(C48-C46)/(2*l/79)</f>
        <v>-2.4121299739575446</v>
      </c>
      <c r="F47" s="3">
        <f>D47+((p*u*(B47-C47))/(Ma*(4000+0.1*B47+0.01*B47*B47)))</f>
        <v>5.9517995468322482E-2</v>
      </c>
      <c r="G47" s="3">
        <f>E47+((p*u*(B47-C47))/(mb*(3000+0.2*C47+0.05*C47*C47)))</f>
        <v>5.2458122044221067E-2</v>
      </c>
      <c r="H47" s="3">
        <f>F47*F47</f>
        <v>3.5423917845672555E-3</v>
      </c>
      <c r="I47" s="3">
        <f>G47*G47</f>
        <v>2.7518545684063925E-3</v>
      </c>
    </row>
    <row r="48" spans="1:9" x14ac:dyDescent="0.25">
      <c r="A48" s="3">
        <v>44</v>
      </c>
      <c r="B48" s="3">
        <v>345.32355163280079</v>
      </c>
      <c r="C48" s="3">
        <v>307.40542517270188</v>
      </c>
      <c r="D48" s="3">
        <f>(B49-B47)/(2*l/79)</f>
        <v>-7.2741353554874584</v>
      </c>
      <c r="E48" s="3">
        <f>(C49-C47)/(2*l/79)</f>
        <v>-2.3244892549844818</v>
      </c>
      <c r="F48" s="3">
        <f>D48+((p*u*(B48-C48))/(Ma*(4000+0.1*B48+0.01*B48*B48)))</f>
        <v>-1.9876496242609676E-2</v>
      </c>
      <c r="G48" s="3">
        <f>E48+((p*u*(B48-C48))/(mb*(3000+0.2*C48+0.05*C48*C48)))</f>
        <v>0.11040975720266921</v>
      </c>
      <c r="H48" s="3">
        <f>F48*F48</f>
        <v>3.9507510288247657E-4</v>
      </c>
      <c r="I48" s="3">
        <f>G48*G48</f>
        <v>1.2190314485552366E-2</v>
      </c>
    </row>
    <row r="49" spans="1:9" x14ac:dyDescent="0.25">
      <c r="A49" s="3">
        <v>45</v>
      </c>
      <c r="B49" s="3">
        <v>344.94479887057219</v>
      </c>
      <c r="C49" s="3">
        <v>307.68485459190453</v>
      </c>
      <c r="D49" s="3">
        <f>(B50-B48)/(2*l/79)</f>
        <v>-7.2008402855725242</v>
      </c>
      <c r="E49" s="3">
        <f>(C50-C48)/(2*l/79)</f>
        <v>-2.3032240190146154</v>
      </c>
      <c r="F49" s="3">
        <f>D49+((p*u*(B49-C49))/(Ma*(4000+0.1*B49+0.01*B49*B49)))</f>
        <v>-6.8881836560596987E-2</v>
      </c>
      <c r="G49" s="3">
        <f>E49+((p*u*(B49-C49))/(mb*(3000+0.2*C49+0.05*C49*C49)))</f>
        <v>8.675512082146053E-2</v>
      </c>
      <c r="H49" s="3">
        <f>F49*F49</f>
        <v>4.7447074079607961E-3</v>
      </c>
      <c r="I49" s="3">
        <f>G49*G49</f>
        <v>7.5264509887462147E-3</v>
      </c>
    </row>
    <row r="50" spans="1:9" x14ac:dyDescent="0.25">
      <c r="A50" s="3">
        <v>46</v>
      </c>
      <c r="B50" s="3">
        <v>343.50055409214951</v>
      </c>
      <c r="C50" s="3">
        <v>306.82233048434375</v>
      </c>
      <c r="D50" s="3">
        <f>(B51-B49)/(2*l/79)</f>
        <v>-7.1215117299528599</v>
      </c>
      <c r="E50" s="3">
        <f>(C51-C49)/(2*l/79)</f>
        <v>-2.1716616213238922</v>
      </c>
      <c r="F50" s="3">
        <f>D50+((p*u*(B50-C50))/(Ma*(4000+0.1*B50+0.01*B50*B50)))</f>
        <v>-8.7319243546357228E-2</v>
      </c>
      <c r="G50" s="3">
        <f>E50+((p*u*(B50-C50))/(mb*(3000+0.2*C50+0.05*C50*C50)))</f>
        <v>0.18908222289004328</v>
      </c>
      <c r="H50" s="3">
        <f>F50*F50</f>
        <v>7.6246502935080488E-3</v>
      </c>
      <c r="I50" s="3">
        <f>G50*G50</f>
        <v>3.5752087013040008E-2</v>
      </c>
    </row>
    <row r="51" spans="1:9" x14ac:dyDescent="0.25">
      <c r="A51" s="3">
        <v>47</v>
      </c>
      <c r="B51" s="3">
        <v>343.1418845085588</v>
      </c>
      <c r="C51" s="3">
        <v>307.13506683967063</v>
      </c>
      <c r="D51" s="3">
        <f>(B52-B50)/(2*l/79)</f>
        <v>-6.893720886817877</v>
      </c>
      <c r="E51" s="3">
        <f>(C52-C50)/(2*l/79)</f>
        <v>-2.2238703490775746</v>
      </c>
      <c r="F51" s="3">
        <f>D51+((p*u*(B51-C51))/(Ma*(4000+0.1*B51+0.01*B51*B51)))</f>
        <v>1.5019205462444063E-2</v>
      </c>
      <c r="G51" s="3">
        <f>E51+((p*u*(B51-C51))/(mb*(3000+0.2*C51+0.05*C51*C51)))</f>
        <v>9.0780226595910118E-2</v>
      </c>
      <c r="H51" s="3">
        <f>F51*F51</f>
        <v>2.2557653272310959E-4</v>
      </c>
      <c r="I51" s="3">
        <f>G51*G51</f>
        <v>8.2410495408047867E-3</v>
      </c>
    </row>
    <row r="52" spans="1:9" x14ac:dyDescent="0.25">
      <c r="A52" s="3">
        <v>48</v>
      </c>
      <c r="B52" s="3">
        <v>341.75530829801841</v>
      </c>
      <c r="C52" s="3">
        <v>306.25932533267854</v>
      </c>
      <c r="D52" s="3">
        <f>(B53-B51)/(2*l/79)</f>
        <v>-6.8937644341265774</v>
      </c>
      <c r="E52" s="3">
        <f>(C53-C51)/(2*l/79)</f>
        <v>-2.179506292283838</v>
      </c>
      <c r="F52" s="3">
        <f>D52+((p*u*(B52-C52))/(Ma*(4000+0.1*B52+0.01*B52*B52)))</f>
        <v>-7.042512995619532E-2</v>
      </c>
      <c r="G52" s="3">
        <f>E52+((p*u*(B52-C52))/(mb*(3000+0.2*C52+0.05*C52*C52)))</f>
        <v>0.11026445291859632</v>
      </c>
      <c r="H52" s="3">
        <f>F52*F52</f>
        <v>4.9596989293469998E-3</v>
      </c>
      <c r="I52" s="3">
        <f>G52*G52</f>
        <v>1.2158249577437346E-2</v>
      </c>
    </row>
    <row r="53" spans="1:9" x14ac:dyDescent="0.25">
      <c r="A53" s="3">
        <v>49</v>
      </c>
      <c r="B53" s="3">
        <v>341.39662768979258</v>
      </c>
      <c r="C53" s="3">
        <v>306.58329309478864</v>
      </c>
      <c r="D53" s="3">
        <f>(B54-B52)/(2*l/79)</f>
        <v>-6.6330757881911175</v>
      </c>
      <c r="E53" s="3">
        <f>(C54-C52)/(2*l/79)</f>
        <v>-2.05074872465251</v>
      </c>
      <c r="F53" s="3">
        <f>D53+((p*u*(B53-C53))/(Ma*(4000+0.1*B53+0.01*B53*B53)))</f>
        <v>6.2238865297019608E-2</v>
      </c>
      <c r="G53" s="3">
        <f>E53+((p*u*(B53-C53))/(mb*(3000+0.2*C53+0.05*C53*C53)))</f>
        <v>0.19209455384047569</v>
      </c>
      <c r="H53" s="3">
        <f>F53*F53</f>
        <v>3.8736763534605516E-3</v>
      </c>
      <c r="I53" s="3">
        <f>G53*G53</f>
        <v>3.6900317615171416E-2</v>
      </c>
    </row>
    <row r="54" spans="1:9" x14ac:dyDescent="0.25">
      <c r="A54" s="3">
        <v>50</v>
      </c>
      <c r="B54" s="3">
        <v>340.07604860480546</v>
      </c>
      <c r="C54" s="3">
        <v>305.74014844036145</v>
      </c>
      <c r="D54" s="3">
        <f>(B55-B53)/(2*l/79)</f>
        <v>-6.7294145818744333</v>
      </c>
      <c r="E54" s="3">
        <f>(C55-C53)/(2*l/79)</f>
        <v>-2.0959285696446641</v>
      </c>
      <c r="F54" s="3">
        <f>D54+((p*u*(B54-C54))/(Ma*(4000+0.1*B54+0.01*B54*B54)))</f>
        <v>-0.11430309846912046</v>
      </c>
      <c r="G54" s="3">
        <f>E54+((p*u*(B54-C54))/(mb*(3000+0.2*C54+0.05*C54*C54)))</f>
        <v>0.12358664656790541</v>
      </c>
      <c r="H54" s="3">
        <f>F54*F54</f>
        <v>1.3065198319641447E-2</v>
      </c>
      <c r="I54" s="3">
        <f>G54*G54</f>
        <v>1.5273659209900366E-2</v>
      </c>
    </row>
    <row r="55" spans="1:9" x14ac:dyDescent="0.25">
      <c r="A55" s="3">
        <v>51</v>
      </c>
      <c r="B55" s="3">
        <v>339.69297842855855</v>
      </c>
      <c r="C55" s="3">
        <v>306.0526782670305</v>
      </c>
      <c r="D55" s="3">
        <f>(B56-B54)/(2*l/79)</f>
        <v>-6.5204520353085087</v>
      </c>
      <c r="E55" s="3">
        <f>(C56-C54)/(2*l/79)</f>
        <v>-2.0315625664828669</v>
      </c>
      <c r="F55" s="3">
        <f>D55+((p*u*(B55-C55))/(Ma*(4000+0.1*B55+0.01*B55*B55)))</f>
        <v>-3.6053014732348565E-2</v>
      </c>
      <c r="G55" s="3">
        <f>E55+((p*u*(B55-C55))/(mb*(3000+0.2*C55+0.05*C55*C55)))</f>
        <v>0.14028632605929259</v>
      </c>
      <c r="H55" s="3">
        <f>F55*F55</f>
        <v>1.2998198712909426E-3</v>
      </c>
      <c r="I55" s="3">
        <f>G55*G55</f>
        <v>1.9680253279214154E-2</v>
      </c>
    </row>
    <row r="56" spans="1:9" x14ac:dyDescent="0.25">
      <c r="A56" s="3">
        <v>52</v>
      </c>
      <c r="B56" s="3">
        <v>338.42530125409445</v>
      </c>
      <c r="C56" s="3">
        <v>305.22582880327718</v>
      </c>
      <c r="D56" s="3">
        <f>(B57-B55)/(2*l/79)</f>
        <v>-6.5222153421666915</v>
      </c>
      <c r="E56" s="3">
        <f>(C57-C55)/(2*l/79)</f>
        <v>-1.9944965157552301</v>
      </c>
      <c r="F56" s="3">
        <f>D56+((p*u*(B56-C56))/(Ma*(4000+0.1*B56+0.01*B56*B56)))</f>
        <v>-0.11201051077757462</v>
      </c>
      <c r="G56" s="3">
        <f>E56+((p*u*(B56-C56))/(mb*(3000+0.2*C56+0.05*C56*C56)))</f>
        <v>0.15595526933223058</v>
      </c>
      <c r="H56" s="3">
        <f>F56*F56</f>
        <v>1.254635452465316E-2</v>
      </c>
      <c r="I56" s="3">
        <f>G56*G56</f>
        <v>2.4322046032488581E-2</v>
      </c>
    </row>
    <row r="57" spans="1:9" x14ac:dyDescent="0.25">
      <c r="A57" s="3">
        <v>53</v>
      </c>
      <c r="B57" s="3">
        <v>338.04178467104799</v>
      </c>
      <c r="C57" s="3">
        <v>305.54774244025703</v>
      </c>
      <c r="D57" s="3">
        <f>(B58-B56)/(2*l/79)</f>
        <v>-6.2850639355677167</v>
      </c>
      <c r="E57" s="3">
        <f>(C58-C56)/(2*l/79)</f>
        <v>-1.8803979559964885</v>
      </c>
      <c r="F57" s="3">
        <f>D57+((p*u*(B57-C57))/(Ma*(4000+0.1*B57+0.01*B57*B57)))</f>
        <v>-7.8737725233084532E-3</v>
      </c>
      <c r="G57" s="3">
        <f>E57+((p*u*(B57-C57))/(mb*(3000+0.2*C57+0.05*C57*C57)))</f>
        <v>0.22166589333005504</v>
      </c>
      <c r="H57" s="3">
        <f>F57*F57</f>
        <v>6.199629374880716E-5</v>
      </c>
      <c r="I57" s="3">
        <f>G57*G57</f>
        <v>4.9135768265811341E-2</v>
      </c>
    </row>
    <row r="58" spans="1:9" x14ac:dyDescent="0.25">
      <c r="A58" s="3">
        <v>54</v>
      </c>
      <c r="B58" s="3">
        <v>336.83414582736845</v>
      </c>
      <c r="C58" s="3">
        <v>304.74977868783503</v>
      </c>
      <c r="D58" s="3">
        <f>(B59-B57)/(2*l/79)</f>
        <v>-6.2919572454979829</v>
      </c>
      <c r="E58" s="3">
        <f>(C59-C57)/(2*l/79)</f>
        <v>-1.9085846912730913</v>
      </c>
      <c r="F58" s="3">
        <f>D58+((p*u*(B58-C58))/(Ma*(4000+0.1*B58+0.01*B58*B58)))</f>
        <v>-8.3989184482983426E-2</v>
      </c>
      <c r="G58" s="3">
        <f>E58+((p*u*(B58-C58))/(mb*(3000+0.2*C58+0.05*C58*C58)))</f>
        <v>0.1735796329488839</v>
      </c>
      <c r="H58" s="3">
        <f>F58*F58</f>
        <v>7.0541831101166236E-3</v>
      </c>
      <c r="I58" s="3">
        <f>G58*G58</f>
        <v>3.0129888974669262E-2</v>
      </c>
    </row>
    <row r="59" spans="1:9" x14ac:dyDescent="0.25">
      <c r="A59" s="3">
        <v>55</v>
      </c>
      <c r="B59" s="3">
        <v>336.44888410256749</v>
      </c>
      <c r="C59" s="3">
        <v>305.06455644246637</v>
      </c>
      <c r="D59" s="3">
        <f>(B60-B58)/(2*l/79)</f>
        <v>-6.1162553996115889</v>
      </c>
      <c r="E59" s="3">
        <f>(C60-C58)/(2*l/79)</f>
        <v>-1.7376875597872525</v>
      </c>
      <c r="F59" s="3">
        <f>D59+((p*u*(B59-C59))/(Ma*(4000+0.1*B59+0.01*B59*B59)))</f>
        <v>-4.0642602816558515E-2</v>
      </c>
      <c r="G59" s="3">
        <f>E59+((p*u*(B59-C59))/(mb*(3000+0.2*C59+0.05*C59*C59)))</f>
        <v>0.29649596549608259</v>
      </c>
      <c r="H59" s="3">
        <f>F59*F59</f>
        <v>1.6518211637045301E-3</v>
      </c>
      <c r="I59" s="3">
        <f>G59*G59</f>
        <v>8.7909857555454204E-2</v>
      </c>
    </row>
    <row r="60" spans="1:9" x14ac:dyDescent="0.25">
      <c r="A60" s="3">
        <v>56</v>
      </c>
      <c r="B60" s="3">
        <v>335.28572673885918</v>
      </c>
      <c r="C60" s="3">
        <v>304.30985778662307</v>
      </c>
      <c r="D60" s="3">
        <f>(B61-B59)/(2*l/79)</f>
        <v>-6.134241023840624</v>
      </c>
      <c r="E60" s="3">
        <f>(C61-C59)/(2*l/79)</f>
        <v>-1.7711068868201436</v>
      </c>
      <c r="F60" s="3">
        <f>D60+((p*u*(B60-C60))/(Ma*(4000+0.1*B60+0.01*B60*B60)))</f>
        <v>-0.128481394770529</v>
      </c>
      <c r="G60" s="3">
        <f>E60+((p*u*(B60-C60))/(mb*(3000+0.2*C60+0.05*C60*C60)))</f>
        <v>0.24264430153212935</v>
      </c>
      <c r="H60" s="3">
        <f>F60*F60</f>
        <v>1.6507468802180517E-2</v>
      </c>
      <c r="I60" s="3">
        <f>G60*G60</f>
        <v>5.887625706601491E-2</v>
      </c>
    </row>
    <row r="61" spans="1:9" x14ac:dyDescent="0.25">
      <c r="A61" s="3">
        <v>57</v>
      </c>
      <c r="B61" s="3">
        <v>334.8959116914686</v>
      </c>
      <c r="C61" s="3">
        <v>304.61617495213216</v>
      </c>
      <c r="D61" s="3">
        <f>(B62-B60)/(2*l/79)</f>
        <v>-5.8357741959891536</v>
      </c>
      <c r="E61" s="3">
        <f>(C62-C60)/(2*l/79)</f>
        <v>-1.6197861347082294</v>
      </c>
      <c r="F61" s="3">
        <f>D61+((p*u*(B61-C61))/(Ma*(4000+0.1*B61+0.01*B61*B61)))</f>
        <v>3.8035354177297087E-2</v>
      </c>
      <c r="G61" s="3">
        <f>E61+((p*u*(B61-C61))/(mb*(3000+0.2*C61+0.05*C61*C61)))</f>
        <v>0.34630952294978701</v>
      </c>
      <c r="H61" s="3">
        <f>F61*F61</f>
        <v>1.4466881673924309E-3</v>
      </c>
      <c r="I61" s="3">
        <f>G61*G61</f>
        <v>0.11993028568570906</v>
      </c>
    </row>
    <row r="62" spans="1:9" x14ac:dyDescent="0.25">
      <c r="A62" s="3">
        <v>58</v>
      </c>
      <c r="B62" s="3">
        <v>333.80831555000117</v>
      </c>
      <c r="C62" s="3">
        <v>303.89978534745643</v>
      </c>
      <c r="D62" s="3">
        <f>(B63-B61)/(2*l/79)</f>
        <v>-5.9686090423966363</v>
      </c>
      <c r="E62" s="3">
        <f>(C63-C61)/(2*l/79)</f>
        <v>-1.6134754188746712</v>
      </c>
      <c r="F62" s="3">
        <f>D62+((p*u*(B62-C62))/(Ma*(4000+0.1*B62+0.01*B62*B62)))</f>
        <v>-0.15848835392693772</v>
      </c>
      <c r="G62" s="3">
        <f>E62+((p*u*(B62-C62))/(mb*(3000+0.2*C62+0.05*C62*C62)))</f>
        <v>0.3340662902896876</v>
      </c>
      <c r="H62" s="3">
        <f>F62*F62</f>
        <v>2.5118558330470275E-2</v>
      </c>
      <c r="I62" s="3">
        <f>G62*G62</f>
        <v>0.11160028630791383</v>
      </c>
    </row>
    <row r="63" spans="1:9" x14ac:dyDescent="0.25">
      <c r="A63" s="3">
        <v>59</v>
      </c>
      <c r="B63" s="3">
        <v>333.38487142757072</v>
      </c>
      <c r="C63" s="3">
        <v>304.20770016254363</v>
      </c>
      <c r="D63" s="3">
        <f>(B64-B62)/(2*l/79)</f>
        <v>-5.7439655579476518</v>
      </c>
      <c r="E63" s="3">
        <f>(C64-C62)/(2*l/79)</f>
        <v>-1.5336856447868654</v>
      </c>
      <c r="F63" s="3">
        <f>D63+((p*u*(B63-C63))/(Ma*(4000+0.1*B63+0.01*B63*B63)))</f>
        <v>-7.2761670423898472E-2</v>
      </c>
      <c r="G63" s="3">
        <f>E63+((p*u*(B63-C63))/(mb*(3000+0.2*C63+0.05*C63*C63)))</f>
        <v>0.36390355201917779</v>
      </c>
      <c r="H63" s="3">
        <f>F63*F63</f>
        <v>5.2942606828760216E-3</v>
      </c>
      <c r="I63" s="3">
        <f>G63*G63</f>
        <v>0.13242579517217443</v>
      </c>
    </row>
    <row r="64" spans="1:9" x14ac:dyDescent="0.25">
      <c r="A64" s="3">
        <v>60</v>
      </c>
      <c r="B64" s="3">
        <v>332.35414705431822</v>
      </c>
      <c r="C64" s="3">
        <v>303.51151050067494</v>
      </c>
      <c r="D64" s="3">
        <f>(B65-B63)/(2*l/79)</f>
        <v>-5.7424697173477197</v>
      </c>
      <c r="E64" s="3">
        <f>(C65-C63)/(2*l/79)</f>
        <v>-1.6041882531008866</v>
      </c>
      <c r="F64" s="3">
        <f>D64+((p*u*(B64-C64))/(Ma*(4000+0.1*B64+0.01*B64*B64)))</f>
        <v>-0.12868984755297319</v>
      </c>
      <c r="G64" s="3">
        <f>E64+((p*u*(B64-C64))/(mb*(3000+0.2*C64+0.05*C64*C64)))</f>
        <v>0.27685387814587425</v>
      </c>
      <c r="H64" s="3">
        <f>F64*F64</f>
        <v>1.6561076863207479E-2</v>
      </c>
      <c r="I64" s="3">
        <f>G64*G64</f>
        <v>7.6648069844410596E-2</v>
      </c>
    </row>
    <row r="65" spans="1:9" x14ac:dyDescent="0.25">
      <c r="A65" s="3">
        <v>61</v>
      </c>
      <c r="B65" s="3">
        <v>331.93108162571053</v>
      </c>
      <c r="C65" s="3">
        <v>303.80157655416366</v>
      </c>
      <c r="D65" s="3">
        <f>(B66-B64)/(2*l/79)</f>
        <v>-5.4668040708992605</v>
      </c>
      <c r="E65" s="3">
        <f>(C66-C64)/(2*l/79)</f>
        <v>-1.5047743131720579</v>
      </c>
      <c r="F65" s="3">
        <f>D65+((p*u*(B65-C65))/(Ma*(4000+0.1*B65+0.01*B65*B65)))</f>
        <v>1.1217170930142295E-2</v>
      </c>
      <c r="G65" s="3">
        <f>E65+((p*u*(B65-C65))/(mb*(3000+0.2*C65+0.05*C65*C65)))</f>
        <v>0.32764014535497843</v>
      </c>
      <c r="H65" s="3">
        <f>F65*F65</f>
        <v>1.2582492367602937E-4</v>
      </c>
      <c r="I65" s="3">
        <f>G65*G65</f>
        <v>0.10734806484823139</v>
      </c>
    </row>
    <row r="66" spans="1:9" x14ac:dyDescent="0.25">
      <c r="A66" s="3">
        <v>62</v>
      </c>
      <c r="B66" s="3">
        <v>330.97014602371081</v>
      </c>
      <c r="C66" s="3">
        <v>303.1305549783529</v>
      </c>
      <c r="D66" s="3">
        <f>(B67-B65)/(2*l/79)</f>
        <v>-5.5431128795725551</v>
      </c>
      <c r="E66" s="3">
        <f>(C67-C65)/(2*l/79)</f>
        <v>-1.6765437219247274</v>
      </c>
      <c r="F66" s="3">
        <f>D66+((p*u*(B66-C66))/(Ma*(4000+0.1*B66+0.01*B66*B66)))</f>
        <v>-0.11471469849483551</v>
      </c>
      <c r="G66" s="3">
        <f>E66+((p*u*(B66-C66))/(mb*(3000+0.2*C66+0.05*C66*C66)))</f>
        <v>0.14184111383168663</v>
      </c>
      <c r="H66" s="3">
        <f>F66*F66</f>
        <v>1.3159462050761017E-2</v>
      </c>
      <c r="I66" s="3">
        <f>G66*G66</f>
        <v>2.0118901573013482E-2</v>
      </c>
    </row>
    <row r="67" spans="1:9" x14ac:dyDescent="0.25">
      <c r="A67" s="3">
        <v>63</v>
      </c>
      <c r="B67" s="3">
        <v>330.52776190936305</v>
      </c>
      <c r="C67" s="3">
        <v>303.37713510557512</v>
      </c>
      <c r="D67" s="3">
        <f>(B68-B66)/(2*l/79)</f>
        <v>-5.2987696047638728</v>
      </c>
      <c r="E67" s="3">
        <f>(C68-C66)/(2*l/79)</f>
        <v>-1.5605362581963447</v>
      </c>
      <c r="F67" s="3">
        <f>D67+((p*u*(B67-C67))/(Ma*(4000+0.1*B67+0.01*B67*B67)))</f>
        <v>-1.643211704765335E-3</v>
      </c>
      <c r="G67" s="3">
        <f>E67+((p*u*(B67-C67))/(mb*(3000+0.2*C67+0.05*C67*C67)))</f>
        <v>0.2111058400352599</v>
      </c>
      <c r="H67" s="3">
        <f>F67*F67</f>
        <v>2.7001447066777983E-6</v>
      </c>
      <c r="I67" s="3">
        <f>G67*G67</f>
        <v>4.456567569699274E-2</v>
      </c>
    </row>
    <row r="68" spans="1:9" x14ac:dyDescent="0.25">
      <c r="A68" s="3">
        <v>64</v>
      </c>
      <c r="B68" s="3">
        <v>329.62868536427692</v>
      </c>
      <c r="C68" s="3">
        <v>302.73548250792345</v>
      </c>
      <c r="D68" s="3">
        <f>(B69-B67)/(2*l/79)</f>
        <v>-5.3190490533439965</v>
      </c>
      <c r="E68" s="3">
        <f>(C69-C67)/(2*l/79)</f>
        <v>-1.7769826132764848</v>
      </c>
      <c r="F68" s="3">
        <f>D68+((p*u*(B68-C68))/(Ma*(4000+0.1*B68+0.01*B68*B68)))</f>
        <v>-6.5971298000027545E-2</v>
      </c>
      <c r="G68" s="3">
        <f>E68+((p*u*(B68-C68))/(mb*(3000+0.2*C68+0.05*C68*C68)))</f>
        <v>-1.7643798623857343E-2</v>
      </c>
      <c r="H68" s="3">
        <f>F68*F68</f>
        <v>4.3522121598084385E-3</v>
      </c>
      <c r="I68" s="3">
        <f>G68*G68</f>
        <v>3.1130362987923029E-4</v>
      </c>
    </row>
    <row r="69" spans="1:9" x14ac:dyDescent="0.25">
      <c r="A69" s="3">
        <v>65</v>
      </c>
      <c r="B69" s="3">
        <v>329.18116721231394</v>
      </c>
      <c r="C69" s="3">
        <v>302.92726608955576</v>
      </c>
      <c r="D69" s="3">
        <f>(B70-B68)/(2*l/79)</f>
        <v>-5.0461720933395924</v>
      </c>
      <c r="E69" s="3">
        <f>(C70-C68)/(2*l/79)</f>
        <v>-1.5370937997679306</v>
      </c>
      <c r="F69" s="3">
        <f>D69+((p*u*(B69-C69))/(Ma*(4000+0.1*B69+0.01*B69*B69)))</f>
        <v>8.5030057317962537E-2</v>
      </c>
      <c r="G69" s="3">
        <f>E69+((p*u*(B69-C69))/(mb*(3000+0.2*C69+0.05*C69*C69)))</f>
        <v>0.17910950642407952</v>
      </c>
      <c r="H69" s="3">
        <f>F69*F69</f>
        <v>7.2301106474959949E-3</v>
      </c>
      <c r="I69" s="3">
        <f>G69*G69</f>
        <v>3.2080215291477386E-2</v>
      </c>
    </row>
    <row r="70" spans="1:9" x14ac:dyDescent="0.25">
      <c r="A70" s="3">
        <v>66</v>
      </c>
      <c r="B70" s="3">
        <v>328.35117344191247</v>
      </c>
      <c r="C70" s="3">
        <v>302.34634483709613</v>
      </c>
      <c r="D70" s="3">
        <f>(B71-B69)/(2*l/79)</f>
        <v>-5.1286527157359041</v>
      </c>
      <c r="E70" s="3">
        <f>(C71-C69)/(2*l/79)</f>
        <v>-1.8139812067888357</v>
      </c>
      <c r="F70" s="3">
        <f>D70+((p*u*(B70-C70))/(Ma*(4000+0.1*B70+0.01*B70*B70)))</f>
        <v>-4.062099602561009E-2</v>
      </c>
      <c r="G70" s="3">
        <f>E70+((p*u*(B70-C70))/(mb*(3000+0.2*C70+0.05*C70*C70)))</f>
        <v>-0.11011742957427506</v>
      </c>
      <c r="H70" s="3">
        <f>F70*F70</f>
        <v>1.6500653181126307E-3</v>
      </c>
      <c r="I70" s="3">
        <f>G70*G70</f>
        <v>1.2125848296045428E-2</v>
      </c>
    </row>
    <row r="71" spans="1:9" x14ac:dyDescent="0.25">
      <c r="A71" s="3">
        <v>67</v>
      </c>
      <c r="B71" s="3">
        <v>327.88277411972257</v>
      </c>
      <c r="C71" s="3">
        <v>302.46803034100162</v>
      </c>
      <c r="D71" s="3">
        <f>(B72-B70)/(2*l/79)</f>
        <v>-4.9131150022670624</v>
      </c>
      <c r="E71" s="3">
        <f>(C72-C70)/(2*l/79)</f>
        <v>-1.5534417355068</v>
      </c>
      <c r="F71" s="3">
        <f>D71+((p*u*(B71-C71))/(Ma*(4000+0.1*B71+0.01*B71*B71)))</f>
        <v>6.2500362900821393E-2</v>
      </c>
      <c r="G71" s="3">
        <f>E71+((p*u*(B71-C71))/(mb*(3000+0.2*C71+0.05*C71*C71)))</f>
        <v>0.11095115667515043</v>
      </c>
      <c r="H71" s="3">
        <f>F71*F71</f>
        <v>3.9062953627343709E-3</v>
      </c>
      <c r="I71" s="3">
        <f>G71*G71</f>
        <v>1.2310159167553777E-2</v>
      </c>
    </row>
    <row r="72" spans="1:9" x14ac:dyDescent="0.25">
      <c r="A72" s="3">
        <v>68</v>
      </c>
      <c r="B72" s="3">
        <v>327.10734685906004</v>
      </c>
      <c r="C72" s="3">
        <v>301.95306844836023</v>
      </c>
      <c r="D72" s="3">
        <f>(B73-B71)/(2*l/79)</f>
        <v>-4.9775814828435525</v>
      </c>
      <c r="E72" s="3">
        <f>(C73-C71)/(2*l/79)</f>
        <v>-1.7930255155446018</v>
      </c>
      <c r="F72" s="3">
        <f>D72+((p*u*(B72-C72))/(Ma*(4000+0.1*B72+0.01*B72*B72)))</f>
        <v>-4.7982618936073251E-2</v>
      </c>
      <c r="G72" s="3">
        <f>E72+((p*u*(B72-C72))/(mb*(3000+0.2*C72+0.05*C72*C72)))</f>
        <v>-0.14230324424485441</v>
      </c>
      <c r="H72" s="3">
        <f>F72*F72</f>
        <v>2.3023317199644153E-3</v>
      </c>
      <c r="I72" s="3">
        <f>G72*G72</f>
        <v>2.0250213322610691E-2</v>
      </c>
    </row>
    <row r="73" spans="1:9" x14ac:dyDescent="0.25">
      <c r="A73" s="3">
        <v>69</v>
      </c>
      <c r="B73" s="3">
        <v>326.6226269088761</v>
      </c>
      <c r="C73" s="3">
        <v>302.01409983073717</v>
      </c>
      <c r="D73" s="3">
        <f>(B74-B72)/(2*l/79)</f>
        <v>-4.7288204028680036</v>
      </c>
      <c r="E73" s="3">
        <f>(C74-C72)/(2*l/79)</f>
        <v>-1.529268318742163</v>
      </c>
      <c r="F73" s="3">
        <f>D73+((p*u*(B73-C73))/(Ma*(4000+0.1*B73+0.01*B73*B73)))</f>
        <v>9.6867653959179734E-2</v>
      </c>
      <c r="G73" s="3">
        <f>E73+((p*u*(B73-C73))/(mb*(3000+0.2*C73+0.05*C73*C73)))</f>
        <v>8.5246481366028082E-2</v>
      </c>
      <c r="H73" s="3">
        <f>F73*F73</f>
        <v>9.38334238355539E-3</v>
      </c>
      <c r="I73" s="3">
        <f>G73*G73</f>
        <v>7.2669625852885729E-3</v>
      </c>
    </row>
    <row r="74" spans="1:9" x14ac:dyDescent="0.25">
      <c r="A74" s="3">
        <v>70</v>
      </c>
      <c r="B74" s="3">
        <v>325.91017713681498</v>
      </c>
      <c r="C74" s="3">
        <v>301.56591191196981</v>
      </c>
      <c r="D74" s="3">
        <f>(B75-B73)/(2*l/79)</f>
        <v>-4.8012213693386734</v>
      </c>
      <c r="E74" s="3">
        <f>(C75-C73)/(2*l/79)</f>
        <v>-1.728904275607698</v>
      </c>
      <c r="F74" s="3">
        <f>D74+((p*u*(B74-C74))/(Ma*(4000+0.1*B74+0.01*B74*B74)))</f>
        <v>-2.2931682038754175E-2</v>
      </c>
      <c r="G74" s="3">
        <f>E74+((p*u*(B74-C74))/(mb*(3000+0.2*C74+0.05*C74*C74)))</f>
        <v>-0.12886857589982226</v>
      </c>
      <c r="H74" s="3">
        <f>F74*F74</f>
        <v>5.258620411265209E-4</v>
      </c>
      <c r="I74" s="3">
        <f>G74*G74</f>
        <v>1.660710985444825E-2</v>
      </c>
    </row>
    <row r="75" spans="1:9" x14ac:dyDescent="0.25">
      <c r="A75" s="3">
        <v>71</v>
      </c>
      <c r="B75" s="3">
        <v>325.40712782803087</v>
      </c>
      <c r="C75" s="3">
        <v>301.57640254577319</v>
      </c>
      <c r="D75" s="3">
        <f>(B76-B74)/(2*l/79)</f>
        <v>-4.6306152765867861</v>
      </c>
      <c r="E75" s="3">
        <f>(C76-C74)/(2*l/79)</f>
        <v>-1.4831655295591133</v>
      </c>
      <c r="F75" s="3">
        <f>D75+((p*u*(B75-C75))/(Ma*(4000+0.1*B75+0.01*B75*B75)))</f>
        <v>4.9933126492525126E-2</v>
      </c>
      <c r="G75" s="3">
        <f>E75+((p*u*(B75-C75))/(mb*(3000+0.2*C75+0.05*C75*C75)))</f>
        <v>8.3052004564548643E-2</v>
      </c>
      <c r="H75" s="3">
        <f>F75*F75</f>
        <v>2.4933171213185148E-3</v>
      </c>
      <c r="I75" s="3">
        <f>G75*G75</f>
        <v>6.8976354621898082E-3</v>
      </c>
    </row>
    <row r="76" spans="1:9" x14ac:dyDescent="0.25">
      <c r="A76" s="3">
        <v>72</v>
      </c>
      <c r="B76" s="3">
        <v>324.7378694718563</v>
      </c>
      <c r="C76" s="3">
        <v>301.19042696777763</v>
      </c>
      <c r="D76" s="3">
        <f>(B77-B75)/(2*l/79)</f>
        <v>-4.6500570319688244</v>
      </c>
      <c r="E76" s="3">
        <f>(C77-C75)/(2*l/79)</f>
        <v>-1.6604174546904913</v>
      </c>
      <c r="F76" s="3">
        <f>D76+((p*u*(B76-C76))/(Ma*(4000+0.1*B76+0.01*B76*B76)))</f>
        <v>-2.1130940063385673E-2</v>
      </c>
      <c r="G76" s="3">
        <f>E76+((p*u*(B76-C76))/(mb*(3000+0.2*C76+0.05*C76*C76)))</f>
        <v>-0.11043225991938166</v>
      </c>
      <c r="H76" s="3">
        <f>F76*F76</f>
        <v>4.4651662796239768E-4</v>
      </c>
      <c r="I76" s="3">
        <f>G76*G76</f>
        <v>1.2195284030901869E-2</v>
      </c>
    </row>
    <row r="77" spans="1:9" x14ac:dyDescent="0.25">
      <c r="A77" s="3">
        <v>73</v>
      </c>
      <c r="B77" s="3">
        <v>324.22989819968433</v>
      </c>
      <c r="C77" s="3">
        <v>301.15604369648446</v>
      </c>
      <c r="D77" s="3">
        <f>(B78-B76)/(2*l/79)</f>
        <v>-4.4814167388608892</v>
      </c>
      <c r="E77" s="3">
        <f>(C78-C76)/(2*l/79)</f>
        <v>-1.4309569389162675</v>
      </c>
      <c r="F77" s="3">
        <f>D77+((p*u*(B77-C77))/(Ma*(4000+0.1*B77+0.01*B77*B77)))</f>
        <v>5.7398666668346365E-2</v>
      </c>
      <c r="G77" s="3">
        <f>E77+((p*u*(B77-C77))/(mb*(3000+0.2*C77+0.05*C77*C77)))</f>
        <v>8.8063289168226921E-2</v>
      </c>
      <c r="H77" s="3">
        <f>F77*F77</f>
        <v>3.2946069353039361E-3</v>
      </c>
      <c r="I77" s="3">
        <f>G77*G77</f>
        <v>7.7551428991267527E-3</v>
      </c>
    </row>
    <row r="78" spans="1:9" x14ac:dyDescent="0.25">
      <c r="A78" s="3">
        <v>74</v>
      </c>
      <c r="B78" s="3">
        <v>323.60333358860038</v>
      </c>
      <c r="C78" s="3">
        <v>300.82815938830515</v>
      </c>
      <c r="D78" s="3">
        <f>(B79-B77)/(2*l/79)</f>
        <v>-4.5295868664816421</v>
      </c>
      <c r="E78" s="3">
        <f>(C79-C77)/(2*l/79)</f>
        <v>-1.5787082176986558</v>
      </c>
      <c r="F78" s="3">
        <f>D78+((p*u*(B78-C78))/(Ma*(4000+0.1*B78+0.01*B78*B78)))</f>
        <v>-4.5889011979384442E-2</v>
      </c>
      <c r="G78" s="3">
        <f>E78+((p*u*(B78-C78))/(mb*(3000+0.2*C78+0.05*C78*C78)))</f>
        <v>-7.7387191699741287E-2</v>
      </c>
      <c r="H78" s="3">
        <f>F78*F78</f>
        <v>2.1058014204440889E-3</v>
      </c>
      <c r="I78" s="3">
        <f>G78*G78</f>
        <v>5.9887774391725063E-3</v>
      </c>
    </row>
    <row r="79" spans="1:9" x14ac:dyDescent="0.25">
      <c r="A79" s="3">
        <v>75</v>
      </c>
      <c r="B79" s="3">
        <v>323.08316734741049</v>
      </c>
      <c r="C79" s="3">
        <v>300.75637072997847</v>
      </c>
      <c r="D79" s="3">
        <f>(B80-B78)/(2*l/79)</f>
        <v>-4.3595230268256238</v>
      </c>
      <c r="E79" s="3">
        <f>(C80-C78)/(2*l/79)</f>
        <v>-1.3433391516048685</v>
      </c>
      <c r="F79" s="3">
        <f>D79+((p*u*(B79-C79))/(Ma*(4000+0.1*B79+0.01*B79*B79)))</f>
        <v>3.8861525953600484E-2</v>
      </c>
      <c r="G79" s="3">
        <f>E79+((p*u*(B79-C79))/(mb*(3000+0.2*C79+0.05*C79*C79)))</f>
        <v>0.12884708332136974</v>
      </c>
      <c r="H79" s="3">
        <f>F79*F79</f>
        <v>1.5102181994423641E-3</v>
      </c>
      <c r="I79" s="3">
        <f>G79*G79</f>
        <v>1.6601570880423997E-2</v>
      </c>
    </row>
    <row r="80" spans="1:9" x14ac:dyDescent="0.25">
      <c r="A80" s="3">
        <v>76</v>
      </c>
      <c r="B80" s="3">
        <v>322.49965687294832</v>
      </c>
      <c r="C80" s="3">
        <v>300.48807352713936</v>
      </c>
      <c r="D80" s="3">
        <f>(B81-B79)/(2*l/79)</f>
        <v>-4.356364793339929</v>
      </c>
      <c r="E80" s="3">
        <f>(C81-C79)/(2*l/79)</f>
        <v>-1.5215883333162621</v>
      </c>
      <c r="F80" s="3">
        <f>D80+((p*u*(B80-C80))/(Ma*(4000+0.1*B80+0.01*B80*B80)))</f>
        <v>-1.6807027748271253E-2</v>
      </c>
      <c r="G80" s="3">
        <f>E80+((p*u*(B80-C80))/(mb*(3000+0.2*C80+0.05*C80*C80)))</f>
        <v>-6.863092120527714E-2</v>
      </c>
      <c r="H80" s="3">
        <f>F80*F80</f>
        <v>2.8247618173115984E-4</v>
      </c>
      <c r="I80" s="3">
        <f>G80*G80</f>
        <v>4.7102033454849597E-3</v>
      </c>
    </row>
    <row r="81" spans="1:9" x14ac:dyDescent="0.25">
      <c r="A81" s="3">
        <v>77</v>
      </c>
      <c r="B81" s="3">
        <v>321.98029018453963</v>
      </c>
      <c r="C81" s="3">
        <v>300.37115849369587</v>
      </c>
      <c r="D81" s="3">
        <f>(B82-B80)/(2*l/79)</f>
        <v>-4.2439336475810103</v>
      </c>
      <c r="E81" s="3">
        <f>(C82-C80)/(2*l/79)</f>
        <v>-1.2810504233823989</v>
      </c>
      <c r="F81" s="3">
        <f>D81+((p*u*(B81-C81))/(Ma*(4000+0.1*B81+0.01*B81*B81)))</f>
        <v>1.9138096492800294E-2</v>
      </c>
      <c r="G81" s="3">
        <f>E81+((p*u*(B81-C81))/(mb*(3000+0.2*C81+0.05*C81*C81)))</f>
        <v>0.14600779614295845</v>
      </c>
      <c r="H81" s="3">
        <f>F81*F81</f>
        <v>3.6626673736773492E-4</v>
      </c>
      <c r="I81" s="3">
        <f>G81*G81</f>
        <v>2.1318276534523711E-2</v>
      </c>
    </row>
    <row r="82" spans="1:9" x14ac:dyDescent="0.25">
      <c r="A82" s="3">
        <v>78</v>
      </c>
      <c r="B82" s="3">
        <v>321.42524329128224</v>
      </c>
      <c r="C82" s="3">
        <v>300.16375696425774</v>
      </c>
      <c r="D82" s="3">
        <f>(B83-B81)/(2*l/79)</f>
        <v>-4.2290678090034017</v>
      </c>
      <c r="E82" s="3">
        <f>(C83-C81)/(2*l/79)</f>
        <v>-1.466076050098698</v>
      </c>
      <c r="F82" s="3">
        <f>D82+((p*u*(B82-C82))/(Ma*(4000+0.1*B82+0.01*B82*B82)))</f>
        <v>-3.1576677057397085E-2</v>
      </c>
      <c r="G82" s="3">
        <f>E82+((p*u*(B82-C82))/(mb*(3000+0.2*C82+0.05*C82*C82)))</f>
        <v>-6.081261031966223E-2</v>
      </c>
      <c r="H82" s="3">
        <f>F82*F82</f>
        <v>9.9708653398714736E-4</v>
      </c>
      <c r="I82" s="3">
        <f>G82*G82</f>
        <v>3.6981735738910891E-3</v>
      </c>
    </row>
    <row r="83" spans="1:9" x14ac:dyDescent="0.25">
      <c r="A83" s="3">
        <v>79</v>
      </c>
      <c r="B83" s="3">
        <v>320.90964010631092</v>
      </c>
      <c r="C83" s="3">
        <v>300</v>
      </c>
      <c r="D83" s="3">
        <f>(B83-B82)/(l/79)</f>
        <v>-4.0732651612734738</v>
      </c>
      <c r="E83" s="3">
        <f>(C83-C82)/(l/79)</f>
        <v>-1.2936800176361714</v>
      </c>
      <c r="F83" s="3">
        <f>D83+((p*u*(B83-C83))/(Ma*(4000+0.1*B83+0.01*B83*B83)))</f>
        <v>5.7506609803845699E-2</v>
      </c>
      <c r="G83" s="3">
        <f>E83+((p*u*(B83-C83))/(mb*(3000+0.2*C83+0.05*C83*C83)))</f>
        <v>8.9232687807672351E-2</v>
      </c>
      <c r="H83" s="3">
        <f>F83*F83</f>
        <v>3.3070101711317624E-3</v>
      </c>
      <c r="I83" s="3">
        <f>G83*G83</f>
        <v>7.9624725733815176E-3</v>
      </c>
    </row>
    <row r="84" spans="1:9" x14ac:dyDescent="0.25">
      <c r="A84" s="3"/>
      <c r="B84" s="3"/>
      <c r="C84" s="3"/>
      <c r="D84" s="3"/>
      <c r="E84" s="3"/>
      <c r="F84" s="3"/>
      <c r="G84" s="3"/>
      <c r="H84" s="3">
        <f>SUM(H4:H83)</f>
        <v>2.7610182521474131</v>
      </c>
      <c r="I84" s="3">
        <f>SUM(I4:I83)</f>
        <v>1.5537957565525091</v>
      </c>
    </row>
    <row r="85" spans="1:9" x14ac:dyDescent="0.25">
      <c r="I85">
        <f>SUM(H84:I84)</f>
        <v>4.3148140086999227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7"/>
  <sheetViews>
    <sheetView tabSelected="1" workbookViewId="0">
      <selection activeCell="F8" sqref="F8"/>
    </sheetView>
  </sheetViews>
  <sheetFormatPr defaultColWidth="8.85546875" defaultRowHeight="15" x14ac:dyDescent="0.25"/>
  <sheetData>
    <row r="1" spans="1:2" x14ac:dyDescent="0.25">
      <c r="A1" s="2" t="s">
        <v>13</v>
      </c>
      <c r="B1" s="2" t="s">
        <v>16</v>
      </c>
    </row>
    <row r="2" spans="1:2" x14ac:dyDescent="0.25">
      <c r="A2" s="3">
        <v>10</v>
      </c>
      <c r="B2" s="3">
        <f>ea</f>
        <v>0.14518731256743395</v>
      </c>
    </row>
    <row r="3" spans="1:2" x14ac:dyDescent="0.25">
      <c r="A3" s="3">
        <v>20</v>
      </c>
      <c r="B3" s="3">
        <f>eb</f>
        <v>0.15147317600991678</v>
      </c>
    </row>
    <row r="4" spans="1:2" x14ac:dyDescent="0.25">
      <c r="A4" s="3">
        <v>30</v>
      </c>
      <c r="B4" s="3">
        <f>ec</f>
        <v>0.33296927135447119</v>
      </c>
    </row>
    <row r="5" spans="1:2" x14ac:dyDescent="0.25">
      <c r="A5" s="3">
        <v>40</v>
      </c>
      <c r="B5" s="3">
        <f>ed</f>
        <v>0.44900226933074566</v>
      </c>
    </row>
    <row r="6" spans="1:2" x14ac:dyDescent="0.25">
      <c r="A6" s="3">
        <v>60</v>
      </c>
      <c r="B6" s="3">
        <f>ee</f>
        <v>0.32311344857475904</v>
      </c>
    </row>
    <row r="7" spans="1:2" x14ac:dyDescent="0.25">
      <c r="A7" s="3">
        <v>80</v>
      </c>
      <c r="B7" s="3">
        <f>ef</f>
        <v>0.39533201427869374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11</vt:i4>
      </vt:variant>
    </vt:vector>
  </HeadingPairs>
  <TitlesOfParts>
    <vt:vector size="18" baseType="lpstr">
      <vt:lpstr>i=10</vt:lpstr>
      <vt:lpstr>i=20</vt:lpstr>
      <vt:lpstr>i=30</vt:lpstr>
      <vt:lpstr>i=40</vt:lpstr>
      <vt:lpstr>i=60</vt:lpstr>
      <vt:lpstr>i=80</vt:lpstr>
      <vt:lpstr>PLOT</vt:lpstr>
      <vt:lpstr>ea</vt:lpstr>
      <vt:lpstr>eb</vt:lpstr>
      <vt:lpstr>ec</vt:lpstr>
      <vt:lpstr>ed</vt:lpstr>
      <vt:lpstr>ee</vt:lpstr>
      <vt:lpstr>ef</vt:lpstr>
      <vt:lpstr>l</vt:lpstr>
      <vt:lpstr>Ma</vt:lpstr>
      <vt:lpstr>mb</vt:lpstr>
      <vt:lpstr>p</vt:lpstr>
      <vt:lpstr>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KOMAL THAKARE</dc:creator>
  <cp:lastModifiedBy>MITHIL</cp:lastModifiedBy>
  <dcterms:created xsi:type="dcterms:W3CDTF">2015-12-23T11:06:29Z</dcterms:created>
  <dcterms:modified xsi:type="dcterms:W3CDTF">2015-12-30T02:55:09Z</dcterms:modified>
</cp:coreProperties>
</file>