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dmin\Desktop\Internship Project Work\Heart Disease data\Heart Disease data\"/>
    </mc:Choice>
  </mc:AlternateContent>
  <xr:revisionPtr revIDLastSave="0" documentId="13_ncr:1_{4F5019A9-ECCA-4F88-B689-D82AE38A4E46}" xr6:coauthVersionLast="47" xr6:coauthVersionMax="47" xr10:uidLastSave="{00000000-0000-0000-0000-000000000000}"/>
  <bookViews>
    <workbookView xWindow="-110" yWindow="-110" windowWidth="19420" windowHeight="10420" activeTab="5" xr2:uid="{00000000-000D-0000-FFFF-FFFF00000000}"/>
  </bookViews>
  <sheets>
    <sheet name="Sheet1" sheetId="2" r:id="rId1"/>
    <sheet name="Sheet4" sheetId="5" r:id="rId2"/>
    <sheet name="Sheet7" sheetId="8" r:id="rId3"/>
    <sheet name="Sheet8" sheetId="10" r:id="rId4"/>
    <sheet name="Data" sheetId="1" r:id="rId5"/>
    <sheet name="Dashboard" sheetId="3" r:id="rId6"/>
    <sheet name="Sheet2" sheetId="11" r:id="rId7"/>
  </sheets>
  <definedNames>
    <definedName name="_xlnm._FilterDatabase" localSheetId="4" hidden="1">Data!$A$1:$S$303</definedName>
    <definedName name="Slicer_age_cat">#N/A</definedName>
    <definedName name="Slicer_age_cat1">#N/A</definedName>
    <definedName name="Slicer_bp">#N/A</definedName>
    <definedName name="Slicer_ChestPain">#N/A</definedName>
    <definedName name="Slicer_chol_cc">#N/A</definedName>
    <definedName name="Slicer_target1">#N/A</definedName>
    <definedName name="Slicer_target11">#N/A</definedName>
  </definedNames>
  <calcPr calcId="191029"/>
  <pivotCaches>
    <pivotCache cacheId="0" r:id="rId8"/>
    <pivotCache cacheId="7"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2" l="1"/>
  <c r="G21" i="2"/>
  <c r="G22" i="2"/>
  <c r="O13" i="2"/>
  <c r="N13" i="2"/>
  <c r="M13" i="2"/>
  <c r="M3" i="2"/>
  <c r="N3" i="2"/>
  <c r="H21" i="2"/>
  <c r="H19" i="2"/>
  <c r="I22" i="2"/>
  <c r="I21" i="2"/>
  <c r="H20" i="2"/>
  <c r="I20" i="2"/>
  <c r="I19" i="2"/>
  <c r="H22" i="2"/>
  <c r="O3" i="2" l="1"/>
  <c r="N5" i="2"/>
  <c r="O15" i="2"/>
  <c r="N6" i="2"/>
  <c r="N7" i="2"/>
  <c r="N14" i="2"/>
  <c r="O6" i="2"/>
  <c r="N15" i="2"/>
  <c r="O7" i="2"/>
  <c r="N16" i="2"/>
  <c r="O14" i="2"/>
  <c r="O16" i="2"/>
  <c r="O5" i="2"/>
</calcChain>
</file>

<file path=xl/sharedStrings.xml><?xml version="1.0" encoding="utf-8"?>
<sst xmlns="http://schemas.openxmlformats.org/spreadsheetml/2006/main" count="1641" uniqueCount="61">
  <si>
    <t>age</t>
  </si>
  <si>
    <t>sex</t>
  </si>
  <si>
    <t>cp</t>
  </si>
  <si>
    <t>trestbps</t>
  </si>
  <si>
    <t>chol</t>
  </si>
  <si>
    <t>fbs</t>
  </si>
  <si>
    <t>restecg</t>
  </si>
  <si>
    <t>thalach</t>
  </si>
  <si>
    <t>exang</t>
  </si>
  <si>
    <t>oldpeak</t>
  </si>
  <si>
    <t>slope</t>
  </si>
  <si>
    <t>ca</t>
  </si>
  <si>
    <t>thal</t>
  </si>
  <si>
    <t>target</t>
  </si>
  <si>
    <t>target1</t>
  </si>
  <si>
    <t>age_cat</t>
  </si>
  <si>
    <t>bp</t>
  </si>
  <si>
    <t>chol_cc</t>
  </si>
  <si>
    <t>No_Heart_Disease</t>
  </si>
  <si>
    <t>Mid</t>
  </si>
  <si>
    <t>Normal</t>
  </si>
  <si>
    <t>High</t>
  </si>
  <si>
    <t>Elevated</t>
  </si>
  <si>
    <t>Older</t>
  </si>
  <si>
    <t>High Risk</t>
  </si>
  <si>
    <t>BorderLine High</t>
  </si>
  <si>
    <t>Heart_Disease</t>
  </si>
  <si>
    <t>Young</t>
  </si>
  <si>
    <t>Row Labels</t>
  </si>
  <si>
    <t>Grand Total</t>
  </si>
  <si>
    <t>Count of age</t>
  </si>
  <si>
    <t>Total People</t>
  </si>
  <si>
    <t>Male</t>
  </si>
  <si>
    <t>Female</t>
  </si>
  <si>
    <t>Column Labels</t>
  </si>
  <si>
    <t>Age Category</t>
  </si>
  <si>
    <t>Old</t>
  </si>
  <si>
    <t>0 Total</t>
  </si>
  <si>
    <t>1 Total</t>
  </si>
  <si>
    <t>Heart Disease</t>
  </si>
  <si>
    <t>ChestPain</t>
  </si>
  <si>
    <t>Typical Angina</t>
  </si>
  <si>
    <t>Atypical Angina</t>
  </si>
  <si>
    <t>Non-Anginal Pain</t>
  </si>
  <si>
    <t>Asymptomatic</t>
  </si>
  <si>
    <t>29-38</t>
  </si>
  <si>
    <t>39-48</t>
  </si>
  <si>
    <t>49-58</t>
  </si>
  <si>
    <t>59-68</t>
  </si>
  <si>
    <t>69-78</t>
  </si>
  <si>
    <t>Sum of exang</t>
  </si>
  <si>
    <t>Sum of ca</t>
  </si>
  <si>
    <t>Sum of thal</t>
  </si>
  <si>
    <t>Sum of oldpeak</t>
  </si>
  <si>
    <t>Sum of slope</t>
  </si>
  <si>
    <t>Count of chol</t>
  </si>
  <si>
    <t>Count of trestbps</t>
  </si>
  <si>
    <t>Count of thalach</t>
  </si>
  <si>
    <t>Count of cp</t>
  </si>
  <si>
    <t>Count of fbs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</si>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</sst>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rgb="FFFFFF00"/>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0" fontId="0" fillId="33" borderId="0" xfId="0" applyFill="1"/>
    <xf numFmtId="0" fontId="0" fillId="0" borderId="0" xfId="0" applyNumberFormat="1"/>
    <xf numFmtId="0" fontId="0" fillId="34" borderId="0" xfId="0" applyFill="1"/>
    <xf numFmtId="0" fontId="0" fillId="35"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C6-400A-99BF-F40BF4F8B3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C6-400A-99BF-F40BF4F8B349}"/>
              </c:ext>
            </c:extLst>
          </c:dPt>
          <c:dPt>
            <c:idx val="2"/>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1-EE06-464B-A15B-4F6FA20BF3E6}"/>
              </c:ext>
            </c:extLst>
          </c:dPt>
          <c:dLbls>
            <c:spPr>
              <a:noFill/>
              <a:ln>
                <a:noFill/>
              </a:ln>
              <a:effectLst/>
            </c:spPr>
            <c:txPr>
              <a:bodyPr rot="-270000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val>
            <c:numRef>
              <c:f>Sheet1!$N$5:$N$7</c:f>
              <c:numCache>
                <c:formatCode>0.0%</c:formatCode>
                <c:ptCount val="3"/>
                <c:pt idx="0">
                  <c:v>2.4271844660194174E-2</c:v>
                </c:pt>
                <c:pt idx="1">
                  <c:v>0.87864077669902918</c:v>
                </c:pt>
                <c:pt idx="2">
                  <c:v>9.7087378640776698E-2</c:v>
                </c:pt>
              </c:numCache>
            </c:numRef>
          </c:val>
          <c:extLst>
            <c:ext xmlns:c16="http://schemas.microsoft.com/office/drawing/2014/chart" uri="{C3380CC4-5D6E-409C-BE32-E72D297353CC}">
              <c16:uniqueId val="{00000000-EE06-464B-A15B-4F6FA20BF3E6}"/>
            </c:ext>
          </c:extLst>
        </c:ser>
        <c:dLbls>
          <c:showLegendKey val="0"/>
          <c:showVal val="1"/>
          <c:showCatName val="0"/>
          <c:showSerName val="0"/>
          <c:showPercent val="0"/>
          <c:showBubbleSize val="0"/>
          <c:showLeaderLines val="1"/>
        </c:dLbls>
        <c:firstSliceAng val="39"/>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no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280898876404495"/>
          <c:y val="0.125"/>
          <c:w val="0.47191011235955055"/>
          <c:h val="0.65625"/>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0024-4434-84F2-88B2F258EFD2}"/>
              </c:ext>
            </c:extLst>
          </c:dPt>
          <c:dPt>
            <c:idx val="1"/>
            <c:bubble3D val="0"/>
            <c:spPr>
              <a:solidFill>
                <a:srgbClr val="C00000"/>
              </a:solidFill>
              <a:ln w="19050">
                <a:noFill/>
              </a:ln>
              <a:effectLst/>
            </c:spPr>
            <c:extLst>
              <c:ext xmlns:c16="http://schemas.microsoft.com/office/drawing/2014/chart" uri="{C3380CC4-5D6E-409C-BE32-E72D297353CC}">
                <c16:uniqueId val="{00000003-0024-4434-84F2-88B2F258EFD2}"/>
              </c:ext>
            </c:extLst>
          </c:dPt>
          <c:dPt>
            <c:idx val="2"/>
            <c:bubble3D val="0"/>
            <c:spPr>
              <a:solidFill>
                <a:schemeClr val="accent1">
                  <a:lumMod val="50000"/>
                </a:schemeClr>
              </a:solidFill>
              <a:ln w="19050">
                <a:noFill/>
              </a:ln>
              <a:effectLst/>
            </c:spPr>
            <c:extLst>
              <c:ext xmlns:c16="http://schemas.microsoft.com/office/drawing/2014/chart" uri="{C3380CC4-5D6E-409C-BE32-E72D297353CC}">
                <c16:uniqueId val="{00000005-0024-4434-84F2-88B2F258EFD2}"/>
              </c:ext>
            </c:extLst>
          </c:dPt>
          <c:val>
            <c:numRef>
              <c:f>Sheet1!$O$14:$O$16</c:f>
              <c:numCache>
                <c:formatCode>0.0%</c:formatCode>
                <c:ptCount val="3"/>
                <c:pt idx="0">
                  <c:v>2.7777777777777776E-2</c:v>
                </c:pt>
                <c:pt idx="1">
                  <c:v>0.80555555555555558</c:v>
                </c:pt>
                <c:pt idx="2">
                  <c:v>0.16666666666666666</c:v>
                </c:pt>
              </c:numCache>
            </c:numRef>
          </c:val>
          <c:extLst>
            <c:ext xmlns:c16="http://schemas.microsoft.com/office/drawing/2014/chart" uri="{C3380CC4-5D6E-409C-BE32-E72D297353CC}">
              <c16:uniqueId val="{00000006-0024-4434-84F2-88B2F258EFD2}"/>
            </c:ext>
          </c:extLst>
        </c:ser>
        <c:dLbls>
          <c:showLegendKey val="0"/>
          <c:showVal val="0"/>
          <c:showCatName val="0"/>
          <c:showSerName val="0"/>
          <c:showPercent val="0"/>
          <c:showBubbleSize val="0"/>
          <c:showLeaderLines val="1"/>
        </c:dLbls>
        <c:firstSliceAng val="56"/>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784775410457376E-2"/>
          <c:y val="3.2500116479522903E-2"/>
          <c:w val="0.89019685039370078"/>
          <c:h val="0.73577136191309422"/>
        </c:manualLayout>
      </c:layout>
      <c:barChart>
        <c:barDir val="col"/>
        <c:grouping val="clustered"/>
        <c:varyColors val="0"/>
        <c:ser>
          <c:idx val="0"/>
          <c:order val="0"/>
          <c:tx>
            <c:strRef>
              <c:f>Sheet1!$G$19</c:f>
              <c:strCache>
                <c:ptCount val="1"/>
                <c:pt idx="0">
                  <c:v>Typical Angina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Sheet1!$H$18:$I$18</c:f>
              <c:strCache>
                <c:ptCount val="2"/>
                <c:pt idx="0">
                  <c:v>Heart_Disease</c:v>
                </c:pt>
                <c:pt idx="1">
                  <c:v>No_Heart_Disease</c:v>
                </c:pt>
              </c:strCache>
            </c:strRef>
          </c:cat>
          <c:val>
            <c:numRef>
              <c:f>Sheet1!$H$19:$I$19</c:f>
              <c:numCache>
                <c:formatCode>General</c:formatCode>
                <c:ptCount val="2"/>
                <c:pt idx="0">
                  <c:v>16</c:v>
                </c:pt>
                <c:pt idx="1">
                  <c:v>7</c:v>
                </c:pt>
              </c:numCache>
            </c:numRef>
          </c:val>
          <c:extLst>
            <c:ext xmlns:c16="http://schemas.microsoft.com/office/drawing/2014/chart" uri="{C3380CC4-5D6E-409C-BE32-E72D297353CC}">
              <c16:uniqueId val="{00000000-1791-49BF-9673-9016E5867410}"/>
            </c:ext>
          </c:extLst>
        </c:ser>
        <c:ser>
          <c:idx val="1"/>
          <c:order val="1"/>
          <c:tx>
            <c:strRef>
              <c:f>Sheet1!$G$20</c:f>
              <c:strCache>
                <c:ptCount val="1"/>
                <c:pt idx="0">
                  <c:v>Atypical Angina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Sheet1!$H$18:$I$18</c:f>
              <c:strCache>
                <c:ptCount val="2"/>
                <c:pt idx="0">
                  <c:v>Heart_Disease</c:v>
                </c:pt>
                <c:pt idx="1">
                  <c:v>No_Heart_Disease</c:v>
                </c:pt>
              </c:strCache>
            </c:strRef>
          </c:cat>
          <c:val>
            <c:numRef>
              <c:f>Sheet1!$H$20:$I$20</c:f>
              <c:numCache>
                <c:formatCode>General</c:formatCode>
                <c:ptCount val="2"/>
                <c:pt idx="0">
                  <c:v>41</c:v>
                </c:pt>
                <c:pt idx="1">
                  <c:v>9</c:v>
                </c:pt>
              </c:numCache>
            </c:numRef>
          </c:val>
          <c:extLst>
            <c:ext xmlns:c16="http://schemas.microsoft.com/office/drawing/2014/chart" uri="{C3380CC4-5D6E-409C-BE32-E72D297353CC}">
              <c16:uniqueId val="{00000001-1791-49BF-9673-9016E5867410}"/>
            </c:ext>
          </c:extLst>
        </c:ser>
        <c:ser>
          <c:idx val="2"/>
          <c:order val="2"/>
          <c:tx>
            <c:strRef>
              <c:f>Sheet1!$G$21</c:f>
              <c:strCache>
                <c:ptCount val="1"/>
                <c:pt idx="0">
                  <c:v>Non-Anginal Pain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Sheet1!$H$18:$I$18</c:f>
              <c:strCache>
                <c:ptCount val="2"/>
                <c:pt idx="0">
                  <c:v>Heart_Disease</c:v>
                </c:pt>
                <c:pt idx="1">
                  <c:v>No_Heart_Disease</c:v>
                </c:pt>
              </c:strCache>
            </c:strRef>
          </c:cat>
          <c:val>
            <c:numRef>
              <c:f>Sheet1!$H$21:$I$21</c:f>
              <c:numCache>
                <c:formatCode>General</c:formatCode>
                <c:ptCount val="2"/>
                <c:pt idx="0">
                  <c:v>68</c:v>
                </c:pt>
                <c:pt idx="1">
                  <c:v>18</c:v>
                </c:pt>
              </c:numCache>
            </c:numRef>
          </c:val>
          <c:extLst>
            <c:ext xmlns:c16="http://schemas.microsoft.com/office/drawing/2014/chart" uri="{C3380CC4-5D6E-409C-BE32-E72D297353CC}">
              <c16:uniqueId val="{00000002-1791-49BF-9673-9016E5867410}"/>
            </c:ext>
          </c:extLst>
        </c:ser>
        <c:ser>
          <c:idx val="3"/>
          <c:order val="3"/>
          <c:tx>
            <c:strRef>
              <c:f>Sheet1!$G$22</c:f>
              <c:strCache>
                <c:ptCount val="1"/>
                <c:pt idx="0">
                  <c:v>Typical Angina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Sheet1!$H$18:$I$18</c:f>
              <c:strCache>
                <c:ptCount val="2"/>
                <c:pt idx="0">
                  <c:v>Heart_Disease</c:v>
                </c:pt>
                <c:pt idx="1">
                  <c:v>No_Heart_Disease</c:v>
                </c:pt>
              </c:strCache>
            </c:strRef>
          </c:cat>
          <c:val>
            <c:numRef>
              <c:f>Sheet1!$H$22:$I$22</c:f>
              <c:numCache>
                <c:formatCode>General</c:formatCode>
                <c:ptCount val="2"/>
                <c:pt idx="0">
                  <c:v>39</c:v>
                </c:pt>
                <c:pt idx="1">
                  <c:v>104</c:v>
                </c:pt>
              </c:numCache>
            </c:numRef>
          </c:val>
          <c:extLst>
            <c:ext xmlns:c16="http://schemas.microsoft.com/office/drawing/2014/chart" uri="{C3380CC4-5D6E-409C-BE32-E72D297353CC}">
              <c16:uniqueId val="{00000003-1791-49BF-9673-9016E5867410}"/>
            </c:ext>
          </c:extLst>
        </c:ser>
        <c:dLbls>
          <c:dLblPos val="outEnd"/>
          <c:showLegendKey val="0"/>
          <c:showVal val="1"/>
          <c:showCatName val="0"/>
          <c:showSerName val="0"/>
          <c:showPercent val="0"/>
          <c:showBubbleSize val="0"/>
        </c:dLbls>
        <c:gapWidth val="100"/>
        <c:overlap val="-24"/>
        <c:axId val="1451135680"/>
        <c:axId val="1403765200"/>
      </c:barChart>
      <c:catAx>
        <c:axId val="1451135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3765200"/>
        <c:crosses val="autoZero"/>
        <c:auto val="1"/>
        <c:lblAlgn val="ctr"/>
        <c:lblOffset val="100"/>
        <c:noMultiLvlLbl val="0"/>
      </c:catAx>
      <c:valAx>
        <c:axId val="1403765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1135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[Dashboard.xlsx]Sheet4!PivotTable22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Count of chol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Sheet4!$A$4:$A$9</c:f>
              <c:strCache>
                <c:ptCount val="5"/>
                <c:pt idx="0">
                  <c:v>29-38</c:v>
                </c:pt>
                <c:pt idx="1">
                  <c:v>39-48</c:v>
                </c:pt>
                <c:pt idx="2">
                  <c:v>49-58</c:v>
                </c:pt>
                <c:pt idx="3">
                  <c:v>59-68</c:v>
                </c:pt>
                <c:pt idx="4">
                  <c:v>69-78</c:v>
                </c:pt>
              </c:strCache>
            </c:strRef>
          </c:cat>
          <c:val>
            <c:numRef>
              <c:f>Sheet4!$B$4:$B$9</c:f>
              <c:numCache>
                <c:formatCode>General</c:formatCode>
                <c:ptCount val="5"/>
                <c:pt idx="0">
                  <c:v>11</c:v>
                </c:pt>
                <c:pt idx="1">
                  <c:v>71</c:v>
                </c:pt>
                <c:pt idx="2">
                  <c:v>116</c:v>
                </c:pt>
                <c:pt idx="3">
                  <c:v>91</c:v>
                </c:pt>
                <c:pt idx="4">
                  <c:v>13</c:v>
                </c:pt>
              </c:numCache>
            </c:numRef>
          </c:val>
          <c:smooth val="0"/>
          <c:extLst>
            <c:ext xmlns:c16="http://schemas.microsoft.com/office/drawing/2014/chart" uri="{C3380CC4-5D6E-409C-BE32-E72D297353CC}">
              <c16:uniqueId val="{00000000-7061-4F56-BBB6-52BEDE88F590}"/>
            </c:ext>
          </c:extLst>
        </c:ser>
        <c:ser>
          <c:idx val="1"/>
          <c:order val="1"/>
          <c:tx>
            <c:strRef>
              <c:f>Sheet4!$C$3</c:f>
              <c:strCache>
                <c:ptCount val="1"/>
                <c:pt idx="0">
                  <c:v>Count of trestbps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Sheet4!$A$4:$A$9</c:f>
              <c:strCache>
                <c:ptCount val="5"/>
                <c:pt idx="0">
                  <c:v>29-38</c:v>
                </c:pt>
                <c:pt idx="1">
                  <c:v>39-48</c:v>
                </c:pt>
                <c:pt idx="2">
                  <c:v>49-58</c:v>
                </c:pt>
                <c:pt idx="3">
                  <c:v>59-68</c:v>
                </c:pt>
                <c:pt idx="4">
                  <c:v>69-78</c:v>
                </c:pt>
              </c:strCache>
            </c:strRef>
          </c:cat>
          <c:val>
            <c:numRef>
              <c:f>Sheet4!$C$4:$C$9</c:f>
              <c:numCache>
                <c:formatCode>General</c:formatCode>
                <c:ptCount val="5"/>
                <c:pt idx="0">
                  <c:v>11</c:v>
                </c:pt>
                <c:pt idx="1">
                  <c:v>71</c:v>
                </c:pt>
                <c:pt idx="2">
                  <c:v>116</c:v>
                </c:pt>
                <c:pt idx="3">
                  <c:v>91</c:v>
                </c:pt>
                <c:pt idx="4">
                  <c:v>13</c:v>
                </c:pt>
              </c:numCache>
            </c:numRef>
          </c:val>
          <c:smooth val="0"/>
          <c:extLst>
            <c:ext xmlns:c16="http://schemas.microsoft.com/office/drawing/2014/chart" uri="{C3380CC4-5D6E-409C-BE32-E72D297353CC}">
              <c16:uniqueId val="{00000001-7061-4F56-BBB6-52BEDE88F590}"/>
            </c:ext>
          </c:extLst>
        </c:ser>
        <c:ser>
          <c:idx val="2"/>
          <c:order val="2"/>
          <c:tx>
            <c:strRef>
              <c:f>Sheet4!$D$3</c:f>
              <c:strCache>
                <c:ptCount val="1"/>
                <c:pt idx="0">
                  <c:v>Count of thalach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Sheet4!$A$4:$A$9</c:f>
              <c:strCache>
                <c:ptCount val="5"/>
                <c:pt idx="0">
                  <c:v>29-38</c:v>
                </c:pt>
                <c:pt idx="1">
                  <c:v>39-48</c:v>
                </c:pt>
                <c:pt idx="2">
                  <c:v>49-58</c:v>
                </c:pt>
                <c:pt idx="3">
                  <c:v>59-68</c:v>
                </c:pt>
                <c:pt idx="4">
                  <c:v>69-78</c:v>
                </c:pt>
              </c:strCache>
            </c:strRef>
          </c:cat>
          <c:val>
            <c:numRef>
              <c:f>Sheet4!$D$4:$D$9</c:f>
              <c:numCache>
                <c:formatCode>General</c:formatCode>
                <c:ptCount val="5"/>
                <c:pt idx="0">
                  <c:v>11</c:v>
                </c:pt>
                <c:pt idx="1">
                  <c:v>71</c:v>
                </c:pt>
                <c:pt idx="2">
                  <c:v>116</c:v>
                </c:pt>
                <c:pt idx="3">
                  <c:v>91</c:v>
                </c:pt>
                <c:pt idx="4">
                  <c:v>13</c:v>
                </c:pt>
              </c:numCache>
            </c:numRef>
          </c:val>
          <c:smooth val="0"/>
          <c:extLst>
            <c:ext xmlns:c16="http://schemas.microsoft.com/office/drawing/2014/chart" uri="{C3380CC4-5D6E-409C-BE32-E72D297353CC}">
              <c16:uniqueId val="{00000002-7061-4F56-BBB6-52BEDE88F590}"/>
            </c:ext>
          </c:extLst>
        </c:ser>
        <c:dLbls>
          <c:showLegendKey val="0"/>
          <c:showVal val="0"/>
          <c:showCatName val="0"/>
          <c:showSerName val="0"/>
          <c:showPercent val="0"/>
          <c:showBubbleSize val="0"/>
        </c:dLbls>
        <c:marker val="1"/>
        <c:smooth val="0"/>
        <c:axId val="1284925648"/>
        <c:axId val="1403781072"/>
      </c:lineChart>
      <c:catAx>
        <c:axId val="128492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403781072"/>
        <c:crosses val="autoZero"/>
        <c:auto val="1"/>
        <c:lblAlgn val="ctr"/>
        <c:lblOffset val="100"/>
        <c:noMultiLvlLbl val="0"/>
      </c:catAx>
      <c:valAx>
        <c:axId val="1403781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284925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[Dashboard.xlsx]Sheet7!PivotTable27</c:name>
    <c:fmtId val="5"/>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Sheet7!$B$3</c:f>
              <c:strCache>
                <c:ptCount val="1"/>
                <c:pt idx="0">
                  <c:v>Sum of exang</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Sheet7!$A$4:$A$6</c:f>
              <c:strCache>
                <c:ptCount val="2"/>
                <c:pt idx="0">
                  <c:v>Heart_Disease</c:v>
                </c:pt>
                <c:pt idx="1">
                  <c:v>No_Heart_Disease</c:v>
                </c:pt>
              </c:strCache>
            </c:strRef>
          </c:cat>
          <c:val>
            <c:numRef>
              <c:f>Sheet7!$B$4:$B$6</c:f>
              <c:numCache>
                <c:formatCode>General</c:formatCode>
                <c:ptCount val="2"/>
                <c:pt idx="0">
                  <c:v>23</c:v>
                </c:pt>
                <c:pt idx="1">
                  <c:v>76</c:v>
                </c:pt>
              </c:numCache>
            </c:numRef>
          </c:val>
          <c:extLst>
            <c:ext xmlns:c16="http://schemas.microsoft.com/office/drawing/2014/chart" uri="{C3380CC4-5D6E-409C-BE32-E72D297353CC}">
              <c16:uniqueId val="{00000000-321A-4FE6-A0A4-664D006AFC95}"/>
            </c:ext>
          </c:extLst>
        </c:ser>
        <c:ser>
          <c:idx val="1"/>
          <c:order val="1"/>
          <c:tx>
            <c:strRef>
              <c:f>Sheet7!$C$3</c:f>
              <c:strCache>
                <c:ptCount val="1"/>
                <c:pt idx="0">
                  <c:v>Sum of ca</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Sheet7!$A$4:$A$6</c:f>
              <c:strCache>
                <c:ptCount val="2"/>
                <c:pt idx="0">
                  <c:v>Heart_Disease</c:v>
                </c:pt>
                <c:pt idx="1">
                  <c:v>No_Heart_Disease</c:v>
                </c:pt>
              </c:strCache>
            </c:strRef>
          </c:cat>
          <c:val>
            <c:numRef>
              <c:f>Sheet7!$C$4:$C$6</c:f>
              <c:numCache>
                <c:formatCode>General</c:formatCode>
                <c:ptCount val="2"/>
                <c:pt idx="0">
                  <c:v>56</c:v>
                </c:pt>
                <c:pt idx="1">
                  <c:v>161</c:v>
                </c:pt>
              </c:numCache>
            </c:numRef>
          </c:val>
          <c:extLst>
            <c:ext xmlns:c16="http://schemas.microsoft.com/office/drawing/2014/chart" uri="{C3380CC4-5D6E-409C-BE32-E72D297353CC}">
              <c16:uniqueId val="{00000001-321A-4FE6-A0A4-664D006AFC95}"/>
            </c:ext>
          </c:extLst>
        </c:ser>
        <c:ser>
          <c:idx val="2"/>
          <c:order val="2"/>
          <c:tx>
            <c:strRef>
              <c:f>Sheet7!$D$3</c:f>
              <c:strCache>
                <c:ptCount val="1"/>
                <c:pt idx="0">
                  <c:v>Sum of thal</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cat>
            <c:strRef>
              <c:f>Sheet7!$A$4:$A$6</c:f>
              <c:strCache>
                <c:ptCount val="2"/>
                <c:pt idx="0">
                  <c:v>Heart_Disease</c:v>
                </c:pt>
                <c:pt idx="1">
                  <c:v>No_Heart_Disease</c:v>
                </c:pt>
              </c:strCache>
            </c:strRef>
          </c:cat>
          <c:val>
            <c:numRef>
              <c:f>Sheet7!$D$4:$D$6</c:f>
              <c:numCache>
                <c:formatCode>General</c:formatCode>
                <c:ptCount val="2"/>
                <c:pt idx="0">
                  <c:v>348</c:v>
                </c:pt>
                <c:pt idx="1">
                  <c:v>351</c:v>
                </c:pt>
              </c:numCache>
            </c:numRef>
          </c:val>
          <c:extLst>
            <c:ext xmlns:c16="http://schemas.microsoft.com/office/drawing/2014/chart" uri="{C3380CC4-5D6E-409C-BE32-E72D297353CC}">
              <c16:uniqueId val="{00000002-321A-4FE6-A0A4-664D006AFC95}"/>
            </c:ext>
          </c:extLst>
        </c:ser>
        <c:ser>
          <c:idx val="3"/>
          <c:order val="3"/>
          <c:tx>
            <c:strRef>
              <c:f>Sheet7!$E$3</c:f>
              <c:strCache>
                <c:ptCount val="1"/>
                <c:pt idx="0">
                  <c:v>Sum of oldpeak</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cat>
            <c:strRef>
              <c:f>Sheet7!$A$4:$A$6</c:f>
              <c:strCache>
                <c:ptCount val="2"/>
                <c:pt idx="0">
                  <c:v>Heart_Disease</c:v>
                </c:pt>
                <c:pt idx="1">
                  <c:v>No_Heart_Disease</c:v>
                </c:pt>
              </c:strCache>
            </c:strRef>
          </c:cat>
          <c:val>
            <c:numRef>
              <c:f>Sheet7!$E$4:$E$6</c:f>
              <c:numCache>
                <c:formatCode>General</c:formatCode>
                <c:ptCount val="2"/>
                <c:pt idx="0">
                  <c:v>96.19999999999996</c:v>
                </c:pt>
                <c:pt idx="1">
                  <c:v>218.79999999999995</c:v>
                </c:pt>
              </c:numCache>
            </c:numRef>
          </c:val>
          <c:extLst>
            <c:ext xmlns:c16="http://schemas.microsoft.com/office/drawing/2014/chart" uri="{C3380CC4-5D6E-409C-BE32-E72D297353CC}">
              <c16:uniqueId val="{00000003-321A-4FE6-A0A4-664D006AFC95}"/>
            </c:ext>
          </c:extLst>
        </c:ser>
        <c:ser>
          <c:idx val="4"/>
          <c:order val="4"/>
          <c:tx>
            <c:strRef>
              <c:f>Sheet7!$F$3</c:f>
              <c:strCache>
                <c:ptCount val="1"/>
                <c:pt idx="0">
                  <c:v>Sum of slope</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cat>
            <c:strRef>
              <c:f>Sheet7!$A$4:$A$6</c:f>
              <c:strCache>
                <c:ptCount val="2"/>
                <c:pt idx="0">
                  <c:v>Heart_Disease</c:v>
                </c:pt>
                <c:pt idx="1">
                  <c:v>No_Heart_Disease</c:v>
                </c:pt>
              </c:strCache>
            </c:strRef>
          </c:cat>
          <c:val>
            <c:numRef>
              <c:f>Sheet7!$F$4:$F$6</c:f>
              <c:numCache>
                <c:formatCode>General</c:formatCode>
                <c:ptCount val="2"/>
                <c:pt idx="0">
                  <c:v>261</c:v>
                </c:pt>
                <c:pt idx="1">
                  <c:v>161</c:v>
                </c:pt>
              </c:numCache>
            </c:numRef>
          </c:val>
          <c:extLst>
            <c:ext xmlns:c16="http://schemas.microsoft.com/office/drawing/2014/chart" uri="{C3380CC4-5D6E-409C-BE32-E72D297353CC}">
              <c16:uniqueId val="{00000004-321A-4FE6-A0A4-664D006AFC95}"/>
            </c:ext>
          </c:extLst>
        </c:ser>
        <c:dLbls>
          <c:showLegendKey val="0"/>
          <c:showVal val="0"/>
          <c:showCatName val="0"/>
          <c:showSerName val="0"/>
          <c:showPercent val="0"/>
          <c:showBubbleSize val="0"/>
        </c:dLbls>
        <c:gapWidth val="84"/>
        <c:gapDepth val="53"/>
        <c:shape val="box"/>
        <c:axId val="1403928560"/>
        <c:axId val="1403790000"/>
        <c:axId val="1275752176"/>
      </c:bar3DChart>
      <c:catAx>
        <c:axId val="1403928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3790000"/>
        <c:crosses val="autoZero"/>
        <c:auto val="1"/>
        <c:lblAlgn val="ctr"/>
        <c:lblOffset val="100"/>
        <c:noMultiLvlLbl val="0"/>
      </c:catAx>
      <c:valAx>
        <c:axId val="14037900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03928560"/>
        <c:crosses val="autoZero"/>
        <c:crossBetween val="between"/>
      </c:valAx>
      <c:serAx>
        <c:axId val="1275752176"/>
        <c:scaling>
          <c:orientation val="minMax"/>
        </c:scaling>
        <c:delete val="1"/>
        <c:axPos val="b"/>
        <c:majorTickMark val="out"/>
        <c:minorTickMark val="none"/>
        <c:tickLblPos val="nextTo"/>
        <c:crossAx val="140379000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[Dashboard.xlsx]Sheet7!PivotTable29</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Sheet7!$B$18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Sheet7!$A$19:$A$22</c:f>
              <c:strCache>
                <c:ptCount val="3"/>
                <c:pt idx="0">
                  <c:v>BorderLine High</c:v>
                </c:pt>
                <c:pt idx="1">
                  <c:v>High</c:v>
                </c:pt>
                <c:pt idx="2">
                  <c:v>Normal</c:v>
                </c:pt>
              </c:strCache>
            </c:strRef>
          </c:cat>
          <c:val>
            <c:numRef>
              <c:f>Sheet7!$B$19:$B$22</c:f>
              <c:numCache>
                <c:formatCode>General</c:formatCode>
                <c:ptCount val="3"/>
                <c:pt idx="0">
                  <c:v>45</c:v>
                </c:pt>
                <c:pt idx="1">
                  <c:v>252</c:v>
                </c:pt>
                <c:pt idx="2">
                  <c:v>5</c:v>
                </c:pt>
              </c:numCache>
            </c:numRef>
          </c:val>
          <c:smooth val="0"/>
          <c:extLst>
            <c:ext xmlns:c16="http://schemas.microsoft.com/office/drawing/2014/chart" uri="{C3380CC4-5D6E-409C-BE32-E72D297353CC}">
              <c16:uniqueId val="{00000000-95B0-409E-BD9B-388EFD6C5A70}"/>
            </c:ext>
          </c:extLst>
        </c:ser>
        <c:dLbls>
          <c:showLegendKey val="0"/>
          <c:showVal val="0"/>
          <c:showCatName val="0"/>
          <c:showSerName val="0"/>
          <c:showPercent val="0"/>
          <c:showBubbleSize val="0"/>
        </c:dLbls>
        <c:marker val="1"/>
        <c:smooth val="0"/>
        <c:axId val="1107167328"/>
        <c:axId val="1565217712"/>
      </c:lineChart>
      <c:catAx>
        <c:axId val="1107167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217712"/>
        <c:crosses val="autoZero"/>
        <c:auto val="1"/>
        <c:lblAlgn val="ctr"/>
        <c:lblOffset val="100"/>
        <c:noMultiLvlLbl val="0"/>
      </c:catAx>
      <c:valAx>
        <c:axId val="156521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716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[Dashboard.xlsx]Sheet7!PivotTable28</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96430244683906"/>
          <c:y val="4.8179997237187459E-2"/>
          <c:w val="0.89019685039370078"/>
          <c:h val="0.8416746864975212"/>
        </c:manualLayout>
      </c:layout>
      <c:lineChart>
        <c:grouping val="standard"/>
        <c:varyColors val="0"/>
        <c:ser>
          <c:idx val="0"/>
          <c:order val="0"/>
          <c:tx>
            <c:strRef>
              <c:f>Sheet7!$B$10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Sheet7!$A$11:$A$14</c:f>
              <c:strCache>
                <c:ptCount val="3"/>
                <c:pt idx="0">
                  <c:v>Elevated</c:v>
                </c:pt>
                <c:pt idx="1">
                  <c:v>High Risk</c:v>
                </c:pt>
                <c:pt idx="2">
                  <c:v>Normal</c:v>
                </c:pt>
              </c:strCache>
            </c:strRef>
          </c:cat>
          <c:val>
            <c:numRef>
              <c:f>Sheet7!$B$11:$B$14</c:f>
              <c:numCache>
                <c:formatCode>General</c:formatCode>
                <c:ptCount val="3"/>
                <c:pt idx="0">
                  <c:v>102</c:v>
                </c:pt>
                <c:pt idx="1">
                  <c:v>65</c:v>
                </c:pt>
                <c:pt idx="2">
                  <c:v>135</c:v>
                </c:pt>
              </c:numCache>
            </c:numRef>
          </c:val>
          <c:smooth val="0"/>
          <c:extLst>
            <c:ext xmlns:c16="http://schemas.microsoft.com/office/drawing/2014/chart" uri="{C3380CC4-5D6E-409C-BE32-E72D297353CC}">
              <c16:uniqueId val="{00000000-9A40-4E7B-B63A-655720DA22AB}"/>
            </c:ext>
          </c:extLst>
        </c:ser>
        <c:dLbls>
          <c:showLegendKey val="0"/>
          <c:showVal val="0"/>
          <c:showCatName val="0"/>
          <c:showSerName val="0"/>
          <c:showPercent val="0"/>
          <c:showBubbleSize val="0"/>
        </c:dLbls>
        <c:marker val="1"/>
        <c:smooth val="0"/>
        <c:axId val="1365204288"/>
        <c:axId val="1565210768"/>
      </c:lineChart>
      <c:catAx>
        <c:axId val="13652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210768"/>
        <c:crosses val="autoZero"/>
        <c:auto val="1"/>
        <c:lblAlgn val="ctr"/>
        <c:lblOffset val="100"/>
        <c:noMultiLvlLbl val="0"/>
      </c:catAx>
      <c:valAx>
        <c:axId val="1565210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520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[Dashboard.xlsx]Sheet7!PivotTable30</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50256622780453"/>
          <c:y val="0.10020876826722339"/>
          <c:w val="0.83996302081672991"/>
          <c:h val="0.72992290368714352"/>
        </c:manualLayout>
      </c:layout>
      <c:lineChart>
        <c:grouping val="standard"/>
        <c:varyColors val="0"/>
        <c:ser>
          <c:idx val="0"/>
          <c:order val="0"/>
          <c:tx>
            <c:strRef>
              <c:f>Sheet7!$B$25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Sheet7!$A$26:$A$29</c:f>
              <c:strCache>
                <c:ptCount val="3"/>
                <c:pt idx="0">
                  <c:v>Mid</c:v>
                </c:pt>
                <c:pt idx="1">
                  <c:v>Older</c:v>
                </c:pt>
                <c:pt idx="2">
                  <c:v>Young</c:v>
                </c:pt>
              </c:strCache>
            </c:strRef>
          </c:cat>
          <c:val>
            <c:numRef>
              <c:f>Sheet7!$B$26:$B$29</c:f>
              <c:numCache>
                <c:formatCode>General</c:formatCode>
                <c:ptCount val="3"/>
                <c:pt idx="0">
                  <c:v>262</c:v>
                </c:pt>
                <c:pt idx="1">
                  <c:v>33</c:v>
                </c:pt>
                <c:pt idx="2">
                  <c:v>7</c:v>
                </c:pt>
              </c:numCache>
            </c:numRef>
          </c:val>
          <c:smooth val="0"/>
          <c:extLst>
            <c:ext xmlns:c16="http://schemas.microsoft.com/office/drawing/2014/chart" uri="{C3380CC4-5D6E-409C-BE32-E72D297353CC}">
              <c16:uniqueId val="{00000000-125B-485B-A2A7-53F85248D6A7}"/>
            </c:ext>
          </c:extLst>
        </c:ser>
        <c:dLbls>
          <c:showLegendKey val="0"/>
          <c:showVal val="0"/>
          <c:showCatName val="0"/>
          <c:showSerName val="0"/>
          <c:showPercent val="0"/>
          <c:showBubbleSize val="0"/>
        </c:dLbls>
        <c:marker val="1"/>
        <c:smooth val="0"/>
        <c:axId val="1524309856"/>
        <c:axId val="1565211760"/>
      </c:lineChart>
      <c:catAx>
        <c:axId val="152430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1565211760"/>
        <c:crosses val="autoZero"/>
        <c:auto val="1"/>
        <c:lblAlgn val="ctr"/>
        <c:lblOffset val="100"/>
        <c:noMultiLvlLbl val="0"/>
      </c:catAx>
      <c:valAx>
        <c:axId val="15652117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430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chemeClr val="accent6">
                  <a:lumMod val="20000"/>
                  <a:lumOff val="80000"/>
                </a:schemeClr>
              </a:solidFill>
            </a:ln>
          </c:spPr>
          <c:dPt>
            <c:idx val="0"/>
            <c:bubble3D val="0"/>
            <c:spPr>
              <a:solidFill>
                <a:schemeClr val="accent1"/>
              </a:solidFill>
              <a:ln w="19050">
                <a:solidFill>
                  <a:schemeClr val="accent6">
                    <a:lumMod val="20000"/>
                    <a:lumOff val="80000"/>
                  </a:schemeClr>
                </a:solidFill>
              </a:ln>
              <a:effectLst/>
            </c:spPr>
            <c:extLst>
              <c:ext xmlns:c16="http://schemas.microsoft.com/office/drawing/2014/chart" uri="{C3380CC4-5D6E-409C-BE32-E72D297353CC}">
                <c16:uniqueId val="{00000001-79B4-43CF-A295-84A988800F02}"/>
              </c:ext>
            </c:extLst>
          </c:dPt>
          <c:dPt>
            <c:idx val="1"/>
            <c:bubble3D val="0"/>
            <c:spPr>
              <a:solidFill>
                <a:schemeClr val="accent2"/>
              </a:solidFill>
              <a:ln w="19050">
                <a:solidFill>
                  <a:schemeClr val="accent6">
                    <a:lumMod val="20000"/>
                    <a:lumOff val="80000"/>
                  </a:schemeClr>
                </a:solidFill>
              </a:ln>
              <a:effectLst/>
            </c:spPr>
            <c:extLst>
              <c:ext xmlns:c16="http://schemas.microsoft.com/office/drawing/2014/chart" uri="{C3380CC4-5D6E-409C-BE32-E72D297353CC}">
                <c16:uniqueId val="{00000003-79B4-43CF-A295-84A988800F02}"/>
              </c:ext>
            </c:extLst>
          </c:dPt>
          <c:dPt>
            <c:idx val="2"/>
            <c:bubble3D val="0"/>
            <c:spPr>
              <a:solidFill>
                <a:schemeClr val="accent3"/>
              </a:solidFill>
              <a:ln w="19050">
                <a:solidFill>
                  <a:schemeClr val="accent6">
                    <a:lumMod val="20000"/>
                    <a:lumOff val="80000"/>
                  </a:schemeClr>
                </a:solidFill>
              </a:ln>
              <a:effectLst/>
            </c:spPr>
            <c:extLst>
              <c:ext xmlns:c16="http://schemas.microsoft.com/office/drawing/2014/chart" uri="{C3380CC4-5D6E-409C-BE32-E72D297353CC}">
                <c16:uniqueId val="{00000005-79B4-43CF-A295-84A988800F02}"/>
              </c:ext>
            </c:extLst>
          </c:dPt>
          <c:dLbls>
            <c:spPr>
              <a:noFill/>
              <a:ln>
                <a:noFill/>
              </a:ln>
              <a:effectLst/>
            </c:spPr>
            <c:txPr>
              <a:bodyPr rot="-2700000" spcFirstLastPara="1" vertOverflow="ellipsis" horzOverflow="clip" vert="horz" wrap="square" lIns="36576" tIns="18288" rIns="36576" bIns="18288"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val>
            <c:numRef>
              <c:f>Sheet1!$N$5:$N$7</c:f>
              <c:numCache>
                <c:formatCode>0.0%</c:formatCode>
                <c:ptCount val="3"/>
                <c:pt idx="0">
                  <c:v>2.4271844660194174E-2</c:v>
                </c:pt>
                <c:pt idx="1">
                  <c:v>0.87864077669902918</c:v>
                </c:pt>
                <c:pt idx="2">
                  <c:v>9.7087378640776698E-2</c:v>
                </c:pt>
              </c:numCache>
            </c:numRef>
          </c:val>
          <c:extLst>
            <c:ext xmlns:c16="http://schemas.microsoft.com/office/drawing/2014/chart" uri="{C3380CC4-5D6E-409C-BE32-E72D297353CC}">
              <c16:uniqueId val="{00000006-79B4-43CF-A295-84A988800F02}"/>
            </c:ext>
          </c:extLst>
        </c:ser>
        <c:dLbls>
          <c:showLegendKey val="0"/>
          <c:showVal val="1"/>
          <c:showCatName val="0"/>
          <c:showSerName val="0"/>
          <c:showPercent val="0"/>
          <c:showBubbleSize val="0"/>
          <c:showLeaderLines val="1"/>
        </c:dLbls>
        <c:firstSliceAng val="39"/>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6D-4482-A2DB-EEFD77E24C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6D-4482-A2DB-EEFD77E24C09}"/>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97D9-4A7C-81D0-A9D7808F6E61}"/>
              </c:ext>
            </c:extLst>
          </c:dPt>
          <c:val>
            <c:numRef>
              <c:f>Sheet1!$O$5:$O$7</c:f>
              <c:numCache>
                <c:formatCode>0.0%</c:formatCode>
                <c:ptCount val="3"/>
                <c:pt idx="0">
                  <c:v>2.0833333333333332E-2</c:v>
                </c:pt>
                <c:pt idx="1">
                  <c:v>0.84375</c:v>
                </c:pt>
                <c:pt idx="2">
                  <c:v>0.13541666666666666</c:v>
                </c:pt>
              </c:numCache>
            </c:numRef>
          </c:val>
          <c:extLst>
            <c:ext xmlns:c16="http://schemas.microsoft.com/office/drawing/2014/chart" uri="{C3380CC4-5D6E-409C-BE32-E72D297353CC}">
              <c16:uniqueId val="{00000000-97D9-4A7C-81D0-A9D7808F6E61}"/>
            </c:ext>
          </c:extLst>
        </c:ser>
        <c:dLbls>
          <c:showLegendKey val="0"/>
          <c:showVal val="0"/>
          <c:showCatName val="0"/>
          <c:showSerName val="0"/>
          <c:showPercent val="0"/>
          <c:showBubbleSize val="0"/>
          <c:showLeaderLines val="1"/>
        </c:dLbls>
        <c:firstSliceAng val="39"/>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1-A4DC-417F-A0E8-8CAF6B56F6E1}"/>
              </c:ext>
            </c:extLst>
          </c:dPt>
          <c:dPt>
            <c:idx val="1"/>
            <c:bubble3D val="0"/>
            <c:spPr>
              <a:solidFill>
                <a:srgbClr val="C00000"/>
              </a:solidFill>
              <a:ln w="19050">
                <a:noFill/>
              </a:ln>
              <a:effectLst/>
            </c:spPr>
            <c:extLst>
              <c:ext xmlns:c16="http://schemas.microsoft.com/office/drawing/2014/chart" uri="{C3380CC4-5D6E-409C-BE32-E72D297353CC}">
                <c16:uniqueId val="{00000003-A4DC-417F-A0E8-8CAF6B56F6E1}"/>
              </c:ext>
            </c:extLst>
          </c:dPt>
          <c:dPt>
            <c:idx val="2"/>
            <c:bubble3D val="0"/>
            <c:spPr>
              <a:solidFill>
                <a:schemeClr val="bg2">
                  <a:lumMod val="90000"/>
                </a:schemeClr>
              </a:solidFill>
              <a:ln w="19050">
                <a:noFill/>
              </a:ln>
              <a:effectLst/>
            </c:spPr>
            <c:extLst>
              <c:ext xmlns:c16="http://schemas.microsoft.com/office/drawing/2014/chart" uri="{C3380CC4-5D6E-409C-BE32-E72D297353CC}">
                <c16:uniqueId val="{00000002-A4DC-417F-A0E8-8CAF6B56F6E1}"/>
              </c:ext>
            </c:extLst>
          </c:dPt>
          <c:val>
            <c:numRef>
              <c:f>Sheet1!$N$14:$N$16</c:f>
              <c:numCache>
                <c:formatCode>0.0%</c:formatCode>
                <c:ptCount val="3"/>
                <c:pt idx="0">
                  <c:v>3.2608695652173912E-2</c:v>
                </c:pt>
                <c:pt idx="1">
                  <c:v>0.91304347826086951</c:v>
                </c:pt>
                <c:pt idx="2">
                  <c:v>5.434782608695652E-2</c:v>
                </c:pt>
              </c:numCache>
            </c:numRef>
          </c:val>
          <c:extLst>
            <c:ext xmlns:c16="http://schemas.microsoft.com/office/drawing/2014/chart" uri="{C3380CC4-5D6E-409C-BE32-E72D297353CC}">
              <c16:uniqueId val="{00000000-A4DC-417F-A0E8-8CAF6B56F6E1}"/>
            </c:ext>
          </c:extLst>
        </c:ser>
        <c:dLbls>
          <c:showLegendKey val="0"/>
          <c:showVal val="0"/>
          <c:showCatName val="0"/>
          <c:showSerName val="0"/>
          <c:showPercent val="0"/>
          <c:showBubbleSize val="0"/>
          <c:showLeaderLines val="1"/>
        </c:dLbls>
        <c:firstSliceAng val="52"/>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9F68-4C09-B222-F8A2D1B7236A}"/>
              </c:ext>
            </c:extLst>
          </c:dPt>
          <c:dPt>
            <c:idx val="1"/>
            <c:bubble3D val="0"/>
            <c:spPr>
              <a:solidFill>
                <a:srgbClr val="C00000"/>
              </a:solidFill>
              <a:ln w="19050">
                <a:noFill/>
              </a:ln>
              <a:effectLst/>
            </c:spPr>
            <c:extLst>
              <c:ext xmlns:c16="http://schemas.microsoft.com/office/drawing/2014/chart" uri="{C3380CC4-5D6E-409C-BE32-E72D297353CC}">
                <c16:uniqueId val="{00000002-9F68-4C09-B222-F8A2D1B7236A}"/>
              </c:ext>
            </c:extLst>
          </c:dPt>
          <c:dPt>
            <c:idx val="2"/>
            <c:bubble3D val="0"/>
            <c:spPr>
              <a:solidFill>
                <a:schemeClr val="accent1">
                  <a:lumMod val="50000"/>
                </a:schemeClr>
              </a:solidFill>
              <a:ln w="19050">
                <a:noFill/>
              </a:ln>
              <a:effectLst/>
            </c:spPr>
            <c:extLst>
              <c:ext xmlns:c16="http://schemas.microsoft.com/office/drawing/2014/chart" uri="{C3380CC4-5D6E-409C-BE32-E72D297353CC}">
                <c16:uniqueId val="{00000003-9F68-4C09-B222-F8A2D1B7236A}"/>
              </c:ext>
            </c:extLst>
          </c:dPt>
          <c:val>
            <c:numRef>
              <c:f>Sheet1!$O$14:$O$16</c:f>
              <c:numCache>
                <c:formatCode>0.0%</c:formatCode>
                <c:ptCount val="3"/>
                <c:pt idx="0">
                  <c:v>2.7777777777777776E-2</c:v>
                </c:pt>
                <c:pt idx="1">
                  <c:v>0.80555555555555558</c:v>
                </c:pt>
                <c:pt idx="2">
                  <c:v>0.16666666666666666</c:v>
                </c:pt>
              </c:numCache>
            </c:numRef>
          </c:val>
          <c:extLst>
            <c:ext xmlns:c16="http://schemas.microsoft.com/office/drawing/2014/chart" uri="{C3380CC4-5D6E-409C-BE32-E72D297353CC}">
              <c16:uniqueId val="{00000000-9F68-4C09-B222-F8A2D1B7236A}"/>
            </c:ext>
          </c:extLst>
        </c:ser>
        <c:dLbls>
          <c:showLegendKey val="0"/>
          <c:showVal val="0"/>
          <c:showCatName val="0"/>
          <c:showSerName val="0"/>
          <c:showPercent val="0"/>
          <c:showBubbleSize val="0"/>
          <c:showLeaderLines val="1"/>
        </c:dLbls>
        <c:firstSliceAng val="56"/>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[Dashboard.xlsx]Sheet8!PivotTable31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Sheet8!$A$4:$A$9</c:f>
              <c:strCache>
                <c:ptCount val="5"/>
                <c:pt idx="0">
                  <c:v>29-38</c:v>
                </c:pt>
                <c:pt idx="1">
                  <c:v>39-48</c:v>
                </c:pt>
                <c:pt idx="2">
                  <c:v>49-58</c:v>
                </c:pt>
                <c:pt idx="3">
                  <c:v>59-68</c:v>
                </c:pt>
                <c:pt idx="4">
                  <c:v>69-78</c:v>
                </c:pt>
              </c:strCache>
            </c:strRef>
          </c:cat>
          <c:val>
            <c:numRef>
              <c:f>Sheet8!$B$4:$B$9</c:f>
              <c:numCache>
                <c:formatCode>General</c:formatCode>
                <c:ptCount val="5"/>
                <c:pt idx="0">
                  <c:v>11</c:v>
                </c:pt>
                <c:pt idx="1">
                  <c:v>71</c:v>
                </c:pt>
                <c:pt idx="2">
                  <c:v>116</c:v>
                </c:pt>
                <c:pt idx="3">
                  <c:v>91</c:v>
                </c:pt>
                <c:pt idx="4">
                  <c:v>13</c:v>
                </c:pt>
              </c:numCache>
            </c:numRef>
          </c:val>
          <c:extLst>
            <c:ext xmlns:c16="http://schemas.microsoft.com/office/drawing/2014/chart" uri="{C3380CC4-5D6E-409C-BE32-E72D297353CC}">
              <c16:uniqueId val="{00000000-B210-4C94-9B9A-BDF19DB3FC0B}"/>
            </c:ext>
          </c:extLst>
        </c:ser>
        <c:dLbls>
          <c:showLegendKey val="0"/>
          <c:showVal val="0"/>
          <c:showCatName val="0"/>
          <c:showSerName val="0"/>
          <c:showPercent val="0"/>
          <c:showBubbleSize val="0"/>
        </c:dLbls>
        <c:gapWidth val="219"/>
        <c:overlap val="-27"/>
        <c:axId val="287001199"/>
        <c:axId val="1565224656"/>
      </c:barChart>
      <c:catAx>
        <c:axId val="28700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224656"/>
        <c:crosses val="autoZero"/>
        <c:auto val="1"/>
        <c:lblAlgn val="ctr"/>
        <c:lblOffset val="100"/>
        <c:noMultiLvlLbl val="0"/>
      </c:catAx>
      <c:valAx>
        <c:axId val="156522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Sheet8!$B$20</c:f>
              <c:strCache>
                <c:ptCount val="1"/>
                <c:pt idx="0">
                  <c:v>Count of cp</c:v>
                </c:pt>
              </c:strCache>
            </c:strRef>
          </c:tx>
          <c:spPr>
            <a:solidFill>
              <a:schemeClr val="accent1"/>
            </a:solidFill>
            <a:ln>
              <a:noFill/>
            </a:ln>
            <a:effectLst/>
          </c:spPr>
          <c:invertIfNegative val="0"/>
          <c:cat>
            <c:strRef>
              <c:f>Sheet8!$A$21:$A$26</c:f>
              <c:strCache>
                <c:ptCount val="5"/>
                <c:pt idx="0">
                  <c:v>29-38</c:v>
                </c:pt>
                <c:pt idx="1">
                  <c:v>39-48</c:v>
                </c:pt>
                <c:pt idx="2">
                  <c:v>49-58</c:v>
                </c:pt>
                <c:pt idx="3">
                  <c:v>59-68</c:v>
                </c:pt>
                <c:pt idx="4">
                  <c:v>69-78</c:v>
                </c:pt>
              </c:strCache>
            </c:strRef>
          </c:cat>
          <c:val>
            <c:numRef>
              <c:f>Sheet8!$B$21:$B$26</c:f>
              <c:numCache>
                <c:formatCode>General</c:formatCode>
                <c:ptCount val="5"/>
                <c:pt idx="0">
                  <c:v>11</c:v>
                </c:pt>
                <c:pt idx="1">
                  <c:v>71</c:v>
                </c:pt>
                <c:pt idx="2">
                  <c:v>116</c:v>
                </c:pt>
                <c:pt idx="3">
                  <c:v>91</c:v>
                </c:pt>
                <c:pt idx="4">
                  <c:v>13</c:v>
                </c:pt>
              </c:numCache>
            </c:numRef>
          </c:val>
          <c:extLst>
            <c:ext xmlns:c16="http://schemas.microsoft.com/office/drawing/2014/chart" uri="{C3380CC4-5D6E-409C-BE32-E72D297353CC}">
              <c16:uniqueId val="{00000000-5DD2-4512-87EC-D6ABAC7A39C3}"/>
            </c:ext>
          </c:extLst>
        </c:ser>
        <c:ser>
          <c:idx val="1"/>
          <c:order val="1"/>
          <c:tx>
            <c:strRef>
              <c:f>Sheet8!$C$20</c:f>
              <c:strCache>
                <c:ptCount val="1"/>
                <c:pt idx="0">
                  <c:v>Count of fbs</c:v>
                </c:pt>
              </c:strCache>
            </c:strRef>
          </c:tx>
          <c:spPr>
            <a:solidFill>
              <a:schemeClr val="accent2"/>
            </a:solidFill>
            <a:ln>
              <a:noFill/>
            </a:ln>
            <a:effectLst/>
          </c:spPr>
          <c:invertIfNegative val="0"/>
          <c:cat>
            <c:strRef>
              <c:f>Sheet8!$A$21:$A$26</c:f>
              <c:strCache>
                <c:ptCount val="5"/>
                <c:pt idx="0">
                  <c:v>29-38</c:v>
                </c:pt>
                <c:pt idx="1">
                  <c:v>39-48</c:v>
                </c:pt>
                <c:pt idx="2">
                  <c:v>49-58</c:v>
                </c:pt>
                <c:pt idx="3">
                  <c:v>59-68</c:v>
                </c:pt>
                <c:pt idx="4">
                  <c:v>69-78</c:v>
                </c:pt>
              </c:strCache>
            </c:strRef>
          </c:cat>
          <c:val>
            <c:numRef>
              <c:f>Sheet8!$C$21:$C$26</c:f>
              <c:numCache>
                <c:formatCode>General</c:formatCode>
                <c:ptCount val="5"/>
                <c:pt idx="0">
                  <c:v>11</c:v>
                </c:pt>
                <c:pt idx="1">
                  <c:v>71</c:v>
                </c:pt>
                <c:pt idx="2">
                  <c:v>116</c:v>
                </c:pt>
                <c:pt idx="3">
                  <c:v>91</c:v>
                </c:pt>
                <c:pt idx="4">
                  <c:v>13</c:v>
                </c:pt>
              </c:numCache>
            </c:numRef>
          </c:val>
          <c:extLst>
            <c:ext xmlns:c16="http://schemas.microsoft.com/office/drawing/2014/chart" uri="{C3380CC4-5D6E-409C-BE32-E72D297353CC}">
              <c16:uniqueId val="{00000001-5DD2-4512-87EC-D6ABAC7A39C3}"/>
            </c:ext>
          </c:extLst>
        </c:ser>
        <c:dLbls>
          <c:showLegendKey val="0"/>
          <c:showVal val="0"/>
          <c:showCatName val="0"/>
          <c:showSerName val="0"/>
          <c:showPercent val="0"/>
          <c:showBubbleSize val="0"/>
        </c:dLbls>
        <c:gapWidth val="219"/>
        <c:overlap val="-27"/>
        <c:axId val="436008879"/>
        <c:axId val="382220095"/>
      </c:barChart>
      <c:catAx>
        <c:axId val="43600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20095"/>
        <c:crosses val="autoZero"/>
        <c:auto val="1"/>
        <c:lblAlgn val="ctr"/>
        <c:lblOffset val="100"/>
        <c:noMultiLvlLbl val="0"/>
      </c:catAx>
      <c:valAx>
        <c:axId val="38222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0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chemeClr val="accent6">
                  <a:lumMod val="20000"/>
                  <a:lumOff val="80000"/>
                </a:schemeClr>
              </a:solidFill>
            </a:ln>
          </c:spPr>
          <c:dPt>
            <c:idx val="0"/>
            <c:bubble3D val="0"/>
            <c:spPr>
              <a:solidFill>
                <a:schemeClr val="accent1"/>
              </a:solidFill>
              <a:ln w="19050">
                <a:solidFill>
                  <a:schemeClr val="accent6">
                    <a:lumMod val="20000"/>
                    <a:lumOff val="80000"/>
                  </a:schemeClr>
                </a:solidFill>
              </a:ln>
              <a:effectLst/>
            </c:spPr>
            <c:extLst>
              <c:ext xmlns:c16="http://schemas.microsoft.com/office/drawing/2014/chart" uri="{C3380CC4-5D6E-409C-BE32-E72D297353CC}">
                <c16:uniqueId val="{00000001-B784-4855-AAB4-D81C58455E11}"/>
              </c:ext>
            </c:extLst>
          </c:dPt>
          <c:dPt>
            <c:idx val="1"/>
            <c:bubble3D val="0"/>
            <c:spPr>
              <a:solidFill>
                <a:schemeClr val="accent2"/>
              </a:solidFill>
              <a:ln w="19050">
                <a:solidFill>
                  <a:schemeClr val="accent6">
                    <a:lumMod val="20000"/>
                    <a:lumOff val="80000"/>
                  </a:schemeClr>
                </a:solidFill>
              </a:ln>
              <a:effectLst/>
            </c:spPr>
            <c:extLst>
              <c:ext xmlns:c16="http://schemas.microsoft.com/office/drawing/2014/chart" uri="{C3380CC4-5D6E-409C-BE32-E72D297353CC}">
                <c16:uniqueId val="{00000003-B784-4855-AAB4-D81C58455E11}"/>
              </c:ext>
            </c:extLst>
          </c:dPt>
          <c:dPt>
            <c:idx val="2"/>
            <c:bubble3D val="0"/>
            <c:spPr>
              <a:solidFill>
                <a:schemeClr val="accent3"/>
              </a:solidFill>
              <a:ln w="19050">
                <a:solidFill>
                  <a:schemeClr val="accent6">
                    <a:lumMod val="20000"/>
                    <a:lumOff val="80000"/>
                  </a:schemeClr>
                </a:solidFill>
              </a:ln>
              <a:effectLst/>
            </c:spPr>
            <c:extLst>
              <c:ext xmlns:c16="http://schemas.microsoft.com/office/drawing/2014/chart" uri="{C3380CC4-5D6E-409C-BE32-E72D297353CC}">
                <c16:uniqueId val="{00000005-B784-4855-AAB4-D81C58455E11}"/>
              </c:ext>
            </c:extLst>
          </c:dPt>
          <c:dLbls>
            <c:spPr>
              <a:noFill/>
              <a:ln>
                <a:noFill/>
              </a:ln>
              <a:effectLst/>
            </c:spPr>
            <c:txPr>
              <a:bodyPr rot="-2700000" spcFirstLastPara="1" vertOverflow="ellipsis" horzOverflow="clip" vert="horz" wrap="square" lIns="36576" tIns="18288" rIns="36576" bIns="18288"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val>
            <c:numRef>
              <c:f>Sheet1!$N$5:$N$7</c:f>
              <c:numCache>
                <c:formatCode>0.0%</c:formatCode>
                <c:ptCount val="3"/>
                <c:pt idx="0">
                  <c:v>2.4271844660194174E-2</c:v>
                </c:pt>
                <c:pt idx="1">
                  <c:v>0.87864077669902918</c:v>
                </c:pt>
                <c:pt idx="2">
                  <c:v>9.7087378640776698E-2</c:v>
                </c:pt>
              </c:numCache>
            </c:numRef>
          </c:val>
          <c:extLst>
            <c:ext xmlns:c16="http://schemas.microsoft.com/office/drawing/2014/chart" uri="{C3380CC4-5D6E-409C-BE32-E72D297353CC}">
              <c16:uniqueId val="{00000006-B784-4855-AAB4-D81C58455E11}"/>
            </c:ext>
          </c:extLst>
        </c:ser>
        <c:dLbls>
          <c:showLegendKey val="0"/>
          <c:showVal val="1"/>
          <c:showCatName val="0"/>
          <c:showSerName val="0"/>
          <c:showPercent val="0"/>
          <c:showBubbleSize val="0"/>
          <c:showLeaderLines val="1"/>
        </c:dLbls>
        <c:firstSliceAng val="39"/>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chemeClr val="accent6">
                  <a:lumMod val="20000"/>
                  <a:lumOff val="80000"/>
                </a:schemeClr>
              </a:solidFill>
            </a:ln>
          </c:spPr>
          <c:dPt>
            <c:idx val="0"/>
            <c:bubble3D val="0"/>
            <c:spPr>
              <a:solidFill>
                <a:schemeClr val="accent1"/>
              </a:solidFill>
              <a:ln w="19050">
                <a:solidFill>
                  <a:schemeClr val="accent6">
                    <a:lumMod val="20000"/>
                    <a:lumOff val="80000"/>
                  </a:schemeClr>
                </a:solidFill>
              </a:ln>
              <a:effectLst/>
            </c:spPr>
            <c:extLst>
              <c:ext xmlns:c16="http://schemas.microsoft.com/office/drawing/2014/chart" uri="{C3380CC4-5D6E-409C-BE32-E72D297353CC}">
                <c16:uniqueId val="{00000001-2E8B-4B52-95CC-5F98EF05A885}"/>
              </c:ext>
            </c:extLst>
          </c:dPt>
          <c:dPt>
            <c:idx val="1"/>
            <c:bubble3D val="0"/>
            <c:spPr>
              <a:solidFill>
                <a:schemeClr val="accent2"/>
              </a:solidFill>
              <a:ln w="19050">
                <a:solidFill>
                  <a:schemeClr val="accent6">
                    <a:lumMod val="20000"/>
                    <a:lumOff val="80000"/>
                  </a:schemeClr>
                </a:solidFill>
              </a:ln>
              <a:effectLst/>
            </c:spPr>
            <c:extLst>
              <c:ext xmlns:c16="http://schemas.microsoft.com/office/drawing/2014/chart" uri="{C3380CC4-5D6E-409C-BE32-E72D297353CC}">
                <c16:uniqueId val="{00000003-2E8B-4B52-95CC-5F98EF05A885}"/>
              </c:ext>
            </c:extLst>
          </c:dPt>
          <c:dPt>
            <c:idx val="2"/>
            <c:bubble3D val="0"/>
            <c:spPr>
              <a:solidFill>
                <a:schemeClr val="accent1">
                  <a:lumMod val="20000"/>
                  <a:lumOff val="80000"/>
                </a:schemeClr>
              </a:solidFill>
              <a:ln w="19050">
                <a:solidFill>
                  <a:schemeClr val="accent6">
                    <a:lumMod val="20000"/>
                    <a:lumOff val="80000"/>
                  </a:schemeClr>
                </a:solidFill>
              </a:ln>
              <a:effectLst/>
            </c:spPr>
            <c:extLst>
              <c:ext xmlns:c16="http://schemas.microsoft.com/office/drawing/2014/chart" uri="{C3380CC4-5D6E-409C-BE32-E72D297353CC}">
                <c16:uniqueId val="{00000005-2E8B-4B52-95CC-5F98EF05A885}"/>
              </c:ext>
            </c:extLst>
          </c:dPt>
          <c:val>
            <c:numRef>
              <c:f>Sheet1!$O$5:$O$7</c:f>
              <c:numCache>
                <c:formatCode>0.0%</c:formatCode>
                <c:ptCount val="3"/>
                <c:pt idx="0">
                  <c:v>2.0833333333333332E-2</c:v>
                </c:pt>
                <c:pt idx="1">
                  <c:v>0.84375</c:v>
                </c:pt>
                <c:pt idx="2">
                  <c:v>0.13541666666666666</c:v>
                </c:pt>
              </c:numCache>
            </c:numRef>
          </c:val>
          <c:extLst>
            <c:ext xmlns:c16="http://schemas.microsoft.com/office/drawing/2014/chart" uri="{C3380CC4-5D6E-409C-BE32-E72D297353CC}">
              <c16:uniqueId val="{00000006-2E8B-4B52-95CC-5F98EF05A885}"/>
            </c:ext>
          </c:extLst>
        </c:ser>
        <c:dLbls>
          <c:showLegendKey val="0"/>
          <c:showVal val="0"/>
          <c:showCatName val="0"/>
          <c:showSerName val="0"/>
          <c:showPercent val="0"/>
          <c:showBubbleSize val="0"/>
          <c:showLeaderLines val="1"/>
        </c:dLbls>
        <c:firstSliceAng val="39"/>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53216374269006"/>
          <c:y val="0.17460317460317459"/>
          <c:w val="0.47953216374269003"/>
          <c:h val="0.65079365079365081"/>
        </c:manualLayout>
      </c:layout>
      <c:doughnutChart>
        <c:varyColors val="1"/>
        <c:ser>
          <c:idx val="0"/>
          <c:order val="0"/>
          <c:spPr>
            <a:ln>
              <a:noFill/>
            </a:ln>
          </c:spPr>
          <c:dPt>
            <c:idx val="0"/>
            <c:bubble3D val="0"/>
            <c:spPr>
              <a:solidFill>
                <a:srgbClr val="FFC000"/>
              </a:solidFill>
              <a:ln w="19050">
                <a:noFill/>
              </a:ln>
              <a:effectLst/>
            </c:spPr>
            <c:extLst>
              <c:ext xmlns:c16="http://schemas.microsoft.com/office/drawing/2014/chart" uri="{C3380CC4-5D6E-409C-BE32-E72D297353CC}">
                <c16:uniqueId val="{00000001-ADB9-417C-8C70-D0BB5D48D8ED}"/>
              </c:ext>
            </c:extLst>
          </c:dPt>
          <c:dPt>
            <c:idx val="1"/>
            <c:bubble3D val="0"/>
            <c:spPr>
              <a:solidFill>
                <a:srgbClr val="C00000"/>
              </a:solidFill>
              <a:ln w="19050">
                <a:noFill/>
              </a:ln>
              <a:effectLst/>
            </c:spPr>
            <c:extLst>
              <c:ext xmlns:c16="http://schemas.microsoft.com/office/drawing/2014/chart" uri="{C3380CC4-5D6E-409C-BE32-E72D297353CC}">
                <c16:uniqueId val="{00000003-ADB9-417C-8C70-D0BB5D48D8ED}"/>
              </c:ext>
            </c:extLst>
          </c:dPt>
          <c:dPt>
            <c:idx val="2"/>
            <c:bubble3D val="0"/>
            <c:spPr>
              <a:solidFill>
                <a:schemeClr val="accent1">
                  <a:lumMod val="50000"/>
                </a:schemeClr>
              </a:solidFill>
              <a:ln w="19050">
                <a:noFill/>
              </a:ln>
              <a:effectLst/>
            </c:spPr>
            <c:extLst>
              <c:ext xmlns:c16="http://schemas.microsoft.com/office/drawing/2014/chart" uri="{C3380CC4-5D6E-409C-BE32-E72D297353CC}">
                <c16:uniqueId val="{00000005-ADB9-417C-8C70-D0BB5D48D8ED}"/>
              </c:ext>
            </c:extLst>
          </c:dPt>
          <c:val>
            <c:numRef>
              <c:f>Sheet1!$N$14:$N$16</c:f>
              <c:numCache>
                <c:formatCode>0.0%</c:formatCode>
                <c:ptCount val="3"/>
                <c:pt idx="0">
                  <c:v>3.2608695652173912E-2</c:v>
                </c:pt>
                <c:pt idx="1">
                  <c:v>0.91304347826086951</c:v>
                </c:pt>
                <c:pt idx="2">
                  <c:v>5.434782608695652E-2</c:v>
                </c:pt>
              </c:numCache>
            </c:numRef>
          </c:val>
          <c:extLst>
            <c:ext xmlns:c16="http://schemas.microsoft.com/office/drawing/2014/chart" uri="{C3380CC4-5D6E-409C-BE32-E72D297353CC}">
              <c16:uniqueId val="{00000006-ADB9-417C-8C70-D0BB5D48D8ED}"/>
            </c:ext>
          </c:extLst>
        </c:ser>
        <c:dLbls>
          <c:showLegendKey val="0"/>
          <c:showVal val="0"/>
          <c:showCatName val="0"/>
          <c:showSerName val="0"/>
          <c:showPercent val="0"/>
          <c:showBubbleSize val="0"/>
          <c:showLeaderLines val="1"/>
        </c:dLbls>
        <c:firstSliceAng val="23"/>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svg"/><Relationship Id="rId11" Type="http://schemas.openxmlformats.org/officeDocument/2006/relationships/chart" Target="../charts/chart15.xml"/><Relationship Id="rId5" Type="http://schemas.openxmlformats.org/officeDocument/2006/relationships/image" Target="../media/image1.png"/><Relationship Id="rId10" Type="http://schemas.openxmlformats.org/officeDocument/2006/relationships/chart" Target="../charts/chart14.xml"/><Relationship Id="rId4" Type="http://schemas.openxmlformats.org/officeDocument/2006/relationships/chart" Target="../charts/chart10.xml"/><Relationship Id="rId9"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12</xdr:col>
      <xdr:colOff>357187</xdr:colOff>
      <xdr:row>6</xdr:row>
      <xdr:rowOff>98425</xdr:rowOff>
    </xdr:from>
    <xdr:to>
      <xdr:col>13</xdr:col>
      <xdr:colOff>190500</xdr:colOff>
      <xdr:row>10</xdr:row>
      <xdr:rowOff>38100</xdr:rowOff>
    </xdr:to>
    <xdr:graphicFrame macro="">
      <xdr:nvGraphicFramePr>
        <xdr:cNvPr id="2" name="Chart 1">
          <a:extLst>
            <a:ext uri="{FF2B5EF4-FFF2-40B4-BE49-F238E27FC236}">
              <a16:creationId xmlns:a16="http://schemas.microsoft.com/office/drawing/2014/main" id="{FEA63B7E-4C50-920D-6691-81BFF7C0C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41275</xdr:colOff>
      <xdr:row>7</xdr:row>
      <xdr:rowOff>92075</xdr:rowOff>
    </xdr:from>
    <xdr:to>
      <xdr:col>14</xdr:col>
      <xdr:colOff>508000</xdr:colOff>
      <xdr:row>10</xdr:row>
      <xdr:rowOff>25400</xdr:rowOff>
    </xdr:to>
    <xdr:graphicFrame macro="">
      <xdr:nvGraphicFramePr>
        <xdr:cNvPr id="3" name="Chart 2">
          <a:extLst>
            <a:ext uri="{FF2B5EF4-FFF2-40B4-BE49-F238E27FC236}">
              <a16:creationId xmlns:a16="http://schemas.microsoft.com/office/drawing/2014/main" id="{CC80D636-6D26-2930-FB27-FE0C8FB05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466725</xdr:colOff>
      <xdr:row>15</xdr:row>
      <xdr:rowOff>98425</xdr:rowOff>
    </xdr:from>
    <xdr:to>
      <xdr:col>14</xdr:col>
      <xdr:colOff>336550</xdr:colOff>
      <xdr:row>19</xdr:row>
      <xdr:rowOff>171450</xdr:rowOff>
    </xdr:to>
    <xdr:graphicFrame macro="">
      <xdr:nvGraphicFramePr>
        <xdr:cNvPr id="4" name="Chart 3">
          <a:extLst>
            <a:ext uri="{FF2B5EF4-FFF2-40B4-BE49-F238E27FC236}">
              <a16:creationId xmlns:a16="http://schemas.microsoft.com/office/drawing/2014/main" id="{F8748769-FACE-BFBC-7107-6F0AE9DBD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542925</xdr:colOff>
      <xdr:row>15</xdr:row>
      <xdr:rowOff>60325</xdr:rowOff>
    </xdr:from>
    <xdr:to>
      <xdr:col>15</xdr:col>
      <xdr:colOff>165100</xdr:colOff>
      <xdr:row>20</xdr:row>
      <xdr:rowOff>76200</xdr:rowOff>
    </xdr:to>
    <xdr:graphicFrame macro="">
      <xdr:nvGraphicFramePr>
        <xdr:cNvPr id="5" name="Chart 4">
          <a:extLst>
            <a:ext uri="{FF2B5EF4-FFF2-40B4-BE49-F238E27FC236}">
              <a16:creationId xmlns:a16="http://schemas.microsoft.com/office/drawing/2014/main" id="{C6472761-6A4B-DE06-5721-F06E8C183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266700</xdr:colOff>
      <xdr:row>0</xdr:row>
      <xdr:rowOff>31751</xdr:rowOff>
    </xdr:from>
    <xdr:to>
      <xdr:col>11</xdr:col>
      <xdr:colOff>279400</xdr:colOff>
      <xdr:row>6</xdr:row>
      <xdr:rowOff>107951</xdr:rowOff>
    </xdr:to>
    <mc:AlternateContent xmlns:mc="http://schemas.openxmlformats.org/markup-compatibility/2006" xmlns:a14="http://schemas.microsoft.com/office/drawing/2010/main">
      <mc:Choice Requires="a14">
        <xdr:graphicFrame macro="">
          <xdr:nvGraphicFramePr>
            <xdr:cNvPr id="11" name="age_cat">
              <a:extLst>
                <a:ext uri="{FF2B5EF4-FFF2-40B4-BE49-F238E27FC236}">
                  <a16:creationId xmlns:a16="http://schemas.microsoft.com/office/drawing/2014/main" id="{9267D340-381B-96CA-9F3F-F8D220D0AF04}"/>
                </a:ext>
              </a:extLst>
            </xdr:cNvPr>
            <xdr:cNvGraphicFramePr/>
          </xdr:nvGraphicFramePr>
          <xdr:xfrm>
            <a:off x="0" y="0"/>
            <a:ext cx="0" cy="0"/>
          </xdr:xfrm>
          <a:graphic>
            <a:graphicData uri="http://schemas.microsoft.com/office/drawing/2010/slicer">
              <sle:slicer xmlns:sle="http://schemas.microsoft.com/office/drawing/2010/slicer" name="age_cat"/>
            </a:graphicData>
          </a:graphic>
        </xdr:graphicFrame>
      </mc:Choice>
      <mc:Fallback xmlns="">
        <xdr:sp macro="" textlink="">
          <xdr:nvSpPr>
            <xdr:cNvPr id="0" name=""/>
            <xdr:cNvSpPr>
              <a:spLocks noTextEdit="1"/>
            </xdr:cNvSpPr>
          </xdr:nvSpPr>
          <xdr:spPr>
            <a:xfrm>
              <a:off x="6902450" y="317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4</xdr:row>
      <xdr:rowOff>1</xdr:rowOff>
    </xdr:from>
    <xdr:to>
      <xdr:col>9</xdr:col>
      <xdr:colOff>292100</xdr:colOff>
      <xdr:row>9</xdr:row>
      <xdr:rowOff>31751</xdr:rowOff>
    </xdr:to>
    <mc:AlternateContent xmlns:mc="http://schemas.openxmlformats.org/markup-compatibility/2006" xmlns:a14="http://schemas.microsoft.com/office/drawing/2010/main">
      <mc:Choice Requires="a14">
        <xdr:graphicFrame macro="">
          <xdr:nvGraphicFramePr>
            <xdr:cNvPr id="7" name="Filter">
              <a:extLst>
                <a:ext uri="{FF2B5EF4-FFF2-40B4-BE49-F238E27FC236}">
                  <a16:creationId xmlns:a16="http://schemas.microsoft.com/office/drawing/2014/main" id="{F1962E49-1682-05FE-97E6-1D0BD6E4ECC3}"/>
                </a:ext>
              </a:extLst>
            </xdr:cNvPr>
            <xdr:cNvGraphicFramePr/>
          </xdr:nvGraphicFramePr>
          <xdr:xfrm>
            <a:off x="0" y="0"/>
            <a:ext cx="0" cy="0"/>
          </xdr:xfrm>
          <a:graphic>
            <a:graphicData uri="http://schemas.microsoft.com/office/drawing/2010/slicer">
              <sle:slicer xmlns:sle="http://schemas.microsoft.com/office/drawing/2010/slicer" name="Filter"/>
            </a:graphicData>
          </a:graphic>
        </xdr:graphicFrame>
      </mc:Choice>
      <mc:Fallback xmlns="">
        <xdr:sp macro="" textlink="">
          <xdr:nvSpPr>
            <xdr:cNvPr id="0" name=""/>
            <xdr:cNvSpPr>
              <a:spLocks noTextEdit="1"/>
            </xdr:cNvSpPr>
          </xdr:nvSpPr>
          <xdr:spPr>
            <a:xfrm>
              <a:off x="5391150" y="7366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514350</xdr:colOff>
      <xdr:row>0</xdr:row>
      <xdr:rowOff>139700</xdr:rowOff>
    </xdr:from>
    <xdr:to>
      <xdr:col>10</xdr:col>
      <xdr:colOff>209550</xdr:colOff>
      <xdr:row>15</xdr:row>
      <xdr:rowOff>120650</xdr:rowOff>
    </xdr:to>
    <xdr:graphicFrame macro="">
      <xdr:nvGraphicFramePr>
        <xdr:cNvPr id="2" name="Chart 1">
          <a:extLst>
            <a:ext uri="{FF2B5EF4-FFF2-40B4-BE49-F238E27FC236}">
              <a16:creationId xmlns:a16="http://schemas.microsoft.com/office/drawing/2014/main" id="{05D4E906-003B-6A9E-C467-FA659ECC8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431800</xdr:colOff>
      <xdr:row>2</xdr:row>
      <xdr:rowOff>6351</xdr:rowOff>
    </xdr:from>
    <xdr:to>
      <xdr:col>13</xdr:col>
      <xdr:colOff>241300</xdr:colOff>
      <xdr:row>7</xdr:row>
      <xdr:rowOff>25401</xdr:rowOff>
    </xdr:to>
    <mc:AlternateContent xmlns:mc="http://schemas.openxmlformats.org/markup-compatibility/2006" xmlns:a14="http://schemas.microsoft.com/office/drawing/2010/main">
      <mc:Choice Requires="a14">
        <xdr:graphicFrame macro="">
          <xdr:nvGraphicFramePr>
            <xdr:cNvPr id="3" name="target1">
              <a:extLst>
                <a:ext uri="{FF2B5EF4-FFF2-40B4-BE49-F238E27FC236}">
                  <a16:creationId xmlns:a16="http://schemas.microsoft.com/office/drawing/2014/main" id="{D2EFB72A-639C-566D-82F2-523F3612939B}"/>
                </a:ext>
              </a:extLst>
            </xdr:cNvPr>
            <xdr:cNvGraphicFramePr/>
          </xdr:nvGraphicFramePr>
          <xdr:xfrm>
            <a:off x="0" y="0"/>
            <a:ext cx="0" cy="0"/>
          </xdr:xfrm>
          <a:graphic>
            <a:graphicData uri="http://schemas.microsoft.com/office/drawing/2010/slicer">
              <sle:slicer xmlns:sle="http://schemas.microsoft.com/office/drawing/2010/slicer" name="target1"/>
            </a:graphicData>
          </a:graphic>
        </xdr:graphicFrame>
      </mc:Choice>
      <mc:Fallback xmlns="">
        <xdr:sp macro="" textlink="">
          <xdr:nvSpPr>
            <xdr:cNvPr id="0" name=""/>
            <xdr:cNvSpPr>
              <a:spLocks noTextEdit="1"/>
            </xdr:cNvSpPr>
          </xdr:nvSpPr>
          <xdr:spPr>
            <a:xfrm>
              <a:off x="7581900" y="374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11</xdr:row>
      <xdr:rowOff>139701</xdr:rowOff>
    </xdr:from>
    <xdr:to>
      <xdr:col>12</xdr:col>
      <xdr:colOff>38100</xdr:colOff>
      <xdr:row>16</xdr:row>
      <xdr:rowOff>107951</xdr:rowOff>
    </xdr:to>
    <mc:AlternateContent xmlns:mc="http://schemas.openxmlformats.org/markup-compatibility/2006">
      <mc:Choice xmlns:a14="http://schemas.microsoft.com/office/drawing/2010/main" Requires="a14">
        <xdr:graphicFrame macro="">
          <xdr:nvGraphicFramePr>
            <xdr:cNvPr id="6" name="target1 1">
              <a:extLst>
                <a:ext uri="{FF2B5EF4-FFF2-40B4-BE49-F238E27FC236}">
                  <a16:creationId xmlns:a16="http://schemas.microsoft.com/office/drawing/2014/main" id="{B52743F6-8795-C7E9-1589-4648BB15C64A}"/>
                </a:ext>
              </a:extLst>
            </xdr:cNvPr>
            <xdr:cNvGraphicFramePr/>
          </xdr:nvGraphicFramePr>
          <xdr:xfrm>
            <a:off x="0" y="0"/>
            <a:ext cx="0" cy="0"/>
          </xdr:xfrm>
          <a:graphic>
            <a:graphicData uri="http://schemas.microsoft.com/office/drawing/2010/slicer">
              <sle:slicer xmlns:sle="http://schemas.microsoft.com/office/drawing/2010/slicer" name="target1 1"/>
            </a:graphicData>
          </a:graphic>
        </xdr:graphicFrame>
      </mc:Choice>
      <mc:Fallback>
        <xdr:sp macro="" textlink="">
          <xdr:nvSpPr>
            <xdr:cNvPr id="0" name=""/>
            <xdr:cNvSpPr>
              <a:spLocks noTextEdit="1"/>
            </xdr:cNvSpPr>
          </xdr:nvSpPr>
          <xdr:spPr>
            <a:xfrm>
              <a:off x="10172700" y="216535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450850</xdr:colOff>
      <xdr:row>17</xdr:row>
      <xdr:rowOff>82550</xdr:rowOff>
    </xdr:from>
    <xdr:to>
      <xdr:col>8</xdr:col>
      <xdr:colOff>285750</xdr:colOff>
      <xdr:row>32</xdr:row>
      <xdr:rowOff>63500</xdr:rowOff>
    </xdr:to>
    <xdr:graphicFrame macro="">
      <xdr:nvGraphicFramePr>
        <xdr:cNvPr id="7" name="Chart 6">
          <a:extLst>
            <a:ext uri="{FF2B5EF4-FFF2-40B4-BE49-F238E27FC236}">
              <a16:creationId xmlns:a16="http://schemas.microsoft.com/office/drawing/2014/main" id="{7A880AB9-10A6-FDD5-B7E6-983752E82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679450</xdr:colOff>
      <xdr:row>17</xdr:row>
      <xdr:rowOff>107951</xdr:rowOff>
    </xdr:from>
    <xdr:to>
      <xdr:col>9</xdr:col>
      <xdr:colOff>723900</xdr:colOff>
      <xdr:row>22</xdr:row>
      <xdr:rowOff>63500</xdr:rowOff>
    </xdr:to>
    <mc:AlternateContent xmlns:mc="http://schemas.openxmlformats.org/markup-compatibility/2006">
      <mc:Choice xmlns:a14="http://schemas.microsoft.com/office/drawing/2010/main" Requires="a14">
        <xdr:graphicFrame macro="">
          <xdr:nvGraphicFramePr>
            <xdr:cNvPr id="19" name="bp">
              <a:extLst>
                <a:ext uri="{FF2B5EF4-FFF2-40B4-BE49-F238E27FC236}">
                  <a16:creationId xmlns:a16="http://schemas.microsoft.com/office/drawing/2014/main" id="{F0159587-1085-6ED1-4704-5E3498CBF536}"/>
                </a:ext>
              </a:extLst>
            </xdr:cNvPr>
            <xdr:cNvGraphicFramePr/>
          </xdr:nvGraphicFramePr>
          <xdr:xfrm>
            <a:off x="0" y="0"/>
            <a:ext cx="0" cy="0"/>
          </xdr:xfrm>
          <a:graphic>
            <a:graphicData uri="http://schemas.microsoft.com/office/drawing/2010/slicer">
              <sle:slicer xmlns:sle="http://schemas.microsoft.com/office/drawing/2010/slicer" name="bp"/>
            </a:graphicData>
          </a:graphic>
        </xdr:graphicFrame>
      </mc:Choice>
      <mc:Fallback>
        <xdr:sp macro="" textlink="">
          <xdr:nvSpPr>
            <xdr:cNvPr id="0" name=""/>
            <xdr:cNvSpPr>
              <a:spLocks noTextEdit="1"/>
            </xdr:cNvSpPr>
          </xdr:nvSpPr>
          <xdr:spPr>
            <a:xfrm>
              <a:off x="8604250" y="3238501"/>
              <a:ext cx="11049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673100</xdr:colOff>
      <xdr:row>23</xdr:row>
      <xdr:rowOff>165101</xdr:rowOff>
    </xdr:from>
    <xdr:to>
      <xdr:col>10</xdr:col>
      <xdr:colOff>482600</xdr:colOff>
      <xdr:row>30</xdr:row>
      <xdr:rowOff>44451</xdr:rowOff>
    </xdr:to>
    <mc:AlternateContent xmlns:mc="http://schemas.openxmlformats.org/markup-compatibility/2006">
      <mc:Choice xmlns:a14="http://schemas.microsoft.com/office/drawing/2010/main" Requires="a14">
        <xdr:graphicFrame macro="">
          <xdr:nvGraphicFramePr>
            <xdr:cNvPr id="20" name="chol_cc">
              <a:extLst>
                <a:ext uri="{FF2B5EF4-FFF2-40B4-BE49-F238E27FC236}">
                  <a16:creationId xmlns:a16="http://schemas.microsoft.com/office/drawing/2014/main" id="{9DC607DE-01B8-C2CB-FDD1-0CEA5BCFC1A9}"/>
                </a:ext>
              </a:extLst>
            </xdr:cNvPr>
            <xdr:cNvGraphicFramePr/>
          </xdr:nvGraphicFramePr>
          <xdr:xfrm>
            <a:off x="0" y="0"/>
            <a:ext cx="0" cy="0"/>
          </xdr:xfrm>
          <a:graphic>
            <a:graphicData uri="http://schemas.microsoft.com/office/drawing/2010/slicer">
              <sle:slicer xmlns:sle="http://schemas.microsoft.com/office/drawing/2010/slicer" name="chol_cc"/>
            </a:graphicData>
          </a:graphic>
        </xdr:graphicFrame>
      </mc:Choice>
      <mc:Fallback>
        <xdr:sp macro="" textlink="">
          <xdr:nvSpPr>
            <xdr:cNvPr id="0" name=""/>
            <xdr:cNvSpPr>
              <a:spLocks noTextEdit="1"/>
            </xdr:cNvSpPr>
          </xdr:nvSpPr>
          <xdr:spPr>
            <a:xfrm>
              <a:off x="8597900" y="440055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107950</xdr:colOff>
      <xdr:row>31</xdr:row>
      <xdr:rowOff>146051</xdr:rowOff>
    </xdr:from>
    <xdr:to>
      <xdr:col>5</xdr:col>
      <xdr:colOff>927100</xdr:colOff>
      <xdr:row>39</xdr:row>
      <xdr:rowOff>114301</xdr:rowOff>
    </xdr:to>
    <mc:AlternateContent xmlns:mc="http://schemas.openxmlformats.org/markup-compatibility/2006">
      <mc:Choice xmlns:a14="http://schemas.microsoft.com/office/drawing/2010/main" Requires="a14">
        <xdr:graphicFrame macro="">
          <xdr:nvGraphicFramePr>
            <xdr:cNvPr id="21" name="ChestPain">
              <a:extLst>
                <a:ext uri="{FF2B5EF4-FFF2-40B4-BE49-F238E27FC236}">
                  <a16:creationId xmlns:a16="http://schemas.microsoft.com/office/drawing/2014/main" id="{A705A053-F015-BA3D-6690-1A89E5C9C919}"/>
                </a:ext>
              </a:extLst>
            </xdr:cNvPr>
            <xdr:cNvGraphicFramePr/>
          </xdr:nvGraphicFramePr>
          <xdr:xfrm>
            <a:off x="0" y="0"/>
            <a:ext cx="0" cy="0"/>
          </xdr:xfrm>
          <a:graphic>
            <a:graphicData uri="http://schemas.microsoft.com/office/drawing/2010/slicer">
              <sle:slicer xmlns:sle="http://schemas.microsoft.com/office/drawing/2010/slicer" name="ChestPain"/>
            </a:graphicData>
          </a:graphic>
        </xdr:graphicFrame>
      </mc:Choice>
      <mc:Fallback>
        <xdr:sp macro="" textlink="">
          <xdr:nvSpPr>
            <xdr:cNvPr id="0" name=""/>
            <xdr:cNvSpPr>
              <a:spLocks noTextEdit="1"/>
            </xdr:cNvSpPr>
          </xdr:nvSpPr>
          <xdr:spPr>
            <a:xfrm>
              <a:off x="3295650" y="5854701"/>
              <a:ext cx="1828800" cy="1441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165100</xdr:colOff>
      <xdr:row>31</xdr:row>
      <xdr:rowOff>139701</xdr:rowOff>
    </xdr:from>
    <xdr:to>
      <xdr:col>3</xdr:col>
      <xdr:colOff>419100</xdr:colOff>
      <xdr:row>38</xdr:row>
      <xdr:rowOff>25401</xdr:rowOff>
    </xdr:to>
    <mc:AlternateContent xmlns:mc="http://schemas.openxmlformats.org/markup-compatibility/2006">
      <mc:Choice xmlns:a14="http://schemas.microsoft.com/office/drawing/2010/main" Requires="a14">
        <xdr:graphicFrame macro="">
          <xdr:nvGraphicFramePr>
            <xdr:cNvPr id="22" name="age_cat 1">
              <a:extLst>
                <a:ext uri="{FF2B5EF4-FFF2-40B4-BE49-F238E27FC236}">
                  <a16:creationId xmlns:a16="http://schemas.microsoft.com/office/drawing/2014/main" id="{3D8C8857-8458-DAF0-5774-E60B8CCD267C}"/>
                </a:ext>
              </a:extLst>
            </xdr:cNvPr>
            <xdr:cNvGraphicFramePr/>
          </xdr:nvGraphicFramePr>
          <xdr:xfrm>
            <a:off x="0" y="0"/>
            <a:ext cx="0" cy="0"/>
          </xdr:xfrm>
          <a:graphic>
            <a:graphicData uri="http://schemas.microsoft.com/office/drawing/2010/slicer">
              <sle:slicer xmlns:sle="http://schemas.microsoft.com/office/drawing/2010/slicer" name="age_cat 1"/>
            </a:graphicData>
          </a:graphic>
        </xdr:graphicFrame>
      </mc:Choice>
      <mc:Fallback>
        <xdr:sp macro="" textlink="">
          <xdr:nvSpPr>
            <xdr:cNvPr id="0" name=""/>
            <xdr:cNvSpPr>
              <a:spLocks noTextEdit="1"/>
            </xdr:cNvSpPr>
          </xdr:nvSpPr>
          <xdr:spPr>
            <a:xfrm>
              <a:off x="1028700" y="5848351"/>
              <a:ext cx="18288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120650</xdr:colOff>
      <xdr:row>0</xdr:row>
      <xdr:rowOff>177800</xdr:rowOff>
    </xdr:from>
    <xdr:to>
      <xdr:col>1</xdr:col>
      <xdr:colOff>516890</xdr:colOff>
      <xdr:row>29</xdr:row>
      <xdr:rowOff>31750</xdr:rowOff>
    </xdr:to>
    <xdr:sp macro="" textlink="">
      <xdr:nvSpPr>
        <xdr:cNvPr id="2" name="Rectangle: Rounded Corners 1">
          <a:extLst>
            <a:ext uri="{FF2B5EF4-FFF2-40B4-BE49-F238E27FC236}">
              <a16:creationId xmlns:a16="http://schemas.microsoft.com/office/drawing/2014/main" id="{9FC3D768-91CF-9D21-DF5F-DA2F432A0F18}"/>
            </a:ext>
          </a:extLst>
        </xdr:cNvPr>
        <xdr:cNvSpPr/>
      </xdr:nvSpPr>
      <xdr:spPr>
        <a:xfrm>
          <a:off x="120650" y="177800"/>
          <a:ext cx="1005840" cy="5194300"/>
        </a:xfrm>
        <a:prstGeom prst="roundRect">
          <a:avLst>
            <a:gd name="adj" fmla="val 2414"/>
          </a:avLst>
        </a:prstGeom>
        <a:solidFill>
          <a:schemeClr val="accent6">
            <a:lumMod val="20000"/>
            <a:lumOff val="80000"/>
          </a:schemeClr>
        </a:solidFill>
        <a:ln>
          <a:no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527702</xdr:colOff>
      <xdr:row>1</xdr:row>
      <xdr:rowOff>0</xdr:rowOff>
    </xdr:from>
    <xdr:to>
      <xdr:col>19</xdr:col>
      <xdr:colOff>57150</xdr:colOff>
      <xdr:row>3</xdr:row>
      <xdr:rowOff>127000</xdr:rowOff>
    </xdr:to>
    <xdr:sp macro="" textlink="">
      <xdr:nvSpPr>
        <xdr:cNvPr id="3" name="Rectangle: Rounded Corners 2">
          <a:extLst>
            <a:ext uri="{FF2B5EF4-FFF2-40B4-BE49-F238E27FC236}">
              <a16:creationId xmlns:a16="http://schemas.microsoft.com/office/drawing/2014/main" id="{FC93D94D-592E-4662-94A7-2C830F696FA0}"/>
            </a:ext>
          </a:extLst>
        </xdr:cNvPr>
        <xdr:cNvSpPr/>
      </xdr:nvSpPr>
      <xdr:spPr>
        <a:xfrm>
          <a:off x="1137302" y="184150"/>
          <a:ext cx="10502248" cy="495300"/>
        </a:xfrm>
        <a:prstGeom prst="roundRect">
          <a:avLst>
            <a:gd name="adj" fmla="val 2414"/>
          </a:avLst>
        </a:prstGeom>
        <a:solidFill>
          <a:schemeClr val="accent6">
            <a:lumMod val="20000"/>
            <a:lumOff val="80000"/>
          </a:schemeClr>
        </a:solidFill>
        <a:ln>
          <a:no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406400</xdr:colOff>
      <xdr:row>1</xdr:row>
      <xdr:rowOff>38100</xdr:rowOff>
    </xdr:from>
    <xdr:to>
      <xdr:col>9</xdr:col>
      <xdr:colOff>387350</xdr:colOff>
      <xdr:row>3</xdr:row>
      <xdr:rowOff>19050</xdr:rowOff>
    </xdr:to>
    <xdr:sp macro="" textlink="">
      <xdr:nvSpPr>
        <xdr:cNvPr id="5" name="TextBox 4">
          <a:extLst>
            <a:ext uri="{FF2B5EF4-FFF2-40B4-BE49-F238E27FC236}">
              <a16:creationId xmlns:a16="http://schemas.microsoft.com/office/drawing/2014/main" id="{EC0EC16D-A922-3BA5-0032-C8485444EC8C}"/>
            </a:ext>
          </a:extLst>
        </xdr:cNvPr>
        <xdr:cNvSpPr txBox="1"/>
      </xdr:nvSpPr>
      <xdr:spPr>
        <a:xfrm>
          <a:off x="1625600" y="222250"/>
          <a:ext cx="42481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cap="all" baseline="0">
              <a:solidFill>
                <a:schemeClr val="accent6">
                  <a:lumMod val="50000"/>
                </a:schemeClr>
              </a:solidFill>
              <a:effectLst/>
              <a:latin typeface="+mn-lt"/>
              <a:ea typeface="+mn-ea"/>
              <a:cs typeface="+mn-cs"/>
            </a:rPr>
            <a:t>Heart Disease Diagnostic Analysis</a:t>
          </a:r>
          <a:endParaRPr lang="en-US" sz="2000">
            <a:solidFill>
              <a:schemeClr val="accent6">
                <a:lumMod val="50000"/>
              </a:schemeClr>
            </a:solidFill>
          </a:endParaRPr>
        </a:p>
      </xdr:txBody>
    </xdr:sp>
    <xdr:clientData/>
  </xdr:twoCellAnchor>
  <xdr:twoCellAnchor>
    <xdr:from>
      <xdr:col>1</xdr:col>
      <xdr:colOff>530876</xdr:colOff>
      <xdr:row>3</xdr:row>
      <xdr:rowOff>76200</xdr:rowOff>
    </xdr:from>
    <xdr:to>
      <xdr:col>19</xdr:col>
      <xdr:colOff>82549</xdr:colOff>
      <xdr:row>9</xdr:row>
      <xdr:rowOff>95250</xdr:rowOff>
    </xdr:to>
    <xdr:sp macro="" textlink="">
      <xdr:nvSpPr>
        <xdr:cNvPr id="4" name="Rectangle: Rounded Corners 3">
          <a:extLst>
            <a:ext uri="{FF2B5EF4-FFF2-40B4-BE49-F238E27FC236}">
              <a16:creationId xmlns:a16="http://schemas.microsoft.com/office/drawing/2014/main" id="{DB0E0E3F-4D66-493A-9392-764A1C486402}"/>
            </a:ext>
          </a:extLst>
        </xdr:cNvPr>
        <xdr:cNvSpPr/>
      </xdr:nvSpPr>
      <xdr:spPr>
        <a:xfrm>
          <a:off x="1140476" y="628650"/>
          <a:ext cx="10524473" cy="1123950"/>
        </a:xfrm>
        <a:prstGeom prst="roundRect">
          <a:avLst>
            <a:gd name="adj" fmla="val 2414"/>
          </a:avLst>
        </a:prstGeom>
        <a:solidFill>
          <a:schemeClr val="accent6">
            <a:lumMod val="20000"/>
            <a:lumOff val="80000"/>
          </a:schemeClr>
        </a:solidFill>
        <a:ln>
          <a:no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146050</xdr:colOff>
      <xdr:row>1</xdr:row>
      <xdr:rowOff>0</xdr:rowOff>
    </xdr:from>
    <xdr:to>
      <xdr:col>1</xdr:col>
      <xdr:colOff>495300</xdr:colOff>
      <xdr:row>2</xdr:row>
      <xdr:rowOff>82550</xdr:rowOff>
    </xdr:to>
    <xdr:sp macro="" textlink="">
      <xdr:nvSpPr>
        <xdr:cNvPr id="8" name="TextBox 7">
          <a:extLst>
            <a:ext uri="{FF2B5EF4-FFF2-40B4-BE49-F238E27FC236}">
              <a16:creationId xmlns:a16="http://schemas.microsoft.com/office/drawing/2014/main" id="{705C6E26-6B32-9923-A818-B74FA6CD2670}"/>
            </a:ext>
          </a:extLst>
        </xdr:cNvPr>
        <xdr:cNvSpPr txBox="1"/>
      </xdr:nvSpPr>
      <xdr:spPr>
        <a:xfrm>
          <a:off x="146050" y="184150"/>
          <a:ext cx="958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cap="none" spc="50">
              <a:ln w="0"/>
              <a:solidFill>
                <a:schemeClr val="accent6">
                  <a:lumMod val="75000"/>
                </a:schemeClr>
              </a:solidFill>
              <a:effectLst>
                <a:innerShdw blurRad="63500" dist="50800" dir="13500000">
                  <a:srgbClr val="000000">
                    <a:alpha val="50000"/>
                  </a:srgbClr>
                </a:innerShdw>
              </a:effectLst>
            </a:rPr>
            <a:t>Total People</a:t>
          </a:r>
        </a:p>
      </xdr:txBody>
    </xdr:sp>
    <xdr:clientData/>
  </xdr:twoCellAnchor>
  <xdr:twoCellAnchor>
    <xdr:from>
      <xdr:col>0</xdr:col>
      <xdr:colOff>266700</xdr:colOff>
      <xdr:row>4</xdr:row>
      <xdr:rowOff>114300</xdr:rowOff>
    </xdr:from>
    <xdr:to>
      <xdr:col>1</xdr:col>
      <xdr:colOff>323850</xdr:colOff>
      <xdr:row>6</xdr:row>
      <xdr:rowOff>50800</xdr:rowOff>
    </xdr:to>
    <xdr:sp macro="" textlink="">
      <xdr:nvSpPr>
        <xdr:cNvPr id="27" name="TextBox 26">
          <a:extLst>
            <a:ext uri="{FF2B5EF4-FFF2-40B4-BE49-F238E27FC236}">
              <a16:creationId xmlns:a16="http://schemas.microsoft.com/office/drawing/2014/main" id="{2F702529-7637-C6FF-DE32-98701728B799}"/>
            </a:ext>
          </a:extLst>
        </xdr:cNvPr>
        <xdr:cNvSpPr txBox="1"/>
      </xdr:nvSpPr>
      <xdr:spPr>
        <a:xfrm>
          <a:off x="266700" y="850900"/>
          <a:ext cx="6667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cap="none" spc="50">
              <a:ln w="0"/>
              <a:solidFill>
                <a:schemeClr val="accent6">
                  <a:lumMod val="75000"/>
                </a:schemeClr>
              </a:solidFill>
              <a:effectLst>
                <a:innerShdw blurRad="63500" dist="50800" dir="13500000">
                  <a:srgbClr val="000000">
                    <a:alpha val="50000"/>
                  </a:srgbClr>
                </a:innerShdw>
              </a:effectLst>
            </a:rPr>
            <a:t>Male</a:t>
          </a:r>
        </a:p>
      </xdr:txBody>
    </xdr:sp>
    <xdr:clientData/>
  </xdr:twoCellAnchor>
  <xdr:twoCellAnchor>
    <xdr:from>
      <xdr:col>0</xdr:col>
      <xdr:colOff>311150</xdr:colOff>
      <xdr:row>1</xdr:row>
      <xdr:rowOff>104775</xdr:rowOff>
    </xdr:from>
    <xdr:to>
      <xdr:col>1</xdr:col>
      <xdr:colOff>215900</xdr:colOff>
      <xdr:row>3</xdr:row>
      <xdr:rowOff>9525</xdr:rowOff>
    </xdr:to>
    <xdr:sp macro="" textlink="Sheet1!M3">
      <xdr:nvSpPr>
        <xdr:cNvPr id="16" name="TextBox 15">
          <a:extLst>
            <a:ext uri="{FF2B5EF4-FFF2-40B4-BE49-F238E27FC236}">
              <a16:creationId xmlns:a16="http://schemas.microsoft.com/office/drawing/2014/main" id="{62441E43-8AEC-6F80-B045-F67E44FEBAC7}"/>
            </a:ext>
          </a:extLst>
        </xdr:cNvPr>
        <xdr:cNvSpPr txBox="1"/>
      </xdr:nvSpPr>
      <xdr:spPr>
        <a:xfrm>
          <a:off x="311150" y="288925"/>
          <a:ext cx="5143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2E6473-840D-4179-B640-FC855A58BCF7}" type="TxLink">
            <a:rPr lang="en-US" sz="1600" b="1" i="0" u="none" strike="noStrike" cap="none" spc="50">
              <a:ln w="0"/>
              <a:solidFill>
                <a:schemeClr val="accent6">
                  <a:lumMod val="75000"/>
                </a:schemeClr>
              </a:solidFill>
              <a:effectLst>
                <a:innerShdw blurRad="63500" dist="50800" dir="13500000">
                  <a:srgbClr val="000000">
                    <a:alpha val="50000"/>
                  </a:srgbClr>
                </a:innerShdw>
              </a:effectLst>
              <a:latin typeface="Calibri"/>
              <a:cs typeface="Calibri"/>
            </a:rPr>
            <a:pPr/>
            <a:t>302</a:t>
          </a:fld>
          <a:endParaRPr lang="en-US" sz="16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0</xdr:col>
      <xdr:colOff>0</xdr:colOff>
      <xdr:row>5</xdr:row>
      <xdr:rowOff>31750</xdr:rowOff>
    </xdr:from>
    <xdr:to>
      <xdr:col>1</xdr:col>
      <xdr:colOff>577850</xdr:colOff>
      <xdr:row>11</xdr:row>
      <xdr:rowOff>44450</xdr:rowOff>
    </xdr:to>
    <xdr:graphicFrame macro="">
      <xdr:nvGraphicFramePr>
        <xdr:cNvPr id="29" name="Chart 28">
          <a:extLst>
            <a:ext uri="{FF2B5EF4-FFF2-40B4-BE49-F238E27FC236}">
              <a16:creationId xmlns:a16="http://schemas.microsoft.com/office/drawing/2014/main" id="{7829DFAD-980F-4500-BB58-0CD3921BC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342900</xdr:colOff>
      <xdr:row>7</xdr:row>
      <xdr:rowOff>73025</xdr:rowOff>
    </xdr:from>
    <xdr:to>
      <xdr:col>1</xdr:col>
      <xdr:colOff>285750</xdr:colOff>
      <xdr:row>8</xdr:row>
      <xdr:rowOff>47625</xdr:rowOff>
    </xdr:to>
    <xdr:sp macro="" textlink="">
      <xdr:nvSpPr>
        <xdr:cNvPr id="30" name="TextBox 29">
          <a:extLst>
            <a:ext uri="{FF2B5EF4-FFF2-40B4-BE49-F238E27FC236}">
              <a16:creationId xmlns:a16="http://schemas.microsoft.com/office/drawing/2014/main" id="{6D9B406B-4EB0-1FD7-4B63-747DB7D501BE}"/>
            </a:ext>
          </a:extLst>
        </xdr:cNvPr>
        <xdr:cNvSpPr txBox="1"/>
      </xdr:nvSpPr>
      <xdr:spPr>
        <a:xfrm>
          <a:off x="342900" y="1362075"/>
          <a:ext cx="552450"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b="1" cap="none" spc="50">
              <a:ln w="0"/>
              <a:solidFill>
                <a:schemeClr val="accent6">
                  <a:lumMod val="75000"/>
                </a:schemeClr>
              </a:solidFill>
              <a:effectLst>
                <a:innerShdw blurRad="63500" dist="50800" dir="13500000">
                  <a:srgbClr val="000000">
                    <a:alpha val="50000"/>
                  </a:srgbClr>
                </a:innerShdw>
              </a:effectLst>
            </a:rPr>
            <a:t>Young</a:t>
          </a:r>
        </a:p>
      </xdr:txBody>
    </xdr:sp>
    <xdr:clientData/>
  </xdr:twoCellAnchor>
  <xdr:twoCellAnchor>
    <xdr:from>
      <xdr:col>0</xdr:col>
      <xdr:colOff>120650</xdr:colOff>
      <xdr:row>9</xdr:row>
      <xdr:rowOff>88900</xdr:rowOff>
    </xdr:from>
    <xdr:to>
      <xdr:col>0</xdr:col>
      <xdr:colOff>584200</xdr:colOff>
      <xdr:row>10</xdr:row>
      <xdr:rowOff>107950</xdr:rowOff>
    </xdr:to>
    <xdr:sp macro="" textlink="">
      <xdr:nvSpPr>
        <xdr:cNvPr id="46" name="TextBox 45">
          <a:extLst>
            <a:ext uri="{FF2B5EF4-FFF2-40B4-BE49-F238E27FC236}">
              <a16:creationId xmlns:a16="http://schemas.microsoft.com/office/drawing/2014/main" id="{EF1F51F8-5CF8-C11D-3DCB-0EAE6E3EABB3}"/>
            </a:ext>
          </a:extLst>
        </xdr:cNvPr>
        <xdr:cNvSpPr txBox="1"/>
      </xdr:nvSpPr>
      <xdr:spPr>
        <a:xfrm>
          <a:off x="120650" y="1746250"/>
          <a:ext cx="4635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cap="none" spc="50">
              <a:ln w="0"/>
              <a:solidFill>
                <a:schemeClr val="accent6">
                  <a:lumMod val="75000"/>
                </a:schemeClr>
              </a:solidFill>
              <a:effectLst>
                <a:innerShdw blurRad="63500" dist="50800" dir="13500000">
                  <a:srgbClr val="000000">
                    <a:alpha val="50000"/>
                  </a:srgbClr>
                </a:innerShdw>
              </a:effectLst>
            </a:rPr>
            <a:t>Mid</a:t>
          </a:r>
        </a:p>
      </xdr:txBody>
    </xdr:sp>
    <xdr:clientData/>
  </xdr:twoCellAnchor>
  <xdr:twoCellAnchor>
    <xdr:from>
      <xdr:col>1</xdr:col>
      <xdr:colOff>38100</xdr:colOff>
      <xdr:row>9</xdr:row>
      <xdr:rowOff>107950</xdr:rowOff>
    </xdr:from>
    <xdr:to>
      <xdr:col>2</xdr:col>
      <xdr:colOff>95250</xdr:colOff>
      <xdr:row>10</xdr:row>
      <xdr:rowOff>133350</xdr:rowOff>
    </xdr:to>
    <xdr:sp macro="" textlink="">
      <xdr:nvSpPr>
        <xdr:cNvPr id="47" name="TextBox 46">
          <a:extLst>
            <a:ext uri="{FF2B5EF4-FFF2-40B4-BE49-F238E27FC236}">
              <a16:creationId xmlns:a16="http://schemas.microsoft.com/office/drawing/2014/main" id="{23CD2D53-A9D3-7B8C-E1DA-E5356469307D}"/>
            </a:ext>
          </a:extLst>
        </xdr:cNvPr>
        <xdr:cNvSpPr txBox="1"/>
      </xdr:nvSpPr>
      <xdr:spPr>
        <a:xfrm>
          <a:off x="647700" y="1765300"/>
          <a:ext cx="6667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cap="none" spc="50">
              <a:ln w="0"/>
              <a:solidFill>
                <a:schemeClr val="accent6">
                  <a:lumMod val="75000"/>
                </a:schemeClr>
              </a:solidFill>
              <a:effectLst>
                <a:innerShdw blurRad="63500" dist="50800" dir="13500000">
                  <a:srgbClr val="000000">
                    <a:alpha val="50000"/>
                  </a:srgbClr>
                </a:innerShdw>
              </a:effectLst>
            </a:rPr>
            <a:t>Older</a:t>
          </a:r>
        </a:p>
      </xdr:txBody>
    </xdr:sp>
    <xdr:clientData/>
  </xdr:twoCellAnchor>
  <xdr:twoCellAnchor>
    <xdr:from>
      <xdr:col>0</xdr:col>
      <xdr:colOff>127000</xdr:colOff>
      <xdr:row>13</xdr:row>
      <xdr:rowOff>63500</xdr:rowOff>
    </xdr:from>
    <xdr:to>
      <xdr:col>1</xdr:col>
      <xdr:colOff>431800</xdr:colOff>
      <xdr:row>15</xdr:row>
      <xdr:rowOff>0</xdr:rowOff>
    </xdr:to>
    <xdr:sp macro="" textlink="">
      <xdr:nvSpPr>
        <xdr:cNvPr id="52" name="TextBox 51">
          <a:extLst>
            <a:ext uri="{FF2B5EF4-FFF2-40B4-BE49-F238E27FC236}">
              <a16:creationId xmlns:a16="http://schemas.microsoft.com/office/drawing/2014/main" id="{665E3F50-89EF-4FF7-A29E-1F29DF7DBB51}"/>
            </a:ext>
          </a:extLst>
        </xdr:cNvPr>
        <xdr:cNvSpPr txBox="1"/>
      </xdr:nvSpPr>
      <xdr:spPr>
        <a:xfrm>
          <a:off x="127000" y="2457450"/>
          <a:ext cx="914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cap="none" spc="50">
              <a:ln w="0"/>
              <a:solidFill>
                <a:schemeClr val="accent6">
                  <a:lumMod val="75000"/>
                </a:schemeClr>
              </a:solidFill>
              <a:effectLst>
                <a:innerShdw blurRad="63500" dist="50800" dir="13500000">
                  <a:srgbClr val="000000">
                    <a:alpha val="50000"/>
                  </a:srgbClr>
                </a:innerShdw>
              </a:effectLst>
            </a:rPr>
            <a:t>Female</a:t>
          </a:r>
        </a:p>
      </xdr:txBody>
    </xdr:sp>
    <xdr:clientData/>
  </xdr:twoCellAnchor>
  <xdr:twoCellAnchor>
    <xdr:from>
      <xdr:col>0</xdr:col>
      <xdr:colOff>292100</xdr:colOff>
      <xdr:row>15</xdr:row>
      <xdr:rowOff>168275</xdr:rowOff>
    </xdr:from>
    <xdr:to>
      <xdr:col>1</xdr:col>
      <xdr:colOff>234950</xdr:colOff>
      <xdr:row>16</xdr:row>
      <xdr:rowOff>142875</xdr:rowOff>
    </xdr:to>
    <xdr:sp macro="" textlink="">
      <xdr:nvSpPr>
        <xdr:cNvPr id="53" name="TextBox 52">
          <a:extLst>
            <a:ext uri="{FF2B5EF4-FFF2-40B4-BE49-F238E27FC236}">
              <a16:creationId xmlns:a16="http://schemas.microsoft.com/office/drawing/2014/main" id="{8FB7757F-FC5E-44C9-8FBE-BBFC47A7CABF}"/>
            </a:ext>
          </a:extLst>
        </xdr:cNvPr>
        <xdr:cNvSpPr txBox="1"/>
      </xdr:nvSpPr>
      <xdr:spPr>
        <a:xfrm>
          <a:off x="292100" y="2930525"/>
          <a:ext cx="552450"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b="1" cap="none" spc="50">
              <a:ln w="0"/>
              <a:solidFill>
                <a:schemeClr val="accent6">
                  <a:lumMod val="75000"/>
                </a:schemeClr>
              </a:solidFill>
              <a:effectLst>
                <a:innerShdw blurRad="63500" dist="50800" dir="13500000">
                  <a:srgbClr val="000000">
                    <a:alpha val="50000"/>
                  </a:srgbClr>
                </a:innerShdw>
              </a:effectLst>
            </a:rPr>
            <a:t>Young</a:t>
          </a:r>
        </a:p>
      </xdr:txBody>
    </xdr:sp>
    <xdr:clientData/>
  </xdr:twoCellAnchor>
  <xdr:twoCellAnchor>
    <xdr:from>
      <xdr:col>0</xdr:col>
      <xdr:colOff>95250</xdr:colOff>
      <xdr:row>18</xdr:row>
      <xdr:rowOff>69850</xdr:rowOff>
    </xdr:from>
    <xdr:to>
      <xdr:col>0</xdr:col>
      <xdr:colOff>558800</xdr:colOff>
      <xdr:row>19</xdr:row>
      <xdr:rowOff>88900</xdr:rowOff>
    </xdr:to>
    <xdr:sp macro="" textlink="">
      <xdr:nvSpPr>
        <xdr:cNvPr id="54" name="TextBox 53">
          <a:extLst>
            <a:ext uri="{FF2B5EF4-FFF2-40B4-BE49-F238E27FC236}">
              <a16:creationId xmlns:a16="http://schemas.microsoft.com/office/drawing/2014/main" id="{3768BCD9-B973-4E8B-82DB-81CF4A69CFF4}"/>
            </a:ext>
          </a:extLst>
        </xdr:cNvPr>
        <xdr:cNvSpPr txBox="1"/>
      </xdr:nvSpPr>
      <xdr:spPr>
        <a:xfrm>
          <a:off x="95250" y="3384550"/>
          <a:ext cx="4635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cap="none" spc="50">
              <a:ln w="0"/>
              <a:solidFill>
                <a:schemeClr val="accent6">
                  <a:lumMod val="75000"/>
                </a:schemeClr>
              </a:solidFill>
              <a:effectLst>
                <a:innerShdw blurRad="63500" dist="50800" dir="13500000">
                  <a:srgbClr val="000000">
                    <a:alpha val="50000"/>
                  </a:srgbClr>
                </a:innerShdw>
              </a:effectLst>
            </a:rPr>
            <a:t>Mid</a:t>
          </a:r>
        </a:p>
      </xdr:txBody>
    </xdr:sp>
    <xdr:clientData/>
  </xdr:twoCellAnchor>
  <xdr:twoCellAnchor>
    <xdr:from>
      <xdr:col>0</xdr:col>
      <xdr:colOff>603250</xdr:colOff>
      <xdr:row>18</xdr:row>
      <xdr:rowOff>63500</xdr:rowOff>
    </xdr:from>
    <xdr:to>
      <xdr:col>1</xdr:col>
      <xdr:colOff>476250</xdr:colOff>
      <xdr:row>19</xdr:row>
      <xdr:rowOff>69850</xdr:rowOff>
    </xdr:to>
    <xdr:sp macro="" textlink="">
      <xdr:nvSpPr>
        <xdr:cNvPr id="55" name="TextBox 54">
          <a:extLst>
            <a:ext uri="{FF2B5EF4-FFF2-40B4-BE49-F238E27FC236}">
              <a16:creationId xmlns:a16="http://schemas.microsoft.com/office/drawing/2014/main" id="{ACA0BF48-78FF-491A-834C-3B7248C58243}"/>
            </a:ext>
          </a:extLst>
        </xdr:cNvPr>
        <xdr:cNvSpPr txBox="1"/>
      </xdr:nvSpPr>
      <xdr:spPr>
        <a:xfrm>
          <a:off x="603250" y="3378200"/>
          <a:ext cx="4826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cap="none" spc="50">
              <a:ln w="0"/>
              <a:solidFill>
                <a:schemeClr val="accent6">
                  <a:lumMod val="75000"/>
                </a:schemeClr>
              </a:solidFill>
              <a:effectLst>
                <a:innerShdw blurRad="63500" dist="50800" dir="13500000">
                  <a:srgbClr val="000000">
                    <a:alpha val="50000"/>
                  </a:srgbClr>
                </a:innerShdw>
              </a:effectLst>
            </a:rPr>
            <a:t>Older</a:t>
          </a:r>
        </a:p>
      </xdr:txBody>
    </xdr:sp>
    <xdr:clientData/>
  </xdr:twoCellAnchor>
  <xdr:twoCellAnchor>
    <xdr:from>
      <xdr:col>0</xdr:col>
      <xdr:colOff>31750</xdr:colOff>
      <xdr:row>14</xdr:row>
      <xdr:rowOff>44450</xdr:rowOff>
    </xdr:from>
    <xdr:to>
      <xdr:col>1</xdr:col>
      <xdr:colOff>444500</xdr:colOff>
      <xdr:row>19</xdr:row>
      <xdr:rowOff>101600</xdr:rowOff>
    </xdr:to>
    <xdr:graphicFrame macro="">
      <xdr:nvGraphicFramePr>
        <xdr:cNvPr id="56" name="Chart 55">
          <a:extLst>
            <a:ext uri="{FF2B5EF4-FFF2-40B4-BE49-F238E27FC236}">
              <a16:creationId xmlns:a16="http://schemas.microsoft.com/office/drawing/2014/main" id="{D03FF0B0-375E-4330-8B15-1C1928E1A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317500</xdr:colOff>
      <xdr:row>16</xdr:row>
      <xdr:rowOff>133350</xdr:rowOff>
    </xdr:from>
    <xdr:to>
      <xdr:col>1</xdr:col>
      <xdr:colOff>203200</xdr:colOff>
      <xdr:row>17</xdr:row>
      <xdr:rowOff>177800</xdr:rowOff>
    </xdr:to>
    <xdr:sp macro="" textlink="Sheet1!O5">
      <xdr:nvSpPr>
        <xdr:cNvPr id="57" name="TextBox 56">
          <a:extLst>
            <a:ext uri="{FF2B5EF4-FFF2-40B4-BE49-F238E27FC236}">
              <a16:creationId xmlns:a16="http://schemas.microsoft.com/office/drawing/2014/main" id="{1BFD2727-CB7C-8AB5-E38D-BC844E436E38}"/>
            </a:ext>
          </a:extLst>
        </xdr:cNvPr>
        <xdr:cNvSpPr txBox="1"/>
      </xdr:nvSpPr>
      <xdr:spPr>
        <a:xfrm>
          <a:off x="317500" y="3079750"/>
          <a:ext cx="495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79CDA2-9FEA-4901-9E60-A62C6E604CC0}"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2.1%</a:t>
          </a:fld>
          <a:endParaRPr lang="en-US" sz="10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0</xdr:col>
      <xdr:colOff>44450</xdr:colOff>
      <xdr:row>19</xdr:row>
      <xdr:rowOff>69850</xdr:rowOff>
    </xdr:from>
    <xdr:to>
      <xdr:col>1</xdr:col>
      <xdr:colOff>95250</xdr:colOff>
      <xdr:row>20</xdr:row>
      <xdr:rowOff>101600</xdr:rowOff>
    </xdr:to>
    <xdr:sp macro="" textlink="Sheet1!O6">
      <xdr:nvSpPr>
        <xdr:cNvPr id="58" name="TextBox 57">
          <a:extLst>
            <a:ext uri="{FF2B5EF4-FFF2-40B4-BE49-F238E27FC236}">
              <a16:creationId xmlns:a16="http://schemas.microsoft.com/office/drawing/2014/main" id="{A674263F-3F41-9765-6A16-5A0EF1068224}"/>
            </a:ext>
          </a:extLst>
        </xdr:cNvPr>
        <xdr:cNvSpPr txBox="1"/>
      </xdr:nvSpPr>
      <xdr:spPr>
        <a:xfrm>
          <a:off x="44450" y="3568700"/>
          <a:ext cx="6604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3A23D5-B0E5-4513-928B-47DB9F903457}"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84.4%</a:t>
          </a:fld>
          <a:endParaRPr lang="en-US" sz="10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0</xdr:col>
      <xdr:colOff>603250</xdr:colOff>
      <xdr:row>19</xdr:row>
      <xdr:rowOff>57150</xdr:rowOff>
    </xdr:from>
    <xdr:to>
      <xdr:col>1</xdr:col>
      <xdr:colOff>565150</xdr:colOff>
      <xdr:row>20</xdr:row>
      <xdr:rowOff>101600</xdr:rowOff>
    </xdr:to>
    <xdr:sp macro="" textlink="Sheet1!O7">
      <xdr:nvSpPr>
        <xdr:cNvPr id="59" name="TextBox 58">
          <a:extLst>
            <a:ext uri="{FF2B5EF4-FFF2-40B4-BE49-F238E27FC236}">
              <a16:creationId xmlns:a16="http://schemas.microsoft.com/office/drawing/2014/main" id="{F245D2B6-B188-1213-3C15-D751D9B1B7B7}"/>
            </a:ext>
          </a:extLst>
        </xdr:cNvPr>
        <xdr:cNvSpPr txBox="1"/>
      </xdr:nvSpPr>
      <xdr:spPr>
        <a:xfrm>
          <a:off x="603250" y="3556000"/>
          <a:ext cx="571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21635E-60D7-46DB-AE0E-CF965BA40C1B}"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13.5%</a:t>
          </a:fld>
          <a:endParaRPr lang="en-US" sz="11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0</xdr:col>
      <xdr:colOff>374650</xdr:colOff>
      <xdr:row>7</xdr:row>
      <xdr:rowOff>177800</xdr:rowOff>
    </xdr:from>
    <xdr:to>
      <xdr:col>1</xdr:col>
      <xdr:colOff>254000</xdr:colOff>
      <xdr:row>9</xdr:row>
      <xdr:rowOff>12700</xdr:rowOff>
    </xdr:to>
    <xdr:sp macro="" textlink="Sheet1!N5">
      <xdr:nvSpPr>
        <xdr:cNvPr id="60" name="TextBox 59">
          <a:extLst>
            <a:ext uri="{FF2B5EF4-FFF2-40B4-BE49-F238E27FC236}">
              <a16:creationId xmlns:a16="http://schemas.microsoft.com/office/drawing/2014/main" id="{D11108E6-9C4D-0C3B-BF6A-A6DFA02B7FC6}"/>
            </a:ext>
          </a:extLst>
        </xdr:cNvPr>
        <xdr:cNvSpPr txBox="1"/>
      </xdr:nvSpPr>
      <xdr:spPr>
        <a:xfrm>
          <a:off x="374650" y="1466850"/>
          <a:ext cx="4889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86962C-6AB3-4D90-BDC9-80E6B108C799}"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2.4%</a:t>
          </a:fld>
          <a:endParaRPr lang="en-US" sz="10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0</xdr:col>
      <xdr:colOff>63500</xdr:colOff>
      <xdr:row>10</xdr:row>
      <xdr:rowOff>82550</xdr:rowOff>
    </xdr:from>
    <xdr:to>
      <xdr:col>1</xdr:col>
      <xdr:colOff>19050</xdr:colOff>
      <xdr:row>11</xdr:row>
      <xdr:rowOff>120650</xdr:rowOff>
    </xdr:to>
    <xdr:sp macro="" textlink="Sheet1!N6">
      <xdr:nvSpPr>
        <xdr:cNvPr id="61" name="TextBox 60">
          <a:extLst>
            <a:ext uri="{FF2B5EF4-FFF2-40B4-BE49-F238E27FC236}">
              <a16:creationId xmlns:a16="http://schemas.microsoft.com/office/drawing/2014/main" id="{5D6B722C-1952-17DC-4E7A-D4CFF68F76AC}"/>
            </a:ext>
          </a:extLst>
        </xdr:cNvPr>
        <xdr:cNvSpPr txBox="1"/>
      </xdr:nvSpPr>
      <xdr:spPr>
        <a:xfrm>
          <a:off x="63500" y="1924050"/>
          <a:ext cx="5651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C8F301-544F-4741-B4BD-73B8E3C0D35A}"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87.9%</a:t>
          </a:fld>
          <a:endParaRPr lang="en-US" sz="16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xdr:col>
      <xdr:colOff>12700</xdr:colOff>
      <xdr:row>10</xdr:row>
      <xdr:rowOff>95250</xdr:rowOff>
    </xdr:from>
    <xdr:to>
      <xdr:col>1</xdr:col>
      <xdr:colOff>533400</xdr:colOff>
      <xdr:row>11</xdr:row>
      <xdr:rowOff>139700</xdr:rowOff>
    </xdr:to>
    <xdr:sp macro="" textlink="Sheet1!N7">
      <xdr:nvSpPr>
        <xdr:cNvPr id="62" name="TextBox 61">
          <a:extLst>
            <a:ext uri="{FF2B5EF4-FFF2-40B4-BE49-F238E27FC236}">
              <a16:creationId xmlns:a16="http://schemas.microsoft.com/office/drawing/2014/main" id="{A0C2CFF9-F6EB-A745-47C1-7F25E6E2CB2B}"/>
            </a:ext>
          </a:extLst>
        </xdr:cNvPr>
        <xdr:cNvSpPr txBox="1"/>
      </xdr:nvSpPr>
      <xdr:spPr>
        <a:xfrm>
          <a:off x="622300" y="1936750"/>
          <a:ext cx="5207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40197C-DCA4-45E1-821F-028D1045F9DE}"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9.7%</a:t>
          </a:fld>
          <a:endParaRPr lang="en-US" sz="16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10</xdr:col>
      <xdr:colOff>438150</xdr:colOff>
      <xdr:row>2</xdr:row>
      <xdr:rowOff>139700</xdr:rowOff>
    </xdr:from>
    <xdr:to>
      <xdr:col>14</xdr:col>
      <xdr:colOff>355600</xdr:colOff>
      <xdr:row>4</xdr:row>
      <xdr:rowOff>76200</xdr:rowOff>
    </xdr:to>
    <xdr:sp macro="" textlink="">
      <xdr:nvSpPr>
        <xdr:cNvPr id="63" name="TextBox 62">
          <a:extLst>
            <a:ext uri="{FF2B5EF4-FFF2-40B4-BE49-F238E27FC236}">
              <a16:creationId xmlns:a16="http://schemas.microsoft.com/office/drawing/2014/main" id="{5857CD71-3B0B-4E27-97C8-BD8C5287ABDA}"/>
            </a:ext>
          </a:extLst>
        </xdr:cNvPr>
        <xdr:cNvSpPr txBox="1"/>
      </xdr:nvSpPr>
      <xdr:spPr>
        <a:xfrm>
          <a:off x="6534150" y="508000"/>
          <a:ext cx="23558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cap="none" spc="50">
              <a:ln w="0"/>
              <a:solidFill>
                <a:schemeClr val="accent6">
                  <a:lumMod val="75000"/>
                </a:schemeClr>
              </a:solidFill>
              <a:effectLst>
                <a:innerShdw blurRad="63500" dist="50800" dir="13500000">
                  <a:srgbClr val="000000">
                    <a:alpha val="50000"/>
                  </a:srgbClr>
                </a:innerShdw>
              </a:effectLst>
            </a:rPr>
            <a:t>Heart Disease for Mens</a:t>
          </a:r>
        </a:p>
      </xdr:txBody>
    </xdr:sp>
    <xdr:clientData/>
  </xdr:twoCellAnchor>
  <xdr:twoCellAnchor>
    <xdr:from>
      <xdr:col>11</xdr:col>
      <xdr:colOff>203200</xdr:colOff>
      <xdr:row>6</xdr:row>
      <xdr:rowOff>161925</xdr:rowOff>
    </xdr:from>
    <xdr:to>
      <xdr:col>12</xdr:col>
      <xdr:colOff>146050</xdr:colOff>
      <xdr:row>7</xdr:row>
      <xdr:rowOff>136525</xdr:rowOff>
    </xdr:to>
    <xdr:sp macro="" textlink="">
      <xdr:nvSpPr>
        <xdr:cNvPr id="64" name="TextBox 63">
          <a:extLst>
            <a:ext uri="{FF2B5EF4-FFF2-40B4-BE49-F238E27FC236}">
              <a16:creationId xmlns:a16="http://schemas.microsoft.com/office/drawing/2014/main" id="{AF368024-9D10-4849-B449-E2C8338159C5}"/>
            </a:ext>
          </a:extLst>
        </xdr:cNvPr>
        <xdr:cNvSpPr txBox="1"/>
      </xdr:nvSpPr>
      <xdr:spPr>
        <a:xfrm>
          <a:off x="6908800" y="1266825"/>
          <a:ext cx="552450"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b="1" cap="none" spc="50">
              <a:ln w="0"/>
              <a:solidFill>
                <a:schemeClr val="accent6">
                  <a:lumMod val="75000"/>
                </a:schemeClr>
              </a:solidFill>
              <a:effectLst>
                <a:innerShdw blurRad="63500" dist="50800" dir="13500000">
                  <a:srgbClr val="000000">
                    <a:alpha val="50000"/>
                  </a:srgbClr>
                </a:innerShdw>
              </a:effectLst>
            </a:rPr>
            <a:t>Young</a:t>
          </a:r>
        </a:p>
      </xdr:txBody>
    </xdr:sp>
    <xdr:clientData/>
  </xdr:twoCellAnchor>
  <xdr:twoCellAnchor>
    <xdr:from>
      <xdr:col>12</xdr:col>
      <xdr:colOff>127000</xdr:colOff>
      <xdr:row>5</xdr:row>
      <xdr:rowOff>0</xdr:rowOff>
    </xdr:from>
    <xdr:to>
      <xdr:col>12</xdr:col>
      <xdr:colOff>590550</xdr:colOff>
      <xdr:row>6</xdr:row>
      <xdr:rowOff>19050</xdr:rowOff>
    </xdr:to>
    <xdr:sp macro="" textlink="">
      <xdr:nvSpPr>
        <xdr:cNvPr id="65" name="TextBox 64">
          <a:extLst>
            <a:ext uri="{FF2B5EF4-FFF2-40B4-BE49-F238E27FC236}">
              <a16:creationId xmlns:a16="http://schemas.microsoft.com/office/drawing/2014/main" id="{B6DF7FD3-35FE-4B74-A8FD-180F58EBFC33}"/>
            </a:ext>
          </a:extLst>
        </xdr:cNvPr>
        <xdr:cNvSpPr txBox="1"/>
      </xdr:nvSpPr>
      <xdr:spPr>
        <a:xfrm>
          <a:off x="7442200" y="920750"/>
          <a:ext cx="4635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cap="none" spc="50">
              <a:ln w="0"/>
              <a:solidFill>
                <a:schemeClr val="accent6">
                  <a:lumMod val="75000"/>
                </a:schemeClr>
              </a:solidFill>
              <a:effectLst>
                <a:innerShdw blurRad="63500" dist="50800" dir="13500000">
                  <a:srgbClr val="000000">
                    <a:alpha val="50000"/>
                  </a:srgbClr>
                </a:innerShdw>
              </a:effectLst>
            </a:rPr>
            <a:t>Mid</a:t>
          </a:r>
        </a:p>
      </xdr:txBody>
    </xdr:sp>
    <xdr:clientData/>
  </xdr:twoCellAnchor>
  <xdr:twoCellAnchor>
    <xdr:from>
      <xdr:col>12</xdr:col>
      <xdr:colOff>565150</xdr:colOff>
      <xdr:row>6</xdr:row>
      <xdr:rowOff>139700</xdr:rowOff>
    </xdr:from>
    <xdr:to>
      <xdr:col>14</xdr:col>
      <xdr:colOff>12700</xdr:colOff>
      <xdr:row>7</xdr:row>
      <xdr:rowOff>171450</xdr:rowOff>
    </xdr:to>
    <xdr:sp macro="" textlink="">
      <xdr:nvSpPr>
        <xdr:cNvPr id="66" name="TextBox 65">
          <a:extLst>
            <a:ext uri="{FF2B5EF4-FFF2-40B4-BE49-F238E27FC236}">
              <a16:creationId xmlns:a16="http://schemas.microsoft.com/office/drawing/2014/main" id="{071448CB-F7B0-4378-A46C-AD21AEB407F4}"/>
            </a:ext>
          </a:extLst>
        </xdr:cNvPr>
        <xdr:cNvSpPr txBox="1"/>
      </xdr:nvSpPr>
      <xdr:spPr>
        <a:xfrm>
          <a:off x="7880350" y="1244600"/>
          <a:ext cx="6667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cap="none" spc="50">
              <a:ln w="0"/>
              <a:solidFill>
                <a:schemeClr val="accent6">
                  <a:lumMod val="75000"/>
                </a:schemeClr>
              </a:solidFill>
              <a:effectLst>
                <a:innerShdw blurRad="63500" dist="50800" dir="13500000">
                  <a:srgbClr val="000000">
                    <a:alpha val="50000"/>
                  </a:srgbClr>
                </a:innerShdw>
              </a:effectLst>
            </a:rPr>
            <a:t>Older</a:t>
          </a:r>
        </a:p>
      </xdr:txBody>
    </xdr:sp>
    <xdr:clientData/>
  </xdr:twoCellAnchor>
  <xdr:twoCellAnchor>
    <xdr:from>
      <xdr:col>11</xdr:col>
      <xdr:colOff>273050</xdr:colOff>
      <xdr:row>7</xdr:row>
      <xdr:rowOff>120650</xdr:rowOff>
    </xdr:from>
    <xdr:to>
      <xdr:col>12</xdr:col>
      <xdr:colOff>158750</xdr:colOff>
      <xdr:row>8</xdr:row>
      <xdr:rowOff>165100</xdr:rowOff>
    </xdr:to>
    <xdr:sp macro="" textlink="Sheet1!N14">
      <xdr:nvSpPr>
        <xdr:cNvPr id="67" name="TextBox 66">
          <a:extLst>
            <a:ext uri="{FF2B5EF4-FFF2-40B4-BE49-F238E27FC236}">
              <a16:creationId xmlns:a16="http://schemas.microsoft.com/office/drawing/2014/main" id="{12B39112-3FFC-406A-AC27-DB66ABB45651}"/>
            </a:ext>
          </a:extLst>
        </xdr:cNvPr>
        <xdr:cNvSpPr txBox="1"/>
      </xdr:nvSpPr>
      <xdr:spPr>
        <a:xfrm>
          <a:off x="6978650" y="1409700"/>
          <a:ext cx="495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BADA44-DB25-470F-8756-D9291C5AC801}"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3.3%</a:t>
          </a:fld>
          <a:endParaRPr lang="en-US" sz="10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12</xdr:col>
      <xdr:colOff>101600</xdr:colOff>
      <xdr:row>5</xdr:row>
      <xdr:rowOff>177800</xdr:rowOff>
    </xdr:from>
    <xdr:to>
      <xdr:col>13</xdr:col>
      <xdr:colOff>152400</xdr:colOff>
      <xdr:row>7</xdr:row>
      <xdr:rowOff>25400</xdr:rowOff>
    </xdr:to>
    <xdr:sp macro="" textlink="Sheet1!N15">
      <xdr:nvSpPr>
        <xdr:cNvPr id="68" name="TextBox 67">
          <a:extLst>
            <a:ext uri="{FF2B5EF4-FFF2-40B4-BE49-F238E27FC236}">
              <a16:creationId xmlns:a16="http://schemas.microsoft.com/office/drawing/2014/main" id="{3ACA1C51-DA52-4782-A676-998762DA3200}"/>
            </a:ext>
          </a:extLst>
        </xdr:cNvPr>
        <xdr:cNvSpPr txBox="1"/>
      </xdr:nvSpPr>
      <xdr:spPr>
        <a:xfrm>
          <a:off x="7416800" y="1098550"/>
          <a:ext cx="6604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EEF33F-FD24-4BA3-BB0A-1727C2E28120}"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91.3%</a:t>
          </a:fld>
          <a:endParaRPr lang="en-US" sz="10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12</xdr:col>
      <xdr:colOff>596900</xdr:colOff>
      <xdr:row>7</xdr:row>
      <xdr:rowOff>127000</xdr:rowOff>
    </xdr:from>
    <xdr:to>
      <xdr:col>13</xdr:col>
      <xdr:colOff>558800</xdr:colOff>
      <xdr:row>8</xdr:row>
      <xdr:rowOff>171450</xdr:rowOff>
    </xdr:to>
    <xdr:sp macro="" textlink="Sheet1!N16">
      <xdr:nvSpPr>
        <xdr:cNvPr id="69" name="TextBox 68">
          <a:extLst>
            <a:ext uri="{FF2B5EF4-FFF2-40B4-BE49-F238E27FC236}">
              <a16:creationId xmlns:a16="http://schemas.microsoft.com/office/drawing/2014/main" id="{28897F19-A866-4830-A21C-A7359953A54D}"/>
            </a:ext>
          </a:extLst>
        </xdr:cNvPr>
        <xdr:cNvSpPr txBox="1"/>
      </xdr:nvSpPr>
      <xdr:spPr>
        <a:xfrm>
          <a:off x="7912100" y="1416050"/>
          <a:ext cx="571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43D8DE-918C-42A6-B8E2-FC2CAB18A059}"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5.4%</a:t>
          </a:fld>
          <a:endParaRPr lang="en-US" sz="11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11</xdr:col>
      <xdr:colOff>152400</xdr:colOff>
      <xdr:row>2</xdr:row>
      <xdr:rowOff>101600</xdr:rowOff>
    </xdr:from>
    <xdr:to>
      <xdr:col>13</xdr:col>
      <xdr:colOff>431800</xdr:colOff>
      <xdr:row>9</xdr:row>
      <xdr:rowOff>158750</xdr:rowOff>
    </xdr:to>
    <xdr:graphicFrame macro="">
      <xdr:nvGraphicFramePr>
        <xdr:cNvPr id="70" name="Chart 69">
          <a:extLst>
            <a:ext uri="{FF2B5EF4-FFF2-40B4-BE49-F238E27FC236}">
              <a16:creationId xmlns:a16="http://schemas.microsoft.com/office/drawing/2014/main" id="{98D0AE5C-7FB1-435C-98A2-57E8949A8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577850</xdr:colOff>
      <xdr:row>2</xdr:row>
      <xdr:rowOff>158750</xdr:rowOff>
    </xdr:from>
    <xdr:to>
      <xdr:col>19</xdr:col>
      <xdr:colOff>184150</xdr:colOff>
      <xdr:row>4</xdr:row>
      <xdr:rowOff>95250</xdr:rowOff>
    </xdr:to>
    <xdr:sp macro="" textlink="">
      <xdr:nvSpPr>
        <xdr:cNvPr id="71" name="TextBox 70">
          <a:extLst>
            <a:ext uri="{FF2B5EF4-FFF2-40B4-BE49-F238E27FC236}">
              <a16:creationId xmlns:a16="http://schemas.microsoft.com/office/drawing/2014/main" id="{C1CBC123-3145-4B80-84A9-62DED9CA4DB7}"/>
            </a:ext>
          </a:extLst>
        </xdr:cNvPr>
        <xdr:cNvSpPr txBox="1"/>
      </xdr:nvSpPr>
      <xdr:spPr>
        <a:xfrm>
          <a:off x="9112250" y="527050"/>
          <a:ext cx="2654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cap="none" spc="50">
              <a:ln w="0"/>
              <a:solidFill>
                <a:schemeClr val="accent6">
                  <a:lumMod val="75000"/>
                </a:schemeClr>
              </a:solidFill>
              <a:effectLst>
                <a:innerShdw blurRad="63500" dist="50800" dir="13500000">
                  <a:srgbClr val="000000">
                    <a:alpha val="50000"/>
                  </a:srgbClr>
                </a:innerShdw>
              </a:effectLst>
            </a:rPr>
            <a:t>Heart Disease for Females</a:t>
          </a:r>
        </a:p>
      </xdr:txBody>
    </xdr:sp>
    <xdr:clientData/>
  </xdr:twoCellAnchor>
  <xdr:twoCellAnchor>
    <xdr:from>
      <xdr:col>15</xdr:col>
      <xdr:colOff>476250</xdr:colOff>
      <xdr:row>6</xdr:row>
      <xdr:rowOff>168275</xdr:rowOff>
    </xdr:from>
    <xdr:to>
      <xdr:col>16</xdr:col>
      <xdr:colOff>419100</xdr:colOff>
      <xdr:row>7</xdr:row>
      <xdr:rowOff>142875</xdr:rowOff>
    </xdr:to>
    <xdr:sp macro="" textlink="">
      <xdr:nvSpPr>
        <xdr:cNvPr id="72" name="TextBox 71">
          <a:extLst>
            <a:ext uri="{FF2B5EF4-FFF2-40B4-BE49-F238E27FC236}">
              <a16:creationId xmlns:a16="http://schemas.microsoft.com/office/drawing/2014/main" id="{C89CF933-B9E1-4947-A06A-B8E47BFD39C9}"/>
            </a:ext>
          </a:extLst>
        </xdr:cNvPr>
        <xdr:cNvSpPr txBox="1"/>
      </xdr:nvSpPr>
      <xdr:spPr>
        <a:xfrm>
          <a:off x="9620250" y="1273175"/>
          <a:ext cx="552450"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b="1" cap="none" spc="50">
              <a:ln w="0"/>
              <a:solidFill>
                <a:schemeClr val="accent6">
                  <a:lumMod val="75000"/>
                </a:schemeClr>
              </a:solidFill>
              <a:effectLst>
                <a:innerShdw blurRad="63500" dist="50800" dir="13500000">
                  <a:srgbClr val="000000">
                    <a:alpha val="50000"/>
                  </a:srgbClr>
                </a:innerShdw>
              </a:effectLst>
            </a:rPr>
            <a:t>Young</a:t>
          </a:r>
        </a:p>
      </xdr:txBody>
    </xdr:sp>
    <xdr:clientData/>
  </xdr:twoCellAnchor>
  <xdr:twoCellAnchor>
    <xdr:from>
      <xdr:col>16</xdr:col>
      <xdr:colOff>387350</xdr:colOff>
      <xdr:row>5</xdr:row>
      <xdr:rowOff>38100</xdr:rowOff>
    </xdr:from>
    <xdr:to>
      <xdr:col>17</xdr:col>
      <xdr:colOff>241300</xdr:colOff>
      <xdr:row>6</xdr:row>
      <xdr:rowOff>57150</xdr:rowOff>
    </xdr:to>
    <xdr:sp macro="" textlink="">
      <xdr:nvSpPr>
        <xdr:cNvPr id="73" name="TextBox 72">
          <a:extLst>
            <a:ext uri="{FF2B5EF4-FFF2-40B4-BE49-F238E27FC236}">
              <a16:creationId xmlns:a16="http://schemas.microsoft.com/office/drawing/2014/main" id="{E61F4A15-EF0B-4D60-B902-BB97043D2B6A}"/>
            </a:ext>
          </a:extLst>
        </xdr:cNvPr>
        <xdr:cNvSpPr txBox="1"/>
      </xdr:nvSpPr>
      <xdr:spPr>
        <a:xfrm>
          <a:off x="10140950" y="958850"/>
          <a:ext cx="4635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cap="none" spc="50">
              <a:ln w="0"/>
              <a:solidFill>
                <a:schemeClr val="accent6">
                  <a:lumMod val="75000"/>
                </a:schemeClr>
              </a:solidFill>
              <a:effectLst>
                <a:innerShdw blurRad="63500" dist="50800" dir="13500000">
                  <a:srgbClr val="000000">
                    <a:alpha val="50000"/>
                  </a:srgbClr>
                </a:innerShdw>
              </a:effectLst>
            </a:rPr>
            <a:t>Mid</a:t>
          </a:r>
        </a:p>
      </xdr:txBody>
    </xdr:sp>
    <xdr:clientData/>
  </xdr:twoCellAnchor>
  <xdr:twoCellAnchor>
    <xdr:from>
      <xdr:col>17</xdr:col>
      <xdr:colOff>247650</xdr:colOff>
      <xdr:row>6</xdr:row>
      <xdr:rowOff>139700</xdr:rowOff>
    </xdr:from>
    <xdr:to>
      <xdr:col>18</xdr:col>
      <xdr:colOff>304800</xdr:colOff>
      <xdr:row>7</xdr:row>
      <xdr:rowOff>171450</xdr:rowOff>
    </xdr:to>
    <xdr:sp macro="" textlink="">
      <xdr:nvSpPr>
        <xdr:cNvPr id="74" name="TextBox 73">
          <a:extLst>
            <a:ext uri="{FF2B5EF4-FFF2-40B4-BE49-F238E27FC236}">
              <a16:creationId xmlns:a16="http://schemas.microsoft.com/office/drawing/2014/main" id="{EA8C283A-F0A8-4FB9-9922-44430B65E160}"/>
            </a:ext>
          </a:extLst>
        </xdr:cNvPr>
        <xdr:cNvSpPr txBox="1"/>
      </xdr:nvSpPr>
      <xdr:spPr>
        <a:xfrm>
          <a:off x="10610850" y="1244600"/>
          <a:ext cx="6667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cap="none" spc="50">
              <a:ln w="0"/>
              <a:solidFill>
                <a:schemeClr val="accent6">
                  <a:lumMod val="75000"/>
                </a:schemeClr>
              </a:solidFill>
              <a:effectLst>
                <a:innerShdw blurRad="63500" dist="50800" dir="13500000">
                  <a:srgbClr val="000000">
                    <a:alpha val="50000"/>
                  </a:srgbClr>
                </a:innerShdw>
              </a:effectLst>
            </a:rPr>
            <a:t>Older</a:t>
          </a:r>
        </a:p>
      </xdr:txBody>
    </xdr:sp>
    <xdr:clientData/>
  </xdr:twoCellAnchor>
  <xdr:twoCellAnchor>
    <xdr:from>
      <xdr:col>15</xdr:col>
      <xdr:colOff>546100</xdr:colOff>
      <xdr:row>7</xdr:row>
      <xdr:rowOff>127000</xdr:rowOff>
    </xdr:from>
    <xdr:to>
      <xdr:col>16</xdr:col>
      <xdr:colOff>431800</xdr:colOff>
      <xdr:row>8</xdr:row>
      <xdr:rowOff>171450</xdr:rowOff>
    </xdr:to>
    <xdr:sp macro="" textlink="Sheet1!$O$14">
      <xdr:nvSpPr>
        <xdr:cNvPr id="75" name="TextBox 74">
          <a:extLst>
            <a:ext uri="{FF2B5EF4-FFF2-40B4-BE49-F238E27FC236}">
              <a16:creationId xmlns:a16="http://schemas.microsoft.com/office/drawing/2014/main" id="{E40485F2-D661-483E-834B-6994557D8C72}"/>
            </a:ext>
          </a:extLst>
        </xdr:cNvPr>
        <xdr:cNvSpPr txBox="1"/>
      </xdr:nvSpPr>
      <xdr:spPr>
        <a:xfrm>
          <a:off x="9690100" y="1416050"/>
          <a:ext cx="495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E67B76-AD9E-42B7-B6D4-C0DBDC080165}"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2.8%</a:t>
          </a:fld>
          <a:endParaRPr lang="en-US" sz="10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16</xdr:col>
      <xdr:colOff>361950</xdr:colOff>
      <xdr:row>6</xdr:row>
      <xdr:rowOff>31750</xdr:rowOff>
    </xdr:from>
    <xdr:to>
      <xdr:col>17</xdr:col>
      <xdr:colOff>412750</xdr:colOff>
      <xdr:row>7</xdr:row>
      <xdr:rowOff>63500</xdr:rowOff>
    </xdr:to>
    <xdr:sp macro="" textlink="Sheet1!$O$15">
      <xdr:nvSpPr>
        <xdr:cNvPr id="76" name="TextBox 75">
          <a:extLst>
            <a:ext uri="{FF2B5EF4-FFF2-40B4-BE49-F238E27FC236}">
              <a16:creationId xmlns:a16="http://schemas.microsoft.com/office/drawing/2014/main" id="{439F7B01-D3FC-4F47-8DC9-005D45B5CA03}"/>
            </a:ext>
          </a:extLst>
        </xdr:cNvPr>
        <xdr:cNvSpPr txBox="1"/>
      </xdr:nvSpPr>
      <xdr:spPr>
        <a:xfrm>
          <a:off x="10115550" y="1136650"/>
          <a:ext cx="6604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C262B5-95D6-4E27-9D0B-ADE087FA6134}"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80.6%</a:t>
          </a:fld>
          <a:endParaRPr lang="en-US" sz="10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17</xdr:col>
      <xdr:colOff>279400</xdr:colOff>
      <xdr:row>7</xdr:row>
      <xdr:rowOff>127000</xdr:rowOff>
    </xdr:from>
    <xdr:to>
      <xdr:col>18</xdr:col>
      <xdr:colOff>241300</xdr:colOff>
      <xdr:row>8</xdr:row>
      <xdr:rowOff>171450</xdr:rowOff>
    </xdr:to>
    <xdr:sp macro="" textlink="Sheet1!$O$16">
      <xdr:nvSpPr>
        <xdr:cNvPr id="77" name="TextBox 76">
          <a:extLst>
            <a:ext uri="{FF2B5EF4-FFF2-40B4-BE49-F238E27FC236}">
              <a16:creationId xmlns:a16="http://schemas.microsoft.com/office/drawing/2014/main" id="{D9F28F7D-1028-40ED-9677-C22DDDB2A301}"/>
            </a:ext>
          </a:extLst>
        </xdr:cNvPr>
        <xdr:cNvSpPr txBox="1"/>
      </xdr:nvSpPr>
      <xdr:spPr>
        <a:xfrm>
          <a:off x="10642600" y="1416050"/>
          <a:ext cx="571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5152FA-EB16-4316-B10E-72BC9A016196}"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16.7%</a:t>
          </a:fld>
          <a:endParaRPr lang="en-US" sz="11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15</xdr:col>
      <xdr:colOff>463550</xdr:colOff>
      <xdr:row>2</xdr:row>
      <xdr:rowOff>146050</xdr:rowOff>
    </xdr:from>
    <xdr:to>
      <xdr:col>18</xdr:col>
      <xdr:colOff>196850</xdr:colOff>
      <xdr:row>10</xdr:row>
      <xdr:rowOff>133350</xdr:rowOff>
    </xdr:to>
    <xdr:graphicFrame macro="">
      <xdr:nvGraphicFramePr>
        <xdr:cNvPr id="78" name="Chart 77">
          <a:extLst>
            <a:ext uri="{FF2B5EF4-FFF2-40B4-BE49-F238E27FC236}">
              <a16:creationId xmlns:a16="http://schemas.microsoft.com/office/drawing/2014/main" id="{C458453B-3301-4C2B-836D-E2A79B77C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6350</xdr:colOff>
      <xdr:row>1</xdr:row>
      <xdr:rowOff>0</xdr:rowOff>
    </xdr:from>
    <xdr:to>
      <xdr:col>2</xdr:col>
      <xdr:colOff>514350</xdr:colOff>
      <xdr:row>3</xdr:row>
      <xdr:rowOff>139700</xdr:rowOff>
    </xdr:to>
    <xdr:pic>
      <xdr:nvPicPr>
        <xdr:cNvPr id="80" name="Graphic 79" descr="Heart organ outline">
          <a:extLst>
            <a:ext uri="{FF2B5EF4-FFF2-40B4-BE49-F238E27FC236}">
              <a16:creationId xmlns:a16="http://schemas.microsoft.com/office/drawing/2014/main" id="{E285ECA3-B3A6-5D25-21F0-10C14F79149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25550" y="184150"/>
          <a:ext cx="508000" cy="508000"/>
        </a:xfrm>
        <a:prstGeom prst="rect">
          <a:avLst/>
        </a:prstGeom>
      </xdr:spPr>
    </xdr:pic>
    <xdr:clientData/>
  </xdr:twoCellAnchor>
  <xdr:twoCellAnchor>
    <xdr:from>
      <xdr:col>6</xdr:col>
      <xdr:colOff>565150</xdr:colOff>
      <xdr:row>8</xdr:row>
      <xdr:rowOff>120650</xdr:rowOff>
    </xdr:from>
    <xdr:to>
      <xdr:col>14</xdr:col>
      <xdr:colOff>203200</xdr:colOff>
      <xdr:row>20</xdr:row>
      <xdr:rowOff>171450</xdr:rowOff>
    </xdr:to>
    <xdr:sp macro="" textlink="">
      <xdr:nvSpPr>
        <xdr:cNvPr id="81" name="Rectangle: Rounded Corners 80">
          <a:extLst>
            <a:ext uri="{FF2B5EF4-FFF2-40B4-BE49-F238E27FC236}">
              <a16:creationId xmlns:a16="http://schemas.microsoft.com/office/drawing/2014/main" id="{D1C1CD41-56D6-4A15-A908-2A9661898EB8}"/>
            </a:ext>
          </a:extLst>
        </xdr:cNvPr>
        <xdr:cNvSpPr/>
      </xdr:nvSpPr>
      <xdr:spPr>
        <a:xfrm>
          <a:off x="4222750" y="1593850"/>
          <a:ext cx="4514850" cy="2260600"/>
        </a:xfrm>
        <a:prstGeom prst="roundRect">
          <a:avLst>
            <a:gd name="adj" fmla="val 2414"/>
          </a:avLst>
        </a:prstGeom>
        <a:solidFill>
          <a:schemeClr val="accent6">
            <a:lumMod val="20000"/>
            <a:lumOff val="80000"/>
          </a:schemeClr>
        </a:solidFill>
        <a:ln>
          <a:no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339725</xdr:colOff>
      <xdr:row>8</xdr:row>
      <xdr:rowOff>120650</xdr:rowOff>
    </xdr:from>
    <xdr:to>
      <xdr:col>12</xdr:col>
      <xdr:colOff>282575</xdr:colOff>
      <xdr:row>10</xdr:row>
      <xdr:rowOff>57150</xdr:rowOff>
    </xdr:to>
    <xdr:sp macro="" textlink="">
      <xdr:nvSpPr>
        <xdr:cNvPr id="82" name="TextBox 81">
          <a:extLst>
            <a:ext uri="{FF2B5EF4-FFF2-40B4-BE49-F238E27FC236}">
              <a16:creationId xmlns:a16="http://schemas.microsoft.com/office/drawing/2014/main" id="{FEADAFE6-C36A-6266-C8CE-BC6058B2C208}"/>
            </a:ext>
          </a:extLst>
        </xdr:cNvPr>
        <xdr:cNvSpPr txBox="1"/>
      </xdr:nvSpPr>
      <xdr:spPr>
        <a:xfrm>
          <a:off x="5216525" y="1593850"/>
          <a:ext cx="23812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cap="none" spc="50">
              <a:ln w="0"/>
              <a:solidFill>
                <a:schemeClr val="accent6">
                  <a:lumMod val="75000"/>
                </a:schemeClr>
              </a:solidFill>
              <a:effectLst>
                <a:innerShdw blurRad="63500" dist="50800" dir="13500000">
                  <a:srgbClr val="000000">
                    <a:alpha val="50000"/>
                  </a:srgbClr>
                </a:innerShdw>
              </a:effectLst>
            </a:rPr>
            <a:t>Chest Pain Experienced</a:t>
          </a:r>
        </a:p>
      </xdr:txBody>
    </xdr:sp>
    <xdr:clientData/>
  </xdr:twoCellAnchor>
  <xdr:twoCellAnchor>
    <xdr:from>
      <xdr:col>7</xdr:col>
      <xdr:colOff>6350</xdr:colOff>
      <xdr:row>8</xdr:row>
      <xdr:rowOff>158750</xdr:rowOff>
    </xdr:from>
    <xdr:to>
      <xdr:col>14</xdr:col>
      <xdr:colOff>126999</xdr:colOff>
      <xdr:row>20</xdr:row>
      <xdr:rowOff>95250</xdr:rowOff>
    </xdr:to>
    <xdr:graphicFrame macro="">
      <xdr:nvGraphicFramePr>
        <xdr:cNvPr id="84" name="Chart 8">
          <a:extLst>
            <a:ext uri="{FF2B5EF4-FFF2-40B4-BE49-F238E27FC236}">
              <a16:creationId xmlns:a16="http://schemas.microsoft.com/office/drawing/2014/main" id="{88A69ABC-42DF-52F2-5F69-A1EA5219E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533400</xdr:colOff>
      <xdr:row>8</xdr:row>
      <xdr:rowOff>114300</xdr:rowOff>
    </xdr:from>
    <xdr:to>
      <xdr:col>6</xdr:col>
      <xdr:colOff>539750</xdr:colOff>
      <xdr:row>20</xdr:row>
      <xdr:rowOff>165100</xdr:rowOff>
    </xdr:to>
    <xdr:sp macro="" textlink="">
      <xdr:nvSpPr>
        <xdr:cNvPr id="85" name="Rectangle: Rounded Corners 84">
          <a:extLst>
            <a:ext uri="{FF2B5EF4-FFF2-40B4-BE49-F238E27FC236}">
              <a16:creationId xmlns:a16="http://schemas.microsoft.com/office/drawing/2014/main" id="{7D63B23D-3F14-4586-AD27-0F9E5F844160}"/>
            </a:ext>
          </a:extLst>
        </xdr:cNvPr>
        <xdr:cNvSpPr/>
      </xdr:nvSpPr>
      <xdr:spPr>
        <a:xfrm>
          <a:off x="1143000" y="1587500"/>
          <a:ext cx="3054350" cy="2260600"/>
        </a:xfrm>
        <a:prstGeom prst="roundRect">
          <a:avLst>
            <a:gd name="adj" fmla="val 2414"/>
          </a:avLst>
        </a:prstGeom>
        <a:solidFill>
          <a:schemeClr val="accent6">
            <a:lumMod val="20000"/>
            <a:lumOff val="80000"/>
          </a:schemeClr>
        </a:solidFill>
        <a:ln>
          <a:no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228600</xdr:colOff>
      <xdr:row>8</xdr:row>
      <xdr:rowOff>127000</xdr:rowOff>
    </xdr:from>
    <xdr:to>
      <xdr:col>19</xdr:col>
      <xdr:colOff>76200</xdr:colOff>
      <xdr:row>20</xdr:row>
      <xdr:rowOff>177800</xdr:rowOff>
    </xdr:to>
    <xdr:sp macro="" textlink="">
      <xdr:nvSpPr>
        <xdr:cNvPr id="86" name="Rectangle: Rounded Corners 85">
          <a:extLst>
            <a:ext uri="{FF2B5EF4-FFF2-40B4-BE49-F238E27FC236}">
              <a16:creationId xmlns:a16="http://schemas.microsoft.com/office/drawing/2014/main" id="{3527A0C1-DE73-D7FB-F674-DBE006CB21C2}"/>
            </a:ext>
          </a:extLst>
        </xdr:cNvPr>
        <xdr:cNvSpPr/>
      </xdr:nvSpPr>
      <xdr:spPr>
        <a:xfrm>
          <a:off x="8763000" y="1600200"/>
          <a:ext cx="2895600" cy="2260600"/>
        </a:xfrm>
        <a:prstGeom prst="roundRect">
          <a:avLst>
            <a:gd name="adj" fmla="val 2414"/>
          </a:avLst>
        </a:prstGeom>
        <a:solidFill>
          <a:schemeClr val="accent6">
            <a:lumMod val="20000"/>
            <a:lumOff val="80000"/>
          </a:schemeClr>
        </a:solidFill>
        <a:ln>
          <a:no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565150</xdr:colOff>
      <xdr:row>10</xdr:row>
      <xdr:rowOff>38100</xdr:rowOff>
    </xdr:from>
    <xdr:to>
      <xdr:col>6</xdr:col>
      <xdr:colOff>463550</xdr:colOff>
      <xdr:row>20</xdr:row>
      <xdr:rowOff>139699</xdr:rowOff>
    </xdr:to>
    <xdr:graphicFrame macro="">
      <xdr:nvGraphicFramePr>
        <xdr:cNvPr id="87" name="Chart 1">
          <a:extLst>
            <a:ext uri="{FF2B5EF4-FFF2-40B4-BE49-F238E27FC236}">
              <a16:creationId xmlns:a16="http://schemas.microsoft.com/office/drawing/2014/main" id="{9A43C74E-F260-C4B5-B0ED-0B1D3B1EE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50800</xdr:colOff>
      <xdr:row>8</xdr:row>
      <xdr:rowOff>133350</xdr:rowOff>
    </xdr:from>
    <xdr:to>
      <xdr:col>6</xdr:col>
      <xdr:colOff>520700</xdr:colOff>
      <xdr:row>10</xdr:row>
      <xdr:rowOff>69850</xdr:rowOff>
    </xdr:to>
    <xdr:sp macro="" textlink="">
      <xdr:nvSpPr>
        <xdr:cNvPr id="88" name="TextBox 87">
          <a:extLst>
            <a:ext uri="{FF2B5EF4-FFF2-40B4-BE49-F238E27FC236}">
              <a16:creationId xmlns:a16="http://schemas.microsoft.com/office/drawing/2014/main" id="{1A25B733-9091-9A8B-93FB-26169268462D}"/>
            </a:ext>
          </a:extLst>
        </xdr:cNvPr>
        <xdr:cNvSpPr txBox="1"/>
      </xdr:nvSpPr>
      <xdr:spPr>
        <a:xfrm>
          <a:off x="1270000" y="1606550"/>
          <a:ext cx="2908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cap="none" spc="50">
              <a:ln w="0"/>
              <a:solidFill>
                <a:schemeClr val="accent6">
                  <a:lumMod val="75000"/>
                </a:schemeClr>
              </a:solidFill>
              <a:effectLst>
                <a:innerShdw blurRad="63500" dist="50800" dir="13500000">
                  <a:srgbClr val="000000">
                    <a:alpha val="50000"/>
                  </a:srgbClr>
                </a:innerShdw>
              </a:effectLst>
            </a:rPr>
            <a:t>BP,Chol,Max HeartRate by Age</a:t>
          </a:r>
        </a:p>
      </xdr:txBody>
    </xdr:sp>
    <xdr:clientData/>
  </xdr:twoCellAnchor>
  <xdr:twoCellAnchor>
    <xdr:from>
      <xdr:col>14</xdr:col>
      <xdr:colOff>307975</xdr:colOff>
      <xdr:row>8</xdr:row>
      <xdr:rowOff>155575</xdr:rowOff>
    </xdr:from>
    <xdr:to>
      <xdr:col>19</xdr:col>
      <xdr:colOff>69850</xdr:colOff>
      <xdr:row>20</xdr:row>
      <xdr:rowOff>82550</xdr:rowOff>
    </xdr:to>
    <xdr:graphicFrame macro="">
      <xdr:nvGraphicFramePr>
        <xdr:cNvPr id="89" name="Chart 1">
          <a:extLst>
            <a:ext uri="{FF2B5EF4-FFF2-40B4-BE49-F238E27FC236}">
              <a16:creationId xmlns:a16="http://schemas.microsoft.com/office/drawing/2014/main" id="{439C8EDE-7689-DAA4-1526-7576D13F6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171450</xdr:colOff>
      <xdr:row>8</xdr:row>
      <xdr:rowOff>146050</xdr:rowOff>
    </xdr:from>
    <xdr:to>
      <xdr:col>19</xdr:col>
      <xdr:colOff>177800</xdr:colOff>
      <xdr:row>10</xdr:row>
      <xdr:rowOff>82550</xdr:rowOff>
    </xdr:to>
    <xdr:sp macro="" textlink="">
      <xdr:nvSpPr>
        <xdr:cNvPr id="90" name="TextBox 89">
          <a:extLst>
            <a:ext uri="{FF2B5EF4-FFF2-40B4-BE49-F238E27FC236}">
              <a16:creationId xmlns:a16="http://schemas.microsoft.com/office/drawing/2014/main" id="{3DB13BFC-0EDF-1674-0E71-B8BE9FF2DE8F}"/>
            </a:ext>
          </a:extLst>
        </xdr:cNvPr>
        <xdr:cNvSpPr txBox="1"/>
      </xdr:nvSpPr>
      <xdr:spPr>
        <a:xfrm>
          <a:off x="8705850" y="1619250"/>
          <a:ext cx="30543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50" b="1" cap="none" spc="50">
              <a:ln w="0"/>
              <a:solidFill>
                <a:schemeClr val="accent6">
                  <a:lumMod val="75000"/>
                </a:schemeClr>
              </a:solidFill>
              <a:effectLst>
                <a:innerShdw blurRad="63500" dist="50800" dir="13500000">
                  <a:srgbClr val="000000">
                    <a:alpha val="50000"/>
                  </a:srgbClr>
                </a:innerShdw>
              </a:effectLst>
            </a:rPr>
            <a:t>Exercise,Depression Aggravated</a:t>
          </a:r>
          <a:r>
            <a:rPr lang="en-US" sz="1250" b="1" cap="none" spc="50" baseline="0">
              <a:ln w="0"/>
              <a:solidFill>
                <a:schemeClr val="accent6">
                  <a:lumMod val="75000"/>
                </a:schemeClr>
              </a:solidFill>
              <a:effectLst>
                <a:innerShdw blurRad="63500" dist="50800" dir="13500000">
                  <a:srgbClr val="000000">
                    <a:alpha val="50000"/>
                  </a:srgbClr>
                </a:innerShdw>
              </a:effectLst>
            </a:rPr>
            <a:t> Angina</a:t>
          </a:r>
          <a:endParaRPr lang="en-US" sz="125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xdr:col>
      <xdr:colOff>539750</xdr:colOff>
      <xdr:row>21</xdr:row>
      <xdr:rowOff>0</xdr:rowOff>
    </xdr:from>
    <xdr:to>
      <xdr:col>7</xdr:col>
      <xdr:colOff>463550</xdr:colOff>
      <xdr:row>29</xdr:row>
      <xdr:rowOff>50800</xdr:rowOff>
    </xdr:to>
    <xdr:sp macro="" textlink="">
      <xdr:nvSpPr>
        <xdr:cNvPr id="91" name="Rectangle: Rounded Corners 90">
          <a:extLst>
            <a:ext uri="{FF2B5EF4-FFF2-40B4-BE49-F238E27FC236}">
              <a16:creationId xmlns:a16="http://schemas.microsoft.com/office/drawing/2014/main" id="{1E675C46-0D87-4230-B3A1-384A4DE9C8AB}"/>
            </a:ext>
          </a:extLst>
        </xdr:cNvPr>
        <xdr:cNvSpPr/>
      </xdr:nvSpPr>
      <xdr:spPr>
        <a:xfrm>
          <a:off x="1149350" y="3867150"/>
          <a:ext cx="3581400" cy="1524000"/>
        </a:xfrm>
        <a:prstGeom prst="roundRect">
          <a:avLst>
            <a:gd name="adj" fmla="val 2414"/>
          </a:avLst>
        </a:prstGeom>
        <a:solidFill>
          <a:schemeClr val="accent6">
            <a:lumMod val="20000"/>
            <a:lumOff val="80000"/>
          </a:schemeClr>
        </a:solidFill>
        <a:ln>
          <a:no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495300</xdr:colOff>
      <xdr:row>21</xdr:row>
      <xdr:rowOff>12700</xdr:rowOff>
    </xdr:from>
    <xdr:to>
      <xdr:col>13</xdr:col>
      <xdr:colOff>279400</xdr:colOff>
      <xdr:row>29</xdr:row>
      <xdr:rowOff>63500</xdr:rowOff>
    </xdr:to>
    <xdr:sp macro="" textlink="">
      <xdr:nvSpPr>
        <xdr:cNvPr id="92" name="Rectangle: Rounded Corners 91">
          <a:extLst>
            <a:ext uri="{FF2B5EF4-FFF2-40B4-BE49-F238E27FC236}">
              <a16:creationId xmlns:a16="http://schemas.microsoft.com/office/drawing/2014/main" id="{E660ABD6-7246-3547-9499-D5C8C97BD833}"/>
            </a:ext>
          </a:extLst>
        </xdr:cNvPr>
        <xdr:cNvSpPr/>
      </xdr:nvSpPr>
      <xdr:spPr>
        <a:xfrm>
          <a:off x="4762500" y="3879850"/>
          <a:ext cx="3441700" cy="1524000"/>
        </a:xfrm>
        <a:prstGeom prst="roundRect">
          <a:avLst>
            <a:gd name="adj" fmla="val 2414"/>
          </a:avLst>
        </a:prstGeom>
        <a:solidFill>
          <a:schemeClr val="accent6">
            <a:lumMod val="20000"/>
            <a:lumOff val="80000"/>
          </a:schemeClr>
        </a:solidFill>
        <a:ln>
          <a:no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311150</xdr:colOff>
      <xdr:row>21</xdr:row>
      <xdr:rowOff>6350</xdr:rowOff>
    </xdr:from>
    <xdr:to>
      <xdr:col>19</xdr:col>
      <xdr:colOff>95250</xdr:colOff>
      <xdr:row>29</xdr:row>
      <xdr:rowOff>57150</xdr:rowOff>
    </xdr:to>
    <xdr:sp macro="" textlink="">
      <xdr:nvSpPr>
        <xdr:cNvPr id="93" name="Rectangle: Rounded Corners 92">
          <a:extLst>
            <a:ext uri="{FF2B5EF4-FFF2-40B4-BE49-F238E27FC236}">
              <a16:creationId xmlns:a16="http://schemas.microsoft.com/office/drawing/2014/main" id="{E08247D3-30EC-D9C9-801B-E47B87EE81C6}"/>
            </a:ext>
          </a:extLst>
        </xdr:cNvPr>
        <xdr:cNvSpPr/>
      </xdr:nvSpPr>
      <xdr:spPr>
        <a:xfrm>
          <a:off x="8235950" y="3873500"/>
          <a:ext cx="3441700" cy="1524000"/>
        </a:xfrm>
        <a:prstGeom prst="roundRect">
          <a:avLst>
            <a:gd name="adj" fmla="val 2414"/>
          </a:avLst>
        </a:prstGeom>
        <a:solidFill>
          <a:schemeClr val="accent6">
            <a:lumMod val="20000"/>
            <a:lumOff val="80000"/>
          </a:schemeClr>
        </a:solidFill>
        <a:ln>
          <a:no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533400</xdr:colOff>
      <xdr:row>22</xdr:row>
      <xdr:rowOff>69850</xdr:rowOff>
    </xdr:from>
    <xdr:to>
      <xdr:col>7</xdr:col>
      <xdr:colOff>425450</xdr:colOff>
      <xdr:row>29</xdr:row>
      <xdr:rowOff>101600</xdr:rowOff>
    </xdr:to>
    <xdr:graphicFrame macro="">
      <xdr:nvGraphicFramePr>
        <xdr:cNvPr id="95" name="Chart 3">
          <a:extLst>
            <a:ext uri="{FF2B5EF4-FFF2-40B4-BE49-F238E27FC236}">
              <a16:creationId xmlns:a16="http://schemas.microsoft.com/office/drawing/2014/main" id="{DF0AF322-8A99-D2C3-93DD-BC3F31C8A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273050</xdr:colOff>
      <xdr:row>21</xdr:row>
      <xdr:rowOff>63500</xdr:rowOff>
    </xdr:from>
    <xdr:to>
      <xdr:col>6</xdr:col>
      <xdr:colOff>120650</xdr:colOff>
      <xdr:row>23</xdr:row>
      <xdr:rowOff>0</xdr:rowOff>
    </xdr:to>
    <xdr:sp macro="" textlink="">
      <xdr:nvSpPr>
        <xdr:cNvPr id="96" name="TextBox 95">
          <a:extLst>
            <a:ext uri="{FF2B5EF4-FFF2-40B4-BE49-F238E27FC236}">
              <a16:creationId xmlns:a16="http://schemas.microsoft.com/office/drawing/2014/main" id="{FF7B9F07-C102-5995-A47E-0E80E84D0112}"/>
            </a:ext>
          </a:extLst>
        </xdr:cNvPr>
        <xdr:cNvSpPr txBox="1"/>
      </xdr:nvSpPr>
      <xdr:spPr>
        <a:xfrm>
          <a:off x="2101850" y="3930650"/>
          <a:ext cx="1676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cap="none" spc="50">
              <a:ln w="0"/>
              <a:solidFill>
                <a:schemeClr val="accent6">
                  <a:lumMod val="75000"/>
                </a:schemeClr>
              </a:solidFill>
              <a:effectLst>
                <a:innerShdw blurRad="63500" dist="50800" dir="13500000">
                  <a:srgbClr val="000000">
                    <a:alpha val="50000"/>
                  </a:srgbClr>
                </a:innerShdw>
              </a:effectLst>
            </a:rPr>
            <a:t>Cholesterol levels</a:t>
          </a:r>
        </a:p>
      </xdr:txBody>
    </xdr:sp>
    <xdr:clientData/>
  </xdr:twoCellAnchor>
  <xdr:twoCellAnchor>
    <xdr:from>
      <xdr:col>9</xdr:col>
      <xdr:colOff>520700</xdr:colOff>
      <xdr:row>21</xdr:row>
      <xdr:rowOff>50800</xdr:rowOff>
    </xdr:from>
    <xdr:to>
      <xdr:col>11</xdr:col>
      <xdr:colOff>292100</xdr:colOff>
      <xdr:row>22</xdr:row>
      <xdr:rowOff>171450</xdr:rowOff>
    </xdr:to>
    <xdr:sp macro="" textlink="">
      <xdr:nvSpPr>
        <xdr:cNvPr id="97" name="TextBox 96">
          <a:extLst>
            <a:ext uri="{FF2B5EF4-FFF2-40B4-BE49-F238E27FC236}">
              <a16:creationId xmlns:a16="http://schemas.microsoft.com/office/drawing/2014/main" id="{981D2122-4D51-3BA7-9CCB-009A946D1400}"/>
            </a:ext>
          </a:extLst>
        </xdr:cNvPr>
        <xdr:cNvSpPr txBox="1"/>
      </xdr:nvSpPr>
      <xdr:spPr>
        <a:xfrm>
          <a:off x="6007100" y="3917950"/>
          <a:ext cx="990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cap="none" spc="50">
              <a:ln w="0"/>
              <a:solidFill>
                <a:schemeClr val="accent6">
                  <a:lumMod val="75000"/>
                </a:schemeClr>
              </a:solidFill>
              <a:effectLst>
                <a:innerShdw blurRad="63500" dist="50800" dir="13500000">
                  <a:srgbClr val="000000">
                    <a:alpha val="50000"/>
                  </a:srgbClr>
                </a:innerShdw>
              </a:effectLst>
            </a:rPr>
            <a:t>BP Levels</a:t>
          </a:r>
        </a:p>
      </xdr:txBody>
    </xdr:sp>
    <xdr:clientData/>
  </xdr:twoCellAnchor>
  <xdr:twoCellAnchor>
    <xdr:from>
      <xdr:col>8</xdr:col>
      <xdr:colOff>12700</xdr:colOff>
      <xdr:row>21</xdr:row>
      <xdr:rowOff>95250</xdr:rowOff>
    </xdr:from>
    <xdr:to>
      <xdr:col>13</xdr:col>
      <xdr:colOff>107950</xdr:colOff>
      <xdr:row>28</xdr:row>
      <xdr:rowOff>181749</xdr:rowOff>
    </xdr:to>
    <xdr:graphicFrame macro="">
      <xdr:nvGraphicFramePr>
        <xdr:cNvPr id="98" name="Chart 4">
          <a:extLst>
            <a:ext uri="{FF2B5EF4-FFF2-40B4-BE49-F238E27FC236}">
              <a16:creationId xmlns:a16="http://schemas.microsoft.com/office/drawing/2014/main" id="{963BE1F7-B595-D8BC-C13D-0D85B91CA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584200</xdr:colOff>
      <xdr:row>21</xdr:row>
      <xdr:rowOff>63500</xdr:rowOff>
    </xdr:from>
    <xdr:to>
      <xdr:col>17</xdr:col>
      <xdr:colOff>431800</xdr:colOff>
      <xdr:row>23</xdr:row>
      <xdr:rowOff>0</xdr:rowOff>
    </xdr:to>
    <xdr:sp macro="" textlink="">
      <xdr:nvSpPr>
        <xdr:cNvPr id="99" name="TextBox 98">
          <a:extLst>
            <a:ext uri="{FF2B5EF4-FFF2-40B4-BE49-F238E27FC236}">
              <a16:creationId xmlns:a16="http://schemas.microsoft.com/office/drawing/2014/main" id="{B49F28EA-83F6-1F48-30B4-55EBE26AC715}"/>
            </a:ext>
          </a:extLst>
        </xdr:cNvPr>
        <xdr:cNvSpPr txBox="1"/>
      </xdr:nvSpPr>
      <xdr:spPr>
        <a:xfrm>
          <a:off x="9118600" y="3930650"/>
          <a:ext cx="1676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cap="none" spc="50">
              <a:ln w="0"/>
              <a:solidFill>
                <a:schemeClr val="accent6">
                  <a:lumMod val="75000"/>
                </a:schemeClr>
              </a:solidFill>
              <a:effectLst>
                <a:innerShdw blurRad="63500" dist="50800" dir="13500000">
                  <a:srgbClr val="000000">
                    <a:alpha val="50000"/>
                  </a:srgbClr>
                </a:innerShdw>
              </a:effectLst>
            </a:rPr>
            <a:t>Age Category</a:t>
          </a:r>
        </a:p>
      </xdr:txBody>
    </xdr:sp>
    <xdr:clientData/>
  </xdr:twoCellAnchor>
  <xdr:twoCellAnchor>
    <xdr:from>
      <xdr:col>13</xdr:col>
      <xdr:colOff>368300</xdr:colOff>
      <xdr:row>20</xdr:row>
      <xdr:rowOff>180975</xdr:rowOff>
    </xdr:from>
    <xdr:to>
      <xdr:col>18</xdr:col>
      <xdr:colOff>457200</xdr:colOff>
      <xdr:row>29</xdr:row>
      <xdr:rowOff>44450</xdr:rowOff>
    </xdr:to>
    <xdr:graphicFrame macro="">
      <xdr:nvGraphicFramePr>
        <xdr:cNvPr id="100" name="Chart 5">
          <a:extLst>
            <a:ext uri="{FF2B5EF4-FFF2-40B4-BE49-F238E27FC236}">
              <a16:creationId xmlns:a16="http://schemas.microsoft.com/office/drawing/2014/main" id="{87583EE5-C787-2838-828A-2CF8B92D5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499126</xdr:colOff>
      <xdr:row>4</xdr:row>
      <xdr:rowOff>31750</xdr:rowOff>
    </xdr:from>
    <xdr:to>
      <xdr:col>3</xdr:col>
      <xdr:colOff>381000</xdr:colOff>
      <xdr:row>8</xdr:row>
      <xdr:rowOff>158750</xdr:rowOff>
    </xdr:to>
    <mc:AlternateContent xmlns:mc="http://schemas.openxmlformats.org/markup-compatibility/2006">
      <mc:Choice xmlns:a14="http://schemas.microsoft.com/office/drawing/2010/main" Requires="a14">
        <xdr:graphicFrame macro="">
          <xdr:nvGraphicFramePr>
            <xdr:cNvPr id="7" name="age_cat 2">
              <a:extLst>
                <a:ext uri="{FF2B5EF4-FFF2-40B4-BE49-F238E27FC236}">
                  <a16:creationId xmlns:a16="http://schemas.microsoft.com/office/drawing/2014/main" id="{DC1DD574-8B32-4997-9C75-07A9F7E2F611}"/>
                </a:ext>
              </a:extLst>
            </xdr:cNvPr>
            <xdr:cNvGraphicFramePr/>
          </xdr:nvGraphicFramePr>
          <xdr:xfrm>
            <a:off x="0" y="0"/>
            <a:ext cx="0" cy="0"/>
          </xdr:xfrm>
          <a:graphic>
            <a:graphicData uri="http://schemas.microsoft.com/office/drawing/2010/slicer">
              <sle:slicer xmlns:sle="http://schemas.microsoft.com/office/drawing/2010/slicer" name="age_cat 2"/>
            </a:graphicData>
          </a:graphic>
        </xdr:graphicFrame>
      </mc:Choice>
      <mc:Fallback>
        <xdr:sp macro="" textlink="">
          <xdr:nvSpPr>
            <xdr:cNvPr id="0" name=""/>
            <xdr:cNvSpPr>
              <a:spLocks noTextEdit="1"/>
            </xdr:cNvSpPr>
          </xdr:nvSpPr>
          <xdr:spPr>
            <a:xfrm>
              <a:off x="1108726" y="768350"/>
              <a:ext cx="1101074"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359426</xdr:colOff>
      <xdr:row>4</xdr:row>
      <xdr:rowOff>38100</xdr:rowOff>
    </xdr:from>
    <xdr:to>
      <xdr:col>6</xdr:col>
      <xdr:colOff>359426</xdr:colOff>
      <xdr:row>8</xdr:row>
      <xdr:rowOff>152400</xdr:rowOff>
    </xdr:to>
    <mc:AlternateContent xmlns:mc="http://schemas.openxmlformats.org/markup-compatibility/2006">
      <mc:Choice xmlns:a14="http://schemas.microsoft.com/office/drawing/2010/main" Requires="a14">
        <xdr:graphicFrame macro="">
          <xdr:nvGraphicFramePr>
            <xdr:cNvPr id="10" name="ChestPain 1">
              <a:extLst>
                <a:ext uri="{FF2B5EF4-FFF2-40B4-BE49-F238E27FC236}">
                  <a16:creationId xmlns:a16="http://schemas.microsoft.com/office/drawing/2014/main" id="{716542F6-4AF9-4F87-831B-21B505E9CB1C}"/>
                </a:ext>
              </a:extLst>
            </xdr:cNvPr>
            <xdr:cNvGraphicFramePr/>
          </xdr:nvGraphicFramePr>
          <xdr:xfrm>
            <a:off x="0" y="0"/>
            <a:ext cx="0" cy="0"/>
          </xdr:xfrm>
          <a:graphic>
            <a:graphicData uri="http://schemas.microsoft.com/office/drawing/2010/slicer">
              <sle:slicer xmlns:sle="http://schemas.microsoft.com/office/drawing/2010/slicer" name="ChestPain 1"/>
            </a:graphicData>
          </a:graphic>
        </xdr:graphicFrame>
      </mc:Choice>
      <mc:Fallback>
        <xdr:sp macro="" textlink="">
          <xdr:nvSpPr>
            <xdr:cNvPr id="0" name=""/>
            <xdr:cNvSpPr>
              <a:spLocks noTextEdit="1"/>
            </xdr:cNvSpPr>
          </xdr:nvSpPr>
          <xdr:spPr>
            <a:xfrm>
              <a:off x="2188226" y="774700"/>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353076</xdr:colOff>
      <xdr:row>4</xdr:row>
      <xdr:rowOff>44450</xdr:rowOff>
    </xdr:from>
    <xdr:to>
      <xdr:col>9</xdr:col>
      <xdr:colOff>353076</xdr:colOff>
      <xdr:row>8</xdr:row>
      <xdr:rowOff>139700</xdr:rowOff>
    </xdr:to>
    <mc:AlternateContent xmlns:mc="http://schemas.openxmlformats.org/markup-compatibility/2006">
      <mc:Choice xmlns:a14="http://schemas.microsoft.com/office/drawing/2010/main" Requires="a14">
        <xdr:graphicFrame macro="">
          <xdr:nvGraphicFramePr>
            <xdr:cNvPr id="11" name="chol_cc 1">
              <a:extLst>
                <a:ext uri="{FF2B5EF4-FFF2-40B4-BE49-F238E27FC236}">
                  <a16:creationId xmlns:a16="http://schemas.microsoft.com/office/drawing/2014/main" id="{CC2D740E-3FA0-482C-B60C-003A5DC541DD}"/>
                </a:ext>
              </a:extLst>
            </xdr:cNvPr>
            <xdr:cNvGraphicFramePr/>
          </xdr:nvGraphicFramePr>
          <xdr:xfrm>
            <a:off x="0" y="0"/>
            <a:ext cx="0" cy="0"/>
          </xdr:xfrm>
          <a:graphic>
            <a:graphicData uri="http://schemas.microsoft.com/office/drawing/2010/slicer">
              <sle:slicer xmlns:sle="http://schemas.microsoft.com/office/drawing/2010/slicer" name="chol_cc 1"/>
            </a:graphicData>
          </a:graphic>
        </xdr:graphicFrame>
      </mc:Choice>
      <mc:Fallback>
        <xdr:sp macro="" textlink="">
          <xdr:nvSpPr>
            <xdr:cNvPr id="0" name=""/>
            <xdr:cNvSpPr>
              <a:spLocks noTextEdit="1"/>
            </xdr:cNvSpPr>
          </xdr:nvSpPr>
          <xdr:spPr>
            <a:xfrm>
              <a:off x="4010676" y="781050"/>
              <a:ext cx="1828800" cy="83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340376</xdr:colOff>
      <xdr:row>4</xdr:row>
      <xdr:rowOff>44451</xdr:rowOff>
    </xdr:from>
    <xdr:to>
      <xdr:col>11</xdr:col>
      <xdr:colOff>226076</xdr:colOff>
      <xdr:row>8</xdr:row>
      <xdr:rowOff>127001</xdr:rowOff>
    </xdr:to>
    <mc:AlternateContent xmlns:mc="http://schemas.openxmlformats.org/markup-compatibility/2006">
      <mc:Choice xmlns:a14="http://schemas.microsoft.com/office/drawing/2010/main" Requires="a14">
        <xdr:graphicFrame macro="">
          <xdr:nvGraphicFramePr>
            <xdr:cNvPr id="12" name="bp 1">
              <a:extLst>
                <a:ext uri="{FF2B5EF4-FFF2-40B4-BE49-F238E27FC236}">
                  <a16:creationId xmlns:a16="http://schemas.microsoft.com/office/drawing/2014/main" id="{D7336D30-E332-40E8-ACF8-2751ECD28892}"/>
                </a:ext>
              </a:extLst>
            </xdr:cNvPr>
            <xdr:cNvGraphicFramePr/>
          </xdr:nvGraphicFramePr>
          <xdr:xfrm>
            <a:off x="0" y="0"/>
            <a:ext cx="0" cy="0"/>
          </xdr:xfrm>
          <a:graphic>
            <a:graphicData uri="http://schemas.microsoft.com/office/drawing/2010/slicer">
              <sle:slicer xmlns:sle="http://schemas.microsoft.com/office/drawing/2010/slicer" name="bp 1"/>
            </a:graphicData>
          </a:graphic>
        </xdr:graphicFrame>
      </mc:Choice>
      <mc:Fallback>
        <xdr:sp macro="" textlink="">
          <xdr:nvSpPr>
            <xdr:cNvPr id="0" name=""/>
            <xdr:cNvSpPr>
              <a:spLocks noTextEdit="1"/>
            </xdr:cNvSpPr>
          </xdr:nvSpPr>
          <xdr:spPr>
            <a:xfrm>
              <a:off x="5826776" y="781051"/>
              <a:ext cx="1104900"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0</xdr:row>
      <xdr:rowOff>0</xdr:rowOff>
    </xdr:from>
    <xdr:to>
      <xdr:col>19</xdr:col>
      <xdr:colOff>203200</xdr:colOff>
      <xdr:row>24</xdr:row>
      <xdr:rowOff>0</xdr:rowOff>
    </xdr:to>
    <xdr:grpSp>
      <xdr:nvGrpSpPr>
        <xdr:cNvPr id="7" name="Group 6">
          <a:extLst>
            <a:ext uri="{FF2B5EF4-FFF2-40B4-BE49-F238E27FC236}">
              <a16:creationId xmlns:a16="http://schemas.microsoft.com/office/drawing/2014/main" id="{ACA56E81-6820-B518-3D16-0E34DE336EFB}"/>
            </a:ext>
          </a:extLst>
        </xdr:cNvPr>
        <xdr:cNvGrpSpPr/>
      </xdr:nvGrpSpPr>
      <xdr:grpSpPr>
        <a:xfrm>
          <a:off x="12700" y="0"/>
          <a:ext cx="11772900" cy="4419600"/>
          <a:chOff x="12700" y="0"/>
          <a:chExt cx="11772900" cy="4419600"/>
        </a:xfrm>
      </xdr:grpSpPr>
      <xdr:sp macro="" textlink="">
        <xdr:nvSpPr>
          <xdr:cNvPr id="3" name="Rectangle: Rounded Corners 2">
            <a:extLst>
              <a:ext uri="{FF2B5EF4-FFF2-40B4-BE49-F238E27FC236}">
                <a16:creationId xmlns:a16="http://schemas.microsoft.com/office/drawing/2014/main" id="{C991EB7D-3D99-4993-9232-3B01B75827A9}"/>
              </a:ext>
            </a:extLst>
          </xdr:cNvPr>
          <xdr:cNvSpPr/>
        </xdr:nvSpPr>
        <xdr:spPr>
          <a:xfrm>
            <a:off x="1847850" y="6350"/>
            <a:ext cx="8039100" cy="539750"/>
          </a:xfrm>
          <a:prstGeom prst="roundRect">
            <a:avLst>
              <a:gd name="adj" fmla="val 4843"/>
            </a:avLst>
          </a:prstGeom>
          <a:solidFill>
            <a:schemeClr val="accent6">
              <a:lumMod val="60000"/>
              <a:lumOff val="40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b="1"/>
          </a:p>
        </xdr:txBody>
      </xdr:sp>
      <xdr:sp macro="" textlink="">
        <xdr:nvSpPr>
          <xdr:cNvPr id="2" name="Rectangle: Rounded Corners 1">
            <a:extLst>
              <a:ext uri="{FF2B5EF4-FFF2-40B4-BE49-F238E27FC236}">
                <a16:creationId xmlns:a16="http://schemas.microsoft.com/office/drawing/2014/main" id="{DEBC93DC-A219-EFC5-64AC-55B577B9D128}"/>
              </a:ext>
            </a:extLst>
          </xdr:cNvPr>
          <xdr:cNvSpPr/>
        </xdr:nvSpPr>
        <xdr:spPr>
          <a:xfrm>
            <a:off x="12700" y="12700"/>
            <a:ext cx="1879600" cy="4387850"/>
          </a:xfrm>
          <a:prstGeom prst="roundRect">
            <a:avLst>
              <a:gd name="adj" fmla="val 4843"/>
            </a:avLst>
          </a:prstGeom>
          <a:solidFill>
            <a:schemeClr val="accent6">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C7F5F098-64D0-43F0-AC85-3660F594E091}"/>
              </a:ext>
            </a:extLst>
          </xdr:cNvPr>
          <xdr:cNvSpPr/>
        </xdr:nvSpPr>
        <xdr:spPr>
          <a:xfrm>
            <a:off x="9740900" y="0"/>
            <a:ext cx="2038350" cy="4387850"/>
          </a:xfrm>
          <a:prstGeom prst="roundRect">
            <a:avLst>
              <a:gd name="adj" fmla="val 4843"/>
            </a:avLst>
          </a:prstGeom>
          <a:solidFill>
            <a:schemeClr val="accent6">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71817A9B-3313-966D-6EC2-33A3773134C3}"/>
              </a:ext>
            </a:extLst>
          </xdr:cNvPr>
          <xdr:cNvSpPr/>
        </xdr:nvSpPr>
        <xdr:spPr>
          <a:xfrm>
            <a:off x="19050" y="31750"/>
            <a:ext cx="1879600" cy="4387850"/>
          </a:xfrm>
          <a:prstGeom prst="roundRect">
            <a:avLst>
              <a:gd name="adj" fmla="val 4843"/>
            </a:avLst>
          </a:prstGeom>
          <a:solidFill>
            <a:schemeClr val="accent6">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58A059A7-5751-2587-7575-8AAAAE5BB7AA}"/>
              </a:ext>
            </a:extLst>
          </xdr:cNvPr>
          <xdr:cNvSpPr/>
        </xdr:nvSpPr>
        <xdr:spPr>
          <a:xfrm>
            <a:off x="9747250" y="19050"/>
            <a:ext cx="2038350" cy="4387850"/>
          </a:xfrm>
          <a:prstGeom prst="roundRect">
            <a:avLst>
              <a:gd name="adj" fmla="val 4843"/>
            </a:avLst>
          </a:prstGeom>
          <a:solidFill>
            <a:schemeClr val="accent6">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69850</xdr:colOff>
      <xdr:row>2</xdr:row>
      <xdr:rowOff>158750</xdr:rowOff>
    </xdr:from>
    <xdr:to>
      <xdr:col>15</xdr:col>
      <xdr:colOff>603250</xdr:colOff>
      <xdr:row>8</xdr:row>
      <xdr:rowOff>107950</xdr:rowOff>
    </xdr:to>
    <xdr:sp macro="" textlink="">
      <xdr:nvSpPr>
        <xdr:cNvPr id="5" name="Rectangle: Rounded Corners 4">
          <a:extLst>
            <a:ext uri="{FF2B5EF4-FFF2-40B4-BE49-F238E27FC236}">
              <a16:creationId xmlns:a16="http://schemas.microsoft.com/office/drawing/2014/main" id="{B70BD070-C616-43D1-B279-00941F52D3A7}"/>
            </a:ext>
          </a:extLst>
        </xdr:cNvPr>
        <xdr:cNvSpPr/>
      </xdr:nvSpPr>
      <xdr:spPr>
        <a:xfrm>
          <a:off x="1898650" y="527050"/>
          <a:ext cx="7848600" cy="1054100"/>
        </a:xfrm>
        <a:prstGeom prst="roundRect">
          <a:avLst>
            <a:gd name="adj" fmla="val 4843"/>
          </a:avLst>
        </a:prstGeom>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b="1"/>
        </a:p>
      </xdr:txBody>
    </xdr:sp>
    <xdr:clientData/>
  </xdr:twoCellAnchor>
  <xdr:twoCellAnchor>
    <xdr:from>
      <xdr:col>5</xdr:col>
      <xdr:colOff>349250</xdr:colOff>
      <xdr:row>0</xdr:row>
      <xdr:rowOff>88900</xdr:rowOff>
    </xdr:from>
    <xdr:to>
      <xdr:col>12</xdr:col>
      <xdr:colOff>330200</xdr:colOff>
      <xdr:row>2</xdr:row>
      <xdr:rowOff>69850</xdr:rowOff>
    </xdr:to>
    <xdr:sp macro="" textlink="">
      <xdr:nvSpPr>
        <xdr:cNvPr id="6" name="TextBox 5">
          <a:extLst>
            <a:ext uri="{FF2B5EF4-FFF2-40B4-BE49-F238E27FC236}">
              <a16:creationId xmlns:a16="http://schemas.microsoft.com/office/drawing/2014/main" id="{D742F944-145E-46A9-AEE1-FAD3360AAEF0}"/>
            </a:ext>
          </a:extLst>
        </xdr:cNvPr>
        <xdr:cNvSpPr txBox="1"/>
      </xdr:nvSpPr>
      <xdr:spPr>
        <a:xfrm>
          <a:off x="3397250" y="88900"/>
          <a:ext cx="42481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cap="all" baseline="0">
              <a:solidFill>
                <a:schemeClr val="accent6">
                  <a:lumMod val="50000"/>
                </a:schemeClr>
              </a:solidFill>
              <a:effectLst/>
              <a:latin typeface="+mn-lt"/>
              <a:ea typeface="+mn-ea"/>
              <a:cs typeface="+mn-cs"/>
            </a:rPr>
            <a:t>Heart Disease Diagnostic Analysis</a:t>
          </a:r>
          <a:endParaRPr lang="en-US" sz="2000">
            <a:solidFill>
              <a:schemeClr val="accent6">
                <a:lumMod val="50000"/>
              </a:schemeClr>
            </a:solidFill>
          </a:endParaRPr>
        </a:p>
      </xdr:txBody>
    </xdr:sp>
    <xdr:clientData/>
  </xdr:twoCellAnchor>
  <xdr:twoCellAnchor>
    <xdr:from>
      <xdr:col>16</xdr:col>
      <xdr:colOff>463550</xdr:colOff>
      <xdr:row>0</xdr:row>
      <xdr:rowOff>82550</xdr:rowOff>
    </xdr:from>
    <xdr:to>
      <xdr:col>18</xdr:col>
      <xdr:colOff>603250</xdr:colOff>
      <xdr:row>2</xdr:row>
      <xdr:rowOff>19050</xdr:rowOff>
    </xdr:to>
    <xdr:sp macro="" textlink="">
      <xdr:nvSpPr>
        <xdr:cNvPr id="12" name="TextBox 11">
          <a:extLst>
            <a:ext uri="{FF2B5EF4-FFF2-40B4-BE49-F238E27FC236}">
              <a16:creationId xmlns:a16="http://schemas.microsoft.com/office/drawing/2014/main" id="{864D201E-FE69-4792-8C76-5DEDDE9D62D2}"/>
            </a:ext>
          </a:extLst>
        </xdr:cNvPr>
        <xdr:cNvSpPr txBox="1"/>
      </xdr:nvSpPr>
      <xdr:spPr>
        <a:xfrm>
          <a:off x="10217150" y="82550"/>
          <a:ext cx="1358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cap="none" spc="50">
              <a:ln w="0"/>
              <a:solidFill>
                <a:schemeClr val="accent6">
                  <a:lumMod val="75000"/>
                </a:schemeClr>
              </a:solidFill>
              <a:effectLst>
                <a:innerShdw blurRad="63500" dist="50800" dir="13500000">
                  <a:srgbClr val="000000">
                    <a:alpha val="50000"/>
                  </a:srgbClr>
                </a:innerShdw>
              </a:effectLst>
            </a:rPr>
            <a:t>Total People</a:t>
          </a:r>
        </a:p>
      </xdr:txBody>
    </xdr:sp>
    <xdr:clientData/>
  </xdr:twoCellAnchor>
  <xdr:twoCellAnchor>
    <xdr:from>
      <xdr:col>17</xdr:col>
      <xdr:colOff>215900</xdr:colOff>
      <xdr:row>1</xdr:row>
      <xdr:rowOff>114300</xdr:rowOff>
    </xdr:from>
    <xdr:to>
      <xdr:col>18</xdr:col>
      <xdr:colOff>120650</xdr:colOff>
      <xdr:row>3</xdr:row>
      <xdr:rowOff>19050</xdr:rowOff>
    </xdr:to>
    <xdr:sp macro="" textlink="Sheet1!M3">
      <xdr:nvSpPr>
        <xdr:cNvPr id="13" name="TextBox 12">
          <a:extLst>
            <a:ext uri="{FF2B5EF4-FFF2-40B4-BE49-F238E27FC236}">
              <a16:creationId xmlns:a16="http://schemas.microsoft.com/office/drawing/2014/main" id="{F7D372A2-885F-4994-9FBB-85B81F278587}"/>
            </a:ext>
          </a:extLst>
        </xdr:cNvPr>
        <xdr:cNvSpPr txBox="1"/>
      </xdr:nvSpPr>
      <xdr:spPr>
        <a:xfrm>
          <a:off x="10579100" y="298450"/>
          <a:ext cx="5143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2E6473-840D-4179-B640-FC855A58BCF7}" type="TxLink">
            <a:rPr lang="en-US" sz="1600" b="1" i="0" u="none" strike="noStrike" cap="none" spc="50">
              <a:ln w="0"/>
              <a:solidFill>
                <a:schemeClr val="accent6">
                  <a:lumMod val="75000"/>
                </a:schemeClr>
              </a:solidFill>
              <a:effectLst>
                <a:innerShdw blurRad="63500" dist="50800" dir="13500000">
                  <a:srgbClr val="000000">
                    <a:alpha val="50000"/>
                  </a:srgbClr>
                </a:innerShdw>
              </a:effectLst>
              <a:latin typeface="Calibri"/>
              <a:cs typeface="Calibri"/>
            </a:rPr>
            <a:pPr/>
            <a:t>302</a:t>
          </a:fld>
          <a:endParaRPr lang="en-US" sz="16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16</xdr:col>
      <xdr:colOff>342900</xdr:colOff>
      <xdr:row>3</xdr:row>
      <xdr:rowOff>57150</xdr:rowOff>
    </xdr:from>
    <xdr:to>
      <xdr:col>19</xdr:col>
      <xdr:colOff>25400</xdr:colOff>
      <xdr:row>11</xdr:row>
      <xdr:rowOff>69850</xdr:rowOff>
    </xdr:to>
    <xdr:sp macro="" textlink="">
      <xdr:nvSpPr>
        <xdr:cNvPr id="22" name="Rectangle: Rounded Corners 21">
          <a:extLst>
            <a:ext uri="{FF2B5EF4-FFF2-40B4-BE49-F238E27FC236}">
              <a16:creationId xmlns:a16="http://schemas.microsoft.com/office/drawing/2014/main" id="{B5B6B91F-DDD8-4FE3-A3CB-794F110F40F0}"/>
            </a:ext>
          </a:extLst>
        </xdr:cNvPr>
        <xdr:cNvSpPr/>
      </xdr:nvSpPr>
      <xdr:spPr>
        <a:xfrm>
          <a:off x="10096500" y="609600"/>
          <a:ext cx="1511300" cy="1485900"/>
        </a:xfrm>
        <a:prstGeom prst="roundRect">
          <a:avLst>
            <a:gd name="adj" fmla="val 4843"/>
          </a:avLst>
        </a:prstGeom>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b="1"/>
        </a:p>
      </xdr:txBody>
    </xdr:sp>
    <xdr:clientData/>
  </xdr:twoCellAnchor>
  <xdr:twoCellAnchor>
    <xdr:from>
      <xdr:col>17</xdr:col>
      <xdr:colOff>196850</xdr:colOff>
      <xdr:row>3</xdr:row>
      <xdr:rowOff>44450</xdr:rowOff>
    </xdr:from>
    <xdr:to>
      <xdr:col>18</xdr:col>
      <xdr:colOff>254000</xdr:colOff>
      <xdr:row>4</xdr:row>
      <xdr:rowOff>165100</xdr:rowOff>
    </xdr:to>
    <xdr:sp macro="" textlink="">
      <xdr:nvSpPr>
        <xdr:cNvPr id="14" name="TextBox 13">
          <a:extLst>
            <a:ext uri="{FF2B5EF4-FFF2-40B4-BE49-F238E27FC236}">
              <a16:creationId xmlns:a16="http://schemas.microsoft.com/office/drawing/2014/main" id="{1930252E-FBD0-4E98-8DDF-25701A524E89}"/>
            </a:ext>
          </a:extLst>
        </xdr:cNvPr>
        <xdr:cNvSpPr txBox="1"/>
      </xdr:nvSpPr>
      <xdr:spPr>
        <a:xfrm>
          <a:off x="10560050" y="596900"/>
          <a:ext cx="6667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cap="none" spc="50">
              <a:ln w="0"/>
              <a:solidFill>
                <a:schemeClr val="accent6">
                  <a:lumMod val="75000"/>
                </a:schemeClr>
              </a:solidFill>
              <a:effectLst>
                <a:innerShdw blurRad="63500" dist="50800" dir="13500000">
                  <a:srgbClr val="000000">
                    <a:alpha val="50000"/>
                  </a:srgbClr>
                </a:innerShdw>
              </a:effectLst>
            </a:rPr>
            <a:t>Male</a:t>
          </a:r>
        </a:p>
      </xdr:txBody>
    </xdr:sp>
    <xdr:clientData/>
  </xdr:twoCellAnchor>
  <xdr:twoCellAnchor>
    <xdr:from>
      <xdr:col>16</xdr:col>
      <xdr:colOff>490220</xdr:colOff>
      <xdr:row>5</xdr:row>
      <xdr:rowOff>3175</xdr:rowOff>
    </xdr:from>
    <xdr:to>
      <xdr:col>17</xdr:col>
      <xdr:colOff>433070</xdr:colOff>
      <xdr:row>5</xdr:row>
      <xdr:rowOff>161925</xdr:rowOff>
    </xdr:to>
    <xdr:sp macro="" textlink="">
      <xdr:nvSpPr>
        <xdr:cNvPr id="15" name="TextBox 14">
          <a:extLst>
            <a:ext uri="{FF2B5EF4-FFF2-40B4-BE49-F238E27FC236}">
              <a16:creationId xmlns:a16="http://schemas.microsoft.com/office/drawing/2014/main" id="{4BBC538E-B2C2-4690-A0D8-88543ABBC12D}"/>
            </a:ext>
          </a:extLst>
        </xdr:cNvPr>
        <xdr:cNvSpPr txBox="1"/>
      </xdr:nvSpPr>
      <xdr:spPr>
        <a:xfrm>
          <a:off x="10243820" y="923925"/>
          <a:ext cx="552450"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b="1" cap="none" spc="50">
              <a:ln w="0"/>
              <a:solidFill>
                <a:schemeClr val="accent6">
                  <a:lumMod val="75000"/>
                </a:schemeClr>
              </a:solidFill>
              <a:effectLst>
                <a:innerShdw blurRad="63500" dist="50800" dir="13500000">
                  <a:srgbClr val="000000">
                    <a:alpha val="50000"/>
                  </a:srgbClr>
                </a:innerShdw>
              </a:effectLst>
            </a:rPr>
            <a:t>Young</a:t>
          </a:r>
        </a:p>
      </xdr:txBody>
    </xdr:sp>
    <xdr:clientData/>
  </xdr:twoCellAnchor>
  <xdr:twoCellAnchor>
    <xdr:from>
      <xdr:col>17</xdr:col>
      <xdr:colOff>314960</xdr:colOff>
      <xdr:row>4</xdr:row>
      <xdr:rowOff>158750</xdr:rowOff>
    </xdr:from>
    <xdr:to>
      <xdr:col>18</xdr:col>
      <xdr:colOff>168910</xdr:colOff>
      <xdr:row>5</xdr:row>
      <xdr:rowOff>177800</xdr:rowOff>
    </xdr:to>
    <xdr:sp macro="" textlink="">
      <xdr:nvSpPr>
        <xdr:cNvPr id="16" name="TextBox 15">
          <a:extLst>
            <a:ext uri="{FF2B5EF4-FFF2-40B4-BE49-F238E27FC236}">
              <a16:creationId xmlns:a16="http://schemas.microsoft.com/office/drawing/2014/main" id="{8114E479-EF25-49CF-9846-E287A9034F1B}"/>
            </a:ext>
          </a:extLst>
        </xdr:cNvPr>
        <xdr:cNvSpPr txBox="1"/>
      </xdr:nvSpPr>
      <xdr:spPr>
        <a:xfrm>
          <a:off x="10678160" y="895350"/>
          <a:ext cx="4635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cap="none" spc="50">
              <a:ln w="0"/>
              <a:solidFill>
                <a:schemeClr val="accent6">
                  <a:lumMod val="75000"/>
                </a:schemeClr>
              </a:solidFill>
              <a:effectLst>
                <a:innerShdw blurRad="63500" dist="50800" dir="13500000">
                  <a:srgbClr val="000000">
                    <a:alpha val="50000"/>
                  </a:srgbClr>
                </a:innerShdw>
              </a:effectLst>
            </a:rPr>
            <a:t>Mid</a:t>
          </a:r>
        </a:p>
      </xdr:txBody>
    </xdr:sp>
    <xdr:clientData/>
  </xdr:twoCellAnchor>
  <xdr:twoCellAnchor>
    <xdr:from>
      <xdr:col>18</xdr:col>
      <xdr:colOff>6350</xdr:colOff>
      <xdr:row>4</xdr:row>
      <xdr:rowOff>165100</xdr:rowOff>
    </xdr:from>
    <xdr:to>
      <xdr:col>19</xdr:col>
      <xdr:colOff>63500</xdr:colOff>
      <xdr:row>6</xdr:row>
      <xdr:rowOff>101600</xdr:rowOff>
    </xdr:to>
    <xdr:sp macro="" textlink="">
      <xdr:nvSpPr>
        <xdr:cNvPr id="17" name="TextBox 16">
          <a:extLst>
            <a:ext uri="{FF2B5EF4-FFF2-40B4-BE49-F238E27FC236}">
              <a16:creationId xmlns:a16="http://schemas.microsoft.com/office/drawing/2014/main" id="{EDDF2BD9-9E96-4434-8852-EC166741C86C}"/>
            </a:ext>
          </a:extLst>
        </xdr:cNvPr>
        <xdr:cNvSpPr txBox="1"/>
      </xdr:nvSpPr>
      <xdr:spPr>
        <a:xfrm>
          <a:off x="10979150" y="901700"/>
          <a:ext cx="6667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cap="none" spc="50">
              <a:ln w="0"/>
              <a:solidFill>
                <a:schemeClr val="accent6">
                  <a:lumMod val="75000"/>
                </a:schemeClr>
              </a:solidFill>
              <a:effectLst>
                <a:innerShdw blurRad="63500" dist="50800" dir="13500000">
                  <a:srgbClr val="000000">
                    <a:alpha val="50000"/>
                  </a:srgbClr>
                </a:innerShdw>
              </a:effectLst>
            </a:rPr>
            <a:t>Older</a:t>
          </a:r>
        </a:p>
      </xdr:txBody>
    </xdr:sp>
    <xdr:clientData/>
  </xdr:twoCellAnchor>
  <xdr:twoCellAnchor>
    <xdr:from>
      <xdr:col>16</xdr:col>
      <xdr:colOff>527050</xdr:colOff>
      <xdr:row>5</xdr:row>
      <xdr:rowOff>152400</xdr:rowOff>
    </xdr:from>
    <xdr:to>
      <xdr:col>17</xdr:col>
      <xdr:colOff>406400</xdr:colOff>
      <xdr:row>6</xdr:row>
      <xdr:rowOff>171450</xdr:rowOff>
    </xdr:to>
    <xdr:sp macro="" textlink="Sheet1!N5">
      <xdr:nvSpPr>
        <xdr:cNvPr id="18" name="TextBox 17">
          <a:extLst>
            <a:ext uri="{FF2B5EF4-FFF2-40B4-BE49-F238E27FC236}">
              <a16:creationId xmlns:a16="http://schemas.microsoft.com/office/drawing/2014/main" id="{FE6086EC-C19F-4837-9255-7DF45496ED7C}"/>
            </a:ext>
          </a:extLst>
        </xdr:cNvPr>
        <xdr:cNvSpPr txBox="1"/>
      </xdr:nvSpPr>
      <xdr:spPr>
        <a:xfrm>
          <a:off x="10280650" y="1073150"/>
          <a:ext cx="4889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86962C-6AB3-4D90-BDC9-80E6B108C799}"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2.4%</a:t>
          </a:fld>
          <a:endParaRPr lang="en-US" sz="10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17</xdr:col>
      <xdr:colOff>269240</xdr:colOff>
      <xdr:row>5</xdr:row>
      <xdr:rowOff>152400</xdr:rowOff>
    </xdr:from>
    <xdr:to>
      <xdr:col>18</xdr:col>
      <xdr:colOff>224790</xdr:colOff>
      <xdr:row>7</xdr:row>
      <xdr:rowOff>6350</xdr:rowOff>
    </xdr:to>
    <xdr:sp macro="" textlink="Sheet1!N6">
      <xdr:nvSpPr>
        <xdr:cNvPr id="19" name="TextBox 18">
          <a:extLst>
            <a:ext uri="{FF2B5EF4-FFF2-40B4-BE49-F238E27FC236}">
              <a16:creationId xmlns:a16="http://schemas.microsoft.com/office/drawing/2014/main" id="{FA2DF3CC-BE6B-46CD-852A-AFA712A05327}"/>
            </a:ext>
          </a:extLst>
        </xdr:cNvPr>
        <xdr:cNvSpPr txBox="1"/>
      </xdr:nvSpPr>
      <xdr:spPr>
        <a:xfrm>
          <a:off x="10632440" y="1073150"/>
          <a:ext cx="5651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C8F301-544F-4741-B4BD-73B8E3C0D35A}"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87.9%</a:t>
          </a:fld>
          <a:endParaRPr lang="en-US" sz="16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18</xdr:col>
      <xdr:colOff>62230</xdr:colOff>
      <xdr:row>5</xdr:row>
      <xdr:rowOff>152400</xdr:rowOff>
    </xdr:from>
    <xdr:to>
      <xdr:col>18</xdr:col>
      <xdr:colOff>582930</xdr:colOff>
      <xdr:row>7</xdr:row>
      <xdr:rowOff>12700</xdr:rowOff>
    </xdr:to>
    <xdr:sp macro="" textlink="Sheet1!N7">
      <xdr:nvSpPr>
        <xdr:cNvPr id="20" name="TextBox 19">
          <a:extLst>
            <a:ext uri="{FF2B5EF4-FFF2-40B4-BE49-F238E27FC236}">
              <a16:creationId xmlns:a16="http://schemas.microsoft.com/office/drawing/2014/main" id="{81AD6D22-4574-4281-A18B-06BEF7F03EEA}"/>
            </a:ext>
          </a:extLst>
        </xdr:cNvPr>
        <xdr:cNvSpPr txBox="1"/>
      </xdr:nvSpPr>
      <xdr:spPr>
        <a:xfrm>
          <a:off x="11035030" y="1073150"/>
          <a:ext cx="5207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40197C-DCA4-45E1-821F-028D1045F9DE}" type="TxLink">
            <a:rPr lang="en-US" sz="1100" b="0" i="0" u="none" strike="noStrike" cap="none" spc="50">
              <a:ln w="0"/>
              <a:solidFill>
                <a:srgbClr val="000000"/>
              </a:solidFill>
              <a:effectLst>
                <a:innerShdw blurRad="63500" dist="50800" dir="13500000">
                  <a:srgbClr val="000000">
                    <a:alpha val="50000"/>
                  </a:srgbClr>
                </a:innerShdw>
              </a:effectLst>
              <a:latin typeface="Calibri"/>
              <a:cs typeface="Calibri"/>
            </a:rPr>
            <a:pPr/>
            <a:t>9.7%</a:t>
          </a:fld>
          <a:endParaRPr lang="en-US" sz="1600" b="1" cap="none" spc="50">
            <a:ln w="0"/>
            <a:solidFill>
              <a:schemeClr val="accent6">
                <a:lumMod val="75000"/>
              </a:schemeClr>
            </a:solidFill>
            <a:effectLst>
              <a:innerShdw blurRad="63500" dist="50800" dir="13500000">
                <a:srgbClr val="000000">
                  <a:alpha val="50000"/>
                </a:srgbClr>
              </a:innerShdw>
            </a:effectLst>
          </a:endParaRPr>
        </a:p>
      </xdr:txBody>
    </xdr:sp>
    <xdr:clientData/>
  </xdr:twoCellAnchor>
  <xdr:twoCellAnchor>
    <xdr:from>
      <xdr:col>16</xdr:col>
      <xdr:colOff>533400</xdr:colOff>
      <xdr:row>5</xdr:row>
      <xdr:rowOff>171450</xdr:rowOff>
    </xdr:from>
    <xdr:to>
      <xdr:col>18</xdr:col>
      <xdr:colOff>501650</xdr:colOff>
      <xdr:row>12</xdr:row>
      <xdr:rowOff>0</xdr:rowOff>
    </xdr:to>
    <xdr:graphicFrame macro="">
      <xdr:nvGraphicFramePr>
        <xdr:cNvPr id="21" name="Chart 20">
          <a:extLst>
            <a:ext uri="{FF2B5EF4-FFF2-40B4-BE49-F238E27FC236}">
              <a16:creationId xmlns:a16="http://schemas.microsoft.com/office/drawing/2014/main" id="{53450F6D-CC13-44DA-950D-E20E9B8D0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39.375618055557" createdVersion="8" refreshedVersion="8" minRefreshableVersion="3" recordCount="302" xr:uid="{00000000-000A-0000-FFFF-FFFF0F000000}">
  <cacheSource type="worksheet">
    <worksheetSource ref="A1:R303" sheet="Data"/>
  </cacheSource>
  <cacheFields count="18">
    <cacheField name="age" numFmtId="0">
      <sharedItems containsSemiMixedTypes="0" containsString="0" containsNumber="1" containsInteger="1" minValue="29" maxValue="77" count="41">
        <n v="52"/>
        <n v="53"/>
        <n v="70"/>
        <n v="61"/>
        <n v="62"/>
        <n v="58"/>
        <n v="55"/>
        <n v="46"/>
        <n v="54"/>
        <n v="71"/>
        <n v="43"/>
        <n v="34"/>
        <n v="51"/>
        <n v="50"/>
        <n v="60"/>
        <n v="67"/>
        <n v="45"/>
        <n v="63"/>
        <n v="42"/>
        <n v="44"/>
        <n v="56"/>
        <n v="57"/>
        <n v="59"/>
        <n v="64"/>
        <n v="65"/>
        <n v="41"/>
        <n v="66"/>
        <n v="38"/>
        <n v="49"/>
        <n v="48"/>
        <n v="29"/>
        <n v="37"/>
        <n v="47"/>
        <n v="68"/>
        <n v="76"/>
        <n v="40"/>
        <n v="39"/>
        <n v="77"/>
        <n v="69"/>
        <n v="35"/>
        <n v="74"/>
      </sharedItems>
    </cacheField>
    <cacheField name="sex" numFmtId="0">
      <sharedItems containsSemiMixedTypes="0" containsString="0" containsNumber="1" containsInteger="1" minValue="0" maxValue="1" count="2">
        <n v="1"/>
        <n v="0"/>
      </sharedItems>
    </cacheField>
    <cacheField name="cp" numFmtId="0">
      <sharedItems containsSemiMixedTypes="0" containsString="0" containsNumber="1" containsInteger="1" minValue="0" maxValue="3" count="4">
        <n v="0"/>
        <n v="1"/>
        <n v="2"/>
        <n v="3"/>
      </sharedItems>
    </cacheField>
    <cacheField name="trestbps" numFmtId="0">
      <sharedItems containsSemiMixedTypes="0" containsString="0" containsNumber="1" containsInteger="1" minValue="94" maxValue="200"/>
    </cacheField>
    <cacheField name="chol" numFmtId="0">
      <sharedItems containsSemiMixedTypes="0" containsString="0" containsNumber="1" containsInteger="1" minValue="126" maxValue="564"/>
    </cacheField>
    <cacheField name="fbs" numFmtId="0">
      <sharedItems containsSemiMixedTypes="0" containsString="0" containsNumber="1" containsInteger="1" minValue="0" maxValue="1"/>
    </cacheField>
    <cacheField name="restecg" numFmtId="0">
      <sharedItems containsSemiMixedTypes="0" containsString="0" containsNumber="1" containsInteger="1" minValue="0" maxValue="2"/>
    </cacheField>
    <cacheField name="thalach" numFmtId="0">
      <sharedItems containsSemiMixedTypes="0" containsString="0" containsNumber="1" containsInteger="1" minValue="71" maxValue="202"/>
    </cacheField>
    <cacheField name="exang" numFmtId="0">
      <sharedItems containsSemiMixedTypes="0" containsString="0" containsNumber="1" containsInteger="1" minValue="0" maxValue="1"/>
    </cacheField>
    <cacheField name="oldpeak" numFmtId="0">
      <sharedItems containsSemiMixedTypes="0" containsString="0" containsNumber="1" minValue="0" maxValue="6.2"/>
    </cacheField>
    <cacheField name="slope" numFmtId="0">
      <sharedItems containsSemiMixedTypes="0" containsString="0" containsNumber="1" containsInteger="1" minValue="0" maxValue="2"/>
    </cacheField>
    <cacheField name="ca" numFmtId="0">
      <sharedItems containsSemiMixedTypes="0" containsString="0" containsNumber="1" containsInteger="1" minValue="0" maxValue="4"/>
    </cacheField>
    <cacheField name="thal" numFmtId="0">
      <sharedItems containsSemiMixedTypes="0" containsString="0" containsNumber="1" containsInteger="1" minValue="0" maxValue="3"/>
    </cacheField>
    <cacheField name="target" numFmtId="0">
      <sharedItems containsSemiMixedTypes="0" containsString="0" containsNumber="1" containsInteger="1" minValue="0" maxValue="1"/>
    </cacheField>
    <cacheField name="target1" numFmtId="0">
      <sharedItems count="2">
        <s v="No_Heart_Disease"/>
        <s v="Heart_Disease"/>
      </sharedItems>
    </cacheField>
    <cacheField name="age_cat" numFmtId="0">
      <sharedItems count="3">
        <s v="Mid"/>
        <s v="Older"/>
        <s v="Young"/>
      </sharedItems>
    </cacheField>
    <cacheField name="bp" numFmtId="0">
      <sharedItems/>
    </cacheField>
    <cacheField name="chol_cc" numFmtId="0">
      <sharedItems/>
    </cacheField>
  </cacheFields>
  <extLst>
    <ext xmlns:x14="http://schemas.microsoft.com/office/spreadsheetml/2009/9/main" uri="{725AE2AE-9491-48be-B2B4-4EB974FC3084}">
      <x14:pivotCacheDefinition pivotCacheId="4445091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39.558511111114" createdVersion="8" refreshedVersion="8" minRefreshableVersion="3" recordCount="302" xr:uid="{00000000-000A-0000-FFFF-FFFF3B000000}">
  <cacheSource type="worksheet">
    <worksheetSource ref="A1:S303" sheet="Data"/>
  </cacheSource>
  <cacheFields count="19">
    <cacheField name="age" numFmtId="0">
      <sharedItems containsSemiMixedTypes="0" containsString="0" containsNumber="1" containsInteger="1" minValue="29" maxValue="77" count="41">
        <n v="52"/>
        <n v="53"/>
        <n v="70"/>
        <n v="61"/>
        <n v="62"/>
        <n v="58"/>
        <n v="55"/>
        <n v="46"/>
        <n v="54"/>
        <n v="71"/>
        <n v="43"/>
        <n v="34"/>
        <n v="51"/>
        <n v="50"/>
        <n v="60"/>
        <n v="67"/>
        <n v="45"/>
        <n v="63"/>
        <n v="42"/>
        <n v="44"/>
        <n v="56"/>
        <n v="57"/>
        <n v="59"/>
        <n v="64"/>
        <n v="65"/>
        <n v="41"/>
        <n v="66"/>
        <n v="38"/>
        <n v="49"/>
        <n v="48"/>
        <n v="29"/>
        <n v="37"/>
        <n v="47"/>
        <n v="68"/>
        <n v="76"/>
        <n v="40"/>
        <n v="39"/>
        <n v="77"/>
        <n v="69"/>
        <n v="35"/>
        <n v="74"/>
      </sharedItems>
      <fieldGroup base="0">
        <rangePr startNum="29" endNum="77" groupInterval="10"/>
        <groupItems count="7">
          <s v="&lt;29"/>
          <s v="29-38"/>
          <s v="39-48"/>
          <s v="49-58"/>
          <s v="59-68"/>
          <s v="69-78"/>
          <s v="&gt;79"/>
        </groupItems>
      </fieldGroup>
    </cacheField>
    <cacheField name="sex" numFmtId="0">
      <sharedItems containsSemiMixedTypes="0" containsString="0" containsNumber="1" containsInteger="1" minValue="0" maxValue="1" count="2">
        <n v="1"/>
        <n v="0"/>
      </sharedItems>
    </cacheField>
    <cacheField name="cp" numFmtId="0">
      <sharedItems containsSemiMixedTypes="0" containsString="0" containsNumber="1" containsInteger="1" minValue="0" maxValue="3" count="4">
        <n v="0"/>
        <n v="1"/>
        <n v="2"/>
        <n v="3"/>
      </sharedItems>
    </cacheField>
    <cacheField name="trestbps" numFmtId="0">
      <sharedItems containsSemiMixedTypes="0" containsString="0" containsNumber="1" containsInteger="1" minValue="94" maxValue="200" count="49">
        <n v="125"/>
        <n v="140"/>
        <n v="145"/>
        <n v="148"/>
        <n v="138"/>
        <n v="100"/>
        <n v="114"/>
        <n v="160"/>
        <n v="120"/>
        <n v="122"/>
        <n v="112"/>
        <n v="132"/>
        <n v="118"/>
        <n v="128"/>
        <n v="124"/>
        <n v="106"/>
        <n v="104"/>
        <n v="135"/>
        <n v="130"/>
        <n v="136"/>
        <n v="180"/>
        <n v="129"/>
        <n v="150"/>
        <n v="178"/>
        <n v="146"/>
        <n v="117"/>
        <n v="152"/>
        <n v="154"/>
        <n v="170"/>
        <n v="134"/>
        <n v="174"/>
        <n v="144"/>
        <n v="108"/>
        <n v="123"/>
        <n v="110"/>
        <n v="142"/>
        <n v="126"/>
        <n v="192"/>
        <n v="115"/>
        <n v="94"/>
        <n v="200"/>
        <n v="165"/>
        <n v="102"/>
        <n v="105"/>
        <n v="155"/>
        <n v="172"/>
        <n v="164"/>
        <n v="156"/>
        <n v="101"/>
      </sharedItems>
    </cacheField>
    <cacheField name="chol" numFmtId="0">
      <sharedItems containsSemiMixedTypes="0" containsString="0" containsNumber="1" containsInteger="1" minValue="126" maxValue="564" count="152">
        <n v="212"/>
        <n v="203"/>
        <n v="174"/>
        <n v="294"/>
        <n v="248"/>
        <n v="318"/>
        <n v="289"/>
        <n v="249"/>
        <n v="286"/>
        <n v="149"/>
        <n v="341"/>
        <n v="210"/>
        <n v="298"/>
        <n v="204"/>
        <n v="308"/>
        <n v="266"/>
        <n v="244"/>
        <n v="211"/>
        <n v="185"/>
        <n v="223"/>
        <n v="208"/>
        <n v="252"/>
        <n v="209"/>
        <n v="307"/>
        <n v="233"/>
        <n v="319"/>
        <n v="256"/>
        <n v="327"/>
        <n v="169"/>
        <n v="131"/>
        <n v="269"/>
        <n v="196"/>
        <n v="231"/>
        <n v="213"/>
        <n v="271"/>
        <n v="263"/>
        <n v="229"/>
        <n v="360"/>
        <n v="258"/>
        <n v="330"/>
        <n v="342"/>
        <n v="226"/>
        <n v="228"/>
        <n v="278"/>
        <n v="230"/>
        <n v="283"/>
        <n v="241"/>
        <n v="175"/>
        <n v="188"/>
        <n v="217"/>
        <n v="193"/>
        <n v="245"/>
        <n v="232"/>
        <n v="299"/>
        <n v="288"/>
        <n v="197"/>
        <n v="315"/>
        <n v="215"/>
        <n v="164"/>
        <n v="326"/>
        <n v="207"/>
        <n v="177"/>
        <n v="257"/>
        <n v="255"/>
        <n v="187"/>
        <n v="201"/>
        <n v="220"/>
        <n v="268"/>
        <n v="267"/>
        <n v="236"/>
        <n v="303"/>
        <n v="282"/>
        <n v="126"/>
        <n v="309"/>
        <n v="186"/>
        <n v="275"/>
        <n v="281"/>
        <n v="206"/>
        <n v="335"/>
        <n v="218"/>
        <n v="254"/>
        <n v="295"/>
        <n v="417"/>
        <n v="260"/>
        <n v="240"/>
        <n v="302"/>
        <n v="192"/>
        <n v="225"/>
        <n v="325"/>
        <n v="235"/>
        <n v="274"/>
        <n v="234"/>
        <n v="182"/>
        <n v="167"/>
        <n v="172"/>
        <n v="321"/>
        <n v="300"/>
        <n v="199"/>
        <n v="564"/>
        <n v="157"/>
        <n v="304"/>
        <n v="222"/>
        <n v="184"/>
        <n v="354"/>
        <n v="160"/>
        <n v="247"/>
        <n v="239"/>
        <n v="246"/>
        <n v="409"/>
        <n v="293"/>
        <n v="180"/>
        <n v="250"/>
        <n v="221"/>
        <n v="200"/>
        <n v="227"/>
        <n v="243"/>
        <n v="311"/>
        <n v="261"/>
        <n v="242"/>
        <n v="205"/>
        <n v="306"/>
        <n v="219"/>
        <n v="353"/>
        <n v="198"/>
        <n v="394"/>
        <n v="183"/>
        <n v="237"/>
        <n v="224"/>
        <n v="265"/>
        <n v="313"/>
        <n v="340"/>
        <n v="259"/>
        <n v="270"/>
        <n v="216"/>
        <n v="264"/>
        <n v="276"/>
        <n v="322"/>
        <n v="214"/>
        <n v="273"/>
        <n v="253"/>
        <n v="176"/>
        <n v="284"/>
        <n v="305"/>
        <n v="168"/>
        <n v="407"/>
        <n v="290"/>
        <n v="277"/>
        <n v="262"/>
        <n v="195"/>
        <n v="166"/>
        <n v="178"/>
        <n v="141"/>
      </sharedItems>
    </cacheField>
    <cacheField name="fbs" numFmtId="0">
      <sharedItems containsSemiMixedTypes="0" containsString="0" containsNumber="1" containsInteger="1" minValue="0" maxValue="1" count="2">
        <n v="0"/>
        <n v="1"/>
      </sharedItems>
    </cacheField>
    <cacheField name="restecg" numFmtId="0">
      <sharedItems containsSemiMixedTypes="0" containsString="0" containsNumber="1" containsInteger="1" minValue="0" maxValue="2" count="3">
        <n v="1"/>
        <n v="0"/>
        <n v="2"/>
      </sharedItems>
    </cacheField>
    <cacheField name="thalach" numFmtId="0">
      <sharedItems containsSemiMixedTypes="0" containsString="0" containsNumber="1" containsInteger="1" minValue="71" maxValue="202" count="91">
        <n v="168"/>
        <n v="155"/>
        <n v="125"/>
        <n v="161"/>
        <n v="106"/>
        <n v="122"/>
        <n v="140"/>
        <n v="145"/>
        <n v="144"/>
        <n v="116"/>
        <n v="136"/>
        <n v="192"/>
        <n v="156"/>
        <n v="142"/>
        <n v="109"/>
        <n v="162"/>
        <n v="165"/>
        <n v="148"/>
        <n v="172"/>
        <n v="173"/>
        <n v="146"/>
        <n v="179"/>
        <n v="152"/>
        <n v="117"/>
        <n v="115"/>
        <n v="112"/>
        <n v="163"/>
        <n v="147"/>
        <n v="182"/>
        <n v="105"/>
        <n v="150"/>
        <n v="151"/>
        <n v="169"/>
        <n v="166"/>
        <n v="178"/>
        <n v="132"/>
        <n v="160"/>
        <n v="123"/>
        <n v="139"/>
        <n v="111"/>
        <n v="180"/>
        <n v="164"/>
        <n v="202"/>
        <n v="157"/>
        <n v="159"/>
        <n v="170"/>
        <n v="138"/>
        <n v="175"/>
        <n v="158"/>
        <n v="126"/>
        <n v="143"/>
        <n v="141"/>
        <n v="167"/>
        <n v="95"/>
        <n v="190"/>
        <n v="118"/>
        <n v="103"/>
        <n v="181"/>
        <n v="108"/>
        <n v="177"/>
        <n v="134"/>
        <n v="120"/>
        <n v="171"/>
        <n v="149"/>
        <n v="154"/>
        <n v="153"/>
        <n v="88"/>
        <n v="174"/>
        <n v="114"/>
        <n v="195"/>
        <n v="133"/>
        <n v="96"/>
        <n v="124"/>
        <n v="131"/>
        <n v="185"/>
        <n v="194"/>
        <n v="128"/>
        <n v="127"/>
        <n v="186"/>
        <n v="184"/>
        <n v="188"/>
        <n v="130"/>
        <n v="71"/>
        <n v="137"/>
        <n v="99"/>
        <n v="121"/>
        <n v="187"/>
        <n v="97"/>
        <n v="90"/>
        <n v="129"/>
        <n v="113"/>
      </sharedItems>
    </cacheField>
    <cacheField name="exang" numFmtId="0">
      <sharedItems containsSemiMixedTypes="0" containsString="0" containsNumber="1" containsInteger="1" minValue="0" maxValue="1" count="2">
        <n v="0"/>
        <n v="1"/>
      </sharedItems>
    </cacheField>
    <cacheField name="oldpeak" numFmtId="0">
      <sharedItems containsSemiMixedTypes="0" containsString="0" containsNumber="1" minValue="0" maxValue="6.2" count="40">
        <n v="1"/>
        <n v="3.1"/>
        <n v="2.6"/>
        <n v="0"/>
        <n v="1.9"/>
        <n v="4.4000000000000004"/>
        <n v="0.8"/>
        <n v="3.2"/>
        <n v="1.6"/>
        <n v="3"/>
        <n v="0.7"/>
        <n v="4.2"/>
        <n v="1.5"/>
        <n v="2.2000000000000002"/>
        <n v="1.1000000000000001"/>
        <n v="0.3"/>
        <n v="0.4"/>
        <n v="0.6"/>
        <n v="3.4"/>
        <n v="2.8"/>
        <n v="1.2"/>
        <n v="2.9"/>
        <n v="3.6"/>
        <n v="1.4"/>
        <n v="0.2"/>
        <n v="2"/>
        <n v="5.6"/>
        <n v="0.9"/>
        <n v="1.8"/>
        <n v="6.2"/>
        <n v="4"/>
        <n v="2.5"/>
        <n v="0.5"/>
        <n v="0.1"/>
        <n v="2.1"/>
        <n v="2.4"/>
        <n v="3.8"/>
        <n v="2.2999999999999998"/>
        <n v="1.3"/>
        <n v="3.5"/>
      </sharedItems>
    </cacheField>
    <cacheField name="slope" numFmtId="0">
      <sharedItems containsSemiMixedTypes="0" containsString="0" containsNumber="1" containsInteger="1" minValue="0" maxValue="2" count="3">
        <n v="2"/>
        <n v="0"/>
        <n v="1"/>
      </sharedItems>
    </cacheField>
    <cacheField name="ca" numFmtId="0">
      <sharedItems containsSemiMixedTypes="0" containsString="0" containsNumber="1" containsInteger="1" minValue="0" maxValue="4" count="5">
        <n v="2"/>
        <n v="0"/>
        <n v="1"/>
        <n v="3"/>
        <n v="4"/>
      </sharedItems>
    </cacheField>
    <cacheField name="thal" numFmtId="0">
      <sharedItems containsSemiMixedTypes="0" containsString="0" containsNumber="1" containsInteger="1" minValue="0" maxValue="3" count="4">
        <n v="3"/>
        <n v="2"/>
        <n v="1"/>
        <n v="0"/>
      </sharedItems>
    </cacheField>
    <cacheField name="target" numFmtId="0">
      <sharedItems containsSemiMixedTypes="0" containsString="0" containsNumber="1" containsInteger="1" minValue="0" maxValue="1"/>
    </cacheField>
    <cacheField name="target1" numFmtId="0">
      <sharedItems count="2">
        <s v="No_Heart_Disease"/>
        <s v="Heart_Disease"/>
      </sharedItems>
    </cacheField>
    <cacheField name="age_cat" numFmtId="0">
      <sharedItems count="3">
        <s v="Mid"/>
        <s v="Older"/>
        <s v="Young"/>
      </sharedItems>
    </cacheField>
    <cacheField name="bp" numFmtId="0">
      <sharedItems count="3">
        <s v="Normal"/>
        <s v="Elevated"/>
        <s v="High Risk"/>
      </sharedItems>
    </cacheField>
    <cacheField name="chol_cc" numFmtId="0">
      <sharedItems count="3">
        <s v="High"/>
        <s v="BorderLine High"/>
        <s v="Normal"/>
      </sharedItems>
    </cacheField>
    <cacheField name="ChestPain" numFmtId="0">
      <sharedItems count="4">
        <s v="Typical Angina"/>
        <s v="Atypical Angina"/>
        <s v="Non-Anginal Pain"/>
        <s v="Asymptomatic"/>
      </sharedItems>
    </cacheField>
  </cacheFields>
  <extLst>
    <ext xmlns:x14="http://schemas.microsoft.com/office/spreadsheetml/2009/9/main" uri="{725AE2AE-9491-48be-B2B4-4EB974FC3084}">
      <x14:pivotCacheDefinition pivotCacheId="1498047642"/>
    </ext>
  </extLst>
</pivotCacheDefinition>
</file>

<file path=xl/pivotCache/pivotCacheRecords1.xml><?xml version="1.0" encoding="utf-8"?>
<pivotCacheRecords xmlns="http://schemas.openxmlformats.org/spreadsheetml/2006/main" xmlns:r="http://schemas.openxmlformats.org/officeDocument/2006/relationships" count="302">
  <r>
    <x v="0"/>
    <x v="0"/>
    <x v="0"/>
    <n v="125"/>
    <n v="212"/>
    <n v="0"/>
    <n v="1"/>
    <n v="168"/>
    <n v="0"/>
    <n v="1"/>
    <n v="2"/>
    <n v="2"/>
    <n v="3"/>
    <n v="0"/>
    <x v="0"/>
    <x v="0"/>
    <s v="Normal"/>
    <s v="High"/>
  </r>
  <r>
    <x v="1"/>
    <x v="0"/>
    <x v="0"/>
    <n v="140"/>
    <n v="203"/>
    <n v="1"/>
    <n v="0"/>
    <n v="155"/>
    <n v="1"/>
    <n v="3.1"/>
    <n v="0"/>
    <n v="0"/>
    <n v="3"/>
    <n v="0"/>
    <x v="0"/>
    <x v="0"/>
    <s v="Elevated"/>
    <s v="High"/>
  </r>
  <r>
    <x v="2"/>
    <x v="0"/>
    <x v="0"/>
    <n v="145"/>
    <n v="174"/>
    <n v="0"/>
    <n v="1"/>
    <n v="125"/>
    <n v="1"/>
    <n v="2.6"/>
    <n v="0"/>
    <n v="0"/>
    <n v="3"/>
    <n v="0"/>
    <x v="0"/>
    <x v="1"/>
    <s v="High Risk"/>
    <s v="BorderLine High"/>
  </r>
  <r>
    <x v="3"/>
    <x v="0"/>
    <x v="0"/>
    <n v="148"/>
    <n v="203"/>
    <n v="0"/>
    <n v="1"/>
    <n v="161"/>
    <n v="0"/>
    <n v="0"/>
    <n v="2"/>
    <n v="1"/>
    <n v="3"/>
    <n v="0"/>
    <x v="0"/>
    <x v="0"/>
    <s v="High Risk"/>
    <s v="High"/>
  </r>
  <r>
    <x v="4"/>
    <x v="1"/>
    <x v="0"/>
    <n v="138"/>
    <n v="294"/>
    <n v="1"/>
    <n v="1"/>
    <n v="106"/>
    <n v="0"/>
    <n v="1.9"/>
    <n v="1"/>
    <n v="3"/>
    <n v="2"/>
    <n v="0"/>
    <x v="0"/>
    <x v="0"/>
    <s v="Elevated"/>
    <s v="High"/>
  </r>
  <r>
    <x v="5"/>
    <x v="1"/>
    <x v="0"/>
    <n v="100"/>
    <n v="248"/>
    <n v="0"/>
    <n v="0"/>
    <n v="122"/>
    <n v="0"/>
    <n v="1"/>
    <n v="1"/>
    <n v="0"/>
    <n v="2"/>
    <n v="1"/>
    <x v="1"/>
    <x v="0"/>
    <s v="Normal"/>
    <s v="High"/>
  </r>
  <r>
    <x v="5"/>
    <x v="0"/>
    <x v="0"/>
    <n v="114"/>
    <n v="318"/>
    <n v="0"/>
    <n v="2"/>
    <n v="140"/>
    <n v="0"/>
    <n v="4.4000000000000004"/>
    <n v="0"/>
    <n v="3"/>
    <n v="1"/>
    <n v="0"/>
    <x v="0"/>
    <x v="0"/>
    <s v="Normal"/>
    <s v="High"/>
  </r>
  <r>
    <x v="6"/>
    <x v="0"/>
    <x v="0"/>
    <n v="160"/>
    <n v="289"/>
    <n v="0"/>
    <n v="0"/>
    <n v="145"/>
    <n v="1"/>
    <n v="0.8"/>
    <n v="1"/>
    <n v="1"/>
    <n v="3"/>
    <n v="0"/>
    <x v="0"/>
    <x v="0"/>
    <s v="High Risk"/>
    <s v="High"/>
  </r>
  <r>
    <x v="7"/>
    <x v="0"/>
    <x v="0"/>
    <n v="120"/>
    <n v="249"/>
    <n v="0"/>
    <n v="0"/>
    <n v="144"/>
    <n v="0"/>
    <n v="0.8"/>
    <n v="2"/>
    <n v="0"/>
    <n v="3"/>
    <n v="0"/>
    <x v="0"/>
    <x v="0"/>
    <s v="Normal"/>
    <s v="High"/>
  </r>
  <r>
    <x v="8"/>
    <x v="0"/>
    <x v="0"/>
    <n v="122"/>
    <n v="286"/>
    <n v="0"/>
    <n v="0"/>
    <n v="116"/>
    <n v="1"/>
    <n v="3.2"/>
    <n v="1"/>
    <n v="2"/>
    <n v="2"/>
    <n v="0"/>
    <x v="0"/>
    <x v="0"/>
    <s v="Normal"/>
    <s v="High"/>
  </r>
  <r>
    <x v="9"/>
    <x v="1"/>
    <x v="0"/>
    <n v="112"/>
    <n v="149"/>
    <n v="0"/>
    <n v="1"/>
    <n v="125"/>
    <n v="0"/>
    <n v="1.6"/>
    <n v="1"/>
    <n v="0"/>
    <n v="2"/>
    <n v="1"/>
    <x v="1"/>
    <x v="1"/>
    <s v="Normal"/>
    <s v="Normal"/>
  </r>
  <r>
    <x v="10"/>
    <x v="1"/>
    <x v="0"/>
    <n v="132"/>
    <n v="341"/>
    <n v="1"/>
    <n v="0"/>
    <n v="136"/>
    <n v="1"/>
    <n v="3"/>
    <n v="1"/>
    <n v="0"/>
    <n v="3"/>
    <n v="0"/>
    <x v="0"/>
    <x v="0"/>
    <s v="Elevated"/>
    <s v="High"/>
  </r>
  <r>
    <x v="11"/>
    <x v="1"/>
    <x v="1"/>
    <n v="118"/>
    <n v="210"/>
    <n v="0"/>
    <n v="1"/>
    <n v="192"/>
    <n v="0"/>
    <n v="0.7"/>
    <n v="2"/>
    <n v="0"/>
    <n v="2"/>
    <n v="1"/>
    <x v="1"/>
    <x v="2"/>
    <s v="Normal"/>
    <s v="High"/>
  </r>
  <r>
    <x v="12"/>
    <x v="0"/>
    <x v="0"/>
    <n v="140"/>
    <n v="298"/>
    <n v="0"/>
    <n v="1"/>
    <n v="122"/>
    <n v="1"/>
    <n v="4.2"/>
    <n v="1"/>
    <n v="3"/>
    <n v="3"/>
    <n v="0"/>
    <x v="0"/>
    <x v="0"/>
    <s v="Elevated"/>
    <s v="High"/>
  </r>
  <r>
    <x v="0"/>
    <x v="0"/>
    <x v="0"/>
    <n v="128"/>
    <n v="204"/>
    <n v="1"/>
    <n v="1"/>
    <n v="156"/>
    <n v="1"/>
    <n v="1"/>
    <n v="1"/>
    <n v="0"/>
    <n v="0"/>
    <n v="0"/>
    <x v="0"/>
    <x v="0"/>
    <s v="Normal"/>
    <s v="High"/>
  </r>
  <r>
    <x v="12"/>
    <x v="1"/>
    <x v="2"/>
    <n v="140"/>
    <n v="308"/>
    <n v="0"/>
    <n v="0"/>
    <n v="142"/>
    <n v="0"/>
    <n v="1.5"/>
    <n v="2"/>
    <n v="1"/>
    <n v="2"/>
    <n v="1"/>
    <x v="1"/>
    <x v="0"/>
    <s v="Elevated"/>
    <s v="High"/>
  </r>
  <r>
    <x v="8"/>
    <x v="0"/>
    <x v="0"/>
    <n v="124"/>
    <n v="266"/>
    <n v="0"/>
    <n v="0"/>
    <n v="109"/>
    <n v="1"/>
    <n v="2.2000000000000002"/>
    <n v="1"/>
    <n v="1"/>
    <n v="3"/>
    <n v="0"/>
    <x v="0"/>
    <x v="0"/>
    <s v="Normal"/>
    <s v="High"/>
  </r>
  <r>
    <x v="13"/>
    <x v="1"/>
    <x v="1"/>
    <n v="120"/>
    <n v="244"/>
    <n v="0"/>
    <n v="1"/>
    <n v="162"/>
    <n v="0"/>
    <n v="1.1000000000000001"/>
    <n v="2"/>
    <n v="0"/>
    <n v="2"/>
    <n v="1"/>
    <x v="1"/>
    <x v="0"/>
    <s v="Normal"/>
    <s v="High"/>
  </r>
  <r>
    <x v="5"/>
    <x v="0"/>
    <x v="2"/>
    <n v="140"/>
    <n v="211"/>
    <n v="1"/>
    <n v="0"/>
    <n v="165"/>
    <n v="0"/>
    <n v="0"/>
    <n v="2"/>
    <n v="0"/>
    <n v="2"/>
    <n v="1"/>
    <x v="1"/>
    <x v="0"/>
    <s v="Elevated"/>
    <s v="High"/>
  </r>
  <r>
    <x v="14"/>
    <x v="0"/>
    <x v="2"/>
    <n v="140"/>
    <n v="185"/>
    <n v="0"/>
    <n v="0"/>
    <n v="155"/>
    <n v="0"/>
    <n v="3"/>
    <n v="1"/>
    <n v="0"/>
    <n v="2"/>
    <n v="0"/>
    <x v="0"/>
    <x v="0"/>
    <s v="Elevated"/>
    <s v="BorderLine High"/>
  </r>
  <r>
    <x v="15"/>
    <x v="1"/>
    <x v="0"/>
    <n v="106"/>
    <n v="223"/>
    <n v="0"/>
    <n v="1"/>
    <n v="142"/>
    <n v="0"/>
    <n v="0.3"/>
    <n v="2"/>
    <n v="2"/>
    <n v="2"/>
    <n v="1"/>
    <x v="1"/>
    <x v="1"/>
    <s v="Normal"/>
    <s v="High"/>
  </r>
  <r>
    <x v="16"/>
    <x v="0"/>
    <x v="0"/>
    <n v="104"/>
    <n v="208"/>
    <n v="0"/>
    <n v="0"/>
    <n v="148"/>
    <n v="1"/>
    <n v="3"/>
    <n v="1"/>
    <n v="0"/>
    <n v="2"/>
    <n v="1"/>
    <x v="1"/>
    <x v="0"/>
    <s v="Normal"/>
    <s v="High"/>
  </r>
  <r>
    <x v="17"/>
    <x v="1"/>
    <x v="2"/>
    <n v="135"/>
    <n v="252"/>
    <n v="0"/>
    <n v="0"/>
    <n v="172"/>
    <n v="0"/>
    <n v="0"/>
    <n v="2"/>
    <n v="0"/>
    <n v="2"/>
    <n v="1"/>
    <x v="1"/>
    <x v="0"/>
    <s v="Elevated"/>
    <s v="High"/>
  </r>
  <r>
    <x v="18"/>
    <x v="1"/>
    <x v="2"/>
    <n v="120"/>
    <n v="209"/>
    <n v="0"/>
    <n v="1"/>
    <n v="173"/>
    <n v="0"/>
    <n v="0"/>
    <n v="1"/>
    <n v="0"/>
    <n v="2"/>
    <n v="1"/>
    <x v="1"/>
    <x v="0"/>
    <s v="Normal"/>
    <s v="High"/>
  </r>
  <r>
    <x v="3"/>
    <x v="1"/>
    <x v="0"/>
    <n v="145"/>
    <n v="307"/>
    <n v="0"/>
    <n v="0"/>
    <n v="146"/>
    <n v="1"/>
    <n v="1"/>
    <n v="1"/>
    <n v="0"/>
    <n v="3"/>
    <n v="0"/>
    <x v="0"/>
    <x v="0"/>
    <s v="High Risk"/>
    <s v="High"/>
  </r>
  <r>
    <x v="19"/>
    <x v="0"/>
    <x v="2"/>
    <n v="130"/>
    <n v="233"/>
    <n v="0"/>
    <n v="1"/>
    <n v="179"/>
    <n v="1"/>
    <n v="0.4"/>
    <n v="2"/>
    <n v="0"/>
    <n v="2"/>
    <n v="1"/>
    <x v="1"/>
    <x v="0"/>
    <s v="Elevated"/>
    <s v="High"/>
  </r>
  <r>
    <x v="5"/>
    <x v="1"/>
    <x v="1"/>
    <n v="136"/>
    <n v="319"/>
    <n v="1"/>
    <n v="0"/>
    <n v="152"/>
    <n v="0"/>
    <n v="0"/>
    <n v="2"/>
    <n v="2"/>
    <n v="2"/>
    <n v="0"/>
    <x v="0"/>
    <x v="0"/>
    <s v="Elevated"/>
    <s v="High"/>
  </r>
  <r>
    <x v="20"/>
    <x v="0"/>
    <x v="2"/>
    <n v="130"/>
    <n v="256"/>
    <n v="1"/>
    <n v="0"/>
    <n v="142"/>
    <n v="1"/>
    <n v="0.6"/>
    <n v="1"/>
    <n v="1"/>
    <n v="1"/>
    <n v="0"/>
    <x v="0"/>
    <x v="0"/>
    <s v="Elevated"/>
    <s v="High"/>
  </r>
  <r>
    <x v="6"/>
    <x v="1"/>
    <x v="0"/>
    <n v="180"/>
    <n v="327"/>
    <n v="0"/>
    <n v="2"/>
    <n v="117"/>
    <n v="1"/>
    <n v="3.4"/>
    <n v="1"/>
    <n v="0"/>
    <n v="2"/>
    <n v="0"/>
    <x v="0"/>
    <x v="0"/>
    <s v="High Risk"/>
    <s v="High"/>
  </r>
  <r>
    <x v="19"/>
    <x v="0"/>
    <x v="0"/>
    <n v="120"/>
    <n v="169"/>
    <n v="0"/>
    <n v="1"/>
    <n v="144"/>
    <n v="1"/>
    <n v="2.8"/>
    <n v="0"/>
    <n v="0"/>
    <n v="1"/>
    <n v="0"/>
    <x v="0"/>
    <x v="0"/>
    <s v="Normal"/>
    <s v="BorderLine High"/>
  </r>
  <r>
    <x v="21"/>
    <x v="0"/>
    <x v="0"/>
    <n v="130"/>
    <n v="131"/>
    <n v="0"/>
    <n v="1"/>
    <n v="115"/>
    <n v="1"/>
    <n v="1.2"/>
    <n v="1"/>
    <n v="1"/>
    <n v="3"/>
    <n v="0"/>
    <x v="0"/>
    <x v="0"/>
    <s v="Elevated"/>
    <s v="Normal"/>
  </r>
  <r>
    <x v="2"/>
    <x v="0"/>
    <x v="2"/>
    <n v="160"/>
    <n v="269"/>
    <n v="0"/>
    <n v="1"/>
    <n v="112"/>
    <n v="1"/>
    <n v="2.9"/>
    <n v="1"/>
    <n v="1"/>
    <n v="3"/>
    <n v="0"/>
    <x v="0"/>
    <x v="1"/>
    <s v="High Risk"/>
    <s v="High"/>
  </r>
  <r>
    <x v="13"/>
    <x v="0"/>
    <x v="2"/>
    <n v="129"/>
    <n v="196"/>
    <n v="0"/>
    <n v="1"/>
    <n v="163"/>
    <n v="0"/>
    <n v="0"/>
    <n v="2"/>
    <n v="0"/>
    <n v="2"/>
    <n v="1"/>
    <x v="1"/>
    <x v="0"/>
    <s v="Normal"/>
    <s v="BorderLine High"/>
  </r>
  <r>
    <x v="7"/>
    <x v="0"/>
    <x v="2"/>
    <n v="150"/>
    <n v="231"/>
    <n v="0"/>
    <n v="1"/>
    <n v="147"/>
    <n v="0"/>
    <n v="3.6"/>
    <n v="1"/>
    <n v="0"/>
    <n v="2"/>
    <n v="0"/>
    <x v="0"/>
    <x v="0"/>
    <s v="High Risk"/>
    <s v="High"/>
  </r>
  <r>
    <x v="12"/>
    <x v="0"/>
    <x v="3"/>
    <n v="125"/>
    <n v="213"/>
    <n v="0"/>
    <n v="0"/>
    <n v="125"/>
    <n v="1"/>
    <n v="1.4"/>
    <n v="2"/>
    <n v="1"/>
    <n v="2"/>
    <n v="1"/>
    <x v="1"/>
    <x v="0"/>
    <s v="Normal"/>
    <s v="High"/>
  </r>
  <r>
    <x v="22"/>
    <x v="0"/>
    <x v="0"/>
    <n v="138"/>
    <n v="271"/>
    <n v="0"/>
    <n v="0"/>
    <n v="182"/>
    <n v="0"/>
    <n v="0"/>
    <n v="2"/>
    <n v="0"/>
    <n v="2"/>
    <n v="1"/>
    <x v="1"/>
    <x v="0"/>
    <s v="Elevated"/>
    <s v="High"/>
  </r>
  <r>
    <x v="23"/>
    <x v="0"/>
    <x v="0"/>
    <n v="128"/>
    <n v="263"/>
    <n v="0"/>
    <n v="1"/>
    <n v="105"/>
    <n v="1"/>
    <n v="0.2"/>
    <n v="1"/>
    <n v="1"/>
    <n v="3"/>
    <n v="1"/>
    <x v="1"/>
    <x v="0"/>
    <s v="Normal"/>
    <s v="High"/>
  </r>
  <r>
    <x v="21"/>
    <x v="0"/>
    <x v="2"/>
    <n v="128"/>
    <n v="229"/>
    <n v="0"/>
    <n v="0"/>
    <n v="150"/>
    <n v="0"/>
    <n v="0.4"/>
    <n v="1"/>
    <n v="1"/>
    <n v="3"/>
    <n v="0"/>
    <x v="0"/>
    <x v="0"/>
    <s v="Normal"/>
    <s v="High"/>
  </r>
  <r>
    <x v="24"/>
    <x v="1"/>
    <x v="2"/>
    <n v="160"/>
    <n v="360"/>
    <n v="0"/>
    <n v="0"/>
    <n v="151"/>
    <n v="0"/>
    <n v="0.8"/>
    <n v="2"/>
    <n v="0"/>
    <n v="2"/>
    <n v="1"/>
    <x v="1"/>
    <x v="0"/>
    <s v="High Risk"/>
    <s v="High"/>
  </r>
  <r>
    <x v="8"/>
    <x v="0"/>
    <x v="2"/>
    <n v="120"/>
    <n v="258"/>
    <n v="0"/>
    <n v="0"/>
    <n v="147"/>
    <n v="0"/>
    <n v="0.4"/>
    <n v="1"/>
    <n v="0"/>
    <n v="3"/>
    <n v="1"/>
    <x v="1"/>
    <x v="0"/>
    <s v="Normal"/>
    <s v="High"/>
  </r>
  <r>
    <x v="3"/>
    <x v="1"/>
    <x v="0"/>
    <n v="130"/>
    <n v="330"/>
    <n v="0"/>
    <n v="0"/>
    <n v="169"/>
    <n v="0"/>
    <n v="0"/>
    <n v="2"/>
    <n v="0"/>
    <n v="2"/>
    <n v="0"/>
    <x v="0"/>
    <x v="0"/>
    <s v="Elevated"/>
    <s v="High"/>
  </r>
  <r>
    <x v="6"/>
    <x v="1"/>
    <x v="1"/>
    <n v="132"/>
    <n v="342"/>
    <n v="0"/>
    <n v="1"/>
    <n v="166"/>
    <n v="0"/>
    <n v="1.2"/>
    <n v="2"/>
    <n v="0"/>
    <n v="2"/>
    <n v="1"/>
    <x v="1"/>
    <x v="0"/>
    <s v="Elevated"/>
    <s v="High"/>
  </r>
  <r>
    <x v="18"/>
    <x v="0"/>
    <x v="0"/>
    <n v="140"/>
    <n v="226"/>
    <n v="0"/>
    <n v="1"/>
    <n v="178"/>
    <n v="0"/>
    <n v="0"/>
    <n v="2"/>
    <n v="0"/>
    <n v="2"/>
    <n v="1"/>
    <x v="1"/>
    <x v="0"/>
    <s v="Elevated"/>
    <s v="High"/>
  </r>
  <r>
    <x v="25"/>
    <x v="0"/>
    <x v="1"/>
    <n v="135"/>
    <n v="203"/>
    <n v="0"/>
    <n v="1"/>
    <n v="132"/>
    <n v="0"/>
    <n v="0"/>
    <n v="1"/>
    <n v="0"/>
    <n v="1"/>
    <n v="1"/>
    <x v="1"/>
    <x v="0"/>
    <s v="Elevated"/>
    <s v="High"/>
  </r>
  <r>
    <x v="26"/>
    <x v="1"/>
    <x v="0"/>
    <n v="178"/>
    <n v="228"/>
    <n v="1"/>
    <n v="1"/>
    <n v="165"/>
    <n v="1"/>
    <n v="1"/>
    <n v="1"/>
    <n v="2"/>
    <n v="3"/>
    <n v="0"/>
    <x v="0"/>
    <x v="1"/>
    <s v="High Risk"/>
    <s v="High"/>
  </r>
  <r>
    <x v="26"/>
    <x v="1"/>
    <x v="2"/>
    <n v="146"/>
    <n v="278"/>
    <n v="0"/>
    <n v="0"/>
    <n v="152"/>
    <n v="0"/>
    <n v="0"/>
    <n v="1"/>
    <n v="1"/>
    <n v="2"/>
    <n v="1"/>
    <x v="1"/>
    <x v="1"/>
    <s v="High Risk"/>
    <s v="High"/>
  </r>
  <r>
    <x v="14"/>
    <x v="0"/>
    <x v="0"/>
    <n v="117"/>
    <n v="230"/>
    <n v="1"/>
    <n v="1"/>
    <n v="160"/>
    <n v="1"/>
    <n v="1.4"/>
    <n v="2"/>
    <n v="2"/>
    <n v="3"/>
    <n v="0"/>
    <x v="0"/>
    <x v="0"/>
    <s v="Normal"/>
    <s v="High"/>
  </r>
  <r>
    <x v="5"/>
    <x v="1"/>
    <x v="3"/>
    <n v="150"/>
    <n v="283"/>
    <n v="1"/>
    <n v="0"/>
    <n v="162"/>
    <n v="0"/>
    <n v="1"/>
    <n v="2"/>
    <n v="0"/>
    <n v="2"/>
    <n v="1"/>
    <x v="1"/>
    <x v="0"/>
    <s v="High Risk"/>
    <s v="High"/>
  </r>
  <r>
    <x v="21"/>
    <x v="1"/>
    <x v="0"/>
    <n v="140"/>
    <n v="241"/>
    <n v="0"/>
    <n v="1"/>
    <n v="123"/>
    <n v="1"/>
    <n v="0.2"/>
    <n v="1"/>
    <n v="0"/>
    <n v="3"/>
    <n v="0"/>
    <x v="0"/>
    <x v="0"/>
    <s v="Elevated"/>
    <s v="High"/>
  </r>
  <r>
    <x v="27"/>
    <x v="0"/>
    <x v="2"/>
    <n v="138"/>
    <n v="175"/>
    <n v="0"/>
    <n v="1"/>
    <n v="173"/>
    <n v="0"/>
    <n v="0"/>
    <n v="2"/>
    <n v="4"/>
    <n v="2"/>
    <n v="1"/>
    <x v="1"/>
    <x v="0"/>
    <s v="Elevated"/>
    <s v="BorderLine High"/>
  </r>
  <r>
    <x v="28"/>
    <x v="0"/>
    <x v="2"/>
    <n v="120"/>
    <n v="188"/>
    <n v="0"/>
    <n v="1"/>
    <n v="139"/>
    <n v="0"/>
    <n v="2"/>
    <n v="1"/>
    <n v="3"/>
    <n v="3"/>
    <n v="0"/>
    <x v="0"/>
    <x v="0"/>
    <s v="Normal"/>
    <s v="BorderLine High"/>
  </r>
  <r>
    <x v="6"/>
    <x v="0"/>
    <x v="0"/>
    <n v="140"/>
    <n v="217"/>
    <n v="0"/>
    <n v="1"/>
    <n v="111"/>
    <n v="1"/>
    <n v="5.6"/>
    <n v="0"/>
    <n v="0"/>
    <n v="3"/>
    <n v="0"/>
    <x v="0"/>
    <x v="0"/>
    <s v="Elevated"/>
    <s v="High"/>
  </r>
  <r>
    <x v="20"/>
    <x v="0"/>
    <x v="3"/>
    <n v="120"/>
    <n v="193"/>
    <n v="0"/>
    <n v="0"/>
    <n v="162"/>
    <n v="0"/>
    <n v="1.9"/>
    <n v="1"/>
    <n v="0"/>
    <n v="3"/>
    <n v="1"/>
    <x v="1"/>
    <x v="0"/>
    <s v="Normal"/>
    <s v="BorderLine High"/>
  </r>
  <r>
    <x v="29"/>
    <x v="0"/>
    <x v="1"/>
    <n v="130"/>
    <n v="245"/>
    <n v="0"/>
    <n v="0"/>
    <n v="180"/>
    <n v="0"/>
    <n v="0.2"/>
    <n v="1"/>
    <n v="0"/>
    <n v="2"/>
    <n v="1"/>
    <x v="1"/>
    <x v="0"/>
    <s v="Elevated"/>
    <s v="High"/>
  </r>
  <r>
    <x v="15"/>
    <x v="0"/>
    <x v="2"/>
    <n v="152"/>
    <n v="212"/>
    <n v="0"/>
    <n v="0"/>
    <n v="150"/>
    <n v="0"/>
    <n v="0.8"/>
    <n v="1"/>
    <n v="0"/>
    <n v="3"/>
    <n v="0"/>
    <x v="0"/>
    <x v="1"/>
    <s v="High Risk"/>
    <s v="High"/>
  </r>
  <r>
    <x v="21"/>
    <x v="0"/>
    <x v="1"/>
    <n v="154"/>
    <n v="232"/>
    <n v="0"/>
    <n v="0"/>
    <n v="164"/>
    <n v="0"/>
    <n v="0"/>
    <n v="2"/>
    <n v="1"/>
    <n v="2"/>
    <n v="0"/>
    <x v="0"/>
    <x v="0"/>
    <s v="High Risk"/>
    <s v="High"/>
  </r>
  <r>
    <x v="30"/>
    <x v="0"/>
    <x v="1"/>
    <n v="130"/>
    <n v="204"/>
    <n v="0"/>
    <n v="0"/>
    <n v="202"/>
    <n v="0"/>
    <n v="0"/>
    <n v="2"/>
    <n v="0"/>
    <n v="2"/>
    <n v="1"/>
    <x v="1"/>
    <x v="2"/>
    <s v="Elevated"/>
    <s v="High"/>
  </r>
  <r>
    <x v="15"/>
    <x v="0"/>
    <x v="0"/>
    <n v="100"/>
    <n v="299"/>
    <n v="0"/>
    <n v="0"/>
    <n v="125"/>
    <n v="1"/>
    <n v="0.9"/>
    <n v="1"/>
    <n v="2"/>
    <n v="2"/>
    <n v="0"/>
    <x v="0"/>
    <x v="1"/>
    <s v="Normal"/>
    <s v="High"/>
  </r>
  <r>
    <x v="22"/>
    <x v="0"/>
    <x v="2"/>
    <n v="150"/>
    <n v="212"/>
    <n v="1"/>
    <n v="1"/>
    <n v="157"/>
    <n v="0"/>
    <n v="1.6"/>
    <n v="2"/>
    <n v="0"/>
    <n v="2"/>
    <n v="1"/>
    <x v="1"/>
    <x v="0"/>
    <s v="High Risk"/>
    <s v="High"/>
  </r>
  <r>
    <x v="22"/>
    <x v="0"/>
    <x v="3"/>
    <n v="170"/>
    <n v="288"/>
    <n v="0"/>
    <n v="0"/>
    <n v="159"/>
    <n v="0"/>
    <n v="0.2"/>
    <n v="1"/>
    <n v="0"/>
    <n v="3"/>
    <n v="0"/>
    <x v="0"/>
    <x v="0"/>
    <s v="High Risk"/>
    <s v="High"/>
  </r>
  <r>
    <x v="1"/>
    <x v="0"/>
    <x v="2"/>
    <n v="130"/>
    <n v="197"/>
    <n v="1"/>
    <n v="0"/>
    <n v="152"/>
    <n v="0"/>
    <n v="1.2"/>
    <n v="0"/>
    <n v="0"/>
    <n v="2"/>
    <n v="1"/>
    <x v="1"/>
    <x v="0"/>
    <s v="Elevated"/>
    <s v="BorderLine High"/>
  </r>
  <r>
    <x v="18"/>
    <x v="0"/>
    <x v="0"/>
    <n v="136"/>
    <n v="315"/>
    <n v="0"/>
    <n v="1"/>
    <n v="125"/>
    <n v="1"/>
    <n v="1.8"/>
    <n v="1"/>
    <n v="0"/>
    <n v="1"/>
    <n v="0"/>
    <x v="0"/>
    <x v="0"/>
    <s v="Elevated"/>
    <s v="High"/>
  </r>
  <r>
    <x v="31"/>
    <x v="1"/>
    <x v="2"/>
    <n v="120"/>
    <n v="215"/>
    <n v="0"/>
    <n v="1"/>
    <n v="170"/>
    <n v="0"/>
    <n v="0"/>
    <n v="2"/>
    <n v="0"/>
    <n v="2"/>
    <n v="1"/>
    <x v="1"/>
    <x v="0"/>
    <s v="Normal"/>
    <s v="High"/>
  </r>
  <r>
    <x v="4"/>
    <x v="1"/>
    <x v="0"/>
    <n v="160"/>
    <n v="164"/>
    <n v="0"/>
    <n v="0"/>
    <n v="145"/>
    <n v="0"/>
    <n v="6.2"/>
    <n v="0"/>
    <n v="3"/>
    <n v="3"/>
    <n v="0"/>
    <x v="0"/>
    <x v="0"/>
    <s v="High Risk"/>
    <s v="BorderLine High"/>
  </r>
  <r>
    <x v="22"/>
    <x v="0"/>
    <x v="0"/>
    <n v="170"/>
    <n v="326"/>
    <n v="0"/>
    <n v="0"/>
    <n v="140"/>
    <n v="1"/>
    <n v="3.4"/>
    <n v="0"/>
    <n v="0"/>
    <n v="3"/>
    <n v="0"/>
    <x v="0"/>
    <x v="0"/>
    <s v="High Risk"/>
    <s v="High"/>
  </r>
  <r>
    <x v="3"/>
    <x v="0"/>
    <x v="0"/>
    <n v="140"/>
    <n v="207"/>
    <n v="0"/>
    <n v="0"/>
    <n v="138"/>
    <n v="1"/>
    <n v="1.9"/>
    <n v="2"/>
    <n v="1"/>
    <n v="3"/>
    <n v="0"/>
    <x v="0"/>
    <x v="0"/>
    <s v="Elevated"/>
    <s v="High"/>
  </r>
  <r>
    <x v="20"/>
    <x v="0"/>
    <x v="0"/>
    <n v="125"/>
    <n v="249"/>
    <n v="1"/>
    <n v="0"/>
    <n v="144"/>
    <n v="1"/>
    <n v="1.2"/>
    <n v="1"/>
    <n v="1"/>
    <n v="2"/>
    <n v="0"/>
    <x v="0"/>
    <x v="0"/>
    <s v="Normal"/>
    <s v="High"/>
  </r>
  <r>
    <x v="22"/>
    <x v="0"/>
    <x v="0"/>
    <n v="140"/>
    <n v="177"/>
    <n v="0"/>
    <n v="1"/>
    <n v="162"/>
    <n v="1"/>
    <n v="0"/>
    <n v="2"/>
    <n v="1"/>
    <n v="3"/>
    <n v="0"/>
    <x v="0"/>
    <x v="0"/>
    <s v="Elevated"/>
    <s v="BorderLine High"/>
  </r>
  <r>
    <x v="29"/>
    <x v="0"/>
    <x v="0"/>
    <n v="130"/>
    <n v="256"/>
    <n v="1"/>
    <n v="0"/>
    <n v="150"/>
    <n v="1"/>
    <n v="0"/>
    <n v="2"/>
    <n v="2"/>
    <n v="3"/>
    <n v="0"/>
    <x v="0"/>
    <x v="0"/>
    <s v="Elevated"/>
    <s v="High"/>
  </r>
  <r>
    <x v="32"/>
    <x v="0"/>
    <x v="2"/>
    <n v="138"/>
    <n v="257"/>
    <n v="0"/>
    <n v="0"/>
    <n v="156"/>
    <n v="0"/>
    <n v="0"/>
    <n v="2"/>
    <n v="0"/>
    <n v="2"/>
    <n v="1"/>
    <x v="1"/>
    <x v="0"/>
    <s v="Elevated"/>
    <s v="High"/>
  </r>
  <r>
    <x v="29"/>
    <x v="0"/>
    <x v="2"/>
    <n v="124"/>
    <n v="255"/>
    <n v="1"/>
    <n v="1"/>
    <n v="175"/>
    <n v="0"/>
    <n v="0"/>
    <n v="2"/>
    <n v="2"/>
    <n v="2"/>
    <n v="1"/>
    <x v="1"/>
    <x v="0"/>
    <s v="Normal"/>
    <s v="High"/>
  </r>
  <r>
    <x v="17"/>
    <x v="0"/>
    <x v="0"/>
    <n v="140"/>
    <n v="187"/>
    <n v="0"/>
    <n v="0"/>
    <n v="144"/>
    <n v="1"/>
    <n v="4"/>
    <n v="2"/>
    <n v="2"/>
    <n v="3"/>
    <n v="0"/>
    <x v="0"/>
    <x v="0"/>
    <s v="Elevated"/>
    <s v="BorderLine High"/>
  </r>
  <r>
    <x v="0"/>
    <x v="0"/>
    <x v="1"/>
    <n v="134"/>
    <n v="201"/>
    <n v="0"/>
    <n v="1"/>
    <n v="158"/>
    <n v="0"/>
    <n v="0.8"/>
    <n v="2"/>
    <n v="1"/>
    <n v="2"/>
    <n v="1"/>
    <x v="1"/>
    <x v="0"/>
    <s v="Elevated"/>
    <s v="High"/>
  </r>
  <r>
    <x v="13"/>
    <x v="0"/>
    <x v="2"/>
    <n v="140"/>
    <n v="233"/>
    <n v="0"/>
    <n v="1"/>
    <n v="163"/>
    <n v="0"/>
    <n v="0.6"/>
    <n v="1"/>
    <n v="1"/>
    <n v="3"/>
    <n v="0"/>
    <x v="0"/>
    <x v="0"/>
    <s v="Elevated"/>
    <s v="High"/>
  </r>
  <r>
    <x v="28"/>
    <x v="0"/>
    <x v="2"/>
    <n v="118"/>
    <n v="149"/>
    <n v="0"/>
    <n v="0"/>
    <n v="126"/>
    <n v="0"/>
    <n v="0.8"/>
    <n v="2"/>
    <n v="3"/>
    <n v="2"/>
    <n v="0"/>
    <x v="0"/>
    <x v="0"/>
    <s v="Normal"/>
    <s v="Normal"/>
  </r>
  <r>
    <x v="19"/>
    <x v="0"/>
    <x v="1"/>
    <n v="120"/>
    <n v="220"/>
    <n v="0"/>
    <n v="1"/>
    <n v="170"/>
    <n v="0"/>
    <n v="0"/>
    <n v="2"/>
    <n v="0"/>
    <n v="2"/>
    <n v="1"/>
    <x v="1"/>
    <x v="0"/>
    <s v="Normal"/>
    <s v="High"/>
  </r>
  <r>
    <x v="22"/>
    <x v="1"/>
    <x v="0"/>
    <n v="174"/>
    <n v="249"/>
    <n v="0"/>
    <n v="1"/>
    <n v="143"/>
    <n v="1"/>
    <n v="0"/>
    <n v="1"/>
    <n v="0"/>
    <n v="2"/>
    <n v="0"/>
    <x v="0"/>
    <x v="0"/>
    <s v="High Risk"/>
    <s v="High"/>
  </r>
  <r>
    <x v="4"/>
    <x v="1"/>
    <x v="0"/>
    <n v="140"/>
    <n v="268"/>
    <n v="0"/>
    <n v="0"/>
    <n v="160"/>
    <n v="0"/>
    <n v="3.6"/>
    <n v="0"/>
    <n v="2"/>
    <n v="2"/>
    <n v="0"/>
    <x v="0"/>
    <x v="0"/>
    <s v="Elevated"/>
    <s v="High"/>
  </r>
  <r>
    <x v="33"/>
    <x v="0"/>
    <x v="0"/>
    <n v="144"/>
    <n v="193"/>
    <n v="1"/>
    <n v="1"/>
    <n v="141"/>
    <n v="0"/>
    <n v="3.4"/>
    <n v="1"/>
    <n v="2"/>
    <n v="3"/>
    <n v="0"/>
    <x v="0"/>
    <x v="1"/>
    <s v="High Risk"/>
    <s v="BorderLine High"/>
  </r>
  <r>
    <x v="8"/>
    <x v="1"/>
    <x v="2"/>
    <n v="108"/>
    <n v="267"/>
    <n v="0"/>
    <n v="0"/>
    <n v="167"/>
    <n v="0"/>
    <n v="0"/>
    <n v="2"/>
    <n v="0"/>
    <n v="2"/>
    <n v="1"/>
    <x v="1"/>
    <x v="0"/>
    <s v="Normal"/>
    <s v="High"/>
  </r>
  <r>
    <x v="4"/>
    <x v="1"/>
    <x v="0"/>
    <n v="124"/>
    <n v="209"/>
    <n v="0"/>
    <n v="1"/>
    <n v="163"/>
    <n v="0"/>
    <n v="0"/>
    <n v="2"/>
    <n v="0"/>
    <n v="2"/>
    <n v="1"/>
    <x v="1"/>
    <x v="0"/>
    <s v="Normal"/>
    <s v="High"/>
  </r>
  <r>
    <x v="4"/>
    <x v="0"/>
    <x v="1"/>
    <n v="128"/>
    <n v="208"/>
    <n v="1"/>
    <n v="0"/>
    <n v="140"/>
    <n v="0"/>
    <n v="0"/>
    <n v="2"/>
    <n v="0"/>
    <n v="2"/>
    <n v="1"/>
    <x v="1"/>
    <x v="0"/>
    <s v="Normal"/>
    <s v="High"/>
  </r>
  <r>
    <x v="16"/>
    <x v="1"/>
    <x v="0"/>
    <n v="138"/>
    <n v="236"/>
    <n v="0"/>
    <n v="0"/>
    <n v="152"/>
    <n v="1"/>
    <n v="0.2"/>
    <n v="1"/>
    <n v="0"/>
    <n v="2"/>
    <n v="1"/>
    <x v="1"/>
    <x v="0"/>
    <s v="Elevated"/>
    <s v="High"/>
  </r>
  <r>
    <x v="21"/>
    <x v="1"/>
    <x v="0"/>
    <n v="128"/>
    <n v="303"/>
    <n v="0"/>
    <n v="0"/>
    <n v="159"/>
    <n v="0"/>
    <n v="0"/>
    <n v="2"/>
    <n v="1"/>
    <n v="2"/>
    <n v="1"/>
    <x v="1"/>
    <x v="0"/>
    <s v="Normal"/>
    <s v="High"/>
  </r>
  <r>
    <x v="1"/>
    <x v="0"/>
    <x v="0"/>
    <n v="123"/>
    <n v="282"/>
    <n v="0"/>
    <n v="1"/>
    <n v="95"/>
    <n v="1"/>
    <n v="2"/>
    <n v="1"/>
    <n v="2"/>
    <n v="3"/>
    <n v="0"/>
    <x v="0"/>
    <x v="0"/>
    <s v="Normal"/>
    <s v="High"/>
  </r>
  <r>
    <x v="24"/>
    <x v="0"/>
    <x v="0"/>
    <n v="110"/>
    <n v="248"/>
    <n v="0"/>
    <n v="0"/>
    <n v="158"/>
    <n v="0"/>
    <n v="0.6"/>
    <n v="2"/>
    <n v="2"/>
    <n v="1"/>
    <n v="0"/>
    <x v="0"/>
    <x v="0"/>
    <s v="Normal"/>
    <s v="High"/>
  </r>
  <r>
    <x v="34"/>
    <x v="1"/>
    <x v="2"/>
    <n v="140"/>
    <n v="197"/>
    <n v="0"/>
    <n v="2"/>
    <n v="116"/>
    <n v="0"/>
    <n v="1.1000000000000001"/>
    <n v="1"/>
    <n v="0"/>
    <n v="2"/>
    <n v="1"/>
    <x v="1"/>
    <x v="1"/>
    <s v="Elevated"/>
    <s v="BorderLine High"/>
  </r>
  <r>
    <x v="10"/>
    <x v="1"/>
    <x v="2"/>
    <n v="122"/>
    <n v="213"/>
    <n v="0"/>
    <n v="1"/>
    <n v="165"/>
    <n v="0"/>
    <n v="0.2"/>
    <n v="1"/>
    <n v="0"/>
    <n v="2"/>
    <n v="1"/>
    <x v="1"/>
    <x v="0"/>
    <s v="Normal"/>
    <s v="High"/>
  </r>
  <r>
    <x v="21"/>
    <x v="0"/>
    <x v="2"/>
    <n v="150"/>
    <n v="126"/>
    <n v="1"/>
    <n v="1"/>
    <n v="173"/>
    <n v="0"/>
    <n v="0.2"/>
    <n v="2"/>
    <n v="1"/>
    <n v="3"/>
    <n v="1"/>
    <x v="1"/>
    <x v="0"/>
    <s v="High Risk"/>
    <s v="Normal"/>
  </r>
  <r>
    <x v="8"/>
    <x v="0"/>
    <x v="1"/>
    <n v="108"/>
    <n v="309"/>
    <n v="0"/>
    <n v="1"/>
    <n v="156"/>
    <n v="0"/>
    <n v="0"/>
    <n v="2"/>
    <n v="0"/>
    <n v="3"/>
    <n v="1"/>
    <x v="1"/>
    <x v="0"/>
    <s v="Normal"/>
    <s v="High"/>
  </r>
  <r>
    <x v="0"/>
    <x v="0"/>
    <x v="3"/>
    <n v="118"/>
    <n v="186"/>
    <n v="0"/>
    <n v="0"/>
    <n v="190"/>
    <n v="0"/>
    <n v="0"/>
    <n v="1"/>
    <n v="0"/>
    <n v="1"/>
    <n v="1"/>
    <x v="1"/>
    <x v="0"/>
    <s v="Normal"/>
    <s v="BorderLine High"/>
  </r>
  <r>
    <x v="32"/>
    <x v="0"/>
    <x v="0"/>
    <n v="110"/>
    <n v="275"/>
    <n v="0"/>
    <n v="0"/>
    <n v="118"/>
    <n v="1"/>
    <n v="1"/>
    <n v="1"/>
    <n v="1"/>
    <n v="2"/>
    <n v="0"/>
    <x v="0"/>
    <x v="0"/>
    <s v="Normal"/>
    <s v="High"/>
  </r>
  <r>
    <x v="12"/>
    <x v="0"/>
    <x v="0"/>
    <n v="140"/>
    <n v="299"/>
    <n v="0"/>
    <n v="1"/>
    <n v="173"/>
    <n v="1"/>
    <n v="1.6"/>
    <n v="2"/>
    <n v="0"/>
    <n v="3"/>
    <n v="0"/>
    <x v="0"/>
    <x v="0"/>
    <s v="Elevated"/>
    <s v="High"/>
  </r>
  <r>
    <x v="4"/>
    <x v="0"/>
    <x v="1"/>
    <n v="120"/>
    <n v="281"/>
    <n v="0"/>
    <n v="0"/>
    <n v="103"/>
    <n v="0"/>
    <n v="1.4"/>
    <n v="1"/>
    <n v="1"/>
    <n v="3"/>
    <n v="0"/>
    <x v="0"/>
    <x v="0"/>
    <s v="Normal"/>
    <s v="High"/>
  </r>
  <r>
    <x v="35"/>
    <x v="0"/>
    <x v="0"/>
    <n v="152"/>
    <n v="223"/>
    <n v="0"/>
    <n v="1"/>
    <n v="181"/>
    <n v="0"/>
    <n v="0"/>
    <n v="2"/>
    <n v="0"/>
    <n v="3"/>
    <n v="0"/>
    <x v="0"/>
    <x v="0"/>
    <s v="High Risk"/>
    <s v="High"/>
  </r>
  <r>
    <x v="8"/>
    <x v="0"/>
    <x v="0"/>
    <n v="110"/>
    <n v="206"/>
    <n v="0"/>
    <n v="0"/>
    <n v="108"/>
    <n v="1"/>
    <n v="0"/>
    <n v="1"/>
    <n v="1"/>
    <n v="2"/>
    <n v="0"/>
    <x v="0"/>
    <x v="0"/>
    <s v="Normal"/>
    <s v="High"/>
  </r>
  <r>
    <x v="19"/>
    <x v="0"/>
    <x v="0"/>
    <n v="110"/>
    <n v="197"/>
    <n v="0"/>
    <n v="0"/>
    <n v="177"/>
    <n v="0"/>
    <n v="0"/>
    <n v="2"/>
    <n v="1"/>
    <n v="2"/>
    <n v="0"/>
    <x v="0"/>
    <x v="0"/>
    <s v="Normal"/>
    <s v="BorderLine High"/>
  </r>
  <r>
    <x v="1"/>
    <x v="0"/>
    <x v="0"/>
    <n v="142"/>
    <n v="226"/>
    <n v="0"/>
    <n v="0"/>
    <n v="111"/>
    <n v="1"/>
    <n v="0"/>
    <n v="2"/>
    <n v="0"/>
    <n v="3"/>
    <n v="1"/>
    <x v="1"/>
    <x v="0"/>
    <s v="High Risk"/>
    <s v="High"/>
  </r>
  <r>
    <x v="21"/>
    <x v="0"/>
    <x v="0"/>
    <n v="110"/>
    <n v="335"/>
    <n v="0"/>
    <n v="1"/>
    <n v="143"/>
    <n v="1"/>
    <n v="3"/>
    <n v="1"/>
    <n v="1"/>
    <n v="3"/>
    <n v="0"/>
    <x v="0"/>
    <x v="0"/>
    <s v="Normal"/>
    <s v="High"/>
  </r>
  <r>
    <x v="22"/>
    <x v="0"/>
    <x v="2"/>
    <n v="126"/>
    <n v="218"/>
    <n v="1"/>
    <n v="1"/>
    <n v="134"/>
    <n v="0"/>
    <n v="2.2000000000000002"/>
    <n v="1"/>
    <n v="1"/>
    <n v="1"/>
    <n v="0"/>
    <x v="0"/>
    <x v="0"/>
    <s v="Normal"/>
    <s v="High"/>
  </r>
  <r>
    <x v="17"/>
    <x v="0"/>
    <x v="0"/>
    <n v="130"/>
    <n v="254"/>
    <n v="0"/>
    <n v="0"/>
    <n v="147"/>
    <n v="0"/>
    <n v="1.4"/>
    <n v="1"/>
    <n v="1"/>
    <n v="3"/>
    <n v="0"/>
    <x v="0"/>
    <x v="0"/>
    <s v="Elevated"/>
    <s v="High"/>
  </r>
  <r>
    <x v="10"/>
    <x v="0"/>
    <x v="0"/>
    <n v="120"/>
    <n v="177"/>
    <n v="0"/>
    <n v="0"/>
    <n v="120"/>
    <n v="1"/>
    <n v="2.5"/>
    <n v="1"/>
    <n v="0"/>
    <n v="3"/>
    <n v="0"/>
    <x v="0"/>
    <x v="0"/>
    <s v="Normal"/>
    <s v="BorderLine High"/>
  </r>
  <r>
    <x v="18"/>
    <x v="0"/>
    <x v="1"/>
    <n v="120"/>
    <n v="295"/>
    <n v="0"/>
    <n v="1"/>
    <n v="162"/>
    <n v="0"/>
    <n v="0"/>
    <n v="2"/>
    <n v="0"/>
    <n v="2"/>
    <n v="1"/>
    <x v="1"/>
    <x v="0"/>
    <s v="Normal"/>
    <s v="High"/>
  </r>
  <r>
    <x v="14"/>
    <x v="0"/>
    <x v="0"/>
    <n v="145"/>
    <n v="282"/>
    <n v="0"/>
    <n v="0"/>
    <n v="142"/>
    <n v="1"/>
    <n v="2.8"/>
    <n v="1"/>
    <n v="2"/>
    <n v="3"/>
    <n v="0"/>
    <x v="0"/>
    <x v="0"/>
    <s v="High Risk"/>
    <s v="High"/>
  </r>
  <r>
    <x v="24"/>
    <x v="1"/>
    <x v="2"/>
    <n v="140"/>
    <n v="417"/>
    <n v="1"/>
    <n v="0"/>
    <n v="157"/>
    <n v="0"/>
    <n v="0.8"/>
    <n v="2"/>
    <n v="1"/>
    <n v="2"/>
    <n v="1"/>
    <x v="1"/>
    <x v="0"/>
    <s v="Elevated"/>
    <s v="High"/>
  </r>
  <r>
    <x v="3"/>
    <x v="0"/>
    <x v="0"/>
    <n v="120"/>
    <n v="260"/>
    <n v="0"/>
    <n v="1"/>
    <n v="140"/>
    <n v="1"/>
    <n v="3.6"/>
    <n v="1"/>
    <n v="1"/>
    <n v="3"/>
    <n v="0"/>
    <x v="0"/>
    <x v="0"/>
    <s v="Normal"/>
    <s v="High"/>
  </r>
  <r>
    <x v="14"/>
    <x v="1"/>
    <x v="3"/>
    <n v="150"/>
    <n v="240"/>
    <n v="0"/>
    <n v="1"/>
    <n v="171"/>
    <n v="0"/>
    <n v="0.9"/>
    <n v="2"/>
    <n v="0"/>
    <n v="2"/>
    <n v="1"/>
    <x v="1"/>
    <x v="0"/>
    <s v="High Risk"/>
    <s v="High"/>
  </r>
  <r>
    <x v="26"/>
    <x v="0"/>
    <x v="0"/>
    <n v="120"/>
    <n v="302"/>
    <n v="0"/>
    <n v="0"/>
    <n v="151"/>
    <n v="0"/>
    <n v="0.4"/>
    <n v="1"/>
    <n v="0"/>
    <n v="2"/>
    <n v="1"/>
    <x v="1"/>
    <x v="1"/>
    <s v="Normal"/>
    <s v="High"/>
  </r>
  <r>
    <x v="0"/>
    <x v="0"/>
    <x v="2"/>
    <n v="138"/>
    <n v="223"/>
    <n v="0"/>
    <n v="1"/>
    <n v="169"/>
    <n v="0"/>
    <n v="0"/>
    <n v="2"/>
    <n v="4"/>
    <n v="2"/>
    <n v="1"/>
    <x v="1"/>
    <x v="0"/>
    <s v="Elevated"/>
    <s v="High"/>
  </r>
  <r>
    <x v="21"/>
    <x v="0"/>
    <x v="0"/>
    <n v="140"/>
    <n v="192"/>
    <n v="0"/>
    <n v="1"/>
    <n v="148"/>
    <n v="0"/>
    <n v="0.4"/>
    <n v="1"/>
    <n v="0"/>
    <n v="1"/>
    <n v="1"/>
    <x v="1"/>
    <x v="0"/>
    <s v="Elevated"/>
    <s v="BorderLine High"/>
  </r>
  <r>
    <x v="12"/>
    <x v="1"/>
    <x v="2"/>
    <n v="130"/>
    <n v="256"/>
    <n v="0"/>
    <n v="0"/>
    <n v="149"/>
    <n v="0"/>
    <n v="0.5"/>
    <n v="2"/>
    <n v="0"/>
    <n v="2"/>
    <n v="1"/>
    <x v="1"/>
    <x v="0"/>
    <s v="Elevated"/>
    <s v="High"/>
  </r>
  <r>
    <x v="5"/>
    <x v="1"/>
    <x v="0"/>
    <n v="170"/>
    <n v="225"/>
    <n v="1"/>
    <n v="0"/>
    <n v="146"/>
    <n v="1"/>
    <n v="2.8"/>
    <n v="1"/>
    <n v="2"/>
    <n v="1"/>
    <n v="0"/>
    <x v="0"/>
    <x v="0"/>
    <s v="High Risk"/>
    <s v="High"/>
  </r>
  <r>
    <x v="23"/>
    <x v="1"/>
    <x v="0"/>
    <n v="180"/>
    <n v="325"/>
    <n v="0"/>
    <n v="1"/>
    <n v="154"/>
    <n v="1"/>
    <n v="0"/>
    <n v="2"/>
    <n v="0"/>
    <n v="2"/>
    <n v="1"/>
    <x v="1"/>
    <x v="0"/>
    <s v="High Risk"/>
    <s v="High"/>
  </r>
  <r>
    <x v="25"/>
    <x v="0"/>
    <x v="1"/>
    <n v="110"/>
    <n v="235"/>
    <n v="0"/>
    <n v="1"/>
    <n v="153"/>
    <n v="0"/>
    <n v="0"/>
    <n v="2"/>
    <n v="0"/>
    <n v="2"/>
    <n v="1"/>
    <x v="1"/>
    <x v="0"/>
    <s v="Normal"/>
    <s v="High"/>
  </r>
  <r>
    <x v="21"/>
    <x v="0"/>
    <x v="0"/>
    <n v="152"/>
    <n v="274"/>
    <n v="0"/>
    <n v="1"/>
    <n v="88"/>
    <n v="1"/>
    <n v="1.2"/>
    <n v="1"/>
    <n v="1"/>
    <n v="3"/>
    <n v="0"/>
    <x v="0"/>
    <x v="0"/>
    <s v="High Risk"/>
    <s v="High"/>
  </r>
  <r>
    <x v="17"/>
    <x v="1"/>
    <x v="0"/>
    <n v="124"/>
    <n v="197"/>
    <n v="0"/>
    <n v="1"/>
    <n v="136"/>
    <n v="1"/>
    <n v="0"/>
    <n v="1"/>
    <n v="0"/>
    <n v="2"/>
    <n v="0"/>
    <x v="0"/>
    <x v="0"/>
    <s v="Normal"/>
    <s v="BorderLine High"/>
  </r>
  <r>
    <x v="3"/>
    <x v="0"/>
    <x v="3"/>
    <n v="134"/>
    <n v="234"/>
    <n v="0"/>
    <n v="1"/>
    <n v="145"/>
    <n v="0"/>
    <n v="2.6"/>
    <n v="1"/>
    <n v="2"/>
    <n v="2"/>
    <n v="0"/>
    <x v="0"/>
    <x v="0"/>
    <s v="Elevated"/>
    <s v="High"/>
  </r>
  <r>
    <x v="11"/>
    <x v="0"/>
    <x v="3"/>
    <n v="118"/>
    <n v="182"/>
    <n v="0"/>
    <n v="0"/>
    <n v="174"/>
    <n v="0"/>
    <n v="0"/>
    <n v="2"/>
    <n v="0"/>
    <n v="2"/>
    <n v="1"/>
    <x v="1"/>
    <x v="2"/>
    <s v="Normal"/>
    <s v="BorderLine High"/>
  </r>
  <r>
    <x v="32"/>
    <x v="0"/>
    <x v="0"/>
    <n v="112"/>
    <n v="204"/>
    <n v="0"/>
    <n v="1"/>
    <n v="143"/>
    <n v="0"/>
    <n v="0.1"/>
    <n v="2"/>
    <n v="0"/>
    <n v="2"/>
    <n v="1"/>
    <x v="1"/>
    <x v="0"/>
    <s v="Normal"/>
    <s v="High"/>
  </r>
  <r>
    <x v="35"/>
    <x v="0"/>
    <x v="0"/>
    <n v="110"/>
    <n v="167"/>
    <n v="0"/>
    <n v="0"/>
    <n v="114"/>
    <n v="1"/>
    <n v="2"/>
    <n v="1"/>
    <n v="0"/>
    <n v="3"/>
    <n v="0"/>
    <x v="0"/>
    <x v="0"/>
    <s v="Normal"/>
    <s v="BorderLine High"/>
  </r>
  <r>
    <x v="12"/>
    <x v="1"/>
    <x v="2"/>
    <n v="120"/>
    <n v="295"/>
    <n v="0"/>
    <n v="0"/>
    <n v="157"/>
    <n v="0"/>
    <n v="0.6"/>
    <n v="2"/>
    <n v="0"/>
    <n v="2"/>
    <n v="1"/>
    <x v="1"/>
    <x v="0"/>
    <s v="Normal"/>
    <s v="High"/>
  </r>
  <r>
    <x v="25"/>
    <x v="0"/>
    <x v="0"/>
    <n v="110"/>
    <n v="172"/>
    <n v="0"/>
    <n v="0"/>
    <n v="158"/>
    <n v="0"/>
    <n v="0"/>
    <n v="2"/>
    <n v="0"/>
    <n v="3"/>
    <n v="0"/>
    <x v="0"/>
    <x v="0"/>
    <s v="Normal"/>
    <s v="BorderLine High"/>
  </r>
  <r>
    <x v="0"/>
    <x v="0"/>
    <x v="3"/>
    <n v="152"/>
    <n v="298"/>
    <n v="1"/>
    <n v="1"/>
    <n v="178"/>
    <n v="0"/>
    <n v="1.2"/>
    <n v="1"/>
    <n v="0"/>
    <n v="3"/>
    <n v="1"/>
    <x v="1"/>
    <x v="0"/>
    <s v="High Risk"/>
    <s v="High"/>
  </r>
  <r>
    <x v="36"/>
    <x v="0"/>
    <x v="2"/>
    <n v="140"/>
    <n v="321"/>
    <n v="0"/>
    <n v="0"/>
    <n v="182"/>
    <n v="0"/>
    <n v="0"/>
    <n v="2"/>
    <n v="0"/>
    <n v="2"/>
    <n v="1"/>
    <x v="1"/>
    <x v="0"/>
    <s v="Elevated"/>
    <s v="High"/>
  </r>
  <r>
    <x v="8"/>
    <x v="0"/>
    <x v="1"/>
    <n v="192"/>
    <n v="283"/>
    <n v="0"/>
    <n v="0"/>
    <n v="195"/>
    <n v="0"/>
    <n v="0"/>
    <n v="2"/>
    <n v="1"/>
    <n v="3"/>
    <n v="0"/>
    <x v="0"/>
    <x v="0"/>
    <s v="High Risk"/>
    <s v="High"/>
  </r>
  <r>
    <x v="5"/>
    <x v="0"/>
    <x v="0"/>
    <n v="125"/>
    <n v="300"/>
    <n v="0"/>
    <n v="0"/>
    <n v="171"/>
    <n v="0"/>
    <n v="0"/>
    <n v="2"/>
    <n v="2"/>
    <n v="3"/>
    <n v="0"/>
    <x v="0"/>
    <x v="0"/>
    <s v="Normal"/>
    <s v="High"/>
  </r>
  <r>
    <x v="17"/>
    <x v="0"/>
    <x v="0"/>
    <n v="130"/>
    <n v="330"/>
    <n v="1"/>
    <n v="0"/>
    <n v="132"/>
    <n v="1"/>
    <n v="1.8"/>
    <n v="2"/>
    <n v="3"/>
    <n v="3"/>
    <n v="0"/>
    <x v="0"/>
    <x v="0"/>
    <s v="Elevated"/>
    <s v="High"/>
  </r>
  <r>
    <x v="35"/>
    <x v="0"/>
    <x v="3"/>
    <n v="140"/>
    <n v="199"/>
    <n v="0"/>
    <n v="1"/>
    <n v="178"/>
    <n v="1"/>
    <n v="1.4"/>
    <n v="2"/>
    <n v="0"/>
    <n v="3"/>
    <n v="1"/>
    <x v="1"/>
    <x v="0"/>
    <s v="Elevated"/>
    <s v="BorderLine High"/>
  </r>
  <r>
    <x v="15"/>
    <x v="1"/>
    <x v="2"/>
    <n v="115"/>
    <n v="564"/>
    <n v="0"/>
    <n v="0"/>
    <n v="160"/>
    <n v="0"/>
    <n v="1.6"/>
    <n v="1"/>
    <n v="0"/>
    <n v="3"/>
    <n v="1"/>
    <x v="1"/>
    <x v="1"/>
    <s v="Normal"/>
    <s v="High"/>
  </r>
  <r>
    <x v="25"/>
    <x v="0"/>
    <x v="1"/>
    <n v="120"/>
    <n v="157"/>
    <n v="0"/>
    <n v="1"/>
    <n v="182"/>
    <n v="0"/>
    <n v="0"/>
    <n v="2"/>
    <n v="0"/>
    <n v="2"/>
    <n v="1"/>
    <x v="1"/>
    <x v="0"/>
    <s v="Normal"/>
    <s v="BorderLine High"/>
  </r>
  <r>
    <x v="37"/>
    <x v="0"/>
    <x v="0"/>
    <n v="125"/>
    <n v="304"/>
    <n v="0"/>
    <n v="0"/>
    <n v="162"/>
    <n v="1"/>
    <n v="0"/>
    <n v="2"/>
    <n v="3"/>
    <n v="2"/>
    <n v="0"/>
    <x v="0"/>
    <x v="1"/>
    <s v="Normal"/>
    <s v="High"/>
  </r>
  <r>
    <x v="12"/>
    <x v="0"/>
    <x v="2"/>
    <n v="100"/>
    <n v="222"/>
    <n v="0"/>
    <n v="1"/>
    <n v="143"/>
    <n v="1"/>
    <n v="1.2"/>
    <n v="1"/>
    <n v="0"/>
    <n v="2"/>
    <n v="1"/>
    <x v="1"/>
    <x v="0"/>
    <s v="Normal"/>
    <s v="High"/>
  </r>
  <r>
    <x v="29"/>
    <x v="0"/>
    <x v="0"/>
    <n v="124"/>
    <n v="274"/>
    <n v="0"/>
    <n v="0"/>
    <n v="166"/>
    <n v="0"/>
    <n v="0.5"/>
    <n v="1"/>
    <n v="0"/>
    <n v="3"/>
    <n v="0"/>
    <x v="0"/>
    <x v="0"/>
    <s v="Normal"/>
    <s v="High"/>
  </r>
  <r>
    <x v="20"/>
    <x v="0"/>
    <x v="0"/>
    <n v="132"/>
    <n v="184"/>
    <n v="0"/>
    <n v="0"/>
    <n v="105"/>
    <n v="1"/>
    <n v="2.1"/>
    <n v="1"/>
    <n v="1"/>
    <n v="1"/>
    <n v="0"/>
    <x v="0"/>
    <x v="0"/>
    <s v="Elevated"/>
    <s v="BorderLine High"/>
  </r>
  <r>
    <x v="21"/>
    <x v="1"/>
    <x v="0"/>
    <n v="120"/>
    <n v="354"/>
    <n v="0"/>
    <n v="1"/>
    <n v="163"/>
    <n v="1"/>
    <n v="0.6"/>
    <n v="2"/>
    <n v="0"/>
    <n v="2"/>
    <n v="1"/>
    <x v="1"/>
    <x v="0"/>
    <s v="Normal"/>
    <s v="High"/>
  </r>
  <r>
    <x v="10"/>
    <x v="0"/>
    <x v="2"/>
    <n v="130"/>
    <n v="315"/>
    <n v="0"/>
    <n v="1"/>
    <n v="162"/>
    <n v="0"/>
    <n v="1.9"/>
    <n v="2"/>
    <n v="1"/>
    <n v="2"/>
    <n v="1"/>
    <x v="1"/>
    <x v="0"/>
    <s v="Elevated"/>
    <s v="High"/>
  </r>
  <r>
    <x v="16"/>
    <x v="1"/>
    <x v="1"/>
    <n v="112"/>
    <n v="160"/>
    <n v="0"/>
    <n v="1"/>
    <n v="138"/>
    <n v="0"/>
    <n v="0"/>
    <n v="1"/>
    <n v="0"/>
    <n v="2"/>
    <n v="1"/>
    <x v="1"/>
    <x v="0"/>
    <s v="Normal"/>
    <s v="BorderLine High"/>
  </r>
  <r>
    <x v="10"/>
    <x v="0"/>
    <x v="0"/>
    <n v="150"/>
    <n v="247"/>
    <n v="0"/>
    <n v="1"/>
    <n v="171"/>
    <n v="0"/>
    <n v="1.5"/>
    <n v="2"/>
    <n v="0"/>
    <n v="2"/>
    <n v="1"/>
    <x v="1"/>
    <x v="0"/>
    <s v="High Risk"/>
    <s v="High"/>
  </r>
  <r>
    <x v="20"/>
    <x v="0"/>
    <x v="0"/>
    <n v="130"/>
    <n v="283"/>
    <n v="1"/>
    <n v="0"/>
    <n v="103"/>
    <n v="1"/>
    <n v="1.6"/>
    <n v="0"/>
    <n v="0"/>
    <n v="3"/>
    <n v="0"/>
    <x v="0"/>
    <x v="0"/>
    <s v="Elevated"/>
    <s v="High"/>
  </r>
  <r>
    <x v="20"/>
    <x v="0"/>
    <x v="1"/>
    <n v="120"/>
    <n v="240"/>
    <n v="0"/>
    <n v="1"/>
    <n v="169"/>
    <n v="0"/>
    <n v="0"/>
    <n v="0"/>
    <n v="0"/>
    <n v="2"/>
    <n v="1"/>
    <x v="1"/>
    <x v="0"/>
    <s v="Normal"/>
    <s v="High"/>
  </r>
  <r>
    <x v="36"/>
    <x v="1"/>
    <x v="2"/>
    <n v="94"/>
    <n v="199"/>
    <n v="0"/>
    <n v="1"/>
    <n v="179"/>
    <n v="0"/>
    <n v="0"/>
    <n v="2"/>
    <n v="0"/>
    <n v="2"/>
    <n v="1"/>
    <x v="1"/>
    <x v="0"/>
    <s v="Normal"/>
    <s v="BorderLine High"/>
  </r>
  <r>
    <x v="8"/>
    <x v="0"/>
    <x v="0"/>
    <n v="110"/>
    <n v="239"/>
    <n v="0"/>
    <n v="1"/>
    <n v="126"/>
    <n v="1"/>
    <n v="2.8"/>
    <n v="1"/>
    <n v="1"/>
    <n v="3"/>
    <n v="0"/>
    <x v="0"/>
    <x v="0"/>
    <s v="Normal"/>
    <s v="High"/>
  </r>
  <r>
    <x v="20"/>
    <x v="1"/>
    <x v="0"/>
    <n v="200"/>
    <n v="288"/>
    <n v="1"/>
    <n v="0"/>
    <n v="133"/>
    <n v="1"/>
    <n v="4"/>
    <n v="0"/>
    <n v="2"/>
    <n v="3"/>
    <n v="0"/>
    <x v="0"/>
    <x v="0"/>
    <s v="High Risk"/>
    <s v="High"/>
  </r>
  <r>
    <x v="23"/>
    <x v="0"/>
    <x v="0"/>
    <n v="120"/>
    <n v="246"/>
    <n v="0"/>
    <n v="0"/>
    <n v="96"/>
    <n v="1"/>
    <n v="2.2000000000000002"/>
    <n v="0"/>
    <n v="1"/>
    <n v="2"/>
    <n v="0"/>
    <x v="0"/>
    <x v="0"/>
    <s v="Normal"/>
    <s v="High"/>
  </r>
  <r>
    <x v="20"/>
    <x v="1"/>
    <x v="0"/>
    <n v="134"/>
    <n v="409"/>
    <n v="0"/>
    <n v="0"/>
    <n v="150"/>
    <n v="1"/>
    <n v="1.9"/>
    <n v="1"/>
    <n v="2"/>
    <n v="3"/>
    <n v="0"/>
    <x v="0"/>
    <x v="0"/>
    <s v="Elevated"/>
    <s v="High"/>
  </r>
  <r>
    <x v="23"/>
    <x v="0"/>
    <x v="3"/>
    <n v="110"/>
    <n v="211"/>
    <n v="0"/>
    <n v="0"/>
    <n v="144"/>
    <n v="1"/>
    <n v="1.8"/>
    <n v="1"/>
    <n v="0"/>
    <n v="2"/>
    <n v="1"/>
    <x v="1"/>
    <x v="0"/>
    <s v="Normal"/>
    <s v="High"/>
  </r>
  <r>
    <x v="14"/>
    <x v="0"/>
    <x v="0"/>
    <n v="140"/>
    <n v="293"/>
    <n v="0"/>
    <n v="0"/>
    <n v="170"/>
    <n v="0"/>
    <n v="1.2"/>
    <n v="1"/>
    <n v="2"/>
    <n v="3"/>
    <n v="0"/>
    <x v="0"/>
    <x v="0"/>
    <s v="Elevated"/>
    <s v="High"/>
  </r>
  <r>
    <x v="18"/>
    <x v="0"/>
    <x v="2"/>
    <n v="130"/>
    <n v="180"/>
    <n v="0"/>
    <n v="1"/>
    <n v="150"/>
    <n v="0"/>
    <n v="0"/>
    <n v="2"/>
    <n v="0"/>
    <n v="2"/>
    <n v="1"/>
    <x v="1"/>
    <x v="0"/>
    <s v="Elevated"/>
    <s v="BorderLine High"/>
  </r>
  <r>
    <x v="16"/>
    <x v="0"/>
    <x v="1"/>
    <n v="128"/>
    <n v="308"/>
    <n v="0"/>
    <n v="0"/>
    <n v="170"/>
    <n v="0"/>
    <n v="0"/>
    <n v="2"/>
    <n v="0"/>
    <n v="2"/>
    <n v="1"/>
    <x v="1"/>
    <x v="0"/>
    <s v="Normal"/>
    <s v="High"/>
  </r>
  <r>
    <x v="21"/>
    <x v="0"/>
    <x v="0"/>
    <n v="165"/>
    <n v="289"/>
    <n v="1"/>
    <n v="0"/>
    <n v="124"/>
    <n v="0"/>
    <n v="1"/>
    <n v="1"/>
    <n v="3"/>
    <n v="3"/>
    <n v="0"/>
    <x v="0"/>
    <x v="0"/>
    <s v="High Risk"/>
    <s v="High"/>
  </r>
  <r>
    <x v="23"/>
    <x v="0"/>
    <x v="2"/>
    <n v="125"/>
    <n v="309"/>
    <n v="0"/>
    <n v="1"/>
    <n v="131"/>
    <n v="1"/>
    <n v="1.8"/>
    <n v="1"/>
    <n v="0"/>
    <n v="3"/>
    <n v="0"/>
    <x v="0"/>
    <x v="0"/>
    <s v="Normal"/>
    <s v="High"/>
  </r>
  <r>
    <x v="25"/>
    <x v="0"/>
    <x v="2"/>
    <n v="112"/>
    <n v="250"/>
    <n v="0"/>
    <n v="1"/>
    <n v="179"/>
    <n v="0"/>
    <n v="0"/>
    <n v="2"/>
    <n v="0"/>
    <n v="2"/>
    <n v="1"/>
    <x v="1"/>
    <x v="0"/>
    <s v="Normal"/>
    <s v="High"/>
  </r>
  <r>
    <x v="20"/>
    <x v="0"/>
    <x v="1"/>
    <n v="130"/>
    <n v="221"/>
    <n v="0"/>
    <n v="0"/>
    <n v="163"/>
    <n v="0"/>
    <n v="0"/>
    <n v="2"/>
    <n v="0"/>
    <n v="3"/>
    <n v="1"/>
    <x v="1"/>
    <x v="0"/>
    <s v="Elevated"/>
    <s v="High"/>
  </r>
  <r>
    <x v="38"/>
    <x v="0"/>
    <x v="3"/>
    <n v="160"/>
    <n v="234"/>
    <n v="1"/>
    <n v="0"/>
    <n v="131"/>
    <n v="0"/>
    <n v="0.1"/>
    <n v="1"/>
    <n v="1"/>
    <n v="2"/>
    <n v="1"/>
    <x v="1"/>
    <x v="1"/>
    <s v="High Risk"/>
    <s v="High"/>
  </r>
  <r>
    <x v="15"/>
    <x v="0"/>
    <x v="0"/>
    <n v="160"/>
    <n v="286"/>
    <n v="0"/>
    <n v="0"/>
    <n v="108"/>
    <n v="1"/>
    <n v="1.5"/>
    <n v="1"/>
    <n v="3"/>
    <n v="2"/>
    <n v="0"/>
    <x v="0"/>
    <x v="1"/>
    <s v="High Risk"/>
    <s v="High"/>
  </r>
  <r>
    <x v="5"/>
    <x v="0"/>
    <x v="0"/>
    <n v="100"/>
    <n v="234"/>
    <n v="0"/>
    <n v="1"/>
    <n v="156"/>
    <n v="0"/>
    <n v="0.1"/>
    <n v="2"/>
    <n v="1"/>
    <n v="3"/>
    <n v="0"/>
    <x v="0"/>
    <x v="0"/>
    <s v="Normal"/>
    <s v="High"/>
  </r>
  <r>
    <x v="16"/>
    <x v="0"/>
    <x v="0"/>
    <n v="115"/>
    <n v="260"/>
    <n v="0"/>
    <n v="0"/>
    <n v="185"/>
    <n v="0"/>
    <n v="0"/>
    <n v="2"/>
    <n v="0"/>
    <n v="2"/>
    <n v="1"/>
    <x v="1"/>
    <x v="0"/>
    <s v="Normal"/>
    <s v="High"/>
  </r>
  <r>
    <x v="14"/>
    <x v="1"/>
    <x v="2"/>
    <n v="102"/>
    <n v="318"/>
    <n v="0"/>
    <n v="1"/>
    <n v="160"/>
    <n v="0"/>
    <n v="0"/>
    <n v="2"/>
    <n v="1"/>
    <n v="2"/>
    <n v="1"/>
    <x v="1"/>
    <x v="0"/>
    <s v="Normal"/>
    <s v="High"/>
  </r>
  <r>
    <x v="13"/>
    <x v="0"/>
    <x v="0"/>
    <n v="144"/>
    <n v="200"/>
    <n v="0"/>
    <n v="0"/>
    <n v="126"/>
    <n v="1"/>
    <n v="0.9"/>
    <n v="1"/>
    <n v="0"/>
    <n v="3"/>
    <n v="0"/>
    <x v="0"/>
    <x v="0"/>
    <s v="High Risk"/>
    <s v="BorderLine High"/>
  </r>
  <r>
    <x v="23"/>
    <x v="0"/>
    <x v="3"/>
    <n v="170"/>
    <n v="227"/>
    <n v="0"/>
    <n v="0"/>
    <n v="155"/>
    <n v="0"/>
    <n v="0.6"/>
    <n v="1"/>
    <n v="0"/>
    <n v="3"/>
    <n v="1"/>
    <x v="1"/>
    <x v="0"/>
    <s v="High Risk"/>
    <s v="High"/>
  </r>
  <r>
    <x v="18"/>
    <x v="0"/>
    <x v="3"/>
    <n v="148"/>
    <n v="244"/>
    <n v="0"/>
    <n v="0"/>
    <n v="178"/>
    <n v="0"/>
    <n v="0.8"/>
    <n v="2"/>
    <n v="2"/>
    <n v="2"/>
    <n v="1"/>
    <x v="1"/>
    <x v="0"/>
    <s v="High Risk"/>
    <s v="High"/>
  </r>
  <r>
    <x v="18"/>
    <x v="0"/>
    <x v="2"/>
    <n v="120"/>
    <n v="240"/>
    <n v="1"/>
    <n v="1"/>
    <n v="194"/>
    <n v="0"/>
    <n v="0.8"/>
    <n v="0"/>
    <n v="0"/>
    <n v="3"/>
    <n v="1"/>
    <x v="1"/>
    <x v="0"/>
    <s v="Normal"/>
    <s v="High"/>
  </r>
  <r>
    <x v="13"/>
    <x v="0"/>
    <x v="0"/>
    <n v="150"/>
    <n v="243"/>
    <n v="0"/>
    <n v="0"/>
    <n v="128"/>
    <n v="0"/>
    <n v="2.6"/>
    <n v="1"/>
    <n v="0"/>
    <n v="3"/>
    <n v="0"/>
    <x v="0"/>
    <x v="0"/>
    <s v="High Risk"/>
    <s v="High"/>
  </r>
  <r>
    <x v="28"/>
    <x v="0"/>
    <x v="1"/>
    <n v="130"/>
    <n v="266"/>
    <n v="0"/>
    <n v="1"/>
    <n v="171"/>
    <n v="0"/>
    <n v="0.6"/>
    <n v="2"/>
    <n v="0"/>
    <n v="2"/>
    <n v="1"/>
    <x v="1"/>
    <x v="0"/>
    <s v="Elevated"/>
    <s v="High"/>
  </r>
  <r>
    <x v="24"/>
    <x v="0"/>
    <x v="0"/>
    <n v="135"/>
    <n v="254"/>
    <n v="0"/>
    <n v="0"/>
    <n v="127"/>
    <n v="0"/>
    <n v="2.8"/>
    <n v="1"/>
    <n v="1"/>
    <n v="3"/>
    <n v="0"/>
    <x v="0"/>
    <x v="0"/>
    <s v="Elevated"/>
    <s v="High"/>
  </r>
  <r>
    <x v="7"/>
    <x v="0"/>
    <x v="0"/>
    <n v="140"/>
    <n v="311"/>
    <n v="0"/>
    <n v="1"/>
    <n v="120"/>
    <n v="1"/>
    <n v="1.8"/>
    <n v="1"/>
    <n v="2"/>
    <n v="3"/>
    <n v="0"/>
    <x v="0"/>
    <x v="0"/>
    <s v="Elevated"/>
    <s v="High"/>
  </r>
  <r>
    <x v="21"/>
    <x v="1"/>
    <x v="1"/>
    <n v="130"/>
    <n v="236"/>
    <n v="0"/>
    <n v="0"/>
    <n v="174"/>
    <n v="0"/>
    <n v="0"/>
    <n v="1"/>
    <n v="1"/>
    <n v="2"/>
    <n v="0"/>
    <x v="0"/>
    <x v="0"/>
    <s v="Elevated"/>
    <s v="High"/>
  </r>
  <r>
    <x v="12"/>
    <x v="0"/>
    <x v="0"/>
    <n v="140"/>
    <n v="261"/>
    <n v="0"/>
    <n v="0"/>
    <n v="186"/>
    <n v="1"/>
    <n v="0"/>
    <n v="2"/>
    <n v="0"/>
    <n v="2"/>
    <n v="1"/>
    <x v="1"/>
    <x v="0"/>
    <s v="Elevated"/>
    <s v="High"/>
  </r>
  <r>
    <x v="8"/>
    <x v="0"/>
    <x v="2"/>
    <n v="150"/>
    <n v="232"/>
    <n v="0"/>
    <n v="0"/>
    <n v="165"/>
    <n v="0"/>
    <n v="1.6"/>
    <n v="2"/>
    <n v="0"/>
    <n v="3"/>
    <n v="1"/>
    <x v="1"/>
    <x v="0"/>
    <s v="High Risk"/>
    <s v="High"/>
  </r>
  <r>
    <x v="19"/>
    <x v="1"/>
    <x v="2"/>
    <n v="118"/>
    <n v="242"/>
    <n v="0"/>
    <n v="1"/>
    <n v="149"/>
    <n v="0"/>
    <n v="0.3"/>
    <n v="1"/>
    <n v="1"/>
    <n v="2"/>
    <n v="1"/>
    <x v="1"/>
    <x v="0"/>
    <s v="Normal"/>
    <s v="High"/>
  </r>
  <r>
    <x v="0"/>
    <x v="0"/>
    <x v="1"/>
    <n v="128"/>
    <n v="205"/>
    <n v="1"/>
    <n v="1"/>
    <n v="184"/>
    <n v="0"/>
    <n v="0"/>
    <n v="2"/>
    <n v="0"/>
    <n v="2"/>
    <n v="1"/>
    <x v="1"/>
    <x v="0"/>
    <s v="Normal"/>
    <s v="High"/>
  </r>
  <r>
    <x v="20"/>
    <x v="0"/>
    <x v="1"/>
    <n v="120"/>
    <n v="236"/>
    <n v="0"/>
    <n v="1"/>
    <n v="178"/>
    <n v="0"/>
    <n v="0.8"/>
    <n v="2"/>
    <n v="0"/>
    <n v="2"/>
    <n v="1"/>
    <x v="1"/>
    <x v="0"/>
    <s v="Normal"/>
    <s v="High"/>
  </r>
  <r>
    <x v="14"/>
    <x v="0"/>
    <x v="0"/>
    <n v="125"/>
    <n v="258"/>
    <n v="0"/>
    <n v="0"/>
    <n v="141"/>
    <n v="1"/>
    <n v="2.8"/>
    <n v="1"/>
    <n v="1"/>
    <n v="3"/>
    <n v="0"/>
    <x v="0"/>
    <x v="0"/>
    <s v="Normal"/>
    <s v="High"/>
  </r>
  <r>
    <x v="25"/>
    <x v="1"/>
    <x v="1"/>
    <n v="126"/>
    <n v="306"/>
    <n v="0"/>
    <n v="1"/>
    <n v="163"/>
    <n v="0"/>
    <n v="0"/>
    <n v="2"/>
    <n v="0"/>
    <n v="2"/>
    <n v="1"/>
    <x v="1"/>
    <x v="0"/>
    <s v="Normal"/>
    <s v="High"/>
  </r>
  <r>
    <x v="28"/>
    <x v="1"/>
    <x v="0"/>
    <n v="130"/>
    <n v="269"/>
    <n v="0"/>
    <n v="1"/>
    <n v="163"/>
    <n v="0"/>
    <n v="0"/>
    <n v="2"/>
    <n v="0"/>
    <n v="2"/>
    <n v="1"/>
    <x v="1"/>
    <x v="0"/>
    <s v="Elevated"/>
    <s v="High"/>
  </r>
  <r>
    <x v="21"/>
    <x v="0"/>
    <x v="1"/>
    <n v="124"/>
    <n v="261"/>
    <n v="0"/>
    <n v="1"/>
    <n v="141"/>
    <n v="0"/>
    <n v="0.3"/>
    <n v="2"/>
    <n v="0"/>
    <n v="3"/>
    <n v="0"/>
    <x v="0"/>
    <x v="0"/>
    <s v="Normal"/>
    <s v="High"/>
  </r>
  <r>
    <x v="4"/>
    <x v="1"/>
    <x v="0"/>
    <n v="150"/>
    <n v="244"/>
    <n v="0"/>
    <n v="1"/>
    <n v="154"/>
    <n v="1"/>
    <n v="1.4"/>
    <n v="1"/>
    <n v="0"/>
    <n v="2"/>
    <n v="0"/>
    <x v="0"/>
    <x v="0"/>
    <s v="High Risk"/>
    <s v="High"/>
  </r>
  <r>
    <x v="8"/>
    <x v="1"/>
    <x v="1"/>
    <n v="132"/>
    <n v="288"/>
    <n v="1"/>
    <n v="0"/>
    <n v="159"/>
    <n v="1"/>
    <n v="0"/>
    <n v="2"/>
    <n v="1"/>
    <n v="2"/>
    <n v="1"/>
    <x v="1"/>
    <x v="0"/>
    <s v="Elevated"/>
    <s v="High"/>
  </r>
  <r>
    <x v="12"/>
    <x v="0"/>
    <x v="2"/>
    <n v="125"/>
    <n v="245"/>
    <n v="1"/>
    <n v="0"/>
    <n v="166"/>
    <n v="0"/>
    <n v="2.4"/>
    <n v="1"/>
    <n v="0"/>
    <n v="2"/>
    <n v="1"/>
    <x v="1"/>
    <x v="0"/>
    <s v="Normal"/>
    <s v="High"/>
  </r>
  <r>
    <x v="19"/>
    <x v="0"/>
    <x v="1"/>
    <n v="130"/>
    <n v="219"/>
    <n v="0"/>
    <n v="0"/>
    <n v="188"/>
    <n v="0"/>
    <n v="0"/>
    <n v="2"/>
    <n v="0"/>
    <n v="2"/>
    <n v="1"/>
    <x v="1"/>
    <x v="0"/>
    <s v="Elevated"/>
    <s v="High"/>
  </r>
  <r>
    <x v="36"/>
    <x v="1"/>
    <x v="2"/>
    <n v="138"/>
    <n v="220"/>
    <n v="0"/>
    <n v="1"/>
    <n v="152"/>
    <n v="0"/>
    <n v="0"/>
    <n v="1"/>
    <n v="0"/>
    <n v="2"/>
    <n v="1"/>
    <x v="1"/>
    <x v="0"/>
    <s v="Elevated"/>
    <s v="High"/>
  </r>
  <r>
    <x v="6"/>
    <x v="0"/>
    <x v="0"/>
    <n v="132"/>
    <n v="353"/>
    <n v="0"/>
    <n v="1"/>
    <n v="132"/>
    <n v="1"/>
    <n v="1.2"/>
    <n v="1"/>
    <n v="1"/>
    <n v="3"/>
    <n v="0"/>
    <x v="0"/>
    <x v="0"/>
    <s v="Elevated"/>
    <s v="High"/>
  </r>
  <r>
    <x v="39"/>
    <x v="0"/>
    <x v="0"/>
    <n v="120"/>
    <n v="198"/>
    <n v="0"/>
    <n v="1"/>
    <n v="130"/>
    <n v="1"/>
    <n v="1.6"/>
    <n v="1"/>
    <n v="0"/>
    <n v="3"/>
    <n v="0"/>
    <x v="0"/>
    <x v="2"/>
    <s v="Normal"/>
    <s v="BorderLine High"/>
  </r>
  <r>
    <x v="4"/>
    <x v="1"/>
    <x v="0"/>
    <n v="140"/>
    <n v="394"/>
    <n v="0"/>
    <n v="0"/>
    <n v="157"/>
    <n v="0"/>
    <n v="1.2"/>
    <n v="1"/>
    <n v="0"/>
    <n v="2"/>
    <n v="1"/>
    <x v="1"/>
    <x v="0"/>
    <s v="Elevated"/>
    <s v="High"/>
  </r>
  <r>
    <x v="39"/>
    <x v="1"/>
    <x v="0"/>
    <n v="138"/>
    <n v="183"/>
    <n v="0"/>
    <n v="1"/>
    <n v="182"/>
    <n v="0"/>
    <n v="1.4"/>
    <n v="2"/>
    <n v="0"/>
    <n v="2"/>
    <n v="1"/>
    <x v="1"/>
    <x v="2"/>
    <s v="Elevated"/>
    <s v="BorderLine High"/>
  </r>
  <r>
    <x v="27"/>
    <x v="0"/>
    <x v="3"/>
    <n v="120"/>
    <n v="231"/>
    <n v="0"/>
    <n v="1"/>
    <n v="182"/>
    <n v="1"/>
    <n v="3.8"/>
    <n v="1"/>
    <n v="0"/>
    <n v="3"/>
    <n v="0"/>
    <x v="0"/>
    <x v="0"/>
    <s v="Normal"/>
    <s v="High"/>
  </r>
  <r>
    <x v="19"/>
    <x v="0"/>
    <x v="2"/>
    <n v="120"/>
    <n v="226"/>
    <n v="0"/>
    <n v="1"/>
    <n v="169"/>
    <n v="0"/>
    <n v="0"/>
    <n v="2"/>
    <n v="0"/>
    <n v="2"/>
    <n v="1"/>
    <x v="1"/>
    <x v="0"/>
    <s v="Normal"/>
    <s v="High"/>
  </r>
  <r>
    <x v="29"/>
    <x v="0"/>
    <x v="0"/>
    <n v="122"/>
    <n v="222"/>
    <n v="0"/>
    <n v="0"/>
    <n v="186"/>
    <n v="0"/>
    <n v="0"/>
    <n v="2"/>
    <n v="0"/>
    <n v="2"/>
    <n v="1"/>
    <x v="1"/>
    <x v="0"/>
    <s v="Normal"/>
    <s v="High"/>
  </r>
  <r>
    <x v="15"/>
    <x v="0"/>
    <x v="0"/>
    <n v="120"/>
    <n v="237"/>
    <n v="0"/>
    <n v="1"/>
    <n v="71"/>
    <n v="0"/>
    <n v="1"/>
    <n v="1"/>
    <n v="0"/>
    <n v="2"/>
    <n v="0"/>
    <x v="0"/>
    <x v="1"/>
    <s v="Normal"/>
    <s v="High"/>
  </r>
  <r>
    <x v="5"/>
    <x v="0"/>
    <x v="2"/>
    <n v="132"/>
    <n v="224"/>
    <n v="0"/>
    <n v="0"/>
    <n v="173"/>
    <n v="0"/>
    <n v="3.2"/>
    <n v="2"/>
    <n v="2"/>
    <n v="3"/>
    <n v="0"/>
    <x v="0"/>
    <x v="0"/>
    <s v="Elevated"/>
    <s v="High"/>
  </r>
  <r>
    <x v="9"/>
    <x v="1"/>
    <x v="2"/>
    <n v="110"/>
    <n v="265"/>
    <n v="1"/>
    <n v="0"/>
    <n v="130"/>
    <n v="0"/>
    <n v="0"/>
    <n v="2"/>
    <n v="1"/>
    <n v="2"/>
    <n v="1"/>
    <x v="1"/>
    <x v="1"/>
    <s v="Normal"/>
    <s v="High"/>
  </r>
  <r>
    <x v="10"/>
    <x v="0"/>
    <x v="0"/>
    <n v="110"/>
    <n v="211"/>
    <n v="0"/>
    <n v="1"/>
    <n v="161"/>
    <n v="0"/>
    <n v="0"/>
    <n v="2"/>
    <n v="0"/>
    <n v="3"/>
    <n v="1"/>
    <x v="1"/>
    <x v="0"/>
    <s v="Normal"/>
    <s v="High"/>
  </r>
  <r>
    <x v="19"/>
    <x v="0"/>
    <x v="1"/>
    <n v="120"/>
    <n v="263"/>
    <n v="0"/>
    <n v="1"/>
    <n v="173"/>
    <n v="0"/>
    <n v="0"/>
    <n v="2"/>
    <n v="0"/>
    <n v="3"/>
    <n v="1"/>
    <x v="1"/>
    <x v="0"/>
    <s v="Normal"/>
    <s v="High"/>
  </r>
  <r>
    <x v="26"/>
    <x v="0"/>
    <x v="0"/>
    <n v="160"/>
    <n v="228"/>
    <n v="0"/>
    <n v="0"/>
    <n v="138"/>
    <n v="0"/>
    <n v="2.2999999999999998"/>
    <n v="2"/>
    <n v="0"/>
    <n v="1"/>
    <n v="1"/>
    <x v="1"/>
    <x v="1"/>
    <s v="High Risk"/>
    <s v="High"/>
  </r>
  <r>
    <x v="21"/>
    <x v="0"/>
    <x v="0"/>
    <n v="132"/>
    <n v="207"/>
    <n v="0"/>
    <n v="1"/>
    <n v="168"/>
    <n v="1"/>
    <n v="0"/>
    <n v="2"/>
    <n v="0"/>
    <n v="3"/>
    <n v="1"/>
    <x v="1"/>
    <x v="0"/>
    <s v="Elevated"/>
    <s v="High"/>
  </r>
  <r>
    <x v="25"/>
    <x v="1"/>
    <x v="1"/>
    <n v="105"/>
    <n v="198"/>
    <n v="0"/>
    <n v="1"/>
    <n v="168"/>
    <n v="0"/>
    <n v="0"/>
    <n v="2"/>
    <n v="1"/>
    <n v="2"/>
    <n v="1"/>
    <x v="1"/>
    <x v="0"/>
    <s v="Normal"/>
    <s v="BorderLine High"/>
  </r>
  <r>
    <x v="16"/>
    <x v="1"/>
    <x v="1"/>
    <n v="130"/>
    <n v="234"/>
    <n v="0"/>
    <n v="0"/>
    <n v="175"/>
    <n v="0"/>
    <n v="0.6"/>
    <n v="1"/>
    <n v="0"/>
    <n v="2"/>
    <n v="1"/>
    <x v="1"/>
    <x v="0"/>
    <s v="Elevated"/>
    <s v="High"/>
  </r>
  <r>
    <x v="39"/>
    <x v="0"/>
    <x v="1"/>
    <n v="122"/>
    <n v="192"/>
    <n v="0"/>
    <n v="1"/>
    <n v="174"/>
    <n v="0"/>
    <n v="0"/>
    <n v="2"/>
    <n v="0"/>
    <n v="2"/>
    <n v="1"/>
    <x v="1"/>
    <x v="2"/>
    <s v="Normal"/>
    <s v="BorderLine High"/>
  </r>
  <r>
    <x v="25"/>
    <x v="1"/>
    <x v="1"/>
    <n v="130"/>
    <n v="204"/>
    <n v="0"/>
    <n v="0"/>
    <n v="172"/>
    <n v="0"/>
    <n v="1.4"/>
    <n v="2"/>
    <n v="0"/>
    <n v="2"/>
    <n v="1"/>
    <x v="1"/>
    <x v="0"/>
    <s v="Elevated"/>
    <s v="High"/>
  </r>
  <r>
    <x v="23"/>
    <x v="1"/>
    <x v="2"/>
    <n v="140"/>
    <n v="313"/>
    <n v="0"/>
    <n v="1"/>
    <n v="133"/>
    <n v="0"/>
    <n v="0.2"/>
    <n v="2"/>
    <n v="0"/>
    <n v="3"/>
    <n v="1"/>
    <x v="1"/>
    <x v="0"/>
    <s v="Elevated"/>
    <s v="High"/>
  </r>
  <r>
    <x v="9"/>
    <x v="1"/>
    <x v="1"/>
    <n v="160"/>
    <n v="302"/>
    <n v="0"/>
    <n v="1"/>
    <n v="162"/>
    <n v="0"/>
    <n v="0.4"/>
    <n v="2"/>
    <n v="2"/>
    <n v="2"/>
    <n v="1"/>
    <x v="1"/>
    <x v="1"/>
    <s v="High Risk"/>
    <s v="High"/>
  </r>
  <r>
    <x v="5"/>
    <x v="1"/>
    <x v="2"/>
    <n v="120"/>
    <n v="340"/>
    <n v="0"/>
    <n v="1"/>
    <n v="172"/>
    <n v="0"/>
    <n v="0"/>
    <n v="2"/>
    <n v="0"/>
    <n v="2"/>
    <n v="1"/>
    <x v="1"/>
    <x v="0"/>
    <s v="Normal"/>
    <s v="High"/>
  </r>
  <r>
    <x v="5"/>
    <x v="0"/>
    <x v="0"/>
    <n v="128"/>
    <n v="259"/>
    <n v="0"/>
    <n v="0"/>
    <n v="130"/>
    <n v="1"/>
    <n v="3"/>
    <n v="1"/>
    <n v="2"/>
    <n v="3"/>
    <n v="0"/>
    <x v="0"/>
    <x v="0"/>
    <s v="Normal"/>
    <s v="High"/>
  </r>
  <r>
    <x v="3"/>
    <x v="0"/>
    <x v="2"/>
    <n v="150"/>
    <n v="243"/>
    <n v="1"/>
    <n v="1"/>
    <n v="137"/>
    <n v="1"/>
    <n v="1"/>
    <n v="1"/>
    <n v="0"/>
    <n v="2"/>
    <n v="1"/>
    <x v="1"/>
    <x v="0"/>
    <s v="High Risk"/>
    <s v="High"/>
  </r>
  <r>
    <x v="5"/>
    <x v="0"/>
    <x v="0"/>
    <n v="150"/>
    <n v="270"/>
    <n v="0"/>
    <n v="0"/>
    <n v="111"/>
    <n v="1"/>
    <n v="0.8"/>
    <n v="2"/>
    <n v="0"/>
    <n v="3"/>
    <n v="0"/>
    <x v="0"/>
    <x v="0"/>
    <s v="High Risk"/>
    <s v="High"/>
  </r>
  <r>
    <x v="0"/>
    <x v="0"/>
    <x v="1"/>
    <n v="120"/>
    <n v="325"/>
    <n v="0"/>
    <n v="1"/>
    <n v="172"/>
    <n v="0"/>
    <n v="0.2"/>
    <n v="2"/>
    <n v="0"/>
    <n v="2"/>
    <n v="1"/>
    <x v="1"/>
    <x v="0"/>
    <s v="Normal"/>
    <s v="High"/>
  </r>
  <r>
    <x v="7"/>
    <x v="1"/>
    <x v="1"/>
    <n v="105"/>
    <n v="204"/>
    <n v="0"/>
    <n v="1"/>
    <n v="172"/>
    <n v="0"/>
    <n v="0"/>
    <n v="2"/>
    <n v="0"/>
    <n v="2"/>
    <n v="1"/>
    <x v="1"/>
    <x v="0"/>
    <s v="Normal"/>
    <s v="High"/>
  </r>
  <r>
    <x v="12"/>
    <x v="0"/>
    <x v="2"/>
    <n v="94"/>
    <n v="227"/>
    <n v="0"/>
    <n v="1"/>
    <n v="154"/>
    <n v="1"/>
    <n v="0"/>
    <n v="2"/>
    <n v="1"/>
    <n v="3"/>
    <n v="1"/>
    <x v="1"/>
    <x v="0"/>
    <s v="Normal"/>
    <s v="High"/>
  </r>
  <r>
    <x v="0"/>
    <x v="1"/>
    <x v="2"/>
    <n v="136"/>
    <n v="196"/>
    <n v="0"/>
    <n v="0"/>
    <n v="169"/>
    <n v="0"/>
    <n v="0.1"/>
    <n v="1"/>
    <n v="0"/>
    <n v="2"/>
    <n v="1"/>
    <x v="1"/>
    <x v="0"/>
    <s v="Elevated"/>
    <s v="BorderLine High"/>
  </r>
  <r>
    <x v="4"/>
    <x v="0"/>
    <x v="0"/>
    <n v="120"/>
    <n v="267"/>
    <n v="0"/>
    <n v="1"/>
    <n v="99"/>
    <n v="1"/>
    <n v="1.8"/>
    <n v="1"/>
    <n v="2"/>
    <n v="3"/>
    <n v="0"/>
    <x v="0"/>
    <x v="0"/>
    <s v="Normal"/>
    <s v="High"/>
  </r>
  <r>
    <x v="20"/>
    <x v="1"/>
    <x v="1"/>
    <n v="140"/>
    <n v="294"/>
    <n v="0"/>
    <n v="0"/>
    <n v="153"/>
    <n v="0"/>
    <n v="1.3"/>
    <n v="1"/>
    <n v="0"/>
    <n v="2"/>
    <n v="1"/>
    <x v="1"/>
    <x v="0"/>
    <s v="Elevated"/>
    <s v="High"/>
  </r>
  <r>
    <x v="40"/>
    <x v="1"/>
    <x v="1"/>
    <n v="120"/>
    <n v="269"/>
    <n v="0"/>
    <n v="0"/>
    <n v="121"/>
    <n v="1"/>
    <n v="0.2"/>
    <n v="2"/>
    <n v="1"/>
    <n v="2"/>
    <n v="1"/>
    <x v="1"/>
    <x v="1"/>
    <s v="Normal"/>
    <s v="High"/>
  </r>
  <r>
    <x v="1"/>
    <x v="1"/>
    <x v="2"/>
    <n v="128"/>
    <n v="216"/>
    <n v="0"/>
    <n v="0"/>
    <n v="115"/>
    <n v="0"/>
    <n v="0"/>
    <n v="2"/>
    <n v="0"/>
    <n v="0"/>
    <n v="1"/>
    <x v="1"/>
    <x v="0"/>
    <s v="Normal"/>
    <s v="High"/>
  </r>
  <r>
    <x v="1"/>
    <x v="1"/>
    <x v="0"/>
    <n v="130"/>
    <n v="264"/>
    <n v="0"/>
    <n v="0"/>
    <n v="143"/>
    <n v="0"/>
    <n v="0.4"/>
    <n v="1"/>
    <n v="0"/>
    <n v="2"/>
    <n v="1"/>
    <x v="1"/>
    <x v="0"/>
    <s v="Elevated"/>
    <s v="High"/>
  </r>
  <r>
    <x v="29"/>
    <x v="1"/>
    <x v="2"/>
    <n v="130"/>
    <n v="275"/>
    <n v="0"/>
    <n v="1"/>
    <n v="139"/>
    <n v="0"/>
    <n v="0.2"/>
    <n v="2"/>
    <n v="0"/>
    <n v="2"/>
    <n v="1"/>
    <x v="1"/>
    <x v="0"/>
    <s v="Elevated"/>
    <s v="High"/>
  </r>
  <r>
    <x v="16"/>
    <x v="0"/>
    <x v="0"/>
    <n v="142"/>
    <n v="309"/>
    <n v="0"/>
    <n v="0"/>
    <n v="147"/>
    <n v="1"/>
    <n v="0"/>
    <n v="1"/>
    <n v="3"/>
    <n v="3"/>
    <n v="0"/>
    <x v="0"/>
    <x v="0"/>
    <s v="High Risk"/>
    <s v="High"/>
  </r>
  <r>
    <x v="26"/>
    <x v="0"/>
    <x v="1"/>
    <n v="160"/>
    <n v="246"/>
    <n v="0"/>
    <n v="1"/>
    <n v="120"/>
    <n v="1"/>
    <n v="0"/>
    <n v="1"/>
    <n v="3"/>
    <n v="1"/>
    <n v="0"/>
    <x v="0"/>
    <x v="1"/>
    <s v="High Risk"/>
    <s v="High"/>
  </r>
  <r>
    <x v="21"/>
    <x v="0"/>
    <x v="0"/>
    <n v="150"/>
    <n v="276"/>
    <n v="0"/>
    <n v="0"/>
    <n v="112"/>
    <n v="1"/>
    <n v="0.6"/>
    <n v="1"/>
    <n v="1"/>
    <n v="1"/>
    <n v="0"/>
    <x v="0"/>
    <x v="0"/>
    <s v="High Risk"/>
    <s v="High"/>
  </r>
  <r>
    <x v="2"/>
    <x v="0"/>
    <x v="0"/>
    <n v="130"/>
    <n v="322"/>
    <n v="0"/>
    <n v="0"/>
    <n v="109"/>
    <n v="0"/>
    <n v="2.4"/>
    <n v="1"/>
    <n v="3"/>
    <n v="2"/>
    <n v="0"/>
    <x v="0"/>
    <x v="1"/>
    <s v="Elevated"/>
    <s v="High"/>
  </r>
  <r>
    <x v="17"/>
    <x v="1"/>
    <x v="0"/>
    <n v="108"/>
    <n v="269"/>
    <n v="0"/>
    <n v="1"/>
    <n v="169"/>
    <n v="1"/>
    <n v="1.8"/>
    <n v="1"/>
    <n v="2"/>
    <n v="2"/>
    <n v="0"/>
    <x v="0"/>
    <x v="0"/>
    <s v="Normal"/>
    <s v="High"/>
  </r>
  <r>
    <x v="31"/>
    <x v="0"/>
    <x v="2"/>
    <n v="130"/>
    <n v="250"/>
    <n v="0"/>
    <n v="1"/>
    <n v="187"/>
    <n v="0"/>
    <n v="3.5"/>
    <n v="0"/>
    <n v="0"/>
    <n v="2"/>
    <n v="1"/>
    <x v="1"/>
    <x v="0"/>
    <s v="Elevated"/>
    <s v="High"/>
  </r>
  <r>
    <x v="8"/>
    <x v="1"/>
    <x v="2"/>
    <n v="110"/>
    <n v="214"/>
    <n v="0"/>
    <n v="1"/>
    <n v="158"/>
    <n v="0"/>
    <n v="1.6"/>
    <n v="1"/>
    <n v="0"/>
    <n v="2"/>
    <n v="1"/>
    <x v="1"/>
    <x v="0"/>
    <s v="Normal"/>
    <s v="High"/>
  </r>
  <r>
    <x v="14"/>
    <x v="0"/>
    <x v="0"/>
    <n v="130"/>
    <n v="206"/>
    <n v="0"/>
    <n v="0"/>
    <n v="132"/>
    <n v="1"/>
    <n v="2.4"/>
    <n v="1"/>
    <n v="2"/>
    <n v="3"/>
    <n v="0"/>
    <x v="0"/>
    <x v="0"/>
    <s v="Elevated"/>
    <s v="High"/>
  </r>
  <r>
    <x v="8"/>
    <x v="0"/>
    <x v="2"/>
    <n v="125"/>
    <n v="273"/>
    <n v="0"/>
    <n v="0"/>
    <n v="152"/>
    <n v="0"/>
    <n v="0.5"/>
    <n v="0"/>
    <n v="1"/>
    <n v="2"/>
    <n v="1"/>
    <x v="1"/>
    <x v="0"/>
    <s v="Normal"/>
    <s v="High"/>
  </r>
  <r>
    <x v="14"/>
    <x v="0"/>
    <x v="0"/>
    <n v="130"/>
    <n v="253"/>
    <n v="0"/>
    <n v="1"/>
    <n v="144"/>
    <n v="1"/>
    <n v="1.4"/>
    <n v="2"/>
    <n v="1"/>
    <n v="3"/>
    <n v="0"/>
    <x v="0"/>
    <x v="0"/>
    <s v="Elevated"/>
    <s v="High"/>
  </r>
  <r>
    <x v="24"/>
    <x v="1"/>
    <x v="2"/>
    <n v="155"/>
    <n v="269"/>
    <n v="0"/>
    <n v="1"/>
    <n v="148"/>
    <n v="0"/>
    <n v="0.8"/>
    <n v="2"/>
    <n v="0"/>
    <n v="2"/>
    <n v="1"/>
    <x v="1"/>
    <x v="0"/>
    <s v="High Risk"/>
    <s v="High"/>
  </r>
  <r>
    <x v="0"/>
    <x v="0"/>
    <x v="2"/>
    <n v="172"/>
    <n v="199"/>
    <n v="1"/>
    <n v="1"/>
    <n v="162"/>
    <n v="0"/>
    <n v="0.5"/>
    <n v="2"/>
    <n v="0"/>
    <n v="3"/>
    <n v="1"/>
    <x v="1"/>
    <x v="0"/>
    <s v="High Risk"/>
    <s v="BorderLine High"/>
  </r>
  <r>
    <x v="10"/>
    <x v="0"/>
    <x v="0"/>
    <n v="132"/>
    <n v="247"/>
    <n v="1"/>
    <n v="0"/>
    <n v="143"/>
    <n v="1"/>
    <n v="0.1"/>
    <n v="1"/>
    <n v="4"/>
    <n v="3"/>
    <n v="0"/>
    <x v="0"/>
    <x v="0"/>
    <s v="Elevated"/>
    <s v="High"/>
  </r>
  <r>
    <x v="4"/>
    <x v="1"/>
    <x v="2"/>
    <n v="130"/>
    <n v="263"/>
    <n v="0"/>
    <n v="1"/>
    <n v="97"/>
    <n v="0"/>
    <n v="1.2"/>
    <n v="1"/>
    <n v="1"/>
    <n v="3"/>
    <n v="0"/>
    <x v="0"/>
    <x v="0"/>
    <s v="Elevated"/>
    <s v="High"/>
  </r>
  <r>
    <x v="21"/>
    <x v="0"/>
    <x v="0"/>
    <n v="110"/>
    <n v="201"/>
    <n v="0"/>
    <n v="1"/>
    <n v="126"/>
    <n v="1"/>
    <n v="1.5"/>
    <n v="1"/>
    <n v="0"/>
    <n v="1"/>
    <n v="1"/>
    <x v="1"/>
    <x v="0"/>
    <s v="Normal"/>
    <s v="High"/>
  </r>
  <r>
    <x v="7"/>
    <x v="1"/>
    <x v="0"/>
    <n v="138"/>
    <n v="243"/>
    <n v="0"/>
    <n v="0"/>
    <n v="152"/>
    <n v="1"/>
    <n v="0"/>
    <n v="1"/>
    <n v="0"/>
    <n v="2"/>
    <n v="1"/>
    <x v="1"/>
    <x v="0"/>
    <s v="Elevated"/>
    <s v="High"/>
  </r>
  <r>
    <x v="22"/>
    <x v="0"/>
    <x v="0"/>
    <n v="164"/>
    <n v="176"/>
    <n v="1"/>
    <n v="0"/>
    <n v="90"/>
    <n v="0"/>
    <n v="1"/>
    <n v="1"/>
    <n v="2"/>
    <n v="1"/>
    <n v="0"/>
    <x v="0"/>
    <x v="0"/>
    <s v="High Risk"/>
    <s v="BorderLine High"/>
  </r>
  <r>
    <x v="22"/>
    <x v="0"/>
    <x v="3"/>
    <n v="134"/>
    <n v="204"/>
    <n v="0"/>
    <n v="1"/>
    <n v="162"/>
    <n v="0"/>
    <n v="0.8"/>
    <n v="2"/>
    <n v="2"/>
    <n v="2"/>
    <n v="0"/>
    <x v="0"/>
    <x v="0"/>
    <s v="Elevated"/>
    <s v="High"/>
  </r>
  <r>
    <x v="4"/>
    <x v="0"/>
    <x v="2"/>
    <n v="130"/>
    <n v="231"/>
    <n v="0"/>
    <n v="1"/>
    <n v="146"/>
    <n v="0"/>
    <n v="1.8"/>
    <n v="1"/>
    <n v="3"/>
    <n v="3"/>
    <n v="1"/>
    <x v="1"/>
    <x v="0"/>
    <s v="Elevated"/>
    <s v="High"/>
  </r>
  <r>
    <x v="1"/>
    <x v="0"/>
    <x v="2"/>
    <n v="130"/>
    <n v="246"/>
    <n v="1"/>
    <n v="0"/>
    <n v="173"/>
    <n v="0"/>
    <n v="0"/>
    <n v="2"/>
    <n v="3"/>
    <n v="2"/>
    <n v="1"/>
    <x v="1"/>
    <x v="0"/>
    <s v="Elevated"/>
    <s v="High"/>
  </r>
  <r>
    <x v="5"/>
    <x v="0"/>
    <x v="2"/>
    <n v="112"/>
    <n v="230"/>
    <n v="0"/>
    <n v="0"/>
    <n v="165"/>
    <n v="0"/>
    <n v="2.5"/>
    <n v="1"/>
    <n v="1"/>
    <n v="3"/>
    <n v="0"/>
    <x v="0"/>
    <x v="0"/>
    <s v="Normal"/>
    <s v="High"/>
  </r>
  <r>
    <x v="29"/>
    <x v="0"/>
    <x v="1"/>
    <n v="110"/>
    <n v="229"/>
    <n v="0"/>
    <n v="1"/>
    <n v="168"/>
    <n v="0"/>
    <n v="1"/>
    <n v="0"/>
    <n v="0"/>
    <n v="3"/>
    <n v="0"/>
    <x v="0"/>
    <x v="0"/>
    <s v="Normal"/>
    <s v="High"/>
  </r>
  <r>
    <x v="5"/>
    <x v="0"/>
    <x v="2"/>
    <n v="105"/>
    <n v="240"/>
    <n v="0"/>
    <n v="0"/>
    <n v="154"/>
    <n v="1"/>
    <n v="0.6"/>
    <n v="1"/>
    <n v="0"/>
    <n v="3"/>
    <n v="1"/>
    <x v="1"/>
    <x v="0"/>
    <s v="Normal"/>
    <s v="High"/>
  </r>
  <r>
    <x v="12"/>
    <x v="0"/>
    <x v="2"/>
    <n v="110"/>
    <n v="175"/>
    <n v="0"/>
    <n v="1"/>
    <n v="123"/>
    <n v="0"/>
    <n v="0.6"/>
    <n v="2"/>
    <n v="0"/>
    <n v="2"/>
    <n v="1"/>
    <x v="1"/>
    <x v="0"/>
    <s v="Normal"/>
    <s v="BorderLine High"/>
  </r>
  <r>
    <x v="5"/>
    <x v="0"/>
    <x v="1"/>
    <n v="120"/>
    <n v="284"/>
    <n v="0"/>
    <n v="0"/>
    <n v="160"/>
    <n v="0"/>
    <n v="1.8"/>
    <n v="1"/>
    <n v="0"/>
    <n v="2"/>
    <n v="0"/>
    <x v="0"/>
    <x v="0"/>
    <s v="Normal"/>
    <s v="High"/>
  </r>
  <r>
    <x v="7"/>
    <x v="1"/>
    <x v="2"/>
    <n v="142"/>
    <n v="177"/>
    <n v="0"/>
    <n v="0"/>
    <n v="160"/>
    <n v="1"/>
    <n v="1.4"/>
    <n v="0"/>
    <n v="0"/>
    <n v="2"/>
    <n v="1"/>
    <x v="1"/>
    <x v="0"/>
    <s v="High Risk"/>
    <s v="BorderLine High"/>
  </r>
  <r>
    <x v="22"/>
    <x v="0"/>
    <x v="1"/>
    <n v="140"/>
    <n v="221"/>
    <n v="0"/>
    <n v="1"/>
    <n v="164"/>
    <n v="1"/>
    <n v="0"/>
    <n v="2"/>
    <n v="0"/>
    <n v="2"/>
    <n v="1"/>
    <x v="1"/>
    <x v="0"/>
    <s v="Elevated"/>
    <s v="High"/>
  </r>
  <r>
    <x v="23"/>
    <x v="1"/>
    <x v="0"/>
    <n v="130"/>
    <n v="303"/>
    <n v="0"/>
    <n v="1"/>
    <n v="122"/>
    <n v="0"/>
    <n v="2"/>
    <n v="1"/>
    <n v="2"/>
    <n v="2"/>
    <n v="1"/>
    <x v="1"/>
    <x v="0"/>
    <s v="Elevated"/>
    <s v="High"/>
  </r>
  <r>
    <x v="5"/>
    <x v="0"/>
    <x v="0"/>
    <n v="146"/>
    <n v="218"/>
    <n v="0"/>
    <n v="1"/>
    <n v="105"/>
    <n v="0"/>
    <n v="2"/>
    <n v="1"/>
    <n v="1"/>
    <n v="3"/>
    <n v="0"/>
    <x v="0"/>
    <x v="0"/>
    <s v="High Risk"/>
    <s v="High"/>
  </r>
  <r>
    <x v="22"/>
    <x v="0"/>
    <x v="0"/>
    <n v="110"/>
    <n v="239"/>
    <n v="0"/>
    <n v="0"/>
    <n v="142"/>
    <n v="1"/>
    <n v="1.2"/>
    <n v="1"/>
    <n v="1"/>
    <n v="3"/>
    <n v="0"/>
    <x v="0"/>
    <x v="0"/>
    <s v="Normal"/>
    <s v="High"/>
  </r>
  <r>
    <x v="39"/>
    <x v="0"/>
    <x v="0"/>
    <n v="126"/>
    <n v="282"/>
    <n v="0"/>
    <n v="0"/>
    <n v="156"/>
    <n v="1"/>
    <n v="0"/>
    <n v="2"/>
    <n v="0"/>
    <n v="3"/>
    <n v="0"/>
    <x v="0"/>
    <x v="2"/>
    <s v="Normal"/>
    <s v="High"/>
  </r>
  <r>
    <x v="17"/>
    <x v="0"/>
    <x v="3"/>
    <n v="145"/>
    <n v="233"/>
    <n v="1"/>
    <n v="0"/>
    <n v="150"/>
    <n v="0"/>
    <n v="2.2999999999999998"/>
    <n v="0"/>
    <n v="0"/>
    <n v="1"/>
    <n v="1"/>
    <x v="1"/>
    <x v="0"/>
    <s v="High Risk"/>
    <s v="High"/>
  </r>
  <r>
    <x v="16"/>
    <x v="0"/>
    <x v="3"/>
    <n v="110"/>
    <n v="264"/>
    <n v="0"/>
    <n v="1"/>
    <n v="132"/>
    <n v="0"/>
    <n v="1.2"/>
    <n v="1"/>
    <n v="0"/>
    <n v="3"/>
    <n v="0"/>
    <x v="0"/>
    <x v="0"/>
    <s v="Normal"/>
    <s v="High"/>
  </r>
  <r>
    <x v="33"/>
    <x v="0"/>
    <x v="2"/>
    <n v="180"/>
    <n v="274"/>
    <n v="1"/>
    <n v="0"/>
    <n v="150"/>
    <n v="1"/>
    <n v="1.6"/>
    <n v="1"/>
    <n v="0"/>
    <n v="3"/>
    <n v="0"/>
    <x v="0"/>
    <x v="1"/>
    <s v="High Risk"/>
    <s v="High"/>
  </r>
  <r>
    <x v="2"/>
    <x v="0"/>
    <x v="1"/>
    <n v="156"/>
    <n v="245"/>
    <n v="0"/>
    <n v="0"/>
    <n v="143"/>
    <n v="0"/>
    <n v="0"/>
    <n v="2"/>
    <n v="0"/>
    <n v="2"/>
    <n v="1"/>
    <x v="1"/>
    <x v="1"/>
    <s v="High Risk"/>
    <s v="High"/>
  </r>
  <r>
    <x v="18"/>
    <x v="1"/>
    <x v="0"/>
    <n v="102"/>
    <n v="265"/>
    <n v="0"/>
    <n v="0"/>
    <n v="122"/>
    <n v="0"/>
    <n v="0.6"/>
    <n v="1"/>
    <n v="0"/>
    <n v="2"/>
    <n v="1"/>
    <x v="1"/>
    <x v="0"/>
    <s v="Normal"/>
    <s v="High"/>
  </r>
  <r>
    <x v="12"/>
    <x v="1"/>
    <x v="0"/>
    <n v="130"/>
    <n v="305"/>
    <n v="0"/>
    <n v="1"/>
    <n v="142"/>
    <n v="1"/>
    <n v="1.2"/>
    <n v="1"/>
    <n v="0"/>
    <n v="3"/>
    <n v="0"/>
    <x v="0"/>
    <x v="0"/>
    <s v="Elevated"/>
    <s v="High"/>
  </r>
  <r>
    <x v="8"/>
    <x v="1"/>
    <x v="2"/>
    <n v="160"/>
    <n v="201"/>
    <n v="0"/>
    <n v="1"/>
    <n v="163"/>
    <n v="0"/>
    <n v="0"/>
    <n v="2"/>
    <n v="1"/>
    <n v="2"/>
    <n v="1"/>
    <x v="1"/>
    <x v="0"/>
    <s v="High Risk"/>
    <s v="High"/>
  </r>
  <r>
    <x v="21"/>
    <x v="0"/>
    <x v="2"/>
    <n v="150"/>
    <n v="168"/>
    <n v="0"/>
    <n v="1"/>
    <n v="174"/>
    <n v="0"/>
    <n v="1.6"/>
    <n v="2"/>
    <n v="0"/>
    <n v="2"/>
    <n v="1"/>
    <x v="1"/>
    <x v="0"/>
    <s v="High Risk"/>
    <s v="BorderLine High"/>
  </r>
  <r>
    <x v="32"/>
    <x v="0"/>
    <x v="2"/>
    <n v="108"/>
    <n v="243"/>
    <n v="0"/>
    <n v="1"/>
    <n v="152"/>
    <n v="0"/>
    <n v="0"/>
    <n v="2"/>
    <n v="0"/>
    <n v="2"/>
    <n v="0"/>
    <x v="0"/>
    <x v="0"/>
    <s v="Normal"/>
    <s v="High"/>
  </r>
  <r>
    <x v="24"/>
    <x v="1"/>
    <x v="0"/>
    <n v="150"/>
    <n v="225"/>
    <n v="0"/>
    <n v="0"/>
    <n v="114"/>
    <n v="0"/>
    <n v="1"/>
    <n v="1"/>
    <n v="3"/>
    <n v="3"/>
    <n v="0"/>
    <x v="0"/>
    <x v="0"/>
    <s v="High Risk"/>
    <s v="High"/>
  </r>
  <r>
    <x v="25"/>
    <x v="1"/>
    <x v="2"/>
    <n v="112"/>
    <n v="268"/>
    <n v="0"/>
    <n v="0"/>
    <n v="172"/>
    <n v="1"/>
    <n v="0"/>
    <n v="2"/>
    <n v="0"/>
    <n v="2"/>
    <n v="1"/>
    <x v="1"/>
    <x v="0"/>
    <s v="Normal"/>
    <s v="High"/>
  </r>
  <r>
    <x v="15"/>
    <x v="0"/>
    <x v="0"/>
    <n v="120"/>
    <n v="229"/>
    <n v="0"/>
    <n v="0"/>
    <n v="129"/>
    <n v="1"/>
    <n v="2.6"/>
    <n v="1"/>
    <n v="2"/>
    <n v="3"/>
    <n v="0"/>
    <x v="0"/>
    <x v="1"/>
    <s v="Normal"/>
    <s v="High"/>
  </r>
  <r>
    <x v="32"/>
    <x v="0"/>
    <x v="2"/>
    <n v="130"/>
    <n v="253"/>
    <n v="0"/>
    <n v="1"/>
    <n v="179"/>
    <n v="0"/>
    <n v="0"/>
    <n v="2"/>
    <n v="0"/>
    <n v="2"/>
    <n v="1"/>
    <x v="1"/>
    <x v="0"/>
    <s v="Elevated"/>
    <s v="High"/>
  </r>
  <r>
    <x v="0"/>
    <x v="0"/>
    <x v="0"/>
    <n v="112"/>
    <n v="230"/>
    <n v="0"/>
    <n v="1"/>
    <n v="160"/>
    <n v="0"/>
    <n v="0"/>
    <n v="2"/>
    <n v="1"/>
    <n v="2"/>
    <n v="0"/>
    <x v="0"/>
    <x v="0"/>
    <s v="Normal"/>
    <s v="High"/>
  </r>
  <r>
    <x v="17"/>
    <x v="1"/>
    <x v="0"/>
    <n v="150"/>
    <n v="407"/>
    <n v="0"/>
    <n v="0"/>
    <n v="154"/>
    <n v="0"/>
    <n v="4"/>
    <n v="1"/>
    <n v="3"/>
    <n v="3"/>
    <n v="0"/>
    <x v="0"/>
    <x v="0"/>
    <s v="High Risk"/>
    <s v="High"/>
  </r>
  <r>
    <x v="28"/>
    <x v="1"/>
    <x v="1"/>
    <n v="134"/>
    <n v="271"/>
    <n v="0"/>
    <n v="1"/>
    <n v="162"/>
    <n v="0"/>
    <n v="0"/>
    <n v="1"/>
    <n v="0"/>
    <n v="2"/>
    <n v="1"/>
    <x v="1"/>
    <x v="0"/>
    <s v="Elevated"/>
    <s v="High"/>
  </r>
  <r>
    <x v="38"/>
    <x v="0"/>
    <x v="2"/>
    <n v="140"/>
    <n v="254"/>
    <n v="0"/>
    <n v="0"/>
    <n v="146"/>
    <n v="0"/>
    <n v="2"/>
    <n v="1"/>
    <n v="3"/>
    <n v="3"/>
    <n v="0"/>
    <x v="0"/>
    <x v="1"/>
    <s v="Elevated"/>
    <s v="High"/>
  </r>
  <r>
    <x v="5"/>
    <x v="1"/>
    <x v="0"/>
    <n v="130"/>
    <n v="197"/>
    <n v="0"/>
    <n v="1"/>
    <n v="131"/>
    <n v="0"/>
    <n v="0.6"/>
    <n v="1"/>
    <n v="0"/>
    <n v="2"/>
    <n v="1"/>
    <x v="1"/>
    <x v="0"/>
    <s v="Elevated"/>
    <s v="BorderLine High"/>
  </r>
  <r>
    <x v="25"/>
    <x v="0"/>
    <x v="2"/>
    <n v="130"/>
    <n v="214"/>
    <n v="0"/>
    <n v="0"/>
    <n v="168"/>
    <n v="0"/>
    <n v="2"/>
    <n v="1"/>
    <n v="0"/>
    <n v="2"/>
    <n v="1"/>
    <x v="1"/>
    <x v="0"/>
    <s v="Elevated"/>
    <s v="High"/>
  </r>
  <r>
    <x v="5"/>
    <x v="0"/>
    <x v="0"/>
    <n v="128"/>
    <n v="216"/>
    <n v="0"/>
    <n v="0"/>
    <n v="131"/>
    <n v="1"/>
    <n v="2.2000000000000002"/>
    <n v="1"/>
    <n v="3"/>
    <n v="3"/>
    <n v="0"/>
    <x v="0"/>
    <x v="0"/>
    <s v="Normal"/>
    <s v="High"/>
  </r>
  <r>
    <x v="22"/>
    <x v="0"/>
    <x v="0"/>
    <n v="135"/>
    <n v="234"/>
    <n v="0"/>
    <n v="1"/>
    <n v="161"/>
    <n v="0"/>
    <n v="0.5"/>
    <n v="1"/>
    <n v="0"/>
    <n v="3"/>
    <n v="1"/>
    <x v="1"/>
    <x v="0"/>
    <s v="Elevated"/>
    <s v="High"/>
  </r>
  <r>
    <x v="8"/>
    <x v="0"/>
    <x v="0"/>
    <n v="140"/>
    <n v="239"/>
    <n v="0"/>
    <n v="1"/>
    <n v="160"/>
    <n v="0"/>
    <n v="1.2"/>
    <n v="2"/>
    <n v="0"/>
    <n v="2"/>
    <n v="1"/>
    <x v="1"/>
    <x v="0"/>
    <s v="Elevated"/>
    <s v="High"/>
  </r>
  <r>
    <x v="19"/>
    <x v="0"/>
    <x v="0"/>
    <n v="112"/>
    <n v="290"/>
    <n v="0"/>
    <n v="0"/>
    <n v="153"/>
    <n v="0"/>
    <n v="0"/>
    <n v="2"/>
    <n v="1"/>
    <n v="2"/>
    <n v="0"/>
    <x v="0"/>
    <x v="0"/>
    <s v="Normal"/>
    <s v="High"/>
  </r>
  <r>
    <x v="5"/>
    <x v="0"/>
    <x v="1"/>
    <n v="125"/>
    <n v="220"/>
    <n v="0"/>
    <n v="1"/>
    <n v="144"/>
    <n v="0"/>
    <n v="0.4"/>
    <n v="1"/>
    <n v="4"/>
    <n v="3"/>
    <n v="1"/>
    <x v="1"/>
    <x v="0"/>
    <s v="Normal"/>
    <s v="High"/>
  </r>
  <r>
    <x v="15"/>
    <x v="1"/>
    <x v="2"/>
    <n v="152"/>
    <n v="277"/>
    <n v="0"/>
    <n v="1"/>
    <n v="172"/>
    <n v="0"/>
    <n v="0"/>
    <n v="2"/>
    <n v="1"/>
    <n v="2"/>
    <n v="1"/>
    <x v="1"/>
    <x v="1"/>
    <s v="High Risk"/>
    <s v="High"/>
  </r>
  <r>
    <x v="22"/>
    <x v="0"/>
    <x v="3"/>
    <n v="178"/>
    <n v="270"/>
    <n v="0"/>
    <n v="0"/>
    <n v="145"/>
    <n v="0"/>
    <n v="4.2"/>
    <n v="0"/>
    <n v="0"/>
    <n v="3"/>
    <n v="1"/>
    <x v="1"/>
    <x v="0"/>
    <s v="High Risk"/>
    <s v="High"/>
  </r>
  <r>
    <x v="14"/>
    <x v="1"/>
    <x v="0"/>
    <n v="150"/>
    <n v="258"/>
    <n v="0"/>
    <n v="0"/>
    <n v="157"/>
    <n v="0"/>
    <n v="2.6"/>
    <n v="1"/>
    <n v="2"/>
    <n v="3"/>
    <n v="0"/>
    <x v="0"/>
    <x v="0"/>
    <s v="High Risk"/>
    <s v="High"/>
  </r>
  <r>
    <x v="1"/>
    <x v="1"/>
    <x v="0"/>
    <n v="138"/>
    <n v="234"/>
    <n v="0"/>
    <n v="0"/>
    <n v="160"/>
    <n v="0"/>
    <n v="0"/>
    <n v="2"/>
    <n v="0"/>
    <n v="2"/>
    <n v="1"/>
    <x v="1"/>
    <x v="0"/>
    <s v="Elevated"/>
    <s v="High"/>
  </r>
  <r>
    <x v="13"/>
    <x v="1"/>
    <x v="2"/>
    <n v="120"/>
    <n v="219"/>
    <n v="0"/>
    <n v="1"/>
    <n v="158"/>
    <n v="0"/>
    <n v="1.6"/>
    <n v="1"/>
    <n v="0"/>
    <n v="2"/>
    <n v="1"/>
    <x v="1"/>
    <x v="0"/>
    <s v="Normal"/>
    <s v="High"/>
  </r>
  <r>
    <x v="19"/>
    <x v="0"/>
    <x v="2"/>
    <n v="140"/>
    <n v="235"/>
    <n v="0"/>
    <n v="0"/>
    <n v="180"/>
    <n v="0"/>
    <n v="0"/>
    <n v="2"/>
    <n v="0"/>
    <n v="2"/>
    <n v="1"/>
    <x v="1"/>
    <x v="0"/>
    <s v="Elevated"/>
    <s v="High"/>
  </r>
  <r>
    <x v="33"/>
    <x v="0"/>
    <x v="2"/>
    <n v="118"/>
    <n v="277"/>
    <n v="0"/>
    <n v="1"/>
    <n v="151"/>
    <n v="0"/>
    <n v="1"/>
    <n v="2"/>
    <n v="1"/>
    <n v="3"/>
    <n v="1"/>
    <x v="1"/>
    <x v="1"/>
    <s v="Normal"/>
    <s v="High"/>
  </r>
  <r>
    <x v="15"/>
    <x v="0"/>
    <x v="0"/>
    <n v="125"/>
    <n v="254"/>
    <n v="1"/>
    <n v="1"/>
    <n v="163"/>
    <n v="0"/>
    <n v="0.2"/>
    <n v="1"/>
    <n v="2"/>
    <n v="3"/>
    <n v="0"/>
    <x v="0"/>
    <x v="1"/>
    <s v="Normal"/>
    <s v="High"/>
  </r>
  <r>
    <x v="13"/>
    <x v="1"/>
    <x v="0"/>
    <n v="110"/>
    <n v="254"/>
    <n v="0"/>
    <n v="0"/>
    <n v="159"/>
    <n v="0"/>
    <n v="0"/>
    <n v="2"/>
    <n v="0"/>
    <n v="2"/>
    <n v="1"/>
    <x v="1"/>
    <x v="0"/>
    <s v="Normal"/>
    <s v="High"/>
  </r>
  <r>
    <x v="8"/>
    <x v="1"/>
    <x v="2"/>
    <n v="135"/>
    <n v="304"/>
    <n v="1"/>
    <n v="1"/>
    <n v="170"/>
    <n v="0"/>
    <n v="0"/>
    <n v="2"/>
    <n v="0"/>
    <n v="2"/>
    <n v="1"/>
    <x v="1"/>
    <x v="0"/>
    <s v="Elevated"/>
    <s v="High"/>
  </r>
  <r>
    <x v="7"/>
    <x v="0"/>
    <x v="1"/>
    <n v="101"/>
    <n v="197"/>
    <n v="1"/>
    <n v="1"/>
    <n v="156"/>
    <n v="0"/>
    <n v="0"/>
    <n v="2"/>
    <n v="0"/>
    <n v="3"/>
    <n v="1"/>
    <x v="1"/>
    <x v="0"/>
    <s v="Normal"/>
    <s v="BorderLine High"/>
  </r>
  <r>
    <x v="6"/>
    <x v="0"/>
    <x v="1"/>
    <n v="130"/>
    <n v="262"/>
    <n v="0"/>
    <n v="1"/>
    <n v="155"/>
    <n v="0"/>
    <n v="0"/>
    <n v="2"/>
    <n v="0"/>
    <n v="2"/>
    <n v="1"/>
    <x v="1"/>
    <x v="0"/>
    <s v="Elevated"/>
    <s v="High"/>
  </r>
  <r>
    <x v="23"/>
    <x v="0"/>
    <x v="0"/>
    <n v="145"/>
    <n v="212"/>
    <n v="0"/>
    <n v="0"/>
    <n v="132"/>
    <n v="0"/>
    <n v="2"/>
    <n v="1"/>
    <n v="2"/>
    <n v="1"/>
    <n v="0"/>
    <x v="0"/>
    <x v="0"/>
    <s v="High Risk"/>
    <s v="High"/>
  </r>
  <r>
    <x v="17"/>
    <x v="1"/>
    <x v="1"/>
    <n v="140"/>
    <n v="195"/>
    <n v="0"/>
    <n v="1"/>
    <n v="179"/>
    <n v="0"/>
    <n v="0"/>
    <n v="2"/>
    <n v="2"/>
    <n v="2"/>
    <n v="1"/>
    <x v="1"/>
    <x v="0"/>
    <s v="Elevated"/>
    <s v="BorderLine High"/>
  </r>
  <r>
    <x v="26"/>
    <x v="0"/>
    <x v="0"/>
    <n v="112"/>
    <n v="212"/>
    <n v="0"/>
    <n v="0"/>
    <n v="132"/>
    <n v="1"/>
    <n v="0.1"/>
    <n v="2"/>
    <n v="1"/>
    <n v="2"/>
    <n v="0"/>
    <x v="0"/>
    <x v="1"/>
    <s v="Normal"/>
    <s v="High"/>
  </r>
  <r>
    <x v="6"/>
    <x v="1"/>
    <x v="0"/>
    <n v="128"/>
    <n v="205"/>
    <n v="0"/>
    <n v="2"/>
    <n v="130"/>
    <n v="1"/>
    <n v="2"/>
    <n v="1"/>
    <n v="1"/>
    <n v="3"/>
    <n v="0"/>
    <x v="0"/>
    <x v="0"/>
    <s v="Normal"/>
    <s v="High"/>
  </r>
  <r>
    <x v="10"/>
    <x v="0"/>
    <x v="0"/>
    <n v="115"/>
    <n v="303"/>
    <n v="0"/>
    <n v="1"/>
    <n v="181"/>
    <n v="0"/>
    <n v="1.2"/>
    <n v="1"/>
    <n v="0"/>
    <n v="2"/>
    <n v="1"/>
    <x v="1"/>
    <x v="0"/>
    <s v="Normal"/>
    <s v="High"/>
  </r>
  <r>
    <x v="38"/>
    <x v="1"/>
    <x v="3"/>
    <n v="140"/>
    <n v="239"/>
    <n v="0"/>
    <n v="1"/>
    <n v="151"/>
    <n v="0"/>
    <n v="1.8"/>
    <n v="2"/>
    <n v="2"/>
    <n v="2"/>
    <n v="1"/>
    <x v="1"/>
    <x v="1"/>
    <s v="Elevated"/>
    <s v="High"/>
  </r>
  <r>
    <x v="24"/>
    <x v="0"/>
    <x v="3"/>
    <n v="138"/>
    <n v="282"/>
    <n v="1"/>
    <n v="0"/>
    <n v="174"/>
    <n v="0"/>
    <n v="1.4"/>
    <n v="1"/>
    <n v="1"/>
    <n v="2"/>
    <n v="0"/>
    <x v="0"/>
    <x v="0"/>
    <s v="Elevated"/>
    <s v="High"/>
  </r>
  <r>
    <x v="3"/>
    <x v="0"/>
    <x v="0"/>
    <n v="138"/>
    <n v="166"/>
    <n v="0"/>
    <n v="0"/>
    <n v="125"/>
    <n v="1"/>
    <n v="3.6"/>
    <n v="1"/>
    <n v="1"/>
    <n v="2"/>
    <n v="0"/>
    <x v="0"/>
    <x v="0"/>
    <s v="Elevated"/>
    <s v="BorderLine High"/>
  </r>
  <r>
    <x v="24"/>
    <x v="0"/>
    <x v="0"/>
    <n v="120"/>
    <n v="177"/>
    <n v="0"/>
    <n v="1"/>
    <n v="140"/>
    <n v="0"/>
    <n v="0.4"/>
    <n v="2"/>
    <n v="0"/>
    <n v="3"/>
    <n v="1"/>
    <x v="1"/>
    <x v="0"/>
    <s v="Normal"/>
    <s v="BorderLine High"/>
  </r>
  <r>
    <x v="26"/>
    <x v="1"/>
    <x v="3"/>
    <n v="150"/>
    <n v="226"/>
    <n v="0"/>
    <n v="1"/>
    <n v="114"/>
    <n v="0"/>
    <n v="2.6"/>
    <n v="0"/>
    <n v="0"/>
    <n v="2"/>
    <n v="1"/>
    <x v="1"/>
    <x v="1"/>
    <s v="High Risk"/>
    <s v="High"/>
  </r>
  <r>
    <x v="6"/>
    <x v="1"/>
    <x v="1"/>
    <n v="135"/>
    <n v="250"/>
    <n v="0"/>
    <n v="0"/>
    <n v="161"/>
    <n v="0"/>
    <n v="1.4"/>
    <n v="1"/>
    <n v="0"/>
    <n v="2"/>
    <n v="1"/>
    <x v="1"/>
    <x v="0"/>
    <s v="Elevated"/>
    <s v="High"/>
  </r>
  <r>
    <x v="36"/>
    <x v="0"/>
    <x v="0"/>
    <n v="118"/>
    <n v="219"/>
    <n v="0"/>
    <n v="1"/>
    <n v="140"/>
    <n v="0"/>
    <n v="1.2"/>
    <n v="1"/>
    <n v="0"/>
    <n v="3"/>
    <n v="0"/>
    <x v="0"/>
    <x v="0"/>
    <s v="Normal"/>
    <s v="High"/>
  </r>
  <r>
    <x v="14"/>
    <x v="1"/>
    <x v="2"/>
    <n v="120"/>
    <n v="178"/>
    <n v="1"/>
    <n v="1"/>
    <n v="96"/>
    <n v="0"/>
    <n v="0"/>
    <n v="2"/>
    <n v="0"/>
    <n v="2"/>
    <n v="1"/>
    <x v="1"/>
    <x v="0"/>
    <s v="Normal"/>
    <s v="BorderLine High"/>
  </r>
  <r>
    <x v="0"/>
    <x v="0"/>
    <x v="0"/>
    <n v="108"/>
    <n v="233"/>
    <n v="1"/>
    <n v="1"/>
    <n v="147"/>
    <n v="0"/>
    <n v="0.1"/>
    <n v="2"/>
    <n v="3"/>
    <n v="3"/>
    <n v="1"/>
    <x v="1"/>
    <x v="0"/>
    <s v="Normal"/>
    <s v="High"/>
  </r>
  <r>
    <x v="23"/>
    <x v="0"/>
    <x v="2"/>
    <n v="140"/>
    <n v="335"/>
    <n v="0"/>
    <n v="1"/>
    <n v="158"/>
    <n v="0"/>
    <n v="0"/>
    <n v="2"/>
    <n v="0"/>
    <n v="2"/>
    <n v="0"/>
    <x v="0"/>
    <x v="0"/>
    <s v="Elevated"/>
    <s v="High"/>
  </r>
  <r>
    <x v="33"/>
    <x v="1"/>
    <x v="2"/>
    <n v="120"/>
    <n v="211"/>
    <n v="0"/>
    <n v="0"/>
    <n v="115"/>
    <n v="0"/>
    <n v="1.5"/>
    <n v="1"/>
    <n v="0"/>
    <n v="2"/>
    <n v="1"/>
    <x v="1"/>
    <x v="1"/>
    <s v="Normal"/>
    <s v="High"/>
  </r>
  <r>
    <x v="19"/>
    <x v="1"/>
    <x v="2"/>
    <n v="108"/>
    <n v="141"/>
    <n v="0"/>
    <n v="1"/>
    <n v="175"/>
    <n v="0"/>
    <n v="0.6"/>
    <n v="1"/>
    <n v="0"/>
    <n v="2"/>
    <n v="1"/>
    <x v="1"/>
    <x v="0"/>
    <s v="Normal"/>
    <s v="Normal"/>
  </r>
  <r>
    <x v="0"/>
    <x v="0"/>
    <x v="0"/>
    <n v="128"/>
    <n v="255"/>
    <n v="0"/>
    <n v="1"/>
    <n v="161"/>
    <n v="1"/>
    <n v="0"/>
    <n v="2"/>
    <n v="1"/>
    <n v="3"/>
    <n v="0"/>
    <x v="0"/>
    <x v="0"/>
    <s v="Normal"/>
    <s v="High"/>
  </r>
  <r>
    <x v="22"/>
    <x v="0"/>
    <x v="3"/>
    <n v="160"/>
    <n v="273"/>
    <n v="0"/>
    <n v="0"/>
    <n v="125"/>
    <n v="0"/>
    <n v="0"/>
    <n v="2"/>
    <n v="0"/>
    <n v="2"/>
    <n v="0"/>
    <x v="0"/>
    <x v="0"/>
    <s v="High Risk"/>
    <s v="High"/>
  </r>
  <r>
    <x v="8"/>
    <x v="0"/>
    <x v="0"/>
    <n v="120"/>
    <n v="188"/>
    <n v="0"/>
    <n v="1"/>
    <n v="113"/>
    <n v="0"/>
    <n v="1.4"/>
    <n v="1"/>
    <n v="1"/>
    <n v="3"/>
    <n v="0"/>
    <x v="0"/>
    <x v="0"/>
    <s v="Normal"/>
    <s v="BorderLine Hig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
  <r>
    <x v="0"/>
    <x v="0"/>
    <x v="0"/>
    <x v="0"/>
    <x v="0"/>
    <x v="0"/>
    <x v="0"/>
    <x v="0"/>
    <x v="0"/>
    <x v="0"/>
    <x v="0"/>
    <x v="0"/>
    <x v="0"/>
    <n v="0"/>
    <x v="0"/>
    <x v="0"/>
    <x v="0"/>
    <x v="0"/>
    <x v="0"/>
  </r>
  <r>
    <x v="1"/>
    <x v="0"/>
    <x v="0"/>
    <x v="1"/>
    <x v="1"/>
    <x v="1"/>
    <x v="1"/>
    <x v="1"/>
    <x v="1"/>
    <x v="1"/>
    <x v="1"/>
    <x v="1"/>
    <x v="0"/>
    <n v="0"/>
    <x v="0"/>
    <x v="0"/>
    <x v="1"/>
    <x v="0"/>
    <x v="0"/>
  </r>
  <r>
    <x v="2"/>
    <x v="0"/>
    <x v="0"/>
    <x v="2"/>
    <x v="2"/>
    <x v="0"/>
    <x v="0"/>
    <x v="2"/>
    <x v="1"/>
    <x v="2"/>
    <x v="1"/>
    <x v="1"/>
    <x v="0"/>
    <n v="0"/>
    <x v="0"/>
    <x v="1"/>
    <x v="2"/>
    <x v="1"/>
    <x v="0"/>
  </r>
  <r>
    <x v="3"/>
    <x v="0"/>
    <x v="0"/>
    <x v="3"/>
    <x v="1"/>
    <x v="0"/>
    <x v="0"/>
    <x v="3"/>
    <x v="0"/>
    <x v="3"/>
    <x v="0"/>
    <x v="2"/>
    <x v="0"/>
    <n v="0"/>
    <x v="0"/>
    <x v="0"/>
    <x v="2"/>
    <x v="0"/>
    <x v="0"/>
  </r>
  <r>
    <x v="4"/>
    <x v="1"/>
    <x v="0"/>
    <x v="4"/>
    <x v="3"/>
    <x v="1"/>
    <x v="0"/>
    <x v="4"/>
    <x v="0"/>
    <x v="4"/>
    <x v="2"/>
    <x v="3"/>
    <x v="1"/>
    <n v="0"/>
    <x v="0"/>
    <x v="0"/>
    <x v="1"/>
    <x v="0"/>
    <x v="0"/>
  </r>
  <r>
    <x v="5"/>
    <x v="1"/>
    <x v="0"/>
    <x v="5"/>
    <x v="4"/>
    <x v="0"/>
    <x v="1"/>
    <x v="5"/>
    <x v="0"/>
    <x v="0"/>
    <x v="2"/>
    <x v="1"/>
    <x v="1"/>
    <n v="1"/>
    <x v="1"/>
    <x v="0"/>
    <x v="0"/>
    <x v="0"/>
    <x v="0"/>
  </r>
  <r>
    <x v="5"/>
    <x v="0"/>
    <x v="0"/>
    <x v="6"/>
    <x v="5"/>
    <x v="0"/>
    <x v="2"/>
    <x v="6"/>
    <x v="0"/>
    <x v="5"/>
    <x v="1"/>
    <x v="3"/>
    <x v="2"/>
    <n v="0"/>
    <x v="0"/>
    <x v="0"/>
    <x v="0"/>
    <x v="0"/>
    <x v="0"/>
  </r>
  <r>
    <x v="6"/>
    <x v="0"/>
    <x v="0"/>
    <x v="7"/>
    <x v="6"/>
    <x v="0"/>
    <x v="1"/>
    <x v="7"/>
    <x v="1"/>
    <x v="6"/>
    <x v="2"/>
    <x v="2"/>
    <x v="0"/>
    <n v="0"/>
    <x v="0"/>
    <x v="0"/>
    <x v="2"/>
    <x v="0"/>
    <x v="0"/>
  </r>
  <r>
    <x v="7"/>
    <x v="0"/>
    <x v="0"/>
    <x v="8"/>
    <x v="7"/>
    <x v="0"/>
    <x v="1"/>
    <x v="8"/>
    <x v="0"/>
    <x v="6"/>
    <x v="0"/>
    <x v="1"/>
    <x v="0"/>
    <n v="0"/>
    <x v="0"/>
    <x v="0"/>
    <x v="0"/>
    <x v="0"/>
    <x v="0"/>
  </r>
  <r>
    <x v="8"/>
    <x v="0"/>
    <x v="0"/>
    <x v="9"/>
    <x v="8"/>
    <x v="0"/>
    <x v="1"/>
    <x v="9"/>
    <x v="1"/>
    <x v="7"/>
    <x v="2"/>
    <x v="0"/>
    <x v="1"/>
    <n v="0"/>
    <x v="0"/>
    <x v="0"/>
    <x v="0"/>
    <x v="0"/>
    <x v="0"/>
  </r>
  <r>
    <x v="9"/>
    <x v="1"/>
    <x v="0"/>
    <x v="10"/>
    <x v="9"/>
    <x v="0"/>
    <x v="0"/>
    <x v="2"/>
    <x v="0"/>
    <x v="8"/>
    <x v="2"/>
    <x v="1"/>
    <x v="1"/>
    <n v="1"/>
    <x v="1"/>
    <x v="1"/>
    <x v="0"/>
    <x v="2"/>
    <x v="0"/>
  </r>
  <r>
    <x v="10"/>
    <x v="1"/>
    <x v="0"/>
    <x v="11"/>
    <x v="10"/>
    <x v="1"/>
    <x v="1"/>
    <x v="10"/>
    <x v="1"/>
    <x v="9"/>
    <x v="2"/>
    <x v="1"/>
    <x v="0"/>
    <n v="0"/>
    <x v="0"/>
    <x v="0"/>
    <x v="1"/>
    <x v="0"/>
    <x v="0"/>
  </r>
  <r>
    <x v="11"/>
    <x v="1"/>
    <x v="1"/>
    <x v="12"/>
    <x v="11"/>
    <x v="0"/>
    <x v="0"/>
    <x v="11"/>
    <x v="0"/>
    <x v="10"/>
    <x v="0"/>
    <x v="1"/>
    <x v="1"/>
    <n v="1"/>
    <x v="1"/>
    <x v="2"/>
    <x v="0"/>
    <x v="0"/>
    <x v="1"/>
  </r>
  <r>
    <x v="12"/>
    <x v="0"/>
    <x v="0"/>
    <x v="1"/>
    <x v="12"/>
    <x v="0"/>
    <x v="0"/>
    <x v="5"/>
    <x v="1"/>
    <x v="11"/>
    <x v="2"/>
    <x v="3"/>
    <x v="0"/>
    <n v="0"/>
    <x v="0"/>
    <x v="0"/>
    <x v="1"/>
    <x v="0"/>
    <x v="0"/>
  </r>
  <r>
    <x v="0"/>
    <x v="0"/>
    <x v="0"/>
    <x v="13"/>
    <x v="13"/>
    <x v="1"/>
    <x v="0"/>
    <x v="12"/>
    <x v="1"/>
    <x v="0"/>
    <x v="2"/>
    <x v="1"/>
    <x v="3"/>
    <n v="0"/>
    <x v="0"/>
    <x v="0"/>
    <x v="0"/>
    <x v="0"/>
    <x v="0"/>
  </r>
  <r>
    <x v="12"/>
    <x v="1"/>
    <x v="2"/>
    <x v="1"/>
    <x v="14"/>
    <x v="0"/>
    <x v="1"/>
    <x v="13"/>
    <x v="0"/>
    <x v="12"/>
    <x v="0"/>
    <x v="2"/>
    <x v="1"/>
    <n v="1"/>
    <x v="1"/>
    <x v="0"/>
    <x v="1"/>
    <x v="0"/>
    <x v="2"/>
  </r>
  <r>
    <x v="8"/>
    <x v="0"/>
    <x v="0"/>
    <x v="14"/>
    <x v="15"/>
    <x v="0"/>
    <x v="1"/>
    <x v="14"/>
    <x v="1"/>
    <x v="13"/>
    <x v="2"/>
    <x v="2"/>
    <x v="0"/>
    <n v="0"/>
    <x v="0"/>
    <x v="0"/>
    <x v="0"/>
    <x v="0"/>
    <x v="0"/>
  </r>
  <r>
    <x v="13"/>
    <x v="1"/>
    <x v="1"/>
    <x v="8"/>
    <x v="16"/>
    <x v="0"/>
    <x v="0"/>
    <x v="15"/>
    <x v="0"/>
    <x v="14"/>
    <x v="0"/>
    <x v="1"/>
    <x v="1"/>
    <n v="1"/>
    <x v="1"/>
    <x v="0"/>
    <x v="0"/>
    <x v="0"/>
    <x v="1"/>
  </r>
  <r>
    <x v="5"/>
    <x v="0"/>
    <x v="2"/>
    <x v="1"/>
    <x v="17"/>
    <x v="1"/>
    <x v="1"/>
    <x v="16"/>
    <x v="0"/>
    <x v="3"/>
    <x v="0"/>
    <x v="1"/>
    <x v="1"/>
    <n v="1"/>
    <x v="1"/>
    <x v="0"/>
    <x v="1"/>
    <x v="0"/>
    <x v="2"/>
  </r>
  <r>
    <x v="14"/>
    <x v="0"/>
    <x v="2"/>
    <x v="1"/>
    <x v="18"/>
    <x v="0"/>
    <x v="1"/>
    <x v="1"/>
    <x v="0"/>
    <x v="9"/>
    <x v="2"/>
    <x v="1"/>
    <x v="1"/>
    <n v="0"/>
    <x v="0"/>
    <x v="0"/>
    <x v="1"/>
    <x v="1"/>
    <x v="2"/>
  </r>
  <r>
    <x v="15"/>
    <x v="1"/>
    <x v="0"/>
    <x v="15"/>
    <x v="19"/>
    <x v="0"/>
    <x v="0"/>
    <x v="13"/>
    <x v="0"/>
    <x v="15"/>
    <x v="0"/>
    <x v="0"/>
    <x v="1"/>
    <n v="1"/>
    <x v="1"/>
    <x v="1"/>
    <x v="0"/>
    <x v="0"/>
    <x v="0"/>
  </r>
  <r>
    <x v="16"/>
    <x v="0"/>
    <x v="0"/>
    <x v="16"/>
    <x v="20"/>
    <x v="0"/>
    <x v="1"/>
    <x v="17"/>
    <x v="1"/>
    <x v="9"/>
    <x v="2"/>
    <x v="1"/>
    <x v="1"/>
    <n v="1"/>
    <x v="1"/>
    <x v="0"/>
    <x v="0"/>
    <x v="0"/>
    <x v="0"/>
  </r>
  <r>
    <x v="17"/>
    <x v="1"/>
    <x v="2"/>
    <x v="17"/>
    <x v="21"/>
    <x v="0"/>
    <x v="1"/>
    <x v="18"/>
    <x v="0"/>
    <x v="3"/>
    <x v="0"/>
    <x v="1"/>
    <x v="1"/>
    <n v="1"/>
    <x v="1"/>
    <x v="0"/>
    <x v="1"/>
    <x v="0"/>
    <x v="2"/>
  </r>
  <r>
    <x v="18"/>
    <x v="1"/>
    <x v="2"/>
    <x v="8"/>
    <x v="22"/>
    <x v="0"/>
    <x v="0"/>
    <x v="19"/>
    <x v="0"/>
    <x v="3"/>
    <x v="2"/>
    <x v="1"/>
    <x v="1"/>
    <n v="1"/>
    <x v="1"/>
    <x v="0"/>
    <x v="0"/>
    <x v="0"/>
    <x v="2"/>
  </r>
  <r>
    <x v="3"/>
    <x v="1"/>
    <x v="0"/>
    <x v="2"/>
    <x v="23"/>
    <x v="0"/>
    <x v="1"/>
    <x v="20"/>
    <x v="1"/>
    <x v="0"/>
    <x v="2"/>
    <x v="1"/>
    <x v="0"/>
    <n v="0"/>
    <x v="0"/>
    <x v="0"/>
    <x v="2"/>
    <x v="0"/>
    <x v="0"/>
  </r>
  <r>
    <x v="19"/>
    <x v="0"/>
    <x v="2"/>
    <x v="18"/>
    <x v="24"/>
    <x v="0"/>
    <x v="0"/>
    <x v="21"/>
    <x v="1"/>
    <x v="16"/>
    <x v="0"/>
    <x v="1"/>
    <x v="1"/>
    <n v="1"/>
    <x v="1"/>
    <x v="0"/>
    <x v="1"/>
    <x v="0"/>
    <x v="2"/>
  </r>
  <r>
    <x v="5"/>
    <x v="1"/>
    <x v="1"/>
    <x v="19"/>
    <x v="25"/>
    <x v="1"/>
    <x v="1"/>
    <x v="22"/>
    <x v="0"/>
    <x v="3"/>
    <x v="0"/>
    <x v="0"/>
    <x v="1"/>
    <n v="0"/>
    <x v="0"/>
    <x v="0"/>
    <x v="1"/>
    <x v="0"/>
    <x v="1"/>
  </r>
  <r>
    <x v="20"/>
    <x v="0"/>
    <x v="2"/>
    <x v="18"/>
    <x v="26"/>
    <x v="1"/>
    <x v="1"/>
    <x v="13"/>
    <x v="1"/>
    <x v="17"/>
    <x v="2"/>
    <x v="2"/>
    <x v="2"/>
    <n v="0"/>
    <x v="0"/>
    <x v="0"/>
    <x v="1"/>
    <x v="0"/>
    <x v="2"/>
  </r>
  <r>
    <x v="6"/>
    <x v="1"/>
    <x v="0"/>
    <x v="20"/>
    <x v="27"/>
    <x v="0"/>
    <x v="2"/>
    <x v="23"/>
    <x v="1"/>
    <x v="18"/>
    <x v="2"/>
    <x v="1"/>
    <x v="1"/>
    <n v="0"/>
    <x v="0"/>
    <x v="0"/>
    <x v="2"/>
    <x v="0"/>
    <x v="0"/>
  </r>
  <r>
    <x v="19"/>
    <x v="0"/>
    <x v="0"/>
    <x v="8"/>
    <x v="28"/>
    <x v="0"/>
    <x v="0"/>
    <x v="8"/>
    <x v="1"/>
    <x v="19"/>
    <x v="1"/>
    <x v="1"/>
    <x v="2"/>
    <n v="0"/>
    <x v="0"/>
    <x v="0"/>
    <x v="0"/>
    <x v="1"/>
    <x v="0"/>
  </r>
  <r>
    <x v="21"/>
    <x v="0"/>
    <x v="0"/>
    <x v="18"/>
    <x v="29"/>
    <x v="0"/>
    <x v="0"/>
    <x v="24"/>
    <x v="1"/>
    <x v="20"/>
    <x v="2"/>
    <x v="2"/>
    <x v="0"/>
    <n v="0"/>
    <x v="0"/>
    <x v="0"/>
    <x v="1"/>
    <x v="2"/>
    <x v="0"/>
  </r>
  <r>
    <x v="2"/>
    <x v="0"/>
    <x v="2"/>
    <x v="7"/>
    <x v="30"/>
    <x v="0"/>
    <x v="0"/>
    <x v="25"/>
    <x v="1"/>
    <x v="21"/>
    <x v="2"/>
    <x v="2"/>
    <x v="0"/>
    <n v="0"/>
    <x v="0"/>
    <x v="1"/>
    <x v="2"/>
    <x v="0"/>
    <x v="2"/>
  </r>
  <r>
    <x v="13"/>
    <x v="0"/>
    <x v="2"/>
    <x v="21"/>
    <x v="31"/>
    <x v="0"/>
    <x v="0"/>
    <x v="26"/>
    <x v="0"/>
    <x v="3"/>
    <x v="0"/>
    <x v="1"/>
    <x v="1"/>
    <n v="1"/>
    <x v="1"/>
    <x v="0"/>
    <x v="0"/>
    <x v="1"/>
    <x v="2"/>
  </r>
  <r>
    <x v="7"/>
    <x v="0"/>
    <x v="2"/>
    <x v="22"/>
    <x v="32"/>
    <x v="0"/>
    <x v="0"/>
    <x v="27"/>
    <x v="0"/>
    <x v="22"/>
    <x v="2"/>
    <x v="1"/>
    <x v="1"/>
    <n v="0"/>
    <x v="0"/>
    <x v="0"/>
    <x v="2"/>
    <x v="0"/>
    <x v="2"/>
  </r>
  <r>
    <x v="12"/>
    <x v="0"/>
    <x v="3"/>
    <x v="0"/>
    <x v="33"/>
    <x v="0"/>
    <x v="1"/>
    <x v="2"/>
    <x v="1"/>
    <x v="23"/>
    <x v="0"/>
    <x v="2"/>
    <x v="1"/>
    <n v="1"/>
    <x v="1"/>
    <x v="0"/>
    <x v="0"/>
    <x v="0"/>
    <x v="3"/>
  </r>
  <r>
    <x v="22"/>
    <x v="0"/>
    <x v="0"/>
    <x v="4"/>
    <x v="34"/>
    <x v="0"/>
    <x v="1"/>
    <x v="28"/>
    <x v="0"/>
    <x v="3"/>
    <x v="0"/>
    <x v="1"/>
    <x v="1"/>
    <n v="1"/>
    <x v="1"/>
    <x v="0"/>
    <x v="1"/>
    <x v="0"/>
    <x v="0"/>
  </r>
  <r>
    <x v="23"/>
    <x v="0"/>
    <x v="0"/>
    <x v="13"/>
    <x v="35"/>
    <x v="0"/>
    <x v="0"/>
    <x v="29"/>
    <x v="1"/>
    <x v="24"/>
    <x v="2"/>
    <x v="2"/>
    <x v="0"/>
    <n v="1"/>
    <x v="1"/>
    <x v="0"/>
    <x v="0"/>
    <x v="0"/>
    <x v="0"/>
  </r>
  <r>
    <x v="21"/>
    <x v="0"/>
    <x v="2"/>
    <x v="13"/>
    <x v="36"/>
    <x v="0"/>
    <x v="1"/>
    <x v="30"/>
    <x v="0"/>
    <x v="16"/>
    <x v="2"/>
    <x v="2"/>
    <x v="0"/>
    <n v="0"/>
    <x v="0"/>
    <x v="0"/>
    <x v="0"/>
    <x v="0"/>
    <x v="2"/>
  </r>
  <r>
    <x v="24"/>
    <x v="1"/>
    <x v="2"/>
    <x v="7"/>
    <x v="37"/>
    <x v="0"/>
    <x v="1"/>
    <x v="31"/>
    <x v="0"/>
    <x v="6"/>
    <x v="0"/>
    <x v="1"/>
    <x v="1"/>
    <n v="1"/>
    <x v="1"/>
    <x v="0"/>
    <x v="2"/>
    <x v="0"/>
    <x v="2"/>
  </r>
  <r>
    <x v="8"/>
    <x v="0"/>
    <x v="2"/>
    <x v="8"/>
    <x v="38"/>
    <x v="0"/>
    <x v="1"/>
    <x v="27"/>
    <x v="0"/>
    <x v="16"/>
    <x v="2"/>
    <x v="1"/>
    <x v="0"/>
    <n v="1"/>
    <x v="1"/>
    <x v="0"/>
    <x v="0"/>
    <x v="0"/>
    <x v="2"/>
  </r>
  <r>
    <x v="3"/>
    <x v="1"/>
    <x v="0"/>
    <x v="18"/>
    <x v="39"/>
    <x v="0"/>
    <x v="1"/>
    <x v="32"/>
    <x v="0"/>
    <x v="3"/>
    <x v="0"/>
    <x v="1"/>
    <x v="1"/>
    <n v="0"/>
    <x v="0"/>
    <x v="0"/>
    <x v="1"/>
    <x v="0"/>
    <x v="0"/>
  </r>
  <r>
    <x v="6"/>
    <x v="1"/>
    <x v="1"/>
    <x v="11"/>
    <x v="40"/>
    <x v="0"/>
    <x v="0"/>
    <x v="33"/>
    <x v="0"/>
    <x v="20"/>
    <x v="0"/>
    <x v="1"/>
    <x v="1"/>
    <n v="1"/>
    <x v="1"/>
    <x v="0"/>
    <x v="1"/>
    <x v="0"/>
    <x v="1"/>
  </r>
  <r>
    <x v="18"/>
    <x v="0"/>
    <x v="0"/>
    <x v="1"/>
    <x v="41"/>
    <x v="0"/>
    <x v="0"/>
    <x v="34"/>
    <x v="0"/>
    <x v="3"/>
    <x v="0"/>
    <x v="1"/>
    <x v="1"/>
    <n v="1"/>
    <x v="1"/>
    <x v="0"/>
    <x v="1"/>
    <x v="0"/>
    <x v="0"/>
  </r>
  <r>
    <x v="25"/>
    <x v="0"/>
    <x v="1"/>
    <x v="17"/>
    <x v="1"/>
    <x v="0"/>
    <x v="0"/>
    <x v="35"/>
    <x v="0"/>
    <x v="3"/>
    <x v="2"/>
    <x v="1"/>
    <x v="2"/>
    <n v="1"/>
    <x v="1"/>
    <x v="0"/>
    <x v="1"/>
    <x v="0"/>
    <x v="1"/>
  </r>
  <r>
    <x v="26"/>
    <x v="1"/>
    <x v="0"/>
    <x v="23"/>
    <x v="42"/>
    <x v="1"/>
    <x v="0"/>
    <x v="16"/>
    <x v="1"/>
    <x v="0"/>
    <x v="2"/>
    <x v="0"/>
    <x v="0"/>
    <n v="0"/>
    <x v="0"/>
    <x v="1"/>
    <x v="2"/>
    <x v="0"/>
    <x v="0"/>
  </r>
  <r>
    <x v="26"/>
    <x v="1"/>
    <x v="2"/>
    <x v="24"/>
    <x v="43"/>
    <x v="0"/>
    <x v="1"/>
    <x v="22"/>
    <x v="0"/>
    <x v="3"/>
    <x v="2"/>
    <x v="2"/>
    <x v="1"/>
    <n v="1"/>
    <x v="1"/>
    <x v="1"/>
    <x v="2"/>
    <x v="0"/>
    <x v="2"/>
  </r>
  <r>
    <x v="14"/>
    <x v="0"/>
    <x v="0"/>
    <x v="25"/>
    <x v="44"/>
    <x v="1"/>
    <x v="0"/>
    <x v="36"/>
    <x v="1"/>
    <x v="23"/>
    <x v="0"/>
    <x v="0"/>
    <x v="0"/>
    <n v="0"/>
    <x v="0"/>
    <x v="0"/>
    <x v="0"/>
    <x v="0"/>
    <x v="0"/>
  </r>
  <r>
    <x v="5"/>
    <x v="1"/>
    <x v="3"/>
    <x v="22"/>
    <x v="45"/>
    <x v="1"/>
    <x v="1"/>
    <x v="15"/>
    <x v="0"/>
    <x v="0"/>
    <x v="0"/>
    <x v="1"/>
    <x v="1"/>
    <n v="1"/>
    <x v="1"/>
    <x v="0"/>
    <x v="2"/>
    <x v="0"/>
    <x v="3"/>
  </r>
  <r>
    <x v="21"/>
    <x v="1"/>
    <x v="0"/>
    <x v="1"/>
    <x v="46"/>
    <x v="0"/>
    <x v="0"/>
    <x v="37"/>
    <x v="1"/>
    <x v="24"/>
    <x v="2"/>
    <x v="1"/>
    <x v="0"/>
    <n v="0"/>
    <x v="0"/>
    <x v="0"/>
    <x v="1"/>
    <x v="0"/>
    <x v="0"/>
  </r>
  <r>
    <x v="27"/>
    <x v="0"/>
    <x v="2"/>
    <x v="4"/>
    <x v="47"/>
    <x v="0"/>
    <x v="0"/>
    <x v="19"/>
    <x v="0"/>
    <x v="3"/>
    <x v="0"/>
    <x v="4"/>
    <x v="1"/>
    <n v="1"/>
    <x v="1"/>
    <x v="0"/>
    <x v="1"/>
    <x v="1"/>
    <x v="2"/>
  </r>
  <r>
    <x v="28"/>
    <x v="0"/>
    <x v="2"/>
    <x v="8"/>
    <x v="48"/>
    <x v="0"/>
    <x v="0"/>
    <x v="38"/>
    <x v="0"/>
    <x v="25"/>
    <x v="2"/>
    <x v="3"/>
    <x v="0"/>
    <n v="0"/>
    <x v="0"/>
    <x v="0"/>
    <x v="0"/>
    <x v="1"/>
    <x v="2"/>
  </r>
  <r>
    <x v="6"/>
    <x v="0"/>
    <x v="0"/>
    <x v="1"/>
    <x v="49"/>
    <x v="0"/>
    <x v="0"/>
    <x v="39"/>
    <x v="1"/>
    <x v="26"/>
    <x v="1"/>
    <x v="1"/>
    <x v="0"/>
    <n v="0"/>
    <x v="0"/>
    <x v="0"/>
    <x v="1"/>
    <x v="0"/>
    <x v="0"/>
  </r>
  <r>
    <x v="20"/>
    <x v="0"/>
    <x v="3"/>
    <x v="8"/>
    <x v="50"/>
    <x v="0"/>
    <x v="1"/>
    <x v="15"/>
    <x v="0"/>
    <x v="4"/>
    <x v="2"/>
    <x v="1"/>
    <x v="0"/>
    <n v="1"/>
    <x v="1"/>
    <x v="0"/>
    <x v="0"/>
    <x v="1"/>
    <x v="3"/>
  </r>
  <r>
    <x v="29"/>
    <x v="0"/>
    <x v="1"/>
    <x v="18"/>
    <x v="51"/>
    <x v="0"/>
    <x v="1"/>
    <x v="40"/>
    <x v="0"/>
    <x v="24"/>
    <x v="2"/>
    <x v="1"/>
    <x v="1"/>
    <n v="1"/>
    <x v="1"/>
    <x v="0"/>
    <x v="1"/>
    <x v="0"/>
    <x v="1"/>
  </r>
  <r>
    <x v="15"/>
    <x v="0"/>
    <x v="2"/>
    <x v="26"/>
    <x v="0"/>
    <x v="0"/>
    <x v="1"/>
    <x v="30"/>
    <x v="0"/>
    <x v="6"/>
    <x v="2"/>
    <x v="1"/>
    <x v="0"/>
    <n v="0"/>
    <x v="0"/>
    <x v="1"/>
    <x v="2"/>
    <x v="0"/>
    <x v="2"/>
  </r>
  <r>
    <x v="21"/>
    <x v="0"/>
    <x v="1"/>
    <x v="27"/>
    <x v="52"/>
    <x v="0"/>
    <x v="1"/>
    <x v="41"/>
    <x v="0"/>
    <x v="3"/>
    <x v="0"/>
    <x v="2"/>
    <x v="1"/>
    <n v="0"/>
    <x v="0"/>
    <x v="0"/>
    <x v="2"/>
    <x v="0"/>
    <x v="1"/>
  </r>
  <r>
    <x v="30"/>
    <x v="0"/>
    <x v="1"/>
    <x v="18"/>
    <x v="13"/>
    <x v="0"/>
    <x v="1"/>
    <x v="42"/>
    <x v="0"/>
    <x v="3"/>
    <x v="0"/>
    <x v="1"/>
    <x v="1"/>
    <n v="1"/>
    <x v="1"/>
    <x v="2"/>
    <x v="1"/>
    <x v="0"/>
    <x v="1"/>
  </r>
  <r>
    <x v="15"/>
    <x v="0"/>
    <x v="0"/>
    <x v="5"/>
    <x v="53"/>
    <x v="0"/>
    <x v="1"/>
    <x v="2"/>
    <x v="1"/>
    <x v="27"/>
    <x v="2"/>
    <x v="0"/>
    <x v="1"/>
    <n v="0"/>
    <x v="0"/>
    <x v="1"/>
    <x v="0"/>
    <x v="0"/>
    <x v="0"/>
  </r>
  <r>
    <x v="22"/>
    <x v="0"/>
    <x v="2"/>
    <x v="22"/>
    <x v="0"/>
    <x v="1"/>
    <x v="0"/>
    <x v="43"/>
    <x v="0"/>
    <x v="8"/>
    <x v="0"/>
    <x v="1"/>
    <x v="1"/>
    <n v="1"/>
    <x v="1"/>
    <x v="0"/>
    <x v="2"/>
    <x v="0"/>
    <x v="2"/>
  </r>
  <r>
    <x v="22"/>
    <x v="0"/>
    <x v="3"/>
    <x v="28"/>
    <x v="54"/>
    <x v="0"/>
    <x v="1"/>
    <x v="44"/>
    <x v="0"/>
    <x v="24"/>
    <x v="2"/>
    <x v="1"/>
    <x v="0"/>
    <n v="0"/>
    <x v="0"/>
    <x v="0"/>
    <x v="2"/>
    <x v="0"/>
    <x v="3"/>
  </r>
  <r>
    <x v="1"/>
    <x v="0"/>
    <x v="2"/>
    <x v="18"/>
    <x v="55"/>
    <x v="1"/>
    <x v="1"/>
    <x v="22"/>
    <x v="0"/>
    <x v="20"/>
    <x v="1"/>
    <x v="1"/>
    <x v="1"/>
    <n v="1"/>
    <x v="1"/>
    <x v="0"/>
    <x v="1"/>
    <x v="1"/>
    <x v="2"/>
  </r>
  <r>
    <x v="18"/>
    <x v="0"/>
    <x v="0"/>
    <x v="19"/>
    <x v="56"/>
    <x v="0"/>
    <x v="0"/>
    <x v="2"/>
    <x v="1"/>
    <x v="28"/>
    <x v="2"/>
    <x v="1"/>
    <x v="2"/>
    <n v="0"/>
    <x v="0"/>
    <x v="0"/>
    <x v="1"/>
    <x v="0"/>
    <x v="0"/>
  </r>
  <r>
    <x v="31"/>
    <x v="1"/>
    <x v="2"/>
    <x v="8"/>
    <x v="57"/>
    <x v="0"/>
    <x v="0"/>
    <x v="45"/>
    <x v="0"/>
    <x v="3"/>
    <x v="0"/>
    <x v="1"/>
    <x v="1"/>
    <n v="1"/>
    <x v="1"/>
    <x v="0"/>
    <x v="0"/>
    <x v="0"/>
    <x v="2"/>
  </r>
  <r>
    <x v="4"/>
    <x v="1"/>
    <x v="0"/>
    <x v="7"/>
    <x v="58"/>
    <x v="0"/>
    <x v="1"/>
    <x v="7"/>
    <x v="0"/>
    <x v="29"/>
    <x v="1"/>
    <x v="3"/>
    <x v="0"/>
    <n v="0"/>
    <x v="0"/>
    <x v="0"/>
    <x v="2"/>
    <x v="1"/>
    <x v="0"/>
  </r>
  <r>
    <x v="22"/>
    <x v="0"/>
    <x v="0"/>
    <x v="28"/>
    <x v="59"/>
    <x v="0"/>
    <x v="1"/>
    <x v="6"/>
    <x v="1"/>
    <x v="18"/>
    <x v="1"/>
    <x v="1"/>
    <x v="0"/>
    <n v="0"/>
    <x v="0"/>
    <x v="0"/>
    <x v="2"/>
    <x v="0"/>
    <x v="0"/>
  </r>
  <r>
    <x v="3"/>
    <x v="0"/>
    <x v="0"/>
    <x v="1"/>
    <x v="60"/>
    <x v="0"/>
    <x v="1"/>
    <x v="46"/>
    <x v="1"/>
    <x v="4"/>
    <x v="0"/>
    <x v="2"/>
    <x v="0"/>
    <n v="0"/>
    <x v="0"/>
    <x v="0"/>
    <x v="1"/>
    <x v="0"/>
    <x v="0"/>
  </r>
  <r>
    <x v="20"/>
    <x v="0"/>
    <x v="0"/>
    <x v="0"/>
    <x v="7"/>
    <x v="1"/>
    <x v="1"/>
    <x v="8"/>
    <x v="1"/>
    <x v="20"/>
    <x v="2"/>
    <x v="2"/>
    <x v="1"/>
    <n v="0"/>
    <x v="0"/>
    <x v="0"/>
    <x v="0"/>
    <x v="0"/>
    <x v="0"/>
  </r>
  <r>
    <x v="22"/>
    <x v="0"/>
    <x v="0"/>
    <x v="1"/>
    <x v="61"/>
    <x v="0"/>
    <x v="0"/>
    <x v="15"/>
    <x v="1"/>
    <x v="3"/>
    <x v="0"/>
    <x v="2"/>
    <x v="0"/>
    <n v="0"/>
    <x v="0"/>
    <x v="0"/>
    <x v="1"/>
    <x v="1"/>
    <x v="0"/>
  </r>
  <r>
    <x v="29"/>
    <x v="0"/>
    <x v="0"/>
    <x v="18"/>
    <x v="26"/>
    <x v="1"/>
    <x v="1"/>
    <x v="30"/>
    <x v="1"/>
    <x v="3"/>
    <x v="0"/>
    <x v="0"/>
    <x v="0"/>
    <n v="0"/>
    <x v="0"/>
    <x v="0"/>
    <x v="1"/>
    <x v="0"/>
    <x v="0"/>
  </r>
  <r>
    <x v="32"/>
    <x v="0"/>
    <x v="2"/>
    <x v="4"/>
    <x v="62"/>
    <x v="0"/>
    <x v="1"/>
    <x v="12"/>
    <x v="0"/>
    <x v="3"/>
    <x v="0"/>
    <x v="1"/>
    <x v="1"/>
    <n v="1"/>
    <x v="1"/>
    <x v="0"/>
    <x v="1"/>
    <x v="0"/>
    <x v="2"/>
  </r>
  <r>
    <x v="29"/>
    <x v="0"/>
    <x v="2"/>
    <x v="14"/>
    <x v="63"/>
    <x v="1"/>
    <x v="0"/>
    <x v="47"/>
    <x v="0"/>
    <x v="3"/>
    <x v="0"/>
    <x v="0"/>
    <x v="1"/>
    <n v="1"/>
    <x v="1"/>
    <x v="0"/>
    <x v="0"/>
    <x v="0"/>
    <x v="2"/>
  </r>
  <r>
    <x v="17"/>
    <x v="0"/>
    <x v="0"/>
    <x v="1"/>
    <x v="64"/>
    <x v="0"/>
    <x v="1"/>
    <x v="8"/>
    <x v="1"/>
    <x v="30"/>
    <x v="0"/>
    <x v="0"/>
    <x v="0"/>
    <n v="0"/>
    <x v="0"/>
    <x v="0"/>
    <x v="1"/>
    <x v="1"/>
    <x v="0"/>
  </r>
  <r>
    <x v="0"/>
    <x v="0"/>
    <x v="1"/>
    <x v="29"/>
    <x v="65"/>
    <x v="0"/>
    <x v="0"/>
    <x v="48"/>
    <x v="0"/>
    <x v="6"/>
    <x v="0"/>
    <x v="2"/>
    <x v="1"/>
    <n v="1"/>
    <x v="1"/>
    <x v="0"/>
    <x v="1"/>
    <x v="0"/>
    <x v="1"/>
  </r>
  <r>
    <x v="13"/>
    <x v="0"/>
    <x v="2"/>
    <x v="1"/>
    <x v="24"/>
    <x v="0"/>
    <x v="0"/>
    <x v="26"/>
    <x v="0"/>
    <x v="17"/>
    <x v="2"/>
    <x v="2"/>
    <x v="0"/>
    <n v="0"/>
    <x v="0"/>
    <x v="0"/>
    <x v="1"/>
    <x v="0"/>
    <x v="2"/>
  </r>
  <r>
    <x v="28"/>
    <x v="0"/>
    <x v="2"/>
    <x v="12"/>
    <x v="9"/>
    <x v="0"/>
    <x v="1"/>
    <x v="49"/>
    <x v="0"/>
    <x v="6"/>
    <x v="0"/>
    <x v="3"/>
    <x v="1"/>
    <n v="0"/>
    <x v="0"/>
    <x v="0"/>
    <x v="0"/>
    <x v="2"/>
    <x v="2"/>
  </r>
  <r>
    <x v="19"/>
    <x v="0"/>
    <x v="1"/>
    <x v="8"/>
    <x v="66"/>
    <x v="0"/>
    <x v="0"/>
    <x v="45"/>
    <x v="0"/>
    <x v="3"/>
    <x v="0"/>
    <x v="1"/>
    <x v="1"/>
    <n v="1"/>
    <x v="1"/>
    <x v="0"/>
    <x v="0"/>
    <x v="0"/>
    <x v="1"/>
  </r>
  <r>
    <x v="22"/>
    <x v="1"/>
    <x v="0"/>
    <x v="30"/>
    <x v="7"/>
    <x v="0"/>
    <x v="0"/>
    <x v="50"/>
    <x v="1"/>
    <x v="3"/>
    <x v="2"/>
    <x v="1"/>
    <x v="1"/>
    <n v="0"/>
    <x v="0"/>
    <x v="0"/>
    <x v="2"/>
    <x v="0"/>
    <x v="0"/>
  </r>
  <r>
    <x v="4"/>
    <x v="1"/>
    <x v="0"/>
    <x v="1"/>
    <x v="67"/>
    <x v="0"/>
    <x v="1"/>
    <x v="36"/>
    <x v="0"/>
    <x v="22"/>
    <x v="1"/>
    <x v="0"/>
    <x v="1"/>
    <n v="0"/>
    <x v="0"/>
    <x v="0"/>
    <x v="1"/>
    <x v="0"/>
    <x v="0"/>
  </r>
  <r>
    <x v="33"/>
    <x v="0"/>
    <x v="0"/>
    <x v="31"/>
    <x v="50"/>
    <x v="1"/>
    <x v="0"/>
    <x v="51"/>
    <x v="0"/>
    <x v="18"/>
    <x v="2"/>
    <x v="0"/>
    <x v="0"/>
    <n v="0"/>
    <x v="0"/>
    <x v="1"/>
    <x v="2"/>
    <x v="1"/>
    <x v="0"/>
  </r>
  <r>
    <x v="8"/>
    <x v="1"/>
    <x v="2"/>
    <x v="32"/>
    <x v="68"/>
    <x v="0"/>
    <x v="1"/>
    <x v="52"/>
    <x v="0"/>
    <x v="3"/>
    <x v="0"/>
    <x v="1"/>
    <x v="1"/>
    <n v="1"/>
    <x v="1"/>
    <x v="0"/>
    <x v="0"/>
    <x v="0"/>
    <x v="2"/>
  </r>
  <r>
    <x v="4"/>
    <x v="1"/>
    <x v="0"/>
    <x v="14"/>
    <x v="22"/>
    <x v="0"/>
    <x v="0"/>
    <x v="26"/>
    <x v="0"/>
    <x v="3"/>
    <x v="0"/>
    <x v="1"/>
    <x v="1"/>
    <n v="1"/>
    <x v="1"/>
    <x v="0"/>
    <x v="0"/>
    <x v="0"/>
    <x v="0"/>
  </r>
  <r>
    <x v="4"/>
    <x v="0"/>
    <x v="1"/>
    <x v="13"/>
    <x v="20"/>
    <x v="1"/>
    <x v="1"/>
    <x v="6"/>
    <x v="0"/>
    <x v="3"/>
    <x v="0"/>
    <x v="1"/>
    <x v="1"/>
    <n v="1"/>
    <x v="1"/>
    <x v="0"/>
    <x v="0"/>
    <x v="0"/>
    <x v="1"/>
  </r>
  <r>
    <x v="16"/>
    <x v="1"/>
    <x v="0"/>
    <x v="4"/>
    <x v="69"/>
    <x v="0"/>
    <x v="1"/>
    <x v="22"/>
    <x v="1"/>
    <x v="24"/>
    <x v="2"/>
    <x v="1"/>
    <x v="1"/>
    <n v="1"/>
    <x v="1"/>
    <x v="0"/>
    <x v="1"/>
    <x v="0"/>
    <x v="0"/>
  </r>
  <r>
    <x v="21"/>
    <x v="1"/>
    <x v="0"/>
    <x v="13"/>
    <x v="70"/>
    <x v="0"/>
    <x v="1"/>
    <x v="44"/>
    <x v="0"/>
    <x v="3"/>
    <x v="0"/>
    <x v="2"/>
    <x v="1"/>
    <n v="1"/>
    <x v="1"/>
    <x v="0"/>
    <x v="0"/>
    <x v="0"/>
    <x v="0"/>
  </r>
  <r>
    <x v="1"/>
    <x v="0"/>
    <x v="0"/>
    <x v="33"/>
    <x v="71"/>
    <x v="0"/>
    <x v="0"/>
    <x v="53"/>
    <x v="1"/>
    <x v="25"/>
    <x v="2"/>
    <x v="0"/>
    <x v="0"/>
    <n v="0"/>
    <x v="0"/>
    <x v="0"/>
    <x v="0"/>
    <x v="0"/>
    <x v="0"/>
  </r>
  <r>
    <x v="24"/>
    <x v="0"/>
    <x v="0"/>
    <x v="34"/>
    <x v="4"/>
    <x v="0"/>
    <x v="1"/>
    <x v="48"/>
    <x v="0"/>
    <x v="17"/>
    <x v="0"/>
    <x v="0"/>
    <x v="2"/>
    <n v="0"/>
    <x v="0"/>
    <x v="0"/>
    <x v="0"/>
    <x v="0"/>
    <x v="0"/>
  </r>
  <r>
    <x v="34"/>
    <x v="1"/>
    <x v="2"/>
    <x v="1"/>
    <x v="55"/>
    <x v="0"/>
    <x v="2"/>
    <x v="9"/>
    <x v="0"/>
    <x v="14"/>
    <x v="2"/>
    <x v="1"/>
    <x v="1"/>
    <n v="1"/>
    <x v="1"/>
    <x v="1"/>
    <x v="1"/>
    <x v="1"/>
    <x v="2"/>
  </r>
  <r>
    <x v="10"/>
    <x v="1"/>
    <x v="2"/>
    <x v="9"/>
    <x v="33"/>
    <x v="0"/>
    <x v="0"/>
    <x v="16"/>
    <x v="0"/>
    <x v="24"/>
    <x v="2"/>
    <x v="1"/>
    <x v="1"/>
    <n v="1"/>
    <x v="1"/>
    <x v="0"/>
    <x v="0"/>
    <x v="0"/>
    <x v="2"/>
  </r>
  <r>
    <x v="21"/>
    <x v="0"/>
    <x v="2"/>
    <x v="22"/>
    <x v="72"/>
    <x v="1"/>
    <x v="0"/>
    <x v="19"/>
    <x v="0"/>
    <x v="24"/>
    <x v="0"/>
    <x v="2"/>
    <x v="0"/>
    <n v="1"/>
    <x v="1"/>
    <x v="0"/>
    <x v="2"/>
    <x v="2"/>
    <x v="2"/>
  </r>
  <r>
    <x v="8"/>
    <x v="0"/>
    <x v="1"/>
    <x v="32"/>
    <x v="73"/>
    <x v="0"/>
    <x v="0"/>
    <x v="12"/>
    <x v="0"/>
    <x v="3"/>
    <x v="0"/>
    <x v="1"/>
    <x v="0"/>
    <n v="1"/>
    <x v="1"/>
    <x v="0"/>
    <x v="0"/>
    <x v="0"/>
    <x v="1"/>
  </r>
  <r>
    <x v="0"/>
    <x v="0"/>
    <x v="3"/>
    <x v="12"/>
    <x v="74"/>
    <x v="0"/>
    <x v="1"/>
    <x v="54"/>
    <x v="0"/>
    <x v="3"/>
    <x v="2"/>
    <x v="1"/>
    <x v="2"/>
    <n v="1"/>
    <x v="1"/>
    <x v="0"/>
    <x v="0"/>
    <x v="1"/>
    <x v="3"/>
  </r>
  <r>
    <x v="32"/>
    <x v="0"/>
    <x v="0"/>
    <x v="34"/>
    <x v="75"/>
    <x v="0"/>
    <x v="1"/>
    <x v="55"/>
    <x v="1"/>
    <x v="0"/>
    <x v="2"/>
    <x v="2"/>
    <x v="1"/>
    <n v="0"/>
    <x v="0"/>
    <x v="0"/>
    <x v="0"/>
    <x v="0"/>
    <x v="0"/>
  </r>
  <r>
    <x v="12"/>
    <x v="0"/>
    <x v="0"/>
    <x v="1"/>
    <x v="53"/>
    <x v="0"/>
    <x v="0"/>
    <x v="19"/>
    <x v="1"/>
    <x v="8"/>
    <x v="0"/>
    <x v="1"/>
    <x v="0"/>
    <n v="0"/>
    <x v="0"/>
    <x v="0"/>
    <x v="1"/>
    <x v="0"/>
    <x v="0"/>
  </r>
  <r>
    <x v="4"/>
    <x v="0"/>
    <x v="1"/>
    <x v="8"/>
    <x v="76"/>
    <x v="0"/>
    <x v="1"/>
    <x v="56"/>
    <x v="0"/>
    <x v="23"/>
    <x v="2"/>
    <x v="2"/>
    <x v="0"/>
    <n v="0"/>
    <x v="0"/>
    <x v="0"/>
    <x v="0"/>
    <x v="0"/>
    <x v="1"/>
  </r>
  <r>
    <x v="35"/>
    <x v="0"/>
    <x v="0"/>
    <x v="26"/>
    <x v="19"/>
    <x v="0"/>
    <x v="0"/>
    <x v="57"/>
    <x v="0"/>
    <x v="3"/>
    <x v="0"/>
    <x v="1"/>
    <x v="0"/>
    <n v="0"/>
    <x v="0"/>
    <x v="0"/>
    <x v="2"/>
    <x v="0"/>
    <x v="0"/>
  </r>
  <r>
    <x v="8"/>
    <x v="0"/>
    <x v="0"/>
    <x v="34"/>
    <x v="77"/>
    <x v="0"/>
    <x v="1"/>
    <x v="58"/>
    <x v="1"/>
    <x v="3"/>
    <x v="2"/>
    <x v="2"/>
    <x v="1"/>
    <n v="0"/>
    <x v="0"/>
    <x v="0"/>
    <x v="0"/>
    <x v="0"/>
    <x v="0"/>
  </r>
  <r>
    <x v="19"/>
    <x v="0"/>
    <x v="0"/>
    <x v="34"/>
    <x v="55"/>
    <x v="0"/>
    <x v="1"/>
    <x v="59"/>
    <x v="0"/>
    <x v="3"/>
    <x v="0"/>
    <x v="2"/>
    <x v="1"/>
    <n v="0"/>
    <x v="0"/>
    <x v="0"/>
    <x v="0"/>
    <x v="1"/>
    <x v="0"/>
  </r>
  <r>
    <x v="1"/>
    <x v="0"/>
    <x v="0"/>
    <x v="35"/>
    <x v="41"/>
    <x v="0"/>
    <x v="1"/>
    <x v="39"/>
    <x v="1"/>
    <x v="3"/>
    <x v="0"/>
    <x v="1"/>
    <x v="0"/>
    <n v="1"/>
    <x v="1"/>
    <x v="0"/>
    <x v="2"/>
    <x v="0"/>
    <x v="0"/>
  </r>
  <r>
    <x v="21"/>
    <x v="0"/>
    <x v="0"/>
    <x v="34"/>
    <x v="78"/>
    <x v="0"/>
    <x v="0"/>
    <x v="50"/>
    <x v="1"/>
    <x v="9"/>
    <x v="2"/>
    <x v="2"/>
    <x v="0"/>
    <n v="0"/>
    <x v="0"/>
    <x v="0"/>
    <x v="0"/>
    <x v="0"/>
    <x v="0"/>
  </r>
  <r>
    <x v="22"/>
    <x v="0"/>
    <x v="2"/>
    <x v="36"/>
    <x v="79"/>
    <x v="1"/>
    <x v="0"/>
    <x v="60"/>
    <x v="0"/>
    <x v="13"/>
    <x v="2"/>
    <x v="2"/>
    <x v="2"/>
    <n v="0"/>
    <x v="0"/>
    <x v="0"/>
    <x v="0"/>
    <x v="0"/>
    <x v="2"/>
  </r>
  <r>
    <x v="17"/>
    <x v="0"/>
    <x v="0"/>
    <x v="18"/>
    <x v="80"/>
    <x v="0"/>
    <x v="1"/>
    <x v="27"/>
    <x v="0"/>
    <x v="23"/>
    <x v="2"/>
    <x v="2"/>
    <x v="0"/>
    <n v="0"/>
    <x v="0"/>
    <x v="0"/>
    <x v="1"/>
    <x v="0"/>
    <x v="0"/>
  </r>
  <r>
    <x v="10"/>
    <x v="0"/>
    <x v="0"/>
    <x v="8"/>
    <x v="61"/>
    <x v="0"/>
    <x v="1"/>
    <x v="61"/>
    <x v="1"/>
    <x v="31"/>
    <x v="2"/>
    <x v="1"/>
    <x v="0"/>
    <n v="0"/>
    <x v="0"/>
    <x v="0"/>
    <x v="0"/>
    <x v="1"/>
    <x v="0"/>
  </r>
  <r>
    <x v="18"/>
    <x v="0"/>
    <x v="1"/>
    <x v="8"/>
    <x v="81"/>
    <x v="0"/>
    <x v="0"/>
    <x v="15"/>
    <x v="0"/>
    <x v="3"/>
    <x v="0"/>
    <x v="1"/>
    <x v="1"/>
    <n v="1"/>
    <x v="1"/>
    <x v="0"/>
    <x v="0"/>
    <x v="0"/>
    <x v="1"/>
  </r>
  <r>
    <x v="14"/>
    <x v="0"/>
    <x v="0"/>
    <x v="2"/>
    <x v="71"/>
    <x v="0"/>
    <x v="1"/>
    <x v="13"/>
    <x v="1"/>
    <x v="19"/>
    <x v="2"/>
    <x v="0"/>
    <x v="0"/>
    <n v="0"/>
    <x v="0"/>
    <x v="0"/>
    <x v="2"/>
    <x v="0"/>
    <x v="0"/>
  </r>
  <r>
    <x v="24"/>
    <x v="1"/>
    <x v="2"/>
    <x v="1"/>
    <x v="82"/>
    <x v="1"/>
    <x v="1"/>
    <x v="43"/>
    <x v="0"/>
    <x v="6"/>
    <x v="0"/>
    <x v="2"/>
    <x v="1"/>
    <n v="1"/>
    <x v="1"/>
    <x v="0"/>
    <x v="1"/>
    <x v="0"/>
    <x v="2"/>
  </r>
  <r>
    <x v="3"/>
    <x v="0"/>
    <x v="0"/>
    <x v="8"/>
    <x v="83"/>
    <x v="0"/>
    <x v="0"/>
    <x v="6"/>
    <x v="1"/>
    <x v="22"/>
    <x v="2"/>
    <x v="2"/>
    <x v="0"/>
    <n v="0"/>
    <x v="0"/>
    <x v="0"/>
    <x v="0"/>
    <x v="0"/>
    <x v="0"/>
  </r>
  <r>
    <x v="14"/>
    <x v="1"/>
    <x v="3"/>
    <x v="22"/>
    <x v="84"/>
    <x v="0"/>
    <x v="0"/>
    <x v="62"/>
    <x v="0"/>
    <x v="27"/>
    <x v="0"/>
    <x v="1"/>
    <x v="1"/>
    <n v="1"/>
    <x v="1"/>
    <x v="0"/>
    <x v="2"/>
    <x v="0"/>
    <x v="3"/>
  </r>
  <r>
    <x v="26"/>
    <x v="0"/>
    <x v="0"/>
    <x v="8"/>
    <x v="85"/>
    <x v="0"/>
    <x v="1"/>
    <x v="31"/>
    <x v="0"/>
    <x v="16"/>
    <x v="2"/>
    <x v="1"/>
    <x v="1"/>
    <n v="1"/>
    <x v="1"/>
    <x v="1"/>
    <x v="0"/>
    <x v="0"/>
    <x v="0"/>
  </r>
  <r>
    <x v="0"/>
    <x v="0"/>
    <x v="2"/>
    <x v="4"/>
    <x v="19"/>
    <x v="0"/>
    <x v="0"/>
    <x v="32"/>
    <x v="0"/>
    <x v="3"/>
    <x v="0"/>
    <x v="4"/>
    <x v="1"/>
    <n v="1"/>
    <x v="1"/>
    <x v="0"/>
    <x v="1"/>
    <x v="0"/>
    <x v="2"/>
  </r>
  <r>
    <x v="21"/>
    <x v="0"/>
    <x v="0"/>
    <x v="1"/>
    <x v="86"/>
    <x v="0"/>
    <x v="0"/>
    <x v="17"/>
    <x v="0"/>
    <x v="16"/>
    <x v="2"/>
    <x v="1"/>
    <x v="2"/>
    <n v="1"/>
    <x v="1"/>
    <x v="0"/>
    <x v="1"/>
    <x v="1"/>
    <x v="0"/>
  </r>
  <r>
    <x v="12"/>
    <x v="1"/>
    <x v="2"/>
    <x v="18"/>
    <x v="26"/>
    <x v="0"/>
    <x v="1"/>
    <x v="63"/>
    <x v="0"/>
    <x v="32"/>
    <x v="0"/>
    <x v="1"/>
    <x v="1"/>
    <n v="1"/>
    <x v="1"/>
    <x v="0"/>
    <x v="1"/>
    <x v="0"/>
    <x v="2"/>
  </r>
  <r>
    <x v="5"/>
    <x v="1"/>
    <x v="0"/>
    <x v="28"/>
    <x v="87"/>
    <x v="1"/>
    <x v="1"/>
    <x v="20"/>
    <x v="1"/>
    <x v="19"/>
    <x v="2"/>
    <x v="0"/>
    <x v="2"/>
    <n v="0"/>
    <x v="0"/>
    <x v="0"/>
    <x v="2"/>
    <x v="0"/>
    <x v="0"/>
  </r>
  <r>
    <x v="23"/>
    <x v="1"/>
    <x v="0"/>
    <x v="20"/>
    <x v="88"/>
    <x v="0"/>
    <x v="0"/>
    <x v="64"/>
    <x v="1"/>
    <x v="3"/>
    <x v="0"/>
    <x v="1"/>
    <x v="1"/>
    <n v="1"/>
    <x v="1"/>
    <x v="0"/>
    <x v="2"/>
    <x v="0"/>
    <x v="0"/>
  </r>
  <r>
    <x v="25"/>
    <x v="0"/>
    <x v="1"/>
    <x v="34"/>
    <x v="89"/>
    <x v="0"/>
    <x v="0"/>
    <x v="65"/>
    <x v="0"/>
    <x v="3"/>
    <x v="0"/>
    <x v="1"/>
    <x v="1"/>
    <n v="1"/>
    <x v="1"/>
    <x v="0"/>
    <x v="0"/>
    <x v="0"/>
    <x v="1"/>
  </r>
  <r>
    <x v="21"/>
    <x v="0"/>
    <x v="0"/>
    <x v="26"/>
    <x v="90"/>
    <x v="0"/>
    <x v="0"/>
    <x v="66"/>
    <x v="1"/>
    <x v="20"/>
    <x v="2"/>
    <x v="2"/>
    <x v="0"/>
    <n v="0"/>
    <x v="0"/>
    <x v="0"/>
    <x v="2"/>
    <x v="0"/>
    <x v="0"/>
  </r>
  <r>
    <x v="17"/>
    <x v="1"/>
    <x v="0"/>
    <x v="14"/>
    <x v="55"/>
    <x v="0"/>
    <x v="0"/>
    <x v="10"/>
    <x v="1"/>
    <x v="3"/>
    <x v="2"/>
    <x v="1"/>
    <x v="1"/>
    <n v="0"/>
    <x v="0"/>
    <x v="0"/>
    <x v="0"/>
    <x v="1"/>
    <x v="0"/>
  </r>
  <r>
    <x v="3"/>
    <x v="0"/>
    <x v="3"/>
    <x v="29"/>
    <x v="91"/>
    <x v="0"/>
    <x v="0"/>
    <x v="7"/>
    <x v="0"/>
    <x v="2"/>
    <x v="2"/>
    <x v="0"/>
    <x v="1"/>
    <n v="0"/>
    <x v="0"/>
    <x v="0"/>
    <x v="1"/>
    <x v="0"/>
    <x v="3"/>
  </r>
  <r>
    <x v="11"/>
    <x v="0"/>
    <x v="3"/>
    <x v="12"/>
    <x v="92"/>
    <x v="0"/>
    <x v="1"/>
    <x v="67"/>
    <x v="0"/>
    <x v="3"/>
    <x v="0"/>
    <x v="1"/>
    <x v="1"/>
    <n v="1"/>
    <x v="1"/>
    <x v="2"/>
    <x v="0"/>
    <x v="1"/>
    <x v="3"/>
  </r>
  <r>
    <x v="32"/>
    <x v="0"/>
    <x v="0"/>
    <x v="10"/>
    <x v="13"/>
    <x v="0"/>
    <x v="0"/>
    <x v="50"/>
    <x v="0"/>
    <x v="33"/>
    <x v="0"/>
    <x v="1"/>
    <x v="1"/>
    <n v="1"/>
    <x v="1"/>
    <x v="0"/>
    <x v="0"/>
    <x v="0"/>
    <x v="0"/>
  </r>
  <r>
    <x v="35"/>
    <x v="0"/>
    <x v="0"/>
    <x v="34"/>
    <x v="93"/>
    <x v="0"/>
    <x v="1"/>
    <x v="68"/>
    <x v="1"/>
    <x v="25"/>
    <x v="2"/>
    <x v="1"/>
    <x v="0"/>
    <n v="0"/>
    <x v="0"/>
    <x v="0"/>
    <x v="0"/>
    <x v="1"/>
    <x v="0"/>
  </r>
  <r>
    <x v="12"/>
    <x v="1"/>
    <x v="2"/>
    <x v="8"/>
    <x v="81"/>
    <x v="0"/>
    <x v="1"/>
    <x v="43"/>
    <x v="0"/>
    <x v="17"/>
    <x v="0"/>
    <x v="1"/>
    <x v="1"/>
    <n v="1"/>
    <x v="1"/>
    <x v="0"/>
    <x v="0"/>
    <x v="0"/>
    <x v="2"/>
  </r>
  <r>
    <x v="25"/>
    <x v="0"/>
    <x v="0"/>
    <x v="34"/>
    <x v="94"/>
    <x v="0"/>
    <x v="1"/>
    <x v="48"/>
    <x v="0"/>
    <x v="3"/>
    <x v="0"/>
    <x v="1"/>
    <x v="0"/>
    <n v="0"/>
    <x v="0"/>
    <x v="0"/>
    <x v="0"/>
    <x v="1"/>
    <x v="0"/>
  </r>
  <r>
    <x v="0"/>
    <x v="0"/>
    <x v="3"/>
    <x v="26"/>
    <x v="12"/>
    <x v="1"/>
    <x v="0"/>
    <x v="34"/>
    <x v="0"/>
    <x v="20"/>
    <x v="2"/>
    <x v="1"/>
    <x v="0"/>
    <n v="1"/>
    <x v="1"/>
    <x v="0"/>
    <x v="2"/>
    <x v="0"/>
    <x v="3"/>
  </r>
  <r>
    <x v="36"/>
    <x v="0"/>
    <x v="2"/>
    <x v="1"/>
    <x v="95"/>
    <x v="0"/>
    <x v="1"/>
    <x v="28"/>
    <x v="0"/>
    <x v="3"/>
    <x v="0"/>
    <x v="1"/>
    <x v="1"/>
    <n v="1"/>
    <x v="1"/>
    <x v="0"/>
    <x v="1"/>
    <x v="0"/>
    <x v="2"/>
  </r>
  <r>
    <x v="8"/>
    <x v="0"/>
    <x v="1"/>
    <x v="37"/>
    <x v="45"/>
    <x v="0"/>
    <x v="1"/>
    <x v="69"/>
    <x v="0"/>
    <x v="3"/>
    <x v="0"/>
    <x v="2"/>
    <x v="0"/>
    <n v="0"/>
    <x v="0"/>
    <x v="0"/>
    <x v="2"/>
    <x v="0"/>
    <x v="1"/>
  </r>
  <r>
    <x v="5"/>
    <x v="0"/>
    <x v="0"/>
    <x v="0"/>
    <x v="96"/>
    <x v="0"/>
    <x v="1"/>
    <x v="62"/>
    <x v="0"/>
    <x v="3"/>
    <x v="0"/>
    <x v="0"/>
    <x v="0"/>
    <n v="0"/>
    <x v="0"/>
    <x v="0"/>
    <x v="0"/>
    <x v="0"/>
    <x v="0"/>
  </r>
  <r>
    <x v="17"/>
    <x v="0"/>
    <x v="0"/>
    <x v="18"/>
    <x v="39"/>
    <x v="1"/>
    <x v="1"/>
    <x v="35"/>
    <x v="1"/>
    <x v="28"/>
    <x v="0"/>
    <x v="3"/>
    <x v="0"/>
    <n v="0"/>
    <x v="0"/>
    <x v="0"/>
    <x v="1"/>
    <x v="0"/>
    <x v="0"/>
  </r>
  <r>
    <x v="35"/>
    <x v="0"/>
    <x v="3"/>
    <x v="1"/>
    <x v="97"/>
    <x v="0"/>
    <x v="0"/>
    <x v="34"/>
    <x v="1"/>
    <x v="23"/>
    <x v="0"/>
    <x v="1"/>
    <x v="0"/>
    <n v="1"/>
    <x v="1"/>
    <x v="0"/>
    <x v="1"/>
    <x v="1"/>
    <x v="3"/>
  </r>
  <r>
    <x v="15"/>
    <x v="1"/>
    <x v="2"/>
    <x v="38"/>
    <x v="98"/>
    <x v="0"/>
    <x v="1"/>
    <x v="36"/>
    <x v="0"/>
    <x v="8"/>
    <x v="2"/>
    <x v="1"/>
    <x v="0"/>
    <n v="1"/>
    <x v="1"/>
    <x v="1"/>
    <x v="0"/>
    <x v="0"/>
    <x v="2"/>
  </r>
  <r>
    <x v="25"/>
    <x v="0"/>
    <x v="1"/>
    <x v="8"/>
    <x v="99"/>
    <x v="0"/>
    <x v="0"/>
    <x v="28"/>
    <x v="0"/>
    <x v="3"/>
    <x v="0"/>
    <x v="1"/>
    <x v="1"/>
    <n v="1"/>
    <x v="1"/>
    <x v="0"/>
    <x v="0"/>
    <x v="1"/>
    <x v="1"/>
  </r>
  <r>
    <x v="37"/>
    <x v="0"/>
    <x v="0"/>
    <x v="0"/>
    <x v="100"/>
    <x v="0"/>
    <x v="1"/>
    <x v="15"/>
    <x v="1"/>
    <x v="3"/>
    <x v="0"/>
    <x v="3"/>
    <x v="1"/>
    <n v="0"/>
    <x v="0"/>
    <x v="1"/>
    <x v="0"/>
    <x v="0"/>
    <x v="0"/>
  </r>
  <r>
    <x v="12"/>
    <x v="0"/>
    <x v="2"/>
    <x v="5"/>
    <x v="101"/>
    <x v="0"/>
    <x v="0"/>
    <x v="50"/>
    <x v="1"/>
    <x v="20"/>
    <x v="2"/>
    <x v="1"/>
    <x v="1"/>
    <n v="1"/>
    <x v="1"/>
    <x v="0"/>
    <x v="0"/>
    <x v="0"/>
    <x v="2"/>
  </r>
  <r>
    <x v="29"/>
    <x v="0"/>
    <x v="0"/>
    <x v="14"/>
    <x v="90"/>
    <x v="0"/>
    <x v="1"/>
    <x v="33"/>
    <x v="0"/>
    <x v="32"/>
    <x v="2"/>
    <x v="1"/>
    <x v="0"/>
    <n v="0"/>
    <x v="0"/>
    <x v="0"/>
    <x v="0"/>
    <x v="0"/>
    <x v="0"/>
  </r>
  <r>
    <x v="20"/>
    <x v="0"/>
    <x v="0"/>
    <x v="11"/>
    <x v="102"/>
    <x v="0"/>
    <x v="1"/>
    <x v="29"/>
    <x v="1"/>
    <x v="34"/>
    <x v="2"/>
    <x v="2"/>
    <x v="2"/>
    <n v="0"/>
    <x v="0"/>
    <x v="0"/>
    <x v="1"/>
    <x v="1"/>
    <x v="0"/>
  </r>
  <r>
    <x v="21"/>
    <x v="1"/>
    <x v="0"/>
    <x v="8"/>
    <x v="103"/>
    <x v="0"/>
    <x v="0"/>
    <x v="26"/>
    <x v="1"/>
    <x v="17"/>
    <x v="0"/>
    <x v="1"/>
    <x v="1"/>
    <n v="1"/>
    <x v="1"/>
    <x v="0"/>
    <x v="0"/>
    <x v="0"/>
    <x v="0"/>
  </r>
  <r>
    <x v="10"/>
    <x v="0"/>
    <x v="2"/>
    <x v="18"/>
    <x v="56"/>
    <x v="0"/>
    <x v="0"/>
    <x v="15"/>
    <x v="0"/>
    <x v="4"/>
    <x v="0"/>
    <x v="2"/>
    <x v="1"/>
    <n v="1"/>
    <x v="1"/>
    <x v="0"/>
    <x v="1"/>
    <x v="0"/>
    <x v="2"/>
  </r>
  <r>
    <x v="16"/>
    <x v="1"/>
    <x v="1"/>
    <x v="10"/>
    <x v="104"/>
    <x v="0"/>
    <x v="0"/>
    <x v="46"/>
    <x v="0"/>
    <x v="3"/>
    <x v="2"/>
    <x v="1"/>
    <x v="1"/>
    <n v="1"/>
    <x v="1"/>
    <x v="0"/>
    <x v="0"/>
    <x v="1"/>
    <x v="1"/>
  </r>
  <r>
    <x v="10"/>
    <x v="0"/>
    <x v="0"/>
    <x v="22"/>
    <x v="105"/>
    <x v="0"/>
    <x v="0"/>
    <x v="62"/>
    <x v="0"/>
    <x v="12"/>
    <x v="0"/>
    <x v="1"/>
    <x v="1"/>
    <n v="1"/>
    <x v="1"/>
    <x v="0"/>
    <x v="2"/>
    <x v="0"/>
    <x v="0"/>
  </r>
  <r>
    <x v="20"/>
    <x v="0"/>
    <x v="0"/>
    <x v="18"/>
    <x v="45"/>
    <x v="1"/>
    <x v="1"/>
    <x v="56"/>
    <x v="1"/>
    <x v="8"/>
    <x v="1"/>
    <x v="1"/>
    <x v="0"/>
    <n v="0"/>
    <x v="0"/>
    <x v="0"/>
    <x v="1"/>
    <x v="0"/>
    <x v="0"/>
  </r>
  <r>
    <x v="20"/>
    <x v="0"/>
    <x v="1"/>
    <x v="8"/>
    <x v="84"/>
    <x v="0"/>
    <x v="0"/>
    <x v="32"/>
    <x v="0"/>
    <x v="3"/>
    <x v="1"/>
    <x v="1"/>
    <x v="1"/>
    <n v="1"/>
    <x v="1"/>
    <x v="0"/>
    <x v="0"/>
    <x v="0"/>
    <x v="1"/>
  </r>
  <r>
    <x v="36"/>
    <x v="1"/>
    <x v="2"/>
    <x v="39"/>
    <x v="97"/>
    <x v="0"/>
    <x v="0"/>
    <x v="21"/>
    <x v="0"/>
    <x v="3"/>
    <x v="0"/>
    <x v="1"/>
    <x v="1"/>
    <n v="1"/>
    <x v="1"/>
    <x v="0"/>
    <x v="0"/>
    <x v="1"/>
    <x v="2"/>
  </r>
  <r>
    <x v="8"/>
    <x v="0"/>
    <x v="0"/>
    <x v="34"/>
    <x v="106"/>
    <x v="0"/>
    <x v="0"/>
    <x v="49"/>
    <x v="1"/>
    <x v="19"/>
    <x v="2"/>
    <x v="2"/>
    <x v="0"/>
    <n v="0"/>
    <x v="0"/>
    <x v="0"/>
    <x v="0"/>
    <x v="0"/>
    <x v="0"/>
  </r>
  <r>
    <x v="20"/>
    <x v="1"/>
    <x v="0"/>
    <x v="40"/>
    <x v="54"/>
    <x v="1"/>
    <x v="1"/>
    <x v="70"/>
    <x v="1"/>
    <x v="30"/>
    <x v="1"/>
    <x v="0"/>
    <x v="0"/>
    <n v="0"/>
    <x v="0"/>
    <x v="0"/>
    <x v="2"/>
    <x v="0"/>
    <x v="0"/>
  </r>
  <r>
    <x v="23"/>
    <x v="0"/>
    <x v="0"/>
    <x v="8"/>
    <x v="107"/>
    <x v="0"/>
    <x v="1"/>
    <x v="71"/>
    <x v="1"/>
    <x v="13"/>
    <x v="1"/>
    <x v="2"/>
    <x v="1"/>
    <n v="0"/>
    <x v="0"/>
    <x v="0"/>
    <x v="0"/>
    <x v="0"/>
    <x v="0"/>
  </r>
  <r>
    <x v="20"/>
    <x v="1"/>
    <x v="0"/>
    <x v="29"/>
    <x v="108"/>
    <x v="0"/>
    <x v="1"/>
    <x v="30"/>
    <x v="1"/>
    <x v="4"/>
    <x v="2"/>
    <x v="0"/>
    <x v="0"/>
    <n v="0"/>
    <x v="0"/>
    <x v="0"/>
    <x v="1"/>
    <x v="0"/>
    <x v="0"/>
  </r>
  <r>
    <x v="23"/>
    <x v="0"/>
    <x v="3"/>
    <x v="34"/>
    <x v="17"/>
    <x v="0"/>
    <x v="1"/>
    <x v="8"/>
    <x v="1"/>
    <x v="28"/>
    <x v="2"/>
    <x v="1"/>
    <x v="1"/>
    <n v="1"/>
    <x v="1"/>
    <x v="0"/>
    <x v="0"/>
    <x v="0"/>
    <x v="3"/>
  </r>
  <r>
    <x v="14"/>
    <x v="0"/>
    <x v="0"/>
    <x v="1"/>
    <x v="109"/>
    <x v="0"/>
    <x v="1"/>
    <x v="45"/>
    <x v="0"/>
    <x v="20"/>
    <x v="2"/>
    <x v="0"/>
    <x v="0"/>
    <n v="0"/>
    <x v="0"/>
    <x v="0"/>
    <x v="1"/>
    <x v="0"/>
    <x v="0"/>
  </r>
  <r>
    <x v="18"/>
    <x v="0"/>
    <x v="2"/>
    <x v="18"/>
    <x v="110"/>
    <x v="0"/>
    <x v="0"/>
    <x v="30"/>
    <x v="0"/>
    <x v="3"/>
    <x v="0"/>
    <x v="1"/>
    <x v="1"/>
    <n v="1"/>
    <x v="1"/>
    <x v="0"/>
    <x v="1"/>
    <x v="1"/>
    <x v="2"/>
  </r>
  <r>
    <x v="16"/>
    <x v="0"/>
    <x v="1"/>
    <x v="13"/>
    <x v="14"/>
    <x v="0"/>
    <x v="1"/>
    <x v="45"/>
    <x v="0"/>
    <x v="3"/>
    <x v="0"/>
    <x v="1"/>
    <x v="1"/>
    <n v="1"/>
    <x v="1"/>
    <x v="0"/>
    <x v="0"/>
    <x v="0"/>
    <x v="1"/>
  </r>
  <r>
    <x v="21"/>
    <x v="0"/>
    <x v="0"/>
    <x v="41"/>
    <x v="6"/>
    <x v="1"/>
    <x v="1"/>
    <x v="72"/>
    <x v="0"/>
    <x v="0"/>
    <x v="2"/>
    <x v="3"/>
    <x v="0"/>
    <n v="0"/>
    <x v="0"/>
    <x v="0"/>
    <x v="2"/>
    <x v="0"/>
    <x v="0"/>
  </r>
  <r>
    <x v="23"/>
    <x v="0"/>
    <x v="2"/>
    <x v="0"/>
    <x v="73"/>
    <x v="0"/>
    <x v="0"/>
    <x v="73"/>
    <x v="1"/>
    <x v="28"/>
    <x v="2"/>
    <x v="1"/>
    <x v="0"/>
    <n v="0"/>
    <x v="0"/>
    <x v="0"/>
    <x v="0"/>
    <x v="0"/>
    <x v="2"/>
  </r>
  <r>
    <x v="25"/>
    <x v="0"/>
    <x v="2"/>
    <x v="10"/>
    <x v="111"/>
    <x v="0"/>
    <x v="0"/>
    <x v="21"/>
    <x v="0"/>
    <x v="3"/>
    <x v="0"/>
    <x v="1"/>
    <x v="1"/>
    <n v="1"/>
    <x v="1"/>
    <x v="0"/>
    <x v="0"/>
    <x v="0"/>
    <x v="2"/>
  </r>
  <r>
    <x v="20"/>
    <x v="0"/>
    <x v="1"/>
    <x v="18"/>
    <x v="112"/>
    <x v="0"/>
    <x v="1"/>
    <x v="26"/>
    <x v="0"/>
    <x v="3"/>
    <x v="0"/>
    <x v="1"/>
    <x v="0"/>
    <n v="1"/>
    <x v="1"/>
    <x v="0"/>
    <x v="1"/>
    <x v="0"/>
    <x v="1"/>
  </r>
  <r>
    <x v="38"/>
    <x v="0"/>
    <x v="3"/>
    <x v="7"/>
    <x v="91"/>
    <x v="1"/>
    <x v="1"/>
    <x v="73"/>
    <x v="0"/>
    <x v="33"/>
    <x v="2"/>
    <x v="2"/>
    <x v="1"/>
    <n v="1"/>
    <x v="1"/>
    <x v="1"/>
    <x v="2"/>
    <x v="0"/>
    <x v="3"/>
  </r>
  <r>
    <x v="15"/>
    <x v="0"/>
    <x v="0"/>
    <x v="7"/>
    <x v="8"/>
    <x v="0"/>
    <x v="1"/>
    <x v="58"/>
    <x v="1"/>
    <x v="12"/>
    <x v="2"/>
    <x v="3"/>
    <x v="1"/>
    <n v="0"/>
    <x v="0"/>
    <x v="1"/>
    <x v="2"/>
    <x v="0"/>
    <x v="0"/>
  </r>
  <r>
    <x v="5"/>
    <x v="0"/>
    <x v="0"/>
    <x v="5"/>
    <x v="91"/>
    <x v="0"/>
    <x v="0"/>
    <x v="12"/>
    <x v="0"/>
    <x v="33"/>
    <x v="0"/>
    <x v="2"/>
    <x v="0"/>
    <n v="0"/>
    <x v="0"/>
    <x v="0"/>
    <x v="0"/>
    <x v="0"/>
    <x v="0"/>
  </r>
  <r>
    <x v="16"/>
    <x v="0"/>
    <x v="0"/>
    <x v="38"/>
    <x v="83"/>
    <x v="0"/>
    <x v="1"/>
    <x v="74"/>
    <x v="0"/>
    <x v="3"/>
    <x v="0"/>
    <x v="1"/>
    <x v="1"/>
    <n v="1"/>
    <x v="1"/>
    <x v="0"/>
    <x v="0"/>
    <x v="0"/>
    <x v="0"/>
  </r>
  <r>
    <x v="14"/>
    <x v="1"/>
    <x v="2"/>
    <x v="42"/>
    <x v="5"/>
    <x v="0"/>
    <x v="0"/>
    <x v="36"/>
    <x v="0"/>
    <x v="3"/>
    <x v="0"/>
    <x v="2"/>
    <x v="1"/>
    <n v="1"/>
    <x v="1"/>
    <x v="0"/>
    <x v="0"/>
    <x v="0"/>
    <x v="2"/>
  </r>
  <r>
    <x v="13"/>
    <x v="0"/>
    <x v="0"/>
    <x v="31"/>
    <x v="113"/>
    <x v="0"/>
    <x v="1"/>
    <x v="49"/>
    <x v="1"/>
    <x v="27"/>
    <x v="2"/>
    <x v="1"/>
    <x v="0"/>
    <n v="0"/>
    <x v="0"/>
    <x v="0"/>
    <x v="2"/>
    <x v="1"/>
    <x v="0"/>
  </r>
  <r>
    <x v="23"/>
    <x v="0"/>
    <x v="3"/>
    <x v="28"/>
    <x v="114"/>
    <x v="0"/>
    <x v="1"/>
    <x v="1"/>
    <x v="0"/>
    <x v="17"/>
    <x v="2"/>
    <x v="1"/>
    <x v="0"/>
    <n v="1"/>
    <x v="1"/>
    <x v="0"/>
    <x v="2"/>
    <x v="0"/>
    <x v="3"/>
  </r>
  <r>
    <x v="18"/>
    <x v="0"/>
    <x v="3"/>
    <x v="3"/>
    <x v="16"/>
    <x v="0"/>
    <x v="1"/>
    <x v="34"/>
    <x v="0"/>
    <x v="6"/>
    <x v="0"/>
    <x v="0"/>
    <x v="1"/>
    <n v="1"/>
    <x v="1"/>
    <x v="0"/>
    <x v="2"/>
    <x v="0"/>
    <x v="3"/>
  </r>
  <r>
    <x v="18"/>
    <x v="0"/>
    <x v="2"/>
    <x v="8"/>
    <x v="84"/>
    <x v="1"/>
    <x v="0"/>
    <x v="75"/>
    <x v="0"/>
    <x v="6"/>
    <x v="1"/>
    <x v="1"/>
    <x v="0"/>
    <n v="1"/>
    <x v="1"/>
    <x v="0"/>
    <x v="0"/>
    <x v="0"/>
    <x v="2"/>
  </r>
  <r>
    <x v="13"/>
    <x v="0"/>
    <x v="0"/>
    <x v="22"/>
    <x v="115"/>
    <x v="0"/>
    <x v="1"/>
    <x v="76"/>
    <x v="0"/>
    <x v="2"/>
    <x v="2"/>
    <x v="1"/>
    <x v="0"/>
    <n v="0"/>
    <x v="0"/>
    <x v="0"/>
    <x v="2"/>
    <x v="0"/>
    <x v="0"/>
  </r>
  <r>
    <x v="28"/>
    <x v="0"/>
    <x v="1"/>
    <x v="18"/>
    <x v="15"/>
    <x v="0"/>
    <x v="0"/>
    <x v="62"/>
    <x v="0"/>
    <x v="17"/>
    <x v="0"/>
    <x v="1"/>
    <x v="1"/>
    <n v="1"/>
    <x v="1"/>
    <x v="0"/>
    <x v="1"/>
    <x v="0"/>
    <x v="1"/>
  </r>
  <r>
    <x v="24"/>
    <x v="0"/>
    <x v="0"/>
    <x v="17"/>
    <x v="80"/>
    <x v="0"/>
    <x v="1"/>
    <x v="77"/>
    <x v="0"/>
    <x v="19"/>
    <x v="2"/>
    <x v="2"/>
    <x v="0"/>
    <n v="0"/>
    <x v="0"/>
    <x v="0"/>
    <x v="1"/>
    <x v="0"/>
    <x v="0"/>
  </r>
  <r>
    <x v="7"/>
    <x v="0"/>
    <x v="0"/>
    <x v="1"/>
    <x v="116"/>
    <x v="0"/>
    <x v="0"/>
    <x v="61"/>
    <x v="1"/>
    <x v="28"/>
    <x v="2"/>
    <x v="0"/>
    <x v="0"/>
    <n v="0"/>
    <x v="0"/>
    <x v="0"/>
    <x v="1"/>
    <x v="0"/>
    <x v="0"/>
  </r>
  <r>
    <x v="21"/>
    <x v="1"/>
    <x v="1"/>
    <x v="18"/>
    <x v="69"/>
    <x v="0"/>
    <x v="1"/>
    <x v="67"/>
    <x v="0"/>
    <x v="3"/>
    <x v="2"/>
    <x v="2"/>
    <x v="1"/>
    <n v="0"/>
    <x v="0"/>
    <x v="0"/>
    <x v="1"/>
    <x v="0"/>
    <x v="1"/>
  </r>
  <r>
    <x v="12"/>
    <x v="0"/>
    <x v="0"/>
    <x v="1"/>
    <x v="117"/>
    <x v="0"/>
    <x v="1"/>
    <x v="78"/>
    <x v="1"/>
    <x v="3"/>
    <x v="0"/>
    <x v="1"/>
    <x v="1"/>
    <n v="1"/>
    <x v="1"/>
    <x v="0"/>
    <x v="1"/>
    <x v="0"/>
    <x v="0"/>
  </r>
  <r>
    <x v="8"/>
    <x v="0"/>
    <x v="2"/>
    <x v="22"/>
    <x v="52"/>
    <x v="0"/>
    <x v="1"/>
    <x v="16"/>
    <x v="0"/>
    <x v="8"/>
    <x v="0"/>
    <x v="1"/>
    <x v="0"/>
    <n v="1"/>
    <x v="1"/>
    <x v="0"/>
    <x v="2"/>
    <x v="0"/>
    <x v="2"/>
  </r>
  <r>
    <x v="19"/>
    <x v="1"/>
    <x v="2"/>
    <x v="12"/>
    <x v="118"/>
    <x v="0"/>
    <x v="0"/>
    <x v="63"/>
    <x v="0"/>
    <x v="15"/>
    <x v="2"/>
    <x v="2"/>
    <x v="1"/>
    <n v="1"/>
    <x v="1"/>
    <x v="0"/>
    <x v="0"/>
    <x v="0"/>
    <x v="2"/>
  </r>
  <r>
    <x v="0"/>
    <x v="0"/>
    <x v="1"/>
    <x v="13"/>
    <x v="119"/>
    <x v="1"/>
    <x v="0"/>
    <x v="79"/>
    <x v="0"/>
    <x v="3"/>
    <x v="0"/>
    <x v="1"/>
    <x v="1"/>
    <n v="1"/>
    <x v="1"/>
    <x v="0"/>
    <x v="0"/>
    <x v="0"/>
    <x v="1"/>
  </r>
  <r>
    <x v="20"/>
    <x v="0"/>
    <x v="1"/>
    <x v="8"/>
    <x v="69"/>
    <x v="0"/>
    <x v="0"/>
    <x v="34"/>
    <x v="0"/>
    <x v="6"/>
    <x v="0"/>
    <x v="1"/>
    <x v="1"/>
    <n v="1"/>
    <x v="1"/>
    <x v="0"/>
    <x v="0"/>
    <x v="0"/>
    <x v="1"/>
  </r>
  <r>
    <x v="14"/>
    <x v="0"/>
    <x v="0"/>
    <x v="0"/>
    <x v="38"/>
    <x v="0"/>
    <x v="1"/>
    <x v="51"/>
    <x v="1"/>
    <x v="19"/>
    <x v="2"/>
    <x v="2"/>
    <x v="0"/>
    <n v="0"/>
    <x v="0"/>
    <x v="0"/>
    <x v="0"/>
    <x v="0"/>
    <x v="0"/>
  </r>
  <r>
    <x v="25"/>
    <x v="1"/>
    <x v="1"/>
    <x v="36"/>
    <x v="120"/>
    <x v="0"/>
    <x v="0"/>
    <x v="26"/>
    <x v="0"/>
    <x v="3"/>
    <x v="0"/>
    <x v="1"/>
    <x v="1"/>
    <n v="1"/>
    <x v="1"/>
    <x v="0"/>
    <x v="0"/>
    <x v="0"/>
    <x v="1"/>
  </r>
  <r>
    <x v="28"/>
    <x v="1"/>
    <x v="0"/>
    <x v="18"/>
    <x v="30"/>
    <x v="0"/>
    <x v="0"/>
    <x v="26"/>
    <x v="0"/>
    <x v="3"/>
    <x v="0"/>
    <x v="1"/>
    <x v="1"/>
    <n v="1"/>
    <x v="1"/>
    <x v="0"/>
    <x v="1"/>
    <x v="0"/>
    <x v="0"/>
  </r>
  <r>
    <x v="21"/>
    <x v="0"/>
    <x v="1"/>
    <x v="14"/>
    <x v="117"/>
    <x v="0"/>
    <x v="0"/>
    <x v="51"/>
    <x v="0"/>
    <x v="15"/>
    <x v="0"/>
    <x v="1"/>
    <x v="0"/>
    <n v="0"/>
    <x v="0"/>
    <x v="0"/>
    <x v="0"/>
    <x v="0"/>
    <x v="1"/>
  </r>
  <r>
    <x v="4"/>
    <x v="1"/>
    <x v="0"/>
    <x v="22"/>
    <x v="16"/>
    <x v="0"/>
    <x v="0"/>
    <x v="64"/>
    <x v="1"/>
    <x v="23"/>
    <x v="2"/>
    <x v="1"/>
    <x v="1"/>
    <n v="0"/>
    <x v="0"/>
    <x v="0"/>
    <x v="2"/>
    <x v="0"/>
    <x v="0"/>
  </r>
  <r>
    <x v="8"/>
    <x v="1"/>
    <x v="1"/>
    <x v="11"/>
    <x v="54"/>
    <x v="1"/>
    <x v="1"/>
    <x v="44"/>
    <x v="1"/>
    <x v="3"/>
    <x v="0"/>
    <x v="2"/>
    <x v="1"/>
    <n v="1"/>
    <x v="1"/>
    <x v="0"/>
    <x v="1"/>
    <x v="0"/>
    <x v="1"/>
  </r>
  <r>
    <x v="12"/>
    <x v="0"/>
    <x v="2"/>
    <x v="0"/>
    <x v="51"/>
    <x v="1"/>
    <x v="1"/>
    <x v="33"/>
    <x v="0"/>
    <x v="35"/>
    <x v="2"/>
    <x v="1"/>
    <x v="1"/>
    <n v="1"/>
    <x v="1"/>
    <x v="0"/>
    <x v="0"/>
    <x v="0"/>
    <x v="2"/>
  </r>
  <r>
    <x v="19"/>
    <x v="0"/>
    <x v="1"/>
    <x v="18"/>
    <x v="121"/>
    <x v="0"/>
    <x v="1"/>
    <x v="80"/>
    <x v="0"/>
    <x v="3"/>
    <x v="0"/>
    <x v="1"/>
    <x v="1"/>
    <n v="1"/>
    <x v="1"/>
    <x v="0"/>
    <x v="1"/>
    <x v="0"/>
    <x v="1"/>
  </r>
  <r>
    <x v="36"/>
    <x v="1"/>
    <x v="2"/>
    <x v="4"/>
    <x v="66"/>
    <x v="0"/>
    <x v="0"/>
    <x v="22"/>
    <x v="0"/>
    <x v="3"/>
    <x v="2"/>
    <x v="1"/>
    <x v="1"/>
    <n v="1"/>
    <x v="1"/>
    <x v="0"/>
    <x v="1"/>
    <x v="0"/>
    <x v="2"/>
  </r>
  <r>
    <x v="6"/>
    <x v="0"/>
    <x v="0"/>
    <x v="11"/>
    <x v="122"/>
    <x v="0"/>
    <x v="0"/>
    <x v="35"/>
    <x v="1"/>
    <x v="20"/>
    <x v="2"/>
    <x v="2"/>
    <x v="0"/>
    <n v="0"/>
    <x v="0"/>
    <x v="0"/>
    <x v="1"/>
    <x v="0"/>
    <x v="0"/>
  </r>
  <r>
    <x v="39"/>
    <x v="0"/>
    <x v="0"/>
    <x v="8"/>
    <x v="123"/>
    <x v="0"/>
    <x v="0"/>
    <x v="81"/>
    <x v="1"/>
    <x v="8"/>
    <x v="2"/>
    <x v="1"/>
    <x v="0"/>
    <n v="0"/>
    <x v="0"/>
    <x v="2"/>
    <x v="0"/>
    <x v="1"/>
    <x v="0"/>
  </r>
  <r>
    <x v="4"/>
    <x v="1"/>
    <x v="0"/>
    <x v="1"/>
    <x v="124"/>
    <x v="0"/>
    <x v="1"/>
    <x v="43"/>
    <x v="0"/>
    <x v="20"/>
    <x v="2"/>
    <x v="1"/>
    <x v="1"/>
    <n v="1"/>
    <x v="1"/>
    <x v="0"/>
    <x v="1"/>
    <x v="0"/>
    <x v="0"/>
  </r>
  <r>
    <x v="39"/>
    <x v="1"/>
    <x v="0"/>
    <x v="4"/>
    <x v="125"/>
    <x v="0"/>
    <x v="0"/>
    <x v="28"/>
    <x v="0"/>
    <x v="23"/>
    <x v="0"/>
    <x v="1"/>
    <x v="1"/>
    <n v="1"/>
    <x v="1"/>
    <x v="2"/>
    <x v="1"/>
    <x v="1"/>
    <x v="0"/>
  </r>
  <r>
    <x v="27"/>
    <x v="0"/>
    <x v="3"/>
    <x v="8"/>
    <x v="32"/>
    <x v="0"/>
    <x v="0"/>
    <x v="28"/>
    <x v="1"/>
    <x v="36"/>
    <x v="2"/>
    <x v="1"/>
    <x v="0"/>
    <n v="0"/>
    <x v="0"/>
    <x v="0"/>
    <x v="0"/>
    <x v="0"/>
    <x v="3"/>
  </r>
  <r>
    <x v="19"/>
    <x v="0"/>
    <x v="2"/>
    <x v="8"/>
    <x v="41"/>
    <x v="0"/>
    <x v="0"/>
    <x v="32"/>
    <x v="0"/>
    <x v="3"/>
    <x v="0"/>
    <x v="1"/>
    <x v="1"/>
    <n v="1"/>
    <x v="1"/>
    <x v="0"/>
    <x v="0"/>
    <x v="0"/>
    <x v="2"/>
  </r>
  <r>
    <x v="29"/>
    <x v="0"/>
    <x v="0"/>
    <x v="9"/>
    <x v="101"/>
    <x v="0"/>
    <x v="1"/>
    <x v="78"/>
    <x v="0"/>
    <x v="3"/>
    <x v="0"/>
    <x v="1"/>
    <x v="1"/>
    <n v="1"/>
    <x v="1"/>
    <x v="0"/>
    <x v="0"/>
    <x v="0"/>
    <x v="0"/>
  </r>
  <r>
    <x v="15"/>
    <x v="0"/>
    <x v="0"/>
    <x v="8"/>
    <x v="126"/>
    <x v="0"/>
    <x v="0"/>
    <x v="82"/>
    <x v="0"/>
    <x v="0"/>
    <x v="2"/>
    <x v="1"/>
    <x v="1"/>
    <n v="0"/>
    <x v="0"/>
    <x v="1"/>
    <x v="0"/>
    <x v="0"/>
    <x v="0"/>
  </r>
  <r>
    <x v="5"/>
    <x v="0"/>
    <x v="2"/>
    <x v="11"/>
    <x v="127"/>
    <x v="0"/>
    <x v="1"/>
    <x v="19"/>
    <x v="0"/>
    <x v="7"/>
    <x v="0"/>
    <x v="0"/>
    <x v="0"/>
    <n v="0"/>
    <x v="0"/>
    <x v="0"/>
    <x v="1"/>
    <x v="0"/>
    <x v="2"/>
  </r>
  <r>
    <x v="9"/>
    <x v="1"/>
    <x v="2"/>
    <x v="34"/>
    <x v="128"/>
    <x v="1"/>
    <x v="1"/>
    <x v="81"/>
    <x v="0"/>
    <x v="3"/>
    <x v="0"/>
    <x v="2"/>
    <x v="1"/>
    <n v="1"/>
    <x v="1"/>
    <x v="1"/>
    <x v="0"/>
    <x v="0"/>
    <x v="2"/>
  </r>
  <r>
    <x v="10"/>
    <x v="0"/>
    <x v="0"/>
    <x v="34"/>
    <x v="17"/>
    <x v="0"/>
    <x v="0"/>
    <x v="3"/>
    <x v="0"/>
    <x v="3"/>
    <x v="0"/>
    <x v="1"/>
    <x v="0"/>
    <n v="1"/>
    <x v="1"/>
    <x v="0"/>
    <x v="0"/>
    <x v="0"/>
    <x v="0"/>
  </r>
  <r>
    <x v="19"/>
    <x v="0"/>
    <x v="1"/>
    <x v="8"/>
    <x v="35"/>
    <x v="0"/>
    <x v="0"/>
    <x v="19"/>
    <x v="0"/>
    <x v="3"/>
    <x v="0"/>
    <x v="1"/>
    <x v="0"/>
    <n v="1"/>
    <x v="1"/>
    <x v="0"/>
    <x v="0"/>
    <x v="0"/>
    <x v="1"/>
  </r>
  <r>
    <x v="26"/>
    <x v="0"/>
    <x v="0"/>
    <x v="7"/>
    <x v="42"/>
    <x v="0"/>
    <x v="1"/>
    <x v="46"/>
    <x v="0"/>
    <x v="37"/>
    <x v="0"/>
    <x v="1"/>
    <x v="2"/>
    <n v="1"/>
    <x v="1"/>
    <x v="1"/>
    <x v="2"/>
    <x v="0"/>
    <x v="0"/>
  </r>
  <r>
    <x v="21"/>
    <x v="0"/>
    <x v="0"/>
    <x v="11"/>
    <x v="60"/>
    <x v="0"/>
    <x v="0"/>
    <x v="0"/>
    <x v="1"/>
    <x v="3"/>
    <x v="0"/>
    <x v="1"/>
    <x v="0"/>
    <n v="1"/>
    <x v="1"/>
    <x v="0"/>
    <x v="1"/>
    <x v="0"/>
    <x v="0"/>
  </r>
  <r>
    <x v="25"/>
    <x v="1"/>
    <x v="1"/>
    <x v="43"/>
    <x v="123"/>
    <x v="0"/>
    <x v="0"/>
    <x v="0"/>
    <x v="0"/>
    <x v="3"/>
    <x v="0"/>
    <x v="2"/>
    <x v="1"/>
    <n v="1"/>
    <x v="1"/>
    <x v="0"/>
    <x v="0"/>
    <x v="1"/>
    <x v="1"/>
  </r>
  <r>
    <x v="16"/>
    <x v="1"/>
    <x v="1"/>
    <x v="18"/>
    <x v="91"/>
    <x v="0"/>
    <x v="1"/>
    <x v="47"/>
    <x v="0"/>
    <x v="17"/>
    <x v="2"/>
    <x v="1"/>
    <x v="1"/>
    <n v="1"/>
    <x v="1"/>
    <x v="0"/>
    <x v="1"/>
    <x v="0"/>
    <x v="1"/>
  </r>
  <r>
    <x v="39"/>
    <x v="0"/>
    <x v="1"/>
    <x v="9"/>
    <x v="86"/>
    <x v="0"/>
    <x v="0"/>
    <x v="67"/>
    <x v="0"/>
    <x v="3"/>
    <x v="0"/>
    <x v="1"/>
    <x v="1"/>
    <n v="1"/>
    <x v="1"/>
    <x v="2"/>
    <x v="0"/>
    <x v="1"/>
    <x v="1"/>
  </r>
  <r>
    <x v="25"/>
    <x v="1"/>
    <x v="1"/>
    <x v="18"/>
    <x v="13"/>
    <x v="0"/>
    <x v="1"/>
    <x v="18"/>
    <x v="0"/>
    <x v="23"/>
    <x v="0"/>
    <x v="1"/>
    <x v="1"/>
    <n v="1"/>
    <x v="1"/>
    <x v="0"/>
    <x v="1"/>
    <x v="0"/>
    <x v="1"/>
  </r>
  <r>
    <x v="23"/>
    <x v="1"/>
    <x v="2"/>
    <x v="1"/>
    <x v="129"/>
    <x v="0"/>
    <x v="0"/>
    <x v="70"/>
    <x v="0"/>
    <x v="24"/>
    <x v="0"/>
    <x v="1"/>
    <x v="0"/>
    <n v="1"/>
    <x v="1"/>
    <x v="0"/>
    <x v="1"/>
    <x v="0"/>
    <x v="2"/>
  </r>
  <r>
    <x v="9"/>
    <x v="1"/>
    <x v="1"/>
    <x v="7"/>
    <x v="85"/>
    <x v="0"/>
    <x v="0"/>
    <x v="15"/>
    <x v="0"/>
    <x v="16"/>
    <x v="0"/>
    <x v="0"/>
    <x v="1"/>
    <n v="1"/>
    <x v="1"/>
    <x v="1"/>
    <x v="2"/>
    <x v="0"/>
    <x v="1"/>
  </r>
  <r>
    <x v="5"/>
    <x v="1"/>
    <x v="2"/>
    <x v="8"/>
    <x v="130"/>
    <x v="0"/>
    <x v="0"/>
    <x v="18"/>
    <x v="0"/>
    <x v="3"/>
    <x v="0"/>
    <x v="1"/>
    <x v="1"/>
    <n v="1"/>
    <x v="1"/>
    <x v="0"/>
    <x v="0"/>
    <x v="0"/>
    <x v="2"/>
  </r>
  <r>
    <x v="5"/>
    <x v="0"/>
    <x v="0"/>
    <x v="13"/>
    <x v="131"/>
    <x v="0"/>
    <x v="1"/>
    <x v="81"/>
    <x v="1"/>
    <x v="9"/>
    <x v="2"/>
    <x v="0"/>
    <x v="0"/>
    <n v="0"/>
    <x v="0"/>
    <x v="0"/>
    <x v="0"/>
    <x v="0"/>
    <x v="0"/>
  </r>
  <r>
    <x v="3"/>
    <x v="0"/>
    <x v="2"/>
    <x v="22"/>
    <x v="115"/>
    <x v="1"/>
    <x v="0"/>
    <x v="83"/>
    <x v="1"/>
    <x v="0"/>
    <x v="2"/>
    <x v="1"/>
    <x v="1"/>
    <n v="1"/>
    <x v="1"/>
    <x v="0"/>
    <x v="2"/>
    <x v="0"/>
    <x v="2"/>
  </r>
  <r>
    <x v="5"/>
    <x v="0"/>
    <x v="0"/>
    <x v="22"/>
    <x v="132"/>
    <x v="0"/>
    <x v="1"/>
    <x v="39"/>
    <x v="1"/>
    <x v="6"/>
    <x v="0"/>
    <x v="1"/>
    <x v="0"/>
    <n v="0"/>
    <x v="0"/>
    <x v="0"/>
    <x v="2"/>
    <x v="0"/>
    <x v="0"/>
  </r>
  <r>
    <x v="0"/>
    <x v="0"/>
    <x v="1"/>
    <x v="8"/>
    <x v="88"/>
    <x v="0"/>
    <x v="0"/>
    <x v="18"/>
    <x v="0"/>
    <x v="24"/>
    <x v="0"/>
    <x v="1"/>
    <x v="1"/>
    <n v="1"/>
    <x v="1"/>
    <x v="0"/>
    <x v="0"/>
    <x v="0"/>
    <x v="1"/>
  </r>
  <r>
    <x v="7"/>
    <x v="1"/>
    <x v="1"/>
    <x v="43"/>
    <x v="13"/>
    <x v="0"/>
    <x v="0"/>
    <x v="18"/>
    <x v="0"/>
    <x v="3"/>
    <x v="0"/>
    <x v="1"/>
    <x v="1"/>
    <n v="1"/>
    <x v="1"/>
    <x v="0"/>
    <x v="0"/>
    <x v="0"/>
    <x v="1"/>
  </r>
  <r>
    <x v="12"/>
    <x v="0"/>
    <x v="2"/>
    <x v="39"/>
    <x v="114"/>
    <x v="0"/>
    <x v="0"/>
    <x v="64"/>
    <x v="1"/>
    <x v="3"/>
    <x v="0"/>
    <x v="2"/>
    <x v="0"/>
    <n v="1"/>
    <x v="1"/>
    <x v="0"/>
    <x v="0"/>
    <x v="0"/>
    <x v="2"/>
  </r>
  <r>
    <x v="0"/>
    <x v="1"/>
    <x v="2"/>
    <x v="19"/>
    <x v="31"/>
    <x v="0"/>
    <x v="1"/>
    <x v="32"/>
    <x v="0"/>
    <x v="33"/>
    <x v="2"/>
    <x v="1"/>
    <x v="1"/>
    <n v="1"/>
    <x v="1"/>
    <x v="0"/>
    <x v="1"/>
    <x v="1"/>
    <x v="2"/>
  </r>
  <r>
    <x v="4"/>
    <x v="0"/>
    <x v="0"/>
    <x v="8"/>
    <x v="68"/>
    <x v="0"/>
    <x v="0"/>
    <x v="84"/>
    <x v="1"/>
    <x v="28"/>
    <x v="2"/>
    <x v="0"/>
    <x v="0"/>
    <n v="0"/>
    <x v="0"/>
    <x v="0"/>
    <x v="0"/>
    <x v="0"/>
    <x v="0"/>
  </r>
  <r>
    <x v="20"/>
    <x v="1"/>
    <x v="1"/>
    <x v="1"/>
    <x v="3"/>
    <x v="0"/>
    <x v="1"/>
    <x v="65"/>
    <x v="0"/>
    <x v="38"/>
    <x v="2"/>
    <x v="1"/>
    <x v="1"/>
    <n v="1"/>
    <x v="1"/>
    <x v="0"/>
    <x v="1"/>
    <x v="0"/>
    <x v="1"/>
  </r>
  <r>
    <x v="40"/>
    <x v="1"/>
    <x v="1"/>
    <x v="8"/>
    <x v="30"/>
    <x v="0"/>
    <x v="1"/>
    <x v="85"/>
    <x v="1"/>
    <x v="24"/>
    <x v="0"/>
    <x v="2"/>
    <x v="1"/>
    <n v="1"/>
    <x v="1"/>
    <x v="1"/>
    <x v="0"/>
    <x v="0"/>
    <x v="1"/>
  </r>
  <r>
    <x v="1"/>
    <x v="1"/>
    <x v="2"/>
    <x v="13"/>
    <x v="133"/>
    <x v="0"/>
    <x v="1"/>
    <x v="24"/>
    <x v="0"/>
    <x v="3"/>
    <x v="0"/>
    <x v="1"/>
    <x v="3"/>
    <n v="1"/>
    <x v="1"/>
    <x v="0"/>
    <x v="0"/>
    <x v="0"/>
    <x v="2"/>
  </r>
  <r>
    <x v="1"/>
    <x v="1"/>
    <x v="0"/>
    <x v="18"/>
    <x v="134"/>
    <x v="0"/>
    <x v="1"/>
    <x v="50"/>
    <x v="0"/>
    <x v="16"/>
    <x v="2"/>
    <x v="1"/>
    <x v="1"/>
    <n v="1"/>
    <x v="1"/>
    <x v="0"/>
    <x v="1"/>
    <x v="0"/>
    <x v="0"/>
  </r>
  <r>
    <x v="29"/>
    <x v="1"/>
    <x v="2"/>
    <x v="18"/>
    <x v="75"/>
    <x v="0"/>
    <x v="0"/>
    <x v="38"/>
    <x v="0"/>
    <x v="24"/>
    <x v="0"/>
    <x v="1"/>
    <x v="1"/>
    <n v="1"/>
    <x v="1"/>
    <x v="0"/>
    <x v="1"/>
    <x v="0"/>
    <x v="2"/>
  </r>
  <r>
    <x v="16"/>
    <x v="0"/>
    <x v="0"/>
    <x v="35"/>
    <x v="73"/>
    <x v="0"/>
    <x v="1"/>
    <x v="27"/>
    <x v="1"/>
    <x v="3"/>
    <x v="2"/>
    <x v="3"/>
    <x v="0"/>
    <n v="0"/>
    <x v="0"/>
    <x v="0"/>
    <x v="2"/>
    <x v="0"/>
    <x v="0"/>
  </r>
  <r>
    <x v="26"/>
    <x v="0"/>
    <x v="1"/>
    <x v="7"/>
    <x v="107"/>
    <x v="0"/>
    <x v="0"/>
    <x v="61"/>
    <x v="1"/>
    <x v="3"/>
    <x v="2"/>
    <x v="3"/>
    <x v="2"/>
    <n v="0"/>
    <x v="0"/>
    <x v="1"/>
    <x v="2"/>
    <x v="0"/>
    <x v="1"/>
  </r>
  <r>
    <x v="21"/>
    <x v="0"/>
    <x v="0"/>
    <x v="22"/>
    <x v="135"/>
    <x v="0"/>
    <x v="1"/>
    <x v="25"/>
    <x v="1"/>
    <x v="17"/>
    <x v="2"/>
    <x v="2"/>
    <x v="2"/>
    <n v="0"/>
    <x v="0"/>
    <x v="0"/>
    <x v="2"/>
    <x v="0"/>
    <x v="0"/>
  </r>
  <r>
    <x v="2"/>
    <x v="0"/>
    <x v="0"/>
    <x v="18"/>
    <x v="136"/>
    <x v="0"/>
    <x v="1"/>
    <x v="14"/>
    <x v="0"/>
    <x v="35"/>
    <x v="2"/>
    <x v="3"/>
    <x v="1"/>
    <n v="0"/>
    <x v="0"/>
    <x v="1"/>
    <x v="1"/>
    <x v="0"/>
    <x v="0"/>
  </r>
  <r>
    <x v="17"/>
    <x v="1"/>
    <x v="0"/>
    <x v="32"/>
    <x v="30"/>
    <x v="0"/>
    <x v="0"/>
    <x v="32"/>
    <x v="1"/>
    <x v="28"/>
    <x v="2"/>
    <x v="0"/>
    <x v="1"/>
    <n v="0"/>
    <x v="0"/>
    <x v="0"/>
    <x v="0"/>
    <x v="0"/>
    <x v="0"/>
  </r>
  <r>
    <x v="31"/>
    <x v="0"/>
    <x v="2"/>
    <x v="18"/>
    <x v="111"/>
    <x v="0"/>
    <x v="0"/>
    <x v="86"/>
    <x v="0"/>
    <x v="39"/>
    <x v="1"/>
    <x v="1"/>
    <x v="1"/>
    <n v="1"/>
    <x v="1"/>
    <x v="0"/>
    <x v="1"/>
    <x v="0"/>
    <x v="2"/>
  </r>
  <r>
    <x v="8"/>
    <x v="1"/>
    <x v="2"/>
    <x v="34"/>
    <x v="137"/>
    <x v="0"/>
    <x v="0"/>
    <x v="48"/>
    <x v="0"/>
    <x v="8"/>
    <x v="2"/>
    <x v="1"/>
    <x v="1"/>
    <n v="1"/>
    <x v="1"/>
    <x v="0"/>
    <x v="0"/>
    <x v="0"/>
    <x v="2"/>
  </r>
  <r>
    <x v="14"/>
    <x v="0"/>
    <x v="0"/>
    <x v="18"/>
    <x v="77"/>
    <x v="0"/>
    <x v="1"/>
    <x v="35"/>
    <x v="1"/>
    <x v="35"/>
    <x v="2"/>
    <x v="0"/>
    <x v="0"/>
    <n v="0"/>
    <x v="0"/>
    <x v="0"/>
    <x v="1"/>
    <x v="0"/>
    <x v="0"/>
  </r>
  <r>
    <x v="8"/>
    <x v="0"/>
    <x v="2"/>
    <x v="0"/>
    <x v="138"/>
    <x v="0"/>
    <x v="1"/>
    <x v="22"/>
    <x v="0"/>
    <x v="32"/>
    <x v="1"/>
    <x v="2"/>
    <x v="1"/>
    <n v="1"/>
    <x v="1"/>
    <x v="0"/>
    <x v="0"/>
    <x v="0"/>
    <x v="2"/>
  </r>
  <r>
    <x v="14"/>
    <x v="0"/>
    <x v="0"/>
    <x v="18"/>
    <x v="139"/>
    <x v="0"/>
    <x v="0"/>
    <x v="8"/>
    <x v="1"/>
    <x v="23"/>
    <x v="0"/>
    <x v="2"/>
    <x v="0"/>
    <n v="0"/>
    <x v="0"/>
    <x v="0"/>
    <x v="1"/>
    <x v="0"/>
    <x v="0"/>
  </r>
  <r>
    <x v="24"/>
    <x v="1"/>
    <x v="2"/>
    <x v="44"/>
    <x v="30"/>
    <x v="0"/>
    <x v="0"/>
    <x v="17"/>
    <x v="0"/>
    <x v="6"/>
    <x v="0"/>
    <x v="1"/>
    <x v="1"/>
    <n v="1"/>
    <x v="1"/>
    <x v="0"/>
    <x v="2"/>
    <x v="0"/>
    <x v="2"/>
  </r>
  <r>
    <x v="0"/>
    <x v="0"/>
    <x v="2"/>
    <x v="45"/>
    <x v="97"/>
    <x v="1"/>
    <x v="0"/>
    <x v="15"/>
    <x v="0"/>
    <x v="32"/>
    <x v="0"/>
    <x v="1"/>
    <x v="0"/>
    <n v="1"/>
    <x v="1"/>
    <x v="0"/>
    <x v="2"/>
    <x v="1"/>
    <x v="2"/>
  </r>
  <r>
    <x v="10"/>
    <x v="0"/>
    <x v="0"/>
    <x v="11"/>
    <x v="105"/>
    <x v="1"/>
    <x v="1"/>
    <x v="50"/>
    <x v="1"/>
    <x v="33"/>
    <x v="2"/>
    <x v="4"/>
    <x v="0"/>
    <n v="0"/>
    <x v="0"/>
    <x v="0"/>
    <x v="1"/>
    <x v="0"/>
    <x v="0"/>
  </r>
  <r>
    <x v="4"/>
    <x v="1"/>
    <x v="2"/>
    <x v="18"/>
    <x v="35"/>
    <x v="0"/>
    <x v="0"/>
    <x v="87"/>
    <x v="0"/>
    <x v="20"/>
    <x v="2"/>
    <x v="2"/>
    <x v="0"/>
    <n v="0"/>
    <x v="0"/>
    <x v="0"/>
    <x v="1"/>
    <x v="0"/>
    <x v="2"/>
  </r>
  <r>
    <x v="21"/>
    <x v="0"/>
    <x v="0"/>
    <x v="34"/>
    <x v="65"/>
    <x v="0"/>
    <x v="0"/>
    <x v="49"/>
    <x v="1"/>
    <x v="12"/>
    <x v="2"/>
    <x v="1"/>
    <x v="2"/>
    <n v="1"/>
    <x v="1"/>
    <x v="0"/>
    <x v="0"/>
    <x v="0"/>
    <x v="0"/>
  </r>
  <r>
    <x v="7"/>
    <x v="1"/>
    <x v="0"/>
    <x v="4"/>
    <x v="115"/>
    <x v="0"/>
    <x v="1"/>
    <x v="22"/>
    <x v="1"/>
    <x v="3"/>
    <x v="2"/>
    <x v="1"/>
    <x v="1"/>
    <n v="1"/>
    <x v="1"/>
    <x v="0"/>
    <x v="1"/>
    <x v="0"/>
    <x v="0"/>
  </r>
  <r>
    <x v="22"/>
    <x v="0"/>
    <x v="0"/>
    <x v="46"/>
    <x v="140"/>
    <x v="1"/>
    <x v="1"/>
    <x v="88"/>
    <x v="0"/>
    <x v="0"/>
    <x v="2"/>
    <x v="0"/>
    <x v="2"/>
    <n v="0"/>
    <x v="0"/>
    <x v="0"/>
    <x v="2"/>
    <x v="1"/>
    <x v="0"/>
  </r>
  <r>
    <x v="22"/>
    <x v="0"/>
    <x v="3"/>
    <x v="29"/>
    <x v="13"/>
    <x v="0"/>
    <x v="0"/>
    <x v="15"/>
    <x v="0"/>
    <x v="6"/>
    <x v="0"/>
    <x v="0"/>
    <x v="1"/>
    <n v="0"/>
    <x v="0"/>
    <x v="0"/>
    <x v="1"/>
    <x v="0"/>
    <x v="3"/>
  </r>
  <r>
    <x v="4"/>
    <x v="0"/>
    <x v="2"/>
    <x v="18"/>
    <x v="32"/>
    <x v="0"/>
    <x v="0"/>
    <x v="20"/>
    <x v="0"/>
    <x v="28"/>
    <x v="2"/>
    <x v="3"/>
    <x v="0"/>
    <n v="1"/>
    <x v="1"/>
    <x v="0"/>
    <x v="1"/>
    <x v="0"/>
    <x v="2"/>
  </r>
  <r>
    <x v="1"/>
    <x v="0"/>
    <x v="2"/>
    <x v="18"/>
    <x v="107"/>
    <x v="1"/>
    <x v="1"/>
    <x v="19"/>
    <x v="0"/>
    <x v="3"/>
    <x v="0"/>
    <x v="3"/>
    <x v="1"/>
    <n v="1"/>
    <x v="1"/>
    <x v="0"/>
    <x v="1"/>
    <x v="0"/>
    <x v="2"/>
  </r>
  <r>
    <x v="5"/>
    <x v="0"/>
    <x v="2"/>
    <x v="10"/>
    <x v="44"/>
    <x v="0"/>
    <x v="1"/>
    <x v="16"/>
    <x v="0"/>
    <x v="31"/>
    <x v="2"/>
    <x v="2"/>
    <x v="0"/>
    <n v="0"/>
    <x v="0"/>
    <x v="0"/>
    <x v="0"/>
    <x v="0"/>
    <x v="2"/>
  </r>
  <r>
    <x v="29"/>
    <x v="0"/>
    <x v="1"/>
    <x v="34"/>
    <x v="36"/>
    <x v="0"/>
    <x v="0"/>
    <x v="0"/>
    <x v="0"/>
    <x v="0"/>
    <x v="1"/>
    <x v="1"/>
    <x v="0"/>
    <n v="0"/>
    <x v="0"/>
    <x v="0"/>
    <x v="0"/>
    <x v="0"/>
    <x v="1"/>
  </r>
  <r>
    <x v="5"/>
    <x v="0"/>
    <x v="2"/>
    <x v="43"/>
    <x v="84"/>
    <x v="0"/>
    <x v="1"/>
    <x v="64"/>
    <x v="1"/>
    <x v="17"/>
    <x v="2"/>
    <x v="1"/>
    <x v="0"/>
    <n v="1"/>
    <x v="1"/>
    <x v="0"/>
    <x v="0"/>
    <x v="0"/>
    <x v="2"/>
  </r>
  <r>
    <x v="12"/>
    <x v="0"/>
    <x v="2"/>
    <x v="34"/>
    <x v="47"/>
    <x v="0"/>
    <x v="0"/>
    <x v="37"/>
    <x v="0"/>
    <x v="17"/>
    <x v="0"/>
    <x v="1"/>
    <x v="1"/>
    <n v="1"/>
    <x v="1"/>
    <x v="0"/>
    <x v="0"/>
    <x v="1"/>
    <x v="2"/>
  </r>
  <r>
    <x v="5"/>
    <x v="0"/>
    <x v="1"/>
    <x v="8"/>
    <x v="141"/>
    <x v="0"/>
    <x v="1"/>
    <x v="36"/>
    <x v="0"/>
    <x v="28"/>
    <x v="2"/>
    <x v="1"/>
    <x v="1"/>
    <n v="0"/>
    <x v="0"/>
    <x v="0"/>
    <x v="0"/>
    <x v="0"/>
    <x v="1"/>
  </r>
  <r>
    <x v="7"/>
    <x v="1"/>
    <x v="2"/>
    <x v="35"/>
    <x v="61"/>
    <x v="0"/>
    <x v="1"/>
    <x v="36"/>
    <x v="1"/>
    <x v="23"/>
    <x v="1"/>
    <x v="1"/>
    <x v="1"/>
    <n v="1"/>
    <x v="1"/>
    <x v="0"/>
    <x v="2"/>
    <x v="1"/>
    <x v="2"/>
  </r>
  <r>
    <x v="22"/>
    <x v="0"/>
    <x v="1"/>
    <x v="1"/>
    <x v="112"/>
    <x v="0"/>
    <x v="0"/>
    <x v="41"/>
    <x v="1"/>
    <x v="3"/>
    <x v="0"/>
    <x v="1"/>
    <x v="1"/>
    <n v="1"/>
    <x v="1"/>
    <x v="0"/>
    <x v="1"/>
    <x v="0"/>
    <x v="1"/>
  </r>
  <r>
    <x v="23"/>
    <x v="1"/>
    <x v="0"/>
    <x v="18"/>
    <x v="70"/>
    <x v="0"/>
    <x v="0"/>
    <x v="5"/>
    <x v="0"/>
    <x v="25"/>
    <x v="2"/>
    <x v="0"/>
    <x v="1"/>
    <n v="1"/>
    <x v="1"/>
    <x v="0"/>
    <x v="1"/>
    <x v="0"/>
    <x v="0"/>
  </r>
  <r>
    <x v="5"/>
    <x v="0"/>
    <x v="0"/>
    <x v="24"/>
    <x v="79"/>
    <x v="0"/>
    <x v="0"/>
    <x v="29"/>
    <x v="0"/>
    <x v="25"/>
    <x v="2"/>
    <x v="2"/>
    <x v="0"/>
    <n v="0"/>
    <x v="0"/>
    <x v="0"/>
    <x v="2"/>
    <x v="0"/>
    <x v="0"/>
  </r>
  <r>
    <x v="22"/>
    <x v="0"/>
    <x v="0"/>
    <x v="34"/>
    <x v="106"/>
    <x v="0"/>
    <x v="1"/>
    <x v="13"/>
    <x v="1"/>
    <x v="20"/>
    <x v="2"/>
    <x v="2"/>
    <x v="0"/>
    <n v="0"/>
    <x v="0"/>
    <x v="0"/>
    <x v="0"/>
    <x v="0"/>
    <x v="0"/>
  </r>
  <r>
    <x v="39"/>
    <x v="0"/>
    <x v="0"/>
    <x v="36"/>
    <x v="71"/>
    <x v="0"/>
    <x v="1"/>
    <x v="12"/>
    <x v="1"/>
    <x v="3"/>
    <x v="0"/>
    <x v="1"/>
    <x v="0"/>
    <n v="0"/>
    <x v="0"/>
    <x v="2"/>
    <x v="0"/>
    <x v="0"/>
    <x v="0"/>
  </r>
  <r>
    <x v="17"/>
    <x v="0"/>
    <x v="3"/>
    <x v="2"/>
    <x v="24"/>
    <x v="1"/>
    <x v="1"/>
    <x v="30"/>
    <x v="0"/>
    <x v="37"/>
    <x v="1"/>
    <x v="1"/>
    <x v="2"/>
    <n v="1"/>
    <x v="1"/>
    <x v="0"/>
    <x v="2"/>
    <x v="0"/>
    <x v="3"/>
  </r>
  <r>
    <x v="16"/>
    <x v="0"/>
    <x v="3"/>
    <x v="34"/>
    <x v="134"/>
    <x v="0"/>
    <x v="0"/>
    <x v="35"/>
    <x v="0"/>
    <x v="20"/>
    <x v="2"/>
    <x v="1"/>
    <x v="0"/>
    <n v="0"/>
    <x v="0"/>
    <x v="0"/>
    <x v="0"/>
    <x v="0"/>
    <x v="3"/>
  </r>
  <r>
    <x v="33"/>
    <x v="0"/>
    <x v="2"/>
    <x v="20"/>
    <x v="90"/>
    <x v="1"/>
    <x v="1"/>
    <x v="30"/>
    <x v="1"/>
    <x v="8"/>
    <x v="2"/>
    <x v="1"/>
    <x v="0"/>
    <n v="0"/>
    <x v="0"/>
    <x v="1"/>
    <x v="2"/>
    <x v="0"/>
    <x v="2"/>
  </r>
  <r>
    <x v="2"/>
    <x v="0"/>
    <x v="1"/>
    <x v="47"/>
    <x v="51"/>
    <x v="0"/>
    <x v="1"/>
    <x v="50"/>
    <x v="0"/>
    <x v="3"/>
    <x v="0"/>
    <x v="1"/>
    <x v="1"/>
    <n v="1"/>
    <x v="1"/>
    <x v="1"/>
    <x v="2"/>
    <x v="0"/>
    <x v="1"/>
  </r>
  <r>
    <x v="18"/>
    <x v="1"/>
    <x v="0"/>
    <x v="42"/>
    <x v="128"/>
    <x v="0"/>
    <x v="1"/>
    <x v="5"/>
    <x v="0"/>
    <x v="17"/>
    <x v="2"/>
    <x v="1"/>
    <x v="1"/>
    <n v="1"/>
    <x v="1"/>
    <x v="0"/>
    <x v="0"/>
    <x v="0"/>
    <x v="0"/>
  </r>
  <r>
    <x v="12"/>
    <x v="1"/>
    <x v="0"/>
    <x v="18"/>
    <x v="142"/>
    <x v="0"/>
    <x v="0"/>
    <x v="13"/>
    <x v="1"/>
    <x v="20"/>
    <x v="2"/>
    <x v="1"/>
    <x v="0"/>
    <n v="0"/>
    <x v="0"/>
    <x v="0"/>
    <x v="1"/>
    <x v="0"/>
    <x v="0"/>
  </r>
  <r>
    <x v="8"/>
    <x v="1"/>
    <x v="2"/>
    <x v="7"/>
    <x v="65"/>
    <x v="0"/>
    <x v="0"/>
    <x v="26"/>
    <x v="0"/>
    <x v="3"/>
    <x v="0"/>
    <x v="2"/>
    <x v="1"/>
    <n v="1"/>
    <x v="1"/>
    <x v="0"/>
    <x v="2"/>
    <x v="0"/>
    <x v="2"/>
  </r>
  <r>
    <x v="21"/>
    <x v="0"/>
    <x v="2"/>
    <x v="22"/>
    <x v="143"/>
    <x v="0"/>
    <x v="0"/>
    <x v="67"/>
    <x v="0"/>
    <x v="8"/>
    <x v="0"/>
    <x v="1"/>
    <x v="1"/>
    <n v="1"/>
    <x v="1"/>
    <x v="0"/>
    <x v="2"/>
    <x v="1"/>
    <x v="2"/>
  </r>
  <r>
    <x v="32"/>
    <x v="0"/>
    <x v="2"/>
    <x v="32"/>
    <x v="115"/>
    <x v="0"/>
    <x v="0"/>
    <x v="22"/>
    <x v="0"/>
    <x v="3"/>
    <x v="0"/>
    <x v="1"/>
    <x v="1"/>
    <n v="0"/>
    <x v="0"/>
    <x v="0"/>
    <x v="0"/>
    <x v="0"/>
    <x v="2"/>
  </r>
  <r>
    <x v="24"/>
    <x v="1"/>
    <x v="0"/>
    <x v="22"/>
    <x v="87"/>
    <x v="0"/>
    <x v="1"/>
    <x v="68"/>
    <x v="0"/>
    <x v="0"/>
    <x v="2"/>
    <x v="3"/>
    <x v="0"/>
    <n v="0"/>
    <x v="0"/>
    <x v="0"/>
    <x v="2"/>
    <x v="0"/>
    <x v="0"/>
  </r>
  <r>
    <x v="25"/>
    <x v="1"/>
    <x v="2"/>
    <x v="10"/>
    <x v="67"/>
    <x v="0"/>
    <x v="1"/>
    <x v="18"/>
    <x v="1"/>
    <x v="3"/>
    <x v="0"/>
    <x v="1"/>
    <x v="1"/>
    <n v="1"/>
    <x v="1"/>
    <x v="0"/>
    <x v="0"/>
    <x v="0"/>
    <x v="2"/>
  </r>
  <r>
    <x v="15"/>
    <x v="0"/>
    <x v="0"/>
    <x v="8"/>
    <x v="36"/>
    <x v="0"/>
    <x v="1"/>
    <x v="89"/>
    <x v="1"/>
    <x v="2"/>
    <x v="2"/>
    <x v="0"/>
    <x v="0"/>
    <n v="0"/>
    <x v="0"/>
    <x v="1"/>
    <x v="0"/>
    <x v="0"/>
    <x v="0"/>
  </r>
  <r>
    <x v="32"/>
    <x v="0"/>
    <x v="2"/>
    <x v="18"/>
    <x v="139"/>
    <x v="0"/>
    <x v="0"/>
    <x v="21"/>
    <x v="0"/>
    <x v="3"/>
    <x v="0"/>
    <x v="1"/>
    <x v="1"/>
    <n v="1"/>
    <x v="1"/>
    <x v="0"/>
    <x v="1"/>
    <x v="0"/>
    <x v="2"/>
  </r>
  <r>
    <x v="0"/>
    <x v="0"/>
    <x v="0"/>
    <x v="10"/>
    <x v="44"/>
    <x v="0"/>
    <x v="0"/>
    <x v="36"/>
    <x v="0"/>
    <x v="3"/>
    <x v="0"/>
    <x v="2"/>
    <x v="1"/>
    <n v="0"/>
    <x v="0"/>
    <x v="0"/>
    <x v="0"/>
    <x v="0"/>
    <x v="0"/>
  </r>
  <r>
    <x v="17"/>
    <x v="1"/>
    <x v="0"/>
    <x v="22"/>
    <x v="144"/>
    <x v="0"/>
    <x v="1"/>
    <x v="64"/>
    <x v="0"/>
    <x v="30"/>
    <x v="2"/>
    <x v="3"/>
    <x v="0"/>
    <n v="0"/>
    <x v="0"/>
    <x v="0"/>
    <x v="2"/>
    <x v="0"/>
    <x v="0"/>
  </r>
  <r>
    <x v="28"/>
    <x v="1"/>
    <x v="1"/>
    <x v="29"/>
    <x v="34"/>
    <x v="0"/>
    <x v="0"/>
    <x v="15"/>
    <x v="0"/>
    <x v="3"/>
    <x v="2"/>
    <x v="1"/>
    <x v="1"/>
    <n v="1"/>
    <x v="1"/>
    <x v="0"/>
    <x v="1"/>
    <x v="0"/>
    <x v="1"/>
  </r>
  <r>
    <x v="38"/>
    <x v="0"/>
    <x v="2"/>
    <x v="1"/>
    <x v="80"/>
    <x v="0"/>
    <x v="1"/>
    <x v="20"/>
    <x v="0"/>
    <x v="25"/>
    <x v="2"/>
    <x v="3"/>
    <x v="0"/>
    <n v="0"/>
    <x v="0"/>
    <x v="1"/>
    <x v="1"/>
    <x v="0"/>
    <x v="2"/>
  </r>
  <r>
    <x v="5"/>
    <x v="1"/>
    <x v="0"/>
    <x v="18"/>
    <x v="55"/>
    <x v="0"/>
    <x v="0"/>
    <x v="73"/>
    <x v="0"/>
    <x v="17"/>
    <x v="2"/>
    <x v="1"/>
    <x v="1"/>
    <n v="1"/>
    <x v="1"/>
    <x v="0"/>
    <x v="1"/>
    <x v="1"/>
    <x v="0"/>
  </r>
  <r>
    <x v="25"/>
    <x v="0"/>
    <x v="2"/>
    <x v="18"/>
    <x v="137"/>
    <x v="0"/>
    <x v="1"/>
    <x v="0"/>
    <x v="0"/>
    <x v="25"/>
    <x v="2"/>
    <x v="1"/>
    <x v="1"/>
    <n v="1"/>
    <x v="1"/>
    <x v="0"/>
    <x v="1"/>
    <x v="0"/>
    <x v="2"/>
  </r>
  <r>
    <x v="5"/>
    <x v="0"/>
    <x v="0"/>
    <x v="13"/>
    <x v="133"/>
    <x v="0"/>
    <x v="1"/>
    <x v="73"/>
    <x v="1"/>
    <x v="13"/>
    <x v="2"/>
    <x v="3"/>
    <x v="0"/>
    <n v="0"/>
    <x v="0"/>
    <x v="0"/>
    <x v="0"/>
    <x v="0"/>
    <x v="0"/>
  </r>
  <r>
    <x v="22"/>
    <x v="0"/>
    <x v="0"/>
    <x v="17"/>
    <x v="91"/>
    <x v="0"/>
    <x v="0"/>
    <x v="3"/>
    <x v="0"/>
    <x v="32"/>
    <x v="2"/>
    <x v="1"/>
    <x v="0"/>
    <n v="1"/>
    <x v="1"/>
    <x v="0"/>
    <x v="1"/>
    <x v="0"/>
    <x v="0"/>
  </r>
  <r>
    <x v="8"/>
    <x v="0"/>
    <x v="0"/>
    <x v="1"/>
    <x v="106"/>
    <x v="0"/>
    <x v="0"/>
    <x v="36"/>
    <x v="0"/>
    <x v="20"/>
    <x v="0"/>
    <x v="1"/>
    <x v="1"/>
    <n v="1"/>
    <x v="1"/>
    <x v="0"/>
    <x v="1"/>
    <x v="0"/>
    <x v="0"/>
  </r>
  <r>
    <x v="19"/>
    <x v="0"/>
    <x v="0"/>
    <x v="10"/>
    <x v="145"/>
    <x v="0"/>
    <x v="1"/>
    <x v="65"/>
    <x v="0"/>
    <x v="3"/>
    <x v="0"/>
    <x v="2"/>
    <x v="1"/>
    <n v="0"/>
    <x v="0"/>
    <x v="0"/>
    <x v="0"/>
    <x v="0"/>
    <x v="0"/>
  </r>
  <r>
    <x v="5"/>
    <x v="0"/>
    <x v="1"/>
    <x v="0"/>
    <x v="66"/>
    <x v="0"/>
    <x v="0"/>
    <x v="8"/>
    <x v="0"/>
    <x v="16"/>
    <x v="2"/>
    <x v="4"/>
    <x v="0"/>
    <n v="1"/>
    <x v="1"/>
    <x v="0"/>
    <x v="0"/>
    <x v="0"/>
    <x v="1"/>
  </r>
  <r>
    <x v="15"/>
    <x v="1"/>
    <x v="2"/>
    <x v="26"/>
    <x v="146"/>
    <x v="0"/>
    <x v="0"/>
    <x v="18"/>
    <x v="0"/>
    <x v="3"/>
    <x v="0"/>
    <x v="2"/>
    <x v="1"/>
    <n v="1"/>
    <x v="1"/>
    <x v="1"/>
    <x v="2"/>
    <x v="0"/>
    <x v="2"/>
  </r>
  <r>
    <x v="22"/>
    <x v="0"/>
    <x v="3"/>
    <x v="23"/>
    <x v="132"/>
    <x v="0"/>
    <x v="1"/>
    <x v="7"/>
    <x v="0"/>
    <x v="11"/>
    <x v="1"/>
    <x v="1"/>
    <x v="0"/>
    <n v="1"/>
    <x v="1"/>
    <x v="0"/>
    <x v="2"/>
    <x v="0"/>
    <x v="3"/>
  </r>
  <r>
    <x v="14"/>
    <x v="1"/>
    <x v="0"/>
    <x v="22"/>
    <x v="38"/>
    <x v="0"/>
    <x v="1"/>
    <x v="43"/>
    <x v="0"/>
    <x v="2"/>
    <x v="2"/>
    <x v="0"/>
    <x v="0"/>
    <n v="0"/>
    <x v="0"/>
    <x v="0"/>
    <x v="2"/>
    <x v="0"/>
    <x v="0"/>
  </r>
  <r>
    <x v="1"/>
    <x v="1"/>
    <x v="0"/>
    <x v="4"/>
    <x v="91"/>
    <x v="0"/>
    <x v="1"/>
    <x v="36"/>
    <x v="0"/>
    <x v="3"/>
    <x v="0"/>
    <x v="1"/>
    <x v="1"/>
    <n v="1"/>
    <x v="1"/>
    <x v="0"/>
    <x v="1"/>
    <x v="0"/>
    <x v="0"/>
  </r>
  <r>
    <x v="13"/>
    <x v="1"/>
    <x v="2"/>
    <x v="8"/>
    <x v="121"/>
    <x v="0"/>
    <x v="0"/>
    <x v="48"/>
    <x v="0"/>
    <x v="8"/>
    <x v="2"/>
    <x v="1"/>
    <x v="1"/>
    <n v="1"/>
    <x v="1"/>
    <x v="0"/>
    <x v="0"/>
    <x v="0"/>
    <x v="2"/>
  </r>
  <r>
    <x v="19"/>
    <x v="0"/>
    <x v="2"/>
    <x v="1"/>
    <x v="89"/>
    <x v="0"/>
    <x v="1"/>
    <x v="40"/>
    <x v="0"/>
    <x v="3"/>
    <x v="0"/>
    <x v="1"/>
    <x v="1"/>
    <n v="1"/>
    <x v="1"/>
    <x v="0"/>
    <x v="1"/>
    <x v="0"/>
    <x v="2"/>
  </r>
  <r>
    <x v="33"/>
    <x v="0"/>
    <x v="2"/>
    <x v="12"/>
    <x v="146"/>
    <x v="0"/>
    <x v="0"/>
    <x v="31"/>
    <x v="0"/>
    <x v="0"/>
    <x v="0"/>
    <x v="2"/>
    <x v="0"/>
    <n v="1"/>
    <x v="1"/>
    <x v="1"/>
    <x v="0"/>
    <x v="0"/>
    <x v="2"/>
  </r>
  <r>
    <x v="15"/>
    <x v="0"/>
    <x v="0"/>
    <x v="0"/>
    <x v="80"/>
    <x v="1"/>
    <x v="0"/>
    <x v="26"/>
    <x v="0"/>
    <x v="24"/>
    <x v="2"/>
    <x v="0"/>
    <x v="0"/>
    <n v="0"/>
    <x v="0"/>
    <x v="1"/>
    <x v="0"/>
    <x v="0"/>
    <x v="0"/>
  </r>
  <r>
    <x v="13"/>
    <x v="1"/>
    <x v="0"/>
    <x v="34"/>
    <x v="80"/>
    <x v="0"/>
    <x v="1"/>
    <x v="44"/>
    <x v="0"/>
    <x v="3"/>
    <x v="0"/>
    <x v="1"/>
    <x v="1"/>
    <n v="1"/>
    <x v="1"/>
    <x v="0"/>
    <x v="0"/>
    <x v="0"/>
    <x v="0"/>
  </r>
  <r>
    <x v="8"/>
    <x v="1"/>
    <x v="2"/>
    <x v="17"/>
    <x v="100"/>
    <x v="1"/>
    <x v="0"/>
    <x v="45"/>
    <x v="0"/>
    <x v="3"/>
    <x v="0"/>
    <x v="1"/>
    <x v="1"/>
    <n v="1"/>
    <x v="1"/>
    <x v="0"/>
    <x v="1"/>
    <x v="0"/>
    <x v="2"/>
  </r>
  <r>
    <x v="7"/>
    <x v="0"/>
    <x v="1"/>
    <x v="48"/>
    <x v="55"/>
    <x v="1"/>
    <x v="0"/>
    <x v="12"/>
    <x v="0"/>
    <x v="3"/>
    <x v="0"/>
    <x v="1"/>
    <x v="0"/>
    <n v="1"/>
    <x v="1"/>
    <x v="0"/>
    <x v="0"/>
    <x v="1"/>
    <x v="1"/>
  </r>
  <r>
    <x v="6"/>
    <x v="0"/>
    <x v="1"/>
    <x v="18"/>
    <x v="147"/>
    <x v="0"/>
    <x v="0"/>
    <x v="1"/>
    <x v="0"/>
    <x v="3"/>
    <x v="0"/>
    <x v="1"/>
    <x v="1"/>
    <n v="1"/>
    <x v="1"/>
    <x v="0"/>
    <x v="1"/>
    <x v="0"/>
    <x v="1"/>
  </r>
  <r>
    <x v="23"/>
    <x v="0"/>
    <x v="0"/>
    <x v="2"/>
    <x v="0"/>
    <x v="0"/>
    <x v="1"/>
    <x v="35"/>
    <x v="0"/>
    <x v="25"/>
    <x v="2"/>
    <x v="0"/>
    <x v="2"/>
    <n v="0"/>
    <x v="0"/>
    <x v="0"/>
    <x v="2"/>
    <x v="0"/>
    <x v="0"/>
  </r>
  <r>
    <x v="17"/>
    <x v="1"/>
    <x v="1"/>
    <x v="1"/>
    <x v="148"/>
    <x v="0"/>
    <x v="0"/>
    <x v="21"/>
    <x v="0"/>
    <x v="3"/>
    <x v="0"/>
    <x v="0"/>
    <x v="1"/>
    <n v="1"/>
    <x v="1"/>
    <x v="0"/>
    <x v="1"/>
    <x v="1"/>
    <x v="1"/>
  </r>
  <r>
    <x v="26"/>
    <x v="0"/>
    <x v="0"/>
    <x v="10"/>
    <x v="0"/>
    <x v="0"/>
    <x v="1"/>
    <x v="35"/>
    <x v="1"/>
    <x v="33"/>
    <x v="0"/>
    <x v="2"/>
    <x v="1"/>
    <n v="0"/>
    <x v="0"/>
    <x v="1"/>
    <x v="0"/>
    <x v="0"/>
    <x v="0"/>
  </r>
  <r>
    <x v="6"/>
    <x v="1"/>
    <x v="0"/>
    <x v="13"/>
    <x v="119"/>
    <x v="0"/>
    <x v="2"/>
    <x v="81"/>
    <x v="1"/>
    <x v="25"/>
    <x v="2"/>
    <x v="2"/>
    <x v="0"/>
    <n v="0"/>
    <x v="0"/>
    <x v="0"/>
    <x v="0"/>
    <x v="0"/>
    <x v="0"/>
  </r>
  <r>
    <x v="10"/>
    <x v="0"/>
    <x v="0"/>
    <x v="38"/>
    <x v="70"/>
    <x v="0"/>
    <x v="0"/>
    <x v="57"/>
    <x v="0"/>
    <x v="20"/>
    <x v="2"/>
    <x v="1"/>
    <x v="1"/>
    <n v="1"/>
    <x v="1"/>
    <x v="0"/>
    <x v="0"/>
    <x v="0"/>
    <x v="0"/>
  </r>
  <r>
    <x v="38"/>
    <x v="1"/>
    <x v="3"/>
    <x v="1"/>
    <x v="106"/>
    <x v="0"/>
    <x v="0"/>
    <x v="31"/>
    <x v="0"/>
    <x v="28"/>
    <x v="0"/>
    <x v="0"/>
    <x v="1"/>
    <n v="1"/>
    <x v="1"/>
    <x v="1"/>
    <x v="1"/>
    <x v="0"/>
    <x v="3"/>
  </r>
  <r>
    <x v="24"/>
    <x v="0"/>
    <x v="3"/>
    <x v="4"/>
    <x v="71"/>
    <x v="1"/>
    <x v="1"/>
    <x v="67"/>
    <x v="0"/>
    <x v="23"/>
    <x v="2"/>
    <x v="2"/>
    <x v="1"/>
    <n v="0"/>
    <x v="0"/>
    <x v="0"/>
    <x v="1"/>
    <x v="0"/>
    <x v="3"/>
  </r>
  <r>
    <x v="3"/>
    <x v="0"/>
    <x v="0"/>
    <x v="4"/>
    <x v="149"/>
    <x v="0"/>
    <x v="1"/>
    <x v="2"/>
    <x v="1"/>
    <x v="22"/>
    <x v="2"/>
    <x v="2"/>
    <x v="1"/>
    <n v="0"/>
    <x v="0"/>
    <x v="0"/>
    <x v="1"/>
    <x v="1"/>
    <x v="0"/>
  </r>
  <r>
    <x v="24"/>
    <x v="0"/>
    <x v="0"/>
    <x v="8"/>
    <x v="61"/>
    <x v="0"/>
    <x v="0"/>
    <x v="6"/>
    <x v="0"/>
    <x v="16"/>
    <x v="0"/>
    <x v="1"/>
    <x v="0"/>
    <n v="1"/>
    <x v="1"/>
    <x v="0"/>
    <x v="0"/>
    <x v="1"/>
    <x v="0"/>
  </r>
  <r>
    <x v="26"/>
    <x v="1"/>
    <x v="3"/>
    <x v="22"/>
    <x v="41"/>
    <x v="0"/>
    <x v="0"/>
    <x v="68"/>
    <x v="0"/>
    <x v="2"/>
    <x v="1"/>
    <x v="1"/>
    <x v="1"/>
    <n v="1"/>
    <x v="1"/>
    <x v="1"/>
    <x v="2"/>
    <x v="0"/>
    <x v="3"/>
  </r>
  <r>
    <x v="6"/>
    <x v="1"/>
    <x v="1"/>
    <x v="17"/>
    <x v="111"/>
    <x v="0"/>
    <x v="1"/>
    <x v="3"/>
    <x v="0"/>
    <x v="23"/>
    <x v="2"/>
    <x v="1"/>
    <x v="1"/>
    <n v="1"/>
    <x v="1"/>
    <x v="0"/>
    <x v="1"/>
    <x v="0"/>
    <x v="1"/>
  </r>
  <r>
    <x v="36"/>
    <x v="0"/>
    <x v="0"/>
    <x v="12"/>
    <x v="121"/>
    <x v="0"/>
    <x v="0"/>
    <x v="6"/>
    <x v="0"/>
    <x v="20"/>
    <x v="2"/>
    <x v="1"/>
    <x v="0"/>
    <n v="0"/>
    <x v="0"/>
    <x v="0"/>
    <x v="0"/>
    <x v="0"/>
    <x v="0"/>
  </r>
  <r>
    <x v="14"/>
    <x v="1"/>
    <x v="2"/>
    <x v="8"/>
    <x v="150"/>
    <x v="1"/>
    <x v="0"/>
    <x v="71"/>
    <x v="0"/>
    <x v="3"/>
    <x v="0"/>
    <x v="1"/>
    <x v="1"/>
    <n v="1"/>
    <x v="1"/>
    <x v="0"/>
    <x v="0"/>
    <x v="1"/>
    <x v="2"/>
  </r>
  <r>
    <x v="0"/>
    <x v="0"/>
    <x v="0"/>
    <x v="32"/>
    <x v="24"/>
    <x v="1"/>
    <x v="0"/>
    <x v="27"/>
    <x v="0"/>
    <x v="33"/>
    <x v="0"/>
    <x v="3"/>
    <x v="0"/>
    <n v="1"/>
    <x v="1"/>
    <x v="0"/>
    <x v="0"/>
    <x v="0"/>
    <x v="0"/>
  </r>
  <r>
    <x v="23"/>
    <x v="0"/>
    <x v="2"/>
    <x v="1"/>
    <x v="78"/>
    <x v="0"/>
    <x v="0"/>
    <x v="48"/>
    <x v="0"/>
    <x v="3"/>
    <x v="0"/>
    <x v="1"/>
    <x v="1"/>
    <n v="0"/>
    <x v="0"/>
    <x v="0"/>
    <x v="1"/>
    <x v="0"/>
    <x v="2"/>
  </r>
  <r>
    <x v="33"/>
    <x v="1"/>
    <x v="2"/>
    <x v="8"/>
    <x v="17"/>
    <x v="0"/>
    <x v="1"/>
    <x v="24"/>
    <x v="0"/>
    <x v="12"/>
    <x v="2"/>
    <x v="1"/>
    <x v="1"/>
    <n v="1"/>
    <x v="1"/>
    <x v="1"/>
    <x v="0"/>
    <x v="0"/>
    <x v="2"/>
  </r>
  <r>
    <x v="19"/>
    <x v="1"/>
    <x v="2"/>
    <x v="32"/>
    <x v="151"/>
    <x v="0"/>
    <x v="0"/>
    <x v="47"/>
    <x v="0"/>
    <x v="17"/>
    <x v="2"/>
    <x v="1"/>
    <x v="1"/>
    <n v="1"/>
    <x v="1"/>
    <x v="0"/>
    <x v="0"/>
    <x v="2"/>
    <x v="2"/>
  </r>
  <r>
    <x v="0"/>
    <x v="0"/>
    <x v="0"/>
    <x v="13"/>
    <x v="63"/>
    <x v="0"/>
    <x v="0"/>
    <x v="3"/>
    <x v="1"/>
    <x v="3"/>
    <x v="0"/>
    <x v="2"/>
    <x v="0"/>
    <n v="0"/>
    <x v="0"/>
    <x v="0"/>
    <x v="0"/>
    <x v="0"/>
    <x v="0"/>
  </r>
  <r>
    <x v="22"/>
    <x v="0"/>
    <x v="3"/>
    <x v="7"/>
    <x v="138"/>
    <x v="0"/>
    <x v="1"/>
    <x v="2"/>
    <x v="0"/>
    <x v="3"/>
    <x v="0"/>
    <x v="1"/>
    <x v="1"/>
    <n v="0"/>
    <x v="0"/>
    <x v="0"/>
    <x v="2"/>
    <x v="0"/>
    <x v="3"/>
  </r>
  <r>
    <x v="8"/>
    <x v="0"/>
    <x v="0"/>
    <x v="8"/>
    <x v="48"/>
    <x v="0"/>
    <x v="0"/>
    <x v="90"/>
    <x v="0"/>
    <x v="23"/>
    <x v="2"/>
    <x v="2"/>
    <x v="0"/>
    <n v="0"/>
    <x v="0"/>
    <x v="0"/>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8">
    <pivotField dataField="1" showAll="0">
      <items count="42">
        <item h="1" x="30"/>
        <item h="1" x="11"/>
        <item h="1" x="39"/>
        <item h="1" x="31"/>
        <item h="1" x="27"/>
        <item h="1" x="36"/>
        <item h="1" x="35"/>
        <item x="25"/>
        <item h="1" x="18"/>
        <item h="1" x="10"/>
        <item h="1" x="19"/>
        <item h="1" x="16"/>
        <item h="1" x="7"/>
        <item h="1" x="32"/>
        <item h="1" x="29"/>
        <item h="1" x="28"/>
        <item h="1" x="13"/>
        <item h="1" x="12"/>
        <item h="1" x="0"/>
        <item h="1" x="1"/>
        <item h="1" x="8"/>
        <item h="1" x="6"/>
        <item h="1" x="20"/>
        <item h="1" x="21"/>
        <item h="1" x="5"/>
        <item h="1" x="22"/>
        <item h="1" x="14"/>
        <item h="1" x="3"/>
        <item h="1" x="4"/>
        <item h="1" x="17"/>
        <item h="1" x="23"/>
        <item h="1" x="24"/>
        <item h="1" x="26"/>
        <item h="1" x="15"/>
        <item h="1" x="33"/>
        <item h="1" x="38"/>
        <item h="1" x="2"/>
        <item h="1" x="9"/>
        <item h="1" x="40"/>
        <item h="1" x="34"/>
        <item h="1" x="37"/>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s>
  <rowFields count="1">
    <field x="1"/>
  </rowFields>
  <rowItems count="3">
    <i>
      <x/>
    </i>
    <i>
      <x v="1"/>
    </i>
    <i t="grand">
      <x/>
    </i>
  </rowItems>
  <colItems count="1">
    <i/>
  </colItems>
  <dataFields count="1">
    <dataField name="Count of age"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1C07B8-D726-446C-A8B3-92092604CA7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C26" firstHeaderRow="0" firstDataRow="1" firstDataCol="1" rowPageCount="2" colPageCount="1"/>
  <pivotFields count="19">
    <pivotField axis="axisRow" showAll="0">
      <items count="8">
        <item x="0"/>
        <item x="1"/>
        <item x="2"/>
        <item x="3"/>
        <item x="4"/>
        <item x="5"/>
        <item x="6"/>
        <item t="default"/>
      </items>
    </pivotField>
    <pivotField axis="axisPage" multipleItemSelectionAllowed="1" showAll="0">
      <items count="3">
        <item x="1"/>
        <item x="0"/>
        <item t="default"/>
      </items>
    </pivotField>
    <pivotField dataField="1" showAll="0"/>
    <pivotField showAll="0"/>
    <pivotField showAll="0"/>
    <pivotField dataField="1" showAll="0"/>
    <pivotField showAll="0"/>
    <pivotField showAll="0"/>
    <pivotField showAll="0"/>
    <pivotField showAll="0"/>
    <pivotField showAll="0"/>
    <pivotField showAll="0"/>
    <pivotField showAll="0"/>
    <pivotField showAll="0"/>
    <pivotField axis="axisPage" multipleItemSelectionAllowed="1" showAll="0">
      <items count="3">
        <item x="1"/>
        <item x="0"/>
        <item t="default"/>
      </items>
    </pivotField>
    <pivotField showAll="0">
      <items count="4">
        <item x="0"/>
        <item x="1"/>
        <item x="2"/>
        <item t="default"/>
      </items>
    </pivotField>
    <pivotField showAll="0">
      <items count="4">
        <item x="1"/>
        <item x="2"/>
        <item x="0"/>
        <item t="default"/>
      </items>
    </pivotField>
    <pivotField showAll="0">
      <items count="4">
        <item x="1"/>
        <item x="0"/>
        <item x="2"/>
        <item t="default"/>
      </items>
    </pivotField>
    <pivotField showAll="0">
      <items count="5">
        <item x="3"/>
        <item x="1"/>
        <item x="2"/>
        <item x="0"/>
        <item t="default"/>
      </items>
    </pivotField>
  </pivotFields>
  <rowFields count="1">
    <field x="0"/>
  </rowFields>
  <rowItems count="6">
    <i>
      <x v="1"/>
    </i>
    <i>
      <x v="2"/>
    </i>
    <i>
      <x v="3"/>
    </i>
    <i>
      <x v="4"/>
    </i>
    <i>
      <x v="5"/>
    </i>
    <i t="grand">
      <x/>
    </i>
  </rowItems>
  <colFields count="1">
    <field x="-2"/>
  </colFields>
  <colItems count="2">
    <i>
      <x/>
    </i>
    <i i="1">
      <x v="1"/>
    </i>
  </colItems>
  <pageFields count="2">
    <pageField fld="14" hier="-1"/>
    <pageField fld="1" hier="-1"/>
  </pageFields>
  <dataFields count="2">
    <dataField name="Count of cp" fld="2" subtotal="count" baseField="0" baseItem="1"/>
    <dataField name="Count of fbs" fld="5" subtotal="count" baseField="0" baseItem="1"/>
  </dataField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3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19">
    <pivotField axis="axisRow"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4">
        <item x="0"/>
        <item x="1"/>
        <item x="2"/>
        <item t="default"/>
      </items>
    </pivotField>
    <pivotField showAll="0">
      <items count="4">
        <item x="1"/>
        <item x="2"/>
        <item x="0"/>
        <item t="default"/>
      </items>
    </pivotField>
    <pivotField showAll="0">
      <items count="4">
        <item x="1"/>
        <item x="0"/>
        <item x="2"/>
        <item t="default"/>
      </items>
    </pivotField>
    <pivotField showAll="0">
      <items count="5">
        <item x="3"/>
        <item x="1"/>
        <item x="2"/>
        <item x="0"/>
        <item t="default"/>
      </items>
    </pivotField>
  </pivotFields>
  <rowFields count="1">
    <field x="0"/>
  </rowFields>
  <rowItems count="6">
    <i>
      <x v="1"/>
    </i>
    <i>
      <x v="2"/>
    </i>
    <i>
      <x v="3"/>
    </i>
    <i>
      <x v="4"/>
    </i>
    <i>
      <x v="5"/>
    </i>
    <i t="grand">
      <x/>
    </i>
  </rowItems>
  <colItems count="1">
    <i/>
  </colItems>
  <dataFields count="1">
    <dataField name="Count of ag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J15" firstHeaderRow="1" firstDataRow="3" firstDataCol="1"/>
  <pivotFields count="18">
    <pivotField dataField="1"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Col" showAll="0">
      <items count="4">
        <item x="0"/>
        <item x="1"/>
        <item x="2"/>
        <item t="default"/>
      </items>
    </pivotField>
    <pivotField showAll="0"/>
    <pivotField showAll="0"/>
  </pivotFields>
  <rowFields count="1">
    <field x="14"/>
  </rowFields>
  <rowItems count="3">
    <i>
      <x/>
    </i>
    <i>
      <x v="1"/>
    </i>
    <i t="grand">
      <x/>
    </i>
  </rowItems>
  <colFields count="2">
    <field x="1"/>
    <field x="15"/>
  </colFields>
  <colItems count="9">
    <i>
      <x/>
      <x/>
    </i>
    <i r="1">
      <x v="1"/>
    </i>
    <i r="1">
      <x v="2"/>
    </i>
    <i t="default">
      <x/>
    </i>
    <i>
      <x v="1"/>
      <x/>
    </i>
    <i r="1">
      <x v="1"/>
    </i>
    <i r="1">
      <x v="2"/>
    </i>
    <i t="default">
      <x v="1"/>
    </i>
    <i t="grand">
      <x/>
    </i>
  </colItems>
  <dataFields count="1">
    <dataField name="Count of age"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D23" firstHeaderRow="1" firstDataRow="2" firstDataCol="1"/>
  <pivotFields count="19">
    <pivotField dataField="1" showAll="0">
      <items count="8">
        <item x="0"/>
        <item x="1"/>
        <item x="2"/>
        <item x="3"/>
        <item x="4"/>
        <item x="5"/>
        <item x="6"/>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items count="4">
        <item x="0"/>
        <item x="1"/>
        <item x="2"/>
        <item t="default"/>
      </items>
    </pivotField>
    <pivotField showAll="0">
      <items count="4">
        <item x="1"/>
        <item x="2"/>
        <item x="0"/>
        <item t="default"/>
      </items>
    </pivotField>
    <pivotField showAll="0">
      <items count="4">
        <item x="1"/>
        <item x="0"/>
        <item x="2"/>
        <item t="default"/>
      </items>
    </pivotField>
    <pivotField axis="axisRow" showAll="0">
      <items count="5">
        <item x="3"/>
        <item x="1"/>
        <item x="2"/>
        <item x="0"/>
        <item t="default"/>
      </items>
    </pivotField>
  </pivotFields>
  <rowFields count="1">
    <field x="18"/>
  </rowFields>
  <rowItems count="5">
    <i>
      <x/>
    </i>
    <i>
      <x v="1"/>
    </i>
    <i>
      <x v="2"/>
    </i>
    <i>
      <x v="3"/>
    </i>
    <i t="grand">
      <x/>
    </i>
  </rowItems>
  <colFields count="1">
    <field x="14"/>
  </colFields>
  <colItems count="3">
    <i>
      <x/>
    </i>
    <i>
      <x v="1"/>
    </i>
    <i t="grand">
      <x/>
    </i>
  </colItems>
  <dataFields count="1">
    <dataField name="Count of age"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H7" firstHeaderRow="1" firstDataRow="2" firstDataCol="1"/>
  <pivotFields count="18">
    <pivotField dataField="1"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showAll="0"/>
  </pivotFields>
  <rowFields count="1">
    <field x="1"/>
  </rowFields>
  <rowItems count="3">
    <i>
      <x/>
    </i>
    <i>
      <x v="1"/>
    </i>
    <i t="grand">
      <x/>
    </i>
  </rowItems>
  <colFields count="1">
    <field x="15"/>
  </colFields>
  <colItems count="4">
    <i>
      <x/>
    </i>
    <i>
      <x v="1"/>
    </i>
    <i>
      <x v="2"/>
    </i>
    <i t="grand">
      <x/>
    </i>
  </colItems>
  <dataFields count="1">
    <dataField name="Count of age"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0" firstDataRow="1" firstDataCol="1"/>
  <pivotFields count="19">
    <pivotField axis="axisRow" showAll="0">
      <items count="8">
        <item x="0"/>
        <item x="1"/>
        <item x="2"/>
        <item x="3"/>
        <item x="4"/>
        <item x="5"/>
        <item x="6"/>
        <item t="default"/>
      </items>
    </pivotField>
    <pivotField showAll="0"/>
    <pivotField showAll="0"/>
    <pivotField dataField="1" showAll="0">
      <items count="50">
        <item x="39"/>
        <item x="5"/>
        <item x="48"/>
        <item x="42"/>
        <item x="16"/>
        <item x="43"/>
        <item x="15"/>
        <item x="32"/>
        <item x="34"/>
        <item x="10"/>
        <item x="6"/>
        <item x="38"/>
        <item x="25"/>
        <item x="12"/>
        <item x="8"/>
        <item x="9"/>
        <item x="33"/>
        <item x="14"/>
        <item x="0"/>
        <item x="36"/>
        <item x="13"/>
        <item x="21"/>
        <item x="18"/>
        <item x="11"/>
        <item x="29"/>
        <item x="17"/>
        <item x="19"/>
        <item x="4"/>
        <item x="1"/>
        <item x="35"/>
        <item x="31"/>
        <item x="2"/>
        <item x="24"/>
        <item x="3"/>
        <item x="22"/>
        <item x="26"/>
        <item x="27"/>
        <item x="44"/>
        <item x="47"/>
        <item x="7"/>
        <item x="46"/>
        <item x="41"/>
        <item x="28"/>
        <item x="45"/>
        <item x="30"/>
        <item x="23"/>
        <item x="20"/>
        <item x="37"/>
        <item x="40"/>
        <item t="default"/>
      </items>
    </pivotField>
    <pivotField dataField="1" showAll="0">
      <items count="153">
        <item x="72"/>
        <item x="29"/>
        <item x="151"/>
        <item x="9"/>
        <item x="99"/>
        <item x="104"/>
        <item x="58"/>
        <item x="149"/>
        <item x="93"/>
        <item x="143"/>
        <item x="28"/>
        <item x="94"/>
        <item x="2"/>
        <item x="47"/>
        <item x="140"/>
        <item x="61"/>
        <item x="150"/>
        <item x="110"/>
        <item x="92"/>
        <item x="125"/>
        <item x="102"/>
        <item x="18"/>
        <item x="74"/>
        <item x="64"/>
        <item x="48"/>
        <item x="86"/>
        <item x="50"/>
        <item x="148"/>
        <item x="31"/>
        <item x="55"/>
        <item x="123"/>
        <item x="97"/>
        <item x="113"/>
        <item x="65"/>
        <item x="1"/>
        <item x="13"/>
        <item x="119"/>
        <item x="77"/>
        <item x="60"/>
        <item x="20"/>
        <item x="22"/>
        <item x="11"/>
        <item x="17"/>
        <item x="0"/>
        <item x="33"/>
        <item x="137"/>
        <item x="57"/>
        <item x="133"/>
        <item x="49"/>
        <item x="79"/>
        <item x="121"/>
        <item x="66"/>
        <item x="112"/>
        <item x="101"/>
        <item x="19"/>
        <item x="127"/>
        <item x="87"/>
        <item x="41"/>
        <item x="114"/>
        <item x="42"/>
        <item x="36"/>
        <item x="44"/>
        <item x="32"/>
        <item x="52"/>
        <item x="24"/>
        <item x="91"/>
        <item x="89"/>
        <item x="69"/>
        <item x="126"/>
        <item x="106"/>
        <item x="84"/>
        <item x="46"/>
        <item x="118"/>
        <item x="115"/>
        <item x="16"/>
        <item x="51"/>
        <item x="107"/>
        <item x="105"/>
        <item x="4"/>
        <item x="7"/>
        <item x="111"/>
        <item x="21"/>
        <item x="139"/>
        <item x="80"/>
        <item x="63"/>
        <item x="26"/>
        <item x="62"/>
        <item x="38"/>
        <item x="131"/>
        <item x="83"/>
        <item x="117"/>
        <item x="147"/>
        <item x="35"/>
        <item x="134"/>
        <item x="128"/>
        <item x="15"/>
        <item x="68"/>
        <item x="67"/>
        <item x="30"/>
        <item x="132"/>
        <item x="34"/>
        <item x="138"/>
        <item x="90"/>
        <item x="75"/>
        <item x="135"/>
        <item x="146"/>
        <item x="43"/>
        <item x="76"/>
        <item x="71"/>
        <item x="45"/>
        <item x="141"/>
        <item x="8"/>
        <item x="54"/>
        <item x="6"/>
        <item x="145"/>
        <item x="109"/>
        <item x="3"/>
        <item x="81"/>
        <item x="12"/>
        <item x="53"/>
        <item x="96"/>
        <item x="85"/>
        <item x="70"/>
        <item x="100"/>
        <item x="142"/>
        <item x="120"/>
        <item x="23"/>
        <item x="14"/>
        <item x="73"/>
        <item x="116"/>
        <item x="129"/>
        <item x="56"/>
        <item x="5"/>
        <item x="25"/>
        <item x="95"/>
        <item x="136"/>
        <item x="88"/>
        <item x="59"/>
        <item x="27"/>
        <item x="39"/>
        <item x="78"/>
        <item x="130"/>
        <item x="10"/>
        <item x="40"/>
        <item x="122"/>
        <item x="103"/>
        <item x="37"/>
        <item x="124"/>
        <item x="144"/>
        <item x="108"/>
        <item x="82"/>
        <item x="98"/>
        <item t="default"/>
      </items>
    </pivotField>
    <pivotField showAll="0"/>
    <pivotField showAll="0"/>
    <pivotField dataField="1" showAll="0">
      <items count="92">
        <item x="82"/>
        <item x="66"/>
        <item x="88"/>
        <item x="53"/>
        <item x="71"/>
        <item x="87"/>
        <item x="84"/>
        <item x="56"/>
        <item x="29"/>
        <item x="4"/>
        <item x="58"/>
        <item x="14"/>
        <item x="39"/>
        <item x="25"/>
        <item x="90"/>
        <item x="68"/>
        <item x="24"/>
        <item x="9"/>
        <item x="23"/>
        <item x="55"/>
        <item x="61"/>
        <item x="85"/>
        <item x="5"/>
        <item x="37"/>
        <item x="72"/>
        <item x="2"/>
        <item x="49"/>
        <item x="77"/>
        <item x="76"/>
        <item x="89"/>
        <item x="81"/>
        <item x="73"/>
        <item x="35"/>
        <item x="70"/>
        <item x="60"/>
        <item x="10"/>
        <item x="83"/>
        <item x="46"/>
        <item x="38"/>
        <item x="6"/>
        <item x="51"/>
        <item x="13"/>
        <item x="50"/>
        <item x="8"/>
        <item x="7"/>
        <item x="20"/>
        <item x="27"/>
        <item x="17"/>
        <item x="63"/>
        <item x="30"/>
        <item x="31"/>
        <item x="22"/>
        <item x="65"/>
        <item x="64"/>
        <item x="1"/>
        <item x="12"/>
        <item x="43"/>
        <item x="48"/>
        <item x="44"/>
        <item x="36"/>
        <item x="3"/>
        <item x="15"/>
        <item x="26"/>
        <item x="41"/>
        <item x="16"/>
        <item x="33"/>
        <item x="52"/>
        <item x="0"/>
        <item x="32"/>
        <item x="45"/>
        <item x="62"/>
        <item x="18"/>
        <item x="19"/>
        <item x="67"/>
        <item x="47"/>
        <item x="59"/>
        <item x="34"/>
        <item x="21"/>
        <item x="40"/>
        <item x="57"/>
        <item x="28"/>
        <item x="79"/>
        <item x="74"/>
        <item x="78"/>
        <item x="86"/>
        <item x="80"/>
        <item x="54"/>
        <item x="11"/>
        <item x="75"/>
        <item x="69"/>
        <item x="42"/>
        <item t="default"/>
      </items>
    </pivotField>
    <pivotField showAll="0"/>
    <pivotField showAll="0"/>
    <pivotField showAll="0"/>
    <pivotField showAll="0"/>
    <pivotField showAll="0"/>
    <pivotField showAll="0"/>
    <pivotField showAll="0">
      <items count="3">
        <item x="1"/>
        <item x="0"/>
        <item t="default"/>
      </items>
    </pivotField>
    <pivotField showAll="0">
      <items count="4">
        <item x="0"/>
        <item x="1"/>
        <item x="2"/>
        <item t="default"/>
      </items>
    </pivotField>
    <pivotField showAll="0">
      <items count="4">
        <item x="1"/>
        <item x="2"/>
        <item x="0"/>
        <item t="default"/>
      </items>
    </pivotField>
    <pivotField showAll="0">
      <items count="4">
        <item x="1"/>
        <item x="0"/>
        <item x="2"/>
        <item t="default"/>
      </items>
    </pivotField>
    <pivotField showAll="0">
      <items count="5">
        <item x="3"/>
        <item x="1"/>
        <item x="2"/>
        <item x="0"/>
        <item t="default"/>
      </items>
    </pivotField>
  </pivotFields>
  <rowFields count="1">
    <field x="0"/>
  </rowFields>
  <rowItems count="6">
    <i>
      <x v="1"/>
    </i>
    <i>
      <x v="2"/>
    </i>
    <i>
      <x v="3"/>
    </i>
    <i>
      <x v="4"/>
    </i>
    <i>
      <x v="5"/>
    </i>
    <i t="grand">
      <x/>
    </i>
  </rowItems>
  <colFields count="1">
    <field x="-2"/>
  </colFields>
  <colItems count="3">
    <i>
      <x/>
    </i>
    <i i="1">
      <x v="1"/>
    </i>
    <i i="2">
      <x v="2"/>
    </i>
  </colItems>
  <dataFields count="3">
    <dataField name="Count of chol" fld="4" subtotal="count" baseField="0" baseItem="0"/>
    <dataField name="Count of trestbps" fld="3" subtotal="count" baseField="0" baseItem="0"/>
    <dataField name="Count of thalach" fld="7" subtotal="count" baseField="0" baseItem="0"/>
  </dataFields>
  <chartFormats count="3">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2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B14" firstHeaderRow="1" firstDataRow="1" firstDataCol="1"/>
  <pivotFields count="19">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4">
        <item x="0"/>
        <item x="1"/>
        <item x="2"/>
        <item t="default"/>
      </items>
    </pivotField>
    <pivotField axis="axisRow" showAll="0">
      <items count="4">
        <item x="1"/>
        <item x="2"/>
        <item x="0"/>
        <item t="default"/>
      </items>
    </pivotField>
    <pivotField showAll="0">
      <items count="4">
        <item x="1"/>
        <item x="0"/>
        <item x="2"/>
        <item t="default"/>
      </items>
    </pivotField>
    <pivotField showAll="0">
      <items count="5">
        <item x="3"/>
        <item x="1"/>
        <item x="2"/>
        <item x="0"/>
        <item t="default"/>
      </items>
    </pivotField>
  </pivotFields>
  <rowFields count="1">
    <field x="16"/>
  </rowFields>
  <rowItems count="4">
    <i>
      <x/>
    </i>
    <i>
      <x v="1"/>
    </i>
    <i>
      <x v="2"/>
    </i>
    <i t="grand">
      <x/>
    </i>
  </rowItems>
  <colItems count="1">
    <i/>
  </colItems>
  <dataFields count="1">
    <dataField name="Count of age" fld="0" subtotal="count" baseField="15" baseItem="0"/>
  </dataFields>
  <chartFormats count="1">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2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6" firstHeaderRow="0" firstDataRow="1" firstDataCol="1"/>
  <pivotFields count="19">
    <pivotField showAll="0">
      <items count="8">
        <item x="0"/>
        <item x="1"/>
        <item x="2"/>
        <item x="3"/>
        <item x="4"/>
        <item x="5"/>
        <item x="6"/>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axis="axisRow" showAll="0">
      <items count="3">
        <item x="1"/>
        <item x="0"/>
        <item t="default"/>
      </items>
    </pivotField>
    <pivotField showAll="0">
      <items count="4">
        <item x="0"/>
        <item x="1"/>
        <item x="2"/>
        <item t="default"/>
      </items>
    </pivotField>
    <pivotField showAll="0">
      <items count="4">
        <item x="1"/>
        <item x="2"/>
        <item x="0"/>
        <item t="default"/>
      </items>
    </pivotField>
    <pivotField showAll="0">
      <items count="4">
        <item x="1"/>
        <item x="0"/>
        <item x="2"/>
        <item t="default"/>
      </items>
    </pivotField>
    <pivotField showAll="0">
      <items count="5">
        <item x="3"/>
        <item x="1"/>
        <item x="2"/>
        <item x="0"/>
        <item t="default"/>
      </items>
    </pivotField>
  </pivotFields>
  <rowFields count="1">
    <field x="14"/>
  </rowFields>
  <rowItems count="3">
    <i>
      <x/>
    </i>
    <i>
      <x v="1"/>
    </i>
    <i t="grand">
      <x/>
    </i>
  </rowItems>
  <colFields count="1">
    <field x="-2"/>
  </colFields>
  <colItems count="5">
    <i>
      <x/>
    </i>
    <i i="1">
      <x v="1"/>
    </i>
    <i i="2">
      <x v="2"/>
    </i>
    <i i="3">
      <x v="3"/>
    </i>
    <i i="4">
      <x v="4"/>
    </i>
  </colItems>
  <dataFields count="5">
    <dataField name="Sum of exang" fld="8" baseField="0" baseItem="0"/>
    <dataField name="Sum of ca" fld="11" baseField="0" baseItem="0"/>
    <dataField name="Sum of thal" fld="12" baseField="0" baseItem="0"/>
    <dataField name="Sum of oldpeak" fld="9" baseField="0" baseItem="0"/>
    <dataField name="Sum of slope" fld="10" baseField="0" baseItem="0"/>
  </dataFields>
  <chartFormats count="5">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5"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3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5:B29" firstHeaderRow="1" firstDataRow="1" firstDataCol="1"/>
  <pivotFields count="19">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showAll="0">
      <items count="4">
        <item x="0"/>
        <item x="1"/>
        <item x="2"/>
        <item t="default"/>
      </items>
    </pivotField>
    <pivotField showAll="0">
      <items count="4">
        <item x="1"/>
        <item x="2"/>
        <item x="0"/>
        <item t="default"/>
      </items>
    </pivotField>
    <pivotField showAll="0">
      <items count="4">
        <item x="1"/>
        <item x="0"/>
        <item x="2"/>
        <item t="default"/>
      </items>
    </pivotField>
    <pivotField showAll="0">
      <items count="5">
        <item x="3"/>
        <item x="1"/>
        <item x="2"/>
        <item x="0"/>
        <item t="default"/>
      </items>
    </pivotField>
  </pivotFields>
  <rowFields count="1">
    <field x="15"/>
  </rowFields>
  <rowItems count="4">
    <i>
      <x/>
    </i>
    <i>
      <x v="1"/>
    </i>
    <i>
      <x v="2"/>
    </i>
    <i t="grand">
      <x/>
    </i>
  </rowItems>
  <colItems count="1">
    <i/>
  </colItems>
  <dataFields count="1">
    <dataField name="Count of age" fld="0" subtotal="count" baseField="15" baseItem="0"/>
  </dataFields>
  <chartFormats count="3">
    <chartFormat chart="8"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2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8:B22" firstHeaderRow="1" firstDataRow="1" firstDataCol="1"/>
  <pivotFields count="19">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4">
        <item x="0"/>
        <item x="1"/>
        <item x="2"/>
        <item t="default"/>
      </items>
    </pivotField>
    <pivotField showAll="0">
      <items count="4">
        <item x="1"/>
        <item x="2"/>
        <item x="0"/>
        <item t="default"/>
      </items>
    </pivotField>
    <pivotField axis="axisRow" showAll="0">
      <items count="4">
        <item x="1"/>
        <item x="0"/>
        <item x="2"/>
        <item t="default"/>
      </items>
    </pivotField>
    <pivotField showAll="0">
      <items count="5">
        <item x="3"/>
        <item x="1"/>
        <item x="2"/>
        <item x="0"/>
        <item t="default"/>
      </items>
    </pivotField>
  </pivotFields>
  <rowFields count="1">
    <field x="17"/>
  </rowFields>
  <rowItems count="4">
    <i>
      <x/>
    </i>
    <i>
      <x v="1"/>
    </i>
    <i>
      <x v="2"/>
    </i>
    <i t="grand">
      <x/>
    </i>
  </rowItems>
  <colItems count="1">
    <i/>
  </colItems>
  <dataFields count="1">
    <dataField name="Count of age" fld="0" subtotal="count" baseField="15" baseItem="0"/>
  </dataFields>
  <chartFormats count="5">
    <chartFormat chart="8"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17" count="1" selected="0">
            <x v="0"/>
          </reference>
        </references>
      </pivotArea>
    </chartFormat>
    <chartFormat chart="11" format="3">
      <pivotArea type="data" outline="0" fieldPosition="0">
        <references count="2">
          <reference field="4294967294" count="1" selected="0">
            <x v="0"/>
          </reference>
          <reference field="17" count="1" selected="0">
            <x v="1"/>
          </reference>
        </references>
      </pivotArea>
    </chartFormat>
    <chartFormat chart="11" format="4">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1" xr10:uid="{00000000-0013-0000-FFFF-FFFF01000000}" sourceName="target1">
  <pivotTables>
    <pivotTable tabId="8" name="PivotTable27"/>
    <pivotTable tabId="2" name="PivotTable9"/>
    <pivotTable tabId="5" name="PivotTable22"/>
    <pivotTable tabId="8" name="PivotTable28"/>
    <pivotTable tabId="8" name="PivotTable29"/>
    <pivotTable tabId="8" name="PivotTable30"/>
  </pivotTables>
  <data>
    <tabular pivotCacheId="149804764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 xr10:uid="{00000000-0013-0000-FFFF-FFFF02000000}" sourceName="age_cat">
  <pivotTables>
    <pivotTable tabId="2" name="PivotTable3"/>
    <pivotTable tabId="2" name="PivotTable1"/>
    <pivotTable tabId="2" name="PivotTable2"/>
  </pivotTables>
  <data>
    <tabular pivotCacheId="44450918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11" xr10:uid="{00000000-0013-0000-FFFF-FFFF03000000}" sourceName="target1">
  <pivotTables>
    <pivotTable tabId="10" name="PivotTable31"/>
    <pivotTable tabId="10" name="PivotTable1"/>
  </pivotTables>
  <data>
    <tabular pivotCacheId="149804764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p" xr10:uid="{0E3D8C84-DDA4-4CC5-A5FA-FCF4689E6E01}" sourceName="bp">
  <pivotTables>
    <pivotTable tabId="10" name="PivotTable1"/>
    <pivotTable tabId="2" name="PivotTable9"/>
    <pivotTable tabId="5" name="PivotTable22"/>
    <pivotTable tabId="8" name="PivotTable27"/>
    <pivotTable tabId="8" name="PivotTable28"/>
    <pivotTable tabId="8" name="PivotTable29"/>
    <pivotTable tabId="8" name="PivotTable30"/>
    <pivotTable tabId="10" name="PivotTable31"/>
  </pivotTables>
  <data>
    <tabular pivotCacheId="1498047642">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ol_cc" xr10:uid="{D989963E-D8DD-46D5-8A75-A62430E419B3}" sourceName="chol_cc">
  <pivotTables>
    <pivotTable tabId="10" name="PivotTable1"/>
    <pivotTable tabId="2" name="PivotTable9"/>
    <pivotTable tabId="5" name="PivotTable22"/>
    <pivotTable tabId="8" name="PivotTable27"/>
    <pivotTable tabId="8" name="PivotTable28"/>
    <pivotTable tabId="8" name="PivotTable29"/>
    <pivotTable tabId="8" name="PivotTable30"/>
    <pivotTable tabId="10" name="PivotTable31"/>
  </pivotTables>
  <data>
    <tabular pivotCacheId="1498047642">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Pain" xr10:uid="{3F208594-0EAD-48DA-A831-E11AE3EF3BFD}" sourceName="ChestPain">
  <pivotTables>
    <pivotTable tabId="10" name="PivotTable1"/>
    <pivotTable tabId="2" name="PivotTable9"/>
    <pivotTable tabId="5" name="PivotTable22"/>
    <pivotTable tabId="8" name="PivotTable27"/>
    <pivotTable tabId="8" name="PivotTable28"/>
    <pivotTable tabId="8" name="PivotTable29"/>
    <pivotTable tabId="8" name="PivotTable30"/>
    <pivotTable tabId="10" name="PivotTable31"/>
  </pivotTables>
  <data>
    <tabular pivotCacheId="1498047642">
      <items count="4">
        <i x="3" s="1"/>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1" xr10:uid="{0D870733-52FB-4594-A1FF-6CA51AD2D879}" sourceName="age_cat">
  <pivotTables>
    <pivotTable tabId="10" name="PivotTable1"/>
    <pivotTable tabId="2" name="PivotTable9"/>
    <pivotTable tabId="5" name="PivotTable22"/>
    <pivotTable tabId="8" name="PivotTable27"/>
    <pivotTable tabId="8" name="PivotTable28"/>
    <pivotTable tabId="8" name="PivotTable29"/>
    <pivotTable tabId="8" name="PivotTable30"/>
    <pivotTable tabId="10" name="PivotTable31"/>
  </pivotTables>
  <data>
    <tabular pivotCacheId="149804764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cat" xr10:uid="{00000000-0014-0000-FFFF-FFFF01000000}" cache="Slicer_age_cat" caption="age_ca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 xr10:uid="{00000000-0014-0000-FFFF-FFFF02000000}" cache="Slicer_target1" caption="Filt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rget1" xr10:uid="{00000000-0014-0000-FFFF-FFFF03000000}" cache="Slicer_target11" caption="target1" rowHeight="241300"/>
  <slicer name="target1 1" xr10:uid="{E53C4C4B-E4BC-4FA6-A95A-AA1B5F75693F}" cache="Slicer_target11" caption="target1" rowHeight="241300"/>
  <slicer name="bp" xr10:uid="{30F5169A-E1B4-4DA4-BF3C-97C4D8E29EE0}" cache="Slicer_bp" caption="bp" rowHeight="241300"/>
  <slicer name="chol_cc" xr10:uid="{CA8333E2-9F74-4050-8EE6-C7A050601C7C}" cache="Slicer_chol_cc" caption="chol_cc" rowHeight="241300"/>
  <slicer name="ChestPain" xr10:uid="{9F0859BE-CA8B-43B0-B87C-3AE5A4B61D82}" cache="Slicer_ChestPain" caption="ChestPain" rowHeight="241300"/>
  <slicer name="age_cat 1" xr10:uid="{453C9D2C-6D46-460F-A051-2583FAC5016B}" cache="Slicer_age_cat1" caption="age_ca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p 1" xr10:uid="{FF3ED79F-1266-44E2-A6D4-F11562DC7597}" cache="Slicer_bp" caption="bp" rowHeight="241300"/>
  <slicer name="chol_cc 1" xr10:uid="{77DF4BC3-CD41-48FF-B68F-7210D9596116}" cache="Slicer_chol_cc" caption="chol_cc" rowHeight="241300"/>
  <slicer name="ChestPain 1" xr10:uid="{14ABB6D4-6E70-48A6-BD88-24AE38C7CD1F}" cache="Slicer_ChestPain" caption="ChestPain" rowHeight="241300"/>
  <slicer name="age_cat 2" xr10:uid="{9CA6B261-876A-444B-B6F4-BC23866B179C}" cache="Slicer_age_cat1" caption="age_cat"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23"/>
  <sheetViews>
    <sheetView workbookViewId="0">
      <selection activeCell="K19" sqref="K19"/>
    </sheetView>
  </sheetViews>
  <sheetFormatPr defaultRowHeight="14.5" x14ac:dyDescent="0.35"/>
  <cols>
    <col min="1" max="1" width="15.1796875" bestFit="1" customWidth="1"/>
    <col min="2" max="2" width="15.26953125" bestFit="1" customWidth="1"/>
    <col min="3" max="3" width="16.36328125" bestFit="1" customWidth="1"/>
    <col min="4" max="4" width="10.7265625" bestFit="1" customWidth="1"/>
    <col min="5" max="5" width="15.26953125" bestFit="1" customWidth="1"/>
    <col min="6" max="6" width="5.453125" bestFit="1" customWidth="1"/>
    <col min="7" max="7" width="6" bestFit="1" customWidth="1"/>
    <col min="8" max="8" width="10.7265625" bestFit="1" customWidth="1"/>
    <col min="9" max="9" width="6.54296875" bestFit="1" customWidth="1"/>
    <col min="10" max="10" width="10.7265625" bestFit="1" customWidth="1"/>
    <col min="13" max="13" width="11.7265625" bestFit="1" customWidth="1"/>
  </cols>
  <sheetData>
    <row r="2" spans="1:15" x14ac:dyDescent="0.35">
      <c r="M2" t="s">
        <v>31</v>
      </c>
      <c r="N2" t="s">
        <v>32</v>
      </c>
      <c r="O2" t="s">
        <v>33</v>
      </c>
    </row>
    <row r="3" spans="1:15" x14ac:dyDescent="0.35">
      <c r="A3" s="1" t="s">
        <v>28</v>
      </c>
      <c r="B3" t="s">
        <v>30</v>
      </c>
      <c r="D3" s="1" t="s">
        <v>30</v>
      </c>
      <c r="E3" s="1" t="s">
        <v>34</v>
      </c>
      <c r="M3">
        <f>GETPIVOTDATA("age",$A$3)</f>
        <v>302</v>
      </c>
      <c r="N3">
        <f>GETPIVOTDATA("age",$A$3,"sex",1)</f>
        <v>206</v>
      </c>
      <c r="O3">
        <f>M3-N3</f>
        <v>96</v>
      </c>
    </row>
    <row r="4" spans="1:15" x14ac:dyDescent="0.35">
      <c r="A4" s="2">
        <v>0</v>
      </c>
      <c r="B4">
        <v>96</v>
      </c>
      <c r="D4" s="1" t="s">
        <v>28</v>
      </c>
      <c r="E4" t="s">
        <v>19</v>
      </c>
      <c r="F4" t="s">
        <v>23</v>
      </c>
      <c r="G4" t="s">
        <v>27</v>
      </c>
      <c r="H4" t="s">
        <v>29</v>
      </c>
      <c r="M4" t="s">
        <v>35</v>
      </c>
    </row>
    <row r="5" spans="1:15" x14ac:dyDescent="0.35">
      <c r="A5" s="2">
        <v>1</v>
      </c>
      <c r="B5">
        <v>206</v>
      </c>
      <c r="D5" s="2">
        <v>0</v>
      </c>
      <c r="E5">
        <v>81</v>
      </c>
      <c r="F5">
        <v>13</v>
      </c>
      <c r="G5">
        <v>2</v>
      </c>
      <c r="H5">
        <v>96</v>
      </c>
      <c r="M5" t="s">
        <v>27</v>
      </c>
      <c r="N5" s="3">
        <f>GETPIVOTDATA("age",$D$3,"sex",1,"age_cat","Young")/$N$3</f>
        <v>2.4271844660194174E-2</v>
      </c>
      <c r="O5" s="3">
        <f>GETPIVOTDATA("age",$D$3,"sex",0,"age_cat","Young")/$O$3</f>
        <v>2.0833333333333332E-2</v>
      </c>
    </row>
    <row r="6" spans="1:15" x14ac:dyDescent="0.35">
      <c r="A6" s="2" t="s">
        <v>29</v>
      </c>
      <c r="B6">
        <v>302</v>
      </c>
      <c r="D6" s="2">
        <v>1</v>
      </c>
      <c r="E6">
        <v>181</v>
      </c>
      <c r="F6">
        <v>20</v>
      </c>
      <c r="G6">
        <v>5</v>
      </c>
      <c r="H6">
        <v>206</v>
      </c>
      <c r="M6" t="s">
        <v>19</v>
      </c>
      <c r="N6" s="3">
        <f>GETPIVOTDATA("age",$D$3,"sex",1,"age_cat","Mid")/$N$3</f>
        <v>0.87864077669902918</v>
      </c>
      <c r="O6" s="3">
        <f>GETPIVOTDATA("age",$D$3,"sex",0,"age_cat","Mid")/$O$3</f>
        <v>0.84375</v>
      </c>
    </row>
    <row r="7" spans="1:15" x14ac:dyDescent="0.35">
      <c r="D7" s="2" t="s">
        <v>29</v>
      </c>
      <c r="E7">
        <v>262</v>
      </c>
      <c r="F7">
        <v>33</v>
      </c>
      <c r="G7">
        <v>7</v>
      </c>
      <c r="H7">
        <v>302</v>
      </c>
      <c r="M7" t="s">
        <v>36</v>
      </c>
      <c r="N7" s="3">
        <f>GETPIVOTDATA("age",$D$3,"sex",1,"age_cat","Older")/$N$3</f>
        <v>9.7087378640776698E-2</v>
      </c>
      <c r="O7" s="3">
        <f>GETPIVOTDATA("age",$D$3,"sex",0,"age_cat","Older")/$O$3</f>
        <v>0.13541666666666666</v>
      </c>
    </row>
    <row r="10" spans="1:15" x14ac:dyDescent="0.35">
      <c r="A10" s="1" t="s">
        <v>30</v>
      </c>
      <c r="B10" s="1" t="s">
        <v>34</v>
      </c>
    </row>
    <row r="11" spans="1:15" x14ac:dyDescent="0.35">
      <c r="B11">
        <v>0</v>
      </c>
      <c r="E11" t="s">
        <v>37</v>
      </c>
      <c r="F11">
        <v>1</v>
      </c>
      <c r="I11" t="s">
        <v>38</v>
      </c>
      <c r="J11" t="s">
        <v>29</v>
      </c>
    </row>
    <row r="12" spans="1:15" x14ac:dyDescent="0.35">
      <c r="A12" s="1" t="s">
        <v>28</v>
      </c>
      <c r="B12" t="s">
        <v>19</v>
      </c>
      <c r="C12" t="s">
        <v>23</v>
      </c>
      <c r="D12" t="s">
        <v>27</v>
      </c>
      <c r="F12" t="s">
        <v>19</v>
      </c>
      <c r="G12" t="s">
        <v>23</v>
      </c>
      <c r="H12" t="s">
        <v>27</v>
      </c>
      <c r="M12" t="s">
        <v>39</v>
      </c>
      <c r="N12" t="s">
        <v>32</v>
      </c>
      <c r="O12" t="s">
        <v>33</v>
      </c>
    </row>
    <row r="13" spans="1:15" x14ac:dyDescent="0.35">
      <c r="A13" s="2" t="s">
        <v>26</v>
      </c>
      <c r="B13">
        <v>58</v>
      </c>
      <c r="C13">
        <v>12</v>
      </c>
      <c r="D13">
        <v>2</v>
      </c>
      <c r="E13">
        <v>72</v>
      </c>
      <c r="F13">
        <v>84</v>
      </c>
      <c r="G13">
        <v>5</v>
      </c>
      <c r="H13">
        <v>3</v>
      </c>
      <c r="I13">
        <v>92</v>
      </c>
      <c r="J13">
        <v>164</v>
      </c>
      <c r="M13">
        <f>GETPIVOTDATA("age",$A$10,"target1","Heart_Disease")</f>
        <v>164</v>
      </c>
      <c r="N13">
        <f>GETPIVOTDATA("age",$A$10,"sex",1,"target1","Heart_Disease")</f>
        <v>92</v>
      </c>
      <c r="O13">
        <f>GETPIVOTDATA("age",$A$10,"sex",0,"target1","Heart_Disease")</f>
        <v>72</v>
      </c>
    </row>
    <row r="14" spans="1:15" x14ac:dyDescent="0.35">
      <c r="A14" s="2" t="s">
        <v>18</v>
      </c>
      <c r="B14">
        <v>23</v>
      </c>
      <c r="C14">
        <v>1</v>
      </c>
      <c r="E14">
        <v>24</v>
      </c>
      <c r="F14">
        <v>97</v>
      </c>
      <c r="G14">
        <v>15</v>
      </c>
      <c r="H14">
        <v>2</v>
      </c>
      <c r="I14">
        <v>114</v>
      </c>
      <c r="J14">
        <v>138</v>
      </c>
      <c r="M14" t="s">
        <v>27</v>
      </c>
      <c r="N14" s="3">
        <f>GETPIVOTDATA("age",$A$10,"sex",1,"target1","Heart_Disease","age_cat","Young")/$N$13</f>
        <v>3.2608695652173912E-2</v>
      </c>
      <c r="O14" s="3">
        <f>GETPIVOTDATA("age",$A$10,"sex",0,"target1","Heart_Disease","age_cat","Young")/$O$13</f>
        <v>2.7777777777777776E-2</v>
      </c>
    </row>
    <row r="15" spans="1:15" x14ac:dyDescent="0.35">
      <c r="A15" s="2" t="s">
        <v>29</v>
      </c>
      <c r="B15">
        <v>81</v>
      </c>
      <c r="C15">
        <v>13</v>
      </c>
      <c r="D15">
        <v>2</v>
      </c>
      <c r="E15">
        <v>96</v>
      </c>
      <c r="F15">
        <v>181</v>
      </c>
      <c r="G15">
        <v>20</v>
      </c>
      <c r="H15">
        <v>5</v>
      </c>
      <c r="I15">
        <v>206</v>
      </c>
      <c r="J15">
        <v>302</v>
      </c>
      <c r="M15" t="s">
        <v>19</v>
      </c>
      <c r="N15" s="3">
        <f>GETPIVOTDATA("age",$A$10,"sex",1,"target1","Heart_Disease","age_cat","Mid")/$N$13</f>
        <v>0.91304347826086951</v>
      </c>
      <c r="O15" s="3">
        <f>GETPIVOTDATA("age",$A$10,"sex",0,"target1","Heart_Disease","age_cat","Mid")/$O$13</f>
        <v>0.80555555555555558</v>
      </c>
    </row>
    <row r="16" spans="1:15" x14ac:dyDescent="0.35">
      <c r="M16" t="s">
        <v>36</v>
      </c>
      <c r="N16" s="3">
        <f>GETPIVOTDATA("age",$A$10,"sex",1,"target1","Heart_Disease","age_cat","Older")/$N$13</f>
        <v>5.434782608695652E-2</v>
      </c>
      <c r="O16" s="3">
        <f>GETPIVOTDATA("age",$A$10,"sex",0,"target1","Heart_Disease","age_cat","Older")/$O$13</f>
        <v>0.16666666666666666</v>
      </c>
    </row>
    <row r="17" spans="1:9" x14ac:dyDescent="0.35">
      <c r="A17" s="1" t="s">
        <v>30</v>
      </c>
      <c r="B17" s="1" t="s">
        <v>34</v>
      </c>
    </row>
    <row r="18" spans="1:9" x14ac:dyDescent="0.35">
      <c r="A18" s="1" t="s">
        <v>28</v>
      </c>
      <c r="B18" t="s">
        <v>26</v>
      </c>
      <c r="C18" t="s">
        <v>18</v>
      </c>
      <c r="D18" t="s">
        <v>29</v>
      </c>
      <c r="G18" t="s">
        <v>40</v>
      </c>
      <c r="H18" t="s">
        <v>26</v>
      </c>
      <c r="I18" t="s">
        <v>18</v>
      </c>
    </row>
    <row r="19" spans="1:9" x14ac:dyDescent="0.35">
      <c r="A19" s="2" t="s">
        <v>44</v>
      </c>
      <c r="B19" s="5">
        <v>16</v>
      </c>
      <c r="C19" s="5">
        <v>7</v>
      </c>
      <c r="D19" s="5">
        <v>23</v>
      </c>
      <c r="G19" t="s">
        <v>41</v>
      </c>
      <c r="H19">
        <f>GETPIVOTDATA("age",$A$17,"target1","Heart_Disease","ChestPain",A19)</f>
        <v>16</v>
      </c>
      <c r="I19">
        <f>GETPIVOTDATA("age",$A$17,"target1","No_Heart_Disease","ChestPain",A19)</f>
        <v>7</v>
      </c>
    </row>
    <row r="20" spans="1:9" x14ac:dyDescent="0.35">
      <c r="A20" s="2" t="s">
        <v>42</v>
      </c>
      <c r="B20" s="5">
        <v>41</v>
      </c>
      <c r="C20" s="5">
        <v>9</v>
      </c>
      <c r="D20" s="5">
        <v>50</v>
      </c>
      <c r="G20" t="str">
        <f t="shared" ref="G20:G22" si="0">A20</f>
        <v>Atypical Angina</v>
      </c>
      <c r="H20">
        <f t="shared" ref="H20:H22" si="1">GETPIVOTDATA("age",$A$17,"target1","Heart_Disease","ChestPain",A20)</f>
        <v>41</v>
      </c>
      <c r="I20">
        <f t="shared" ref="I20:I22" si="2">GETPIVOTDATA("age",$A$17,"target1","No_Heart_Disease","ChestPain",A20)</f>
        <v>9</v>
      </c>
    </row>
    <row r="21" spans="1:9" x14ac:dyDescent="0.35">
      <c r="A21" s="2" t="s">
        <v>43</v>
      </c>
      <c r="B21" s="5">
        <v>68</v>
      </c>
      <c r="C21" s="5">
        <v>18</v>
      </c>
      <c r="D21" s="5">
        <v>86</v>
      </c>
      <c r="G21" t="str">
        <f t="shared" si="0"/>
        <v>Non-Anginal Pain</v>
      </c>
      <c r="H21">
        <f t="shared" si="1"/>
        <v>68</v>
      </c>
      <c r="I21">
        <f t="shared" si="2"/>
        <v>18</v>
      </c>
    </row>
    <row r="22" spans="1:9" x14ac:dyDescent="0.35">
      <c r="A22" s="2" t="s">
        <v>41</v>
      </c>
      <c r="B22" s="5">
        <v>39</v>
      </c>
      <c r="C22" s="5">
        <v>104</v>
      </c>
      <c r="D22" s="5">
        <v>143</v>
      </c>
      <c r="G22" t="str">
        <f t="shared" si="0"/>
        <v>Typical Angina</v>
      </c>
      <c r="H22">
        <f t="shared" si="1"/>
        <v>39</v>
      </c>
      <c r="I22">
        <f t="shared" si="2"/>
        <v>104</v>
      </c>
    </row>
    <row r="23" spans="1:9" x14ac:dyDescent="0.35">
      <c r="A23" s="2" t="s">
        <v>29</v>
      </c>
      <c r="B23" s="5">
        <v>164</v>
      </c>
      <c r="C23" s="5">
        <v>138</v>
      </c>
      <c r="D23" s="5">
        <v>302</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9"/>
  <sheetViews>
    <sheetView workbookViewId="0">
      <selection activeCell="S18" sqref="S18"/>
    </sheetView>
  </sheetViews>
  <sheetFormatPr defaultRowHeight="14.5" x14ac:dyDescent="0.35"/>
  <cols>
    <col min="1" max="1" width="12.36328125" bestFit="1" customWidth="1"/>
    <col min="2" max="2" width="12" bestFit="1" customWidth="1"/>
    <col min="3" max="3" width="15.6328125" bestFit="1" customWidth="1"/>
    <col min="4" max="4" width="14.81640625" bestFit="1" customWidth="1"/>
    <col min="5" max="8" width="2.81640625" bestFit="1" customWidth="1"/>
    <col min="9" max="92" width="3.81640625" bestFit="1" customWidth="1"/>
    <col min="93" max="93" width="10.7265625" bestFit="1" customWidth="1"/>
    <col min="94" max="94" width="3.81640625" bestFit="1" customWidth="1"/>
    <col min="95" max="95" width="8.54296875" bestFit="1" customWidth="1"/>
    <col min="96" max="96" width="5.6328125" bestFit="1" customWidth="1"/>
    <col min="97" max="99" width="3.81640625" bestFit="1" customWidth="1"/>
    <col min="100" max="100" width="8.54296875" bestFit="1" customWidth="1"/>
    <col min="101" max="101" width="5.6328125" bestFit="1" customWidth="1"/>
    <col min="102" max="106" width="3.81640625" bestFit="1" customWidth="1"/>
    <col min="107" max="107" width="8.54296875" bestFit="1" customWidth="1"/>
    <col min="108" max="108" width="5.6328125" bestFit="1" customWidth="1"/>
    <col min="109" max="109" width="3.81640625" bestFit="1" customWidth="1"/>
    <col min="110" max="110" width="8.54296875" bestFit="1" customWidth="1"/>
    <col min="111" max="111" width="5.6328125" bestFit="1" customWidth="1"/>
    <col min="112" max="112" width="8.54296875" bestFit="1" customWidth="1"/>
    <col min="113" max="113" width="5.6328125" bestFit="1" customWidth="1"/>
    <col min="114" max="114" width="3.81640625" bestFit="1" customWidth="1"/>
    <col min="115" max="115" width="8.54296875" bestFit="1" customWidth="1"/>
    <col min="116" max="116" width="5.6328125" bestFit="1" customWidth="1"/>
    <col min="117" max="117" width="8.54296875" bestFit="1" customWidth="1"/>
    <col min="118" max="118" width="5.6328125" bestFit="1" customWidth="1"/>
    <col min="119" max="120" width="3.81640625" bestFit="1" customWidth="1"/>
    <col min="121" max="121" width="8.54296875" bestFit="1" customWidth="1"/>
    <col min="122" max="122" width="5.6328125" bestFit="1" customWidth="1"/>
    <col min="123" max="123" width="3.81640625" bestFit="1" customWidth="1"/>
    <col min="124" max="124" width="8.54296875" bestFit="1" customWidth="1"/>
    <col min="125" max="125" width="5.6328125" bestFit="1" customWidth="1"/>
    <col min="126" max="130" width="3.81640625" bestFit="1" customWidth="1"/>
    <col min="131" max="131" width="8.54296875" bestFit="1" customWidth="1"/>
    <col min="132" max="132" width="5.6328125" bestFit="1" customWidth="1"/>
    <col min="133" max="134" width="3.81640625" bestFit="1" customWidth="1"/>
    <col min="135" max="135" width="8.54296875" bestFit="1" customWidth="1"/>
    <col min="136" max="136" width="5.6328125" bestFit="1" customWidth="1"/>
    <col min="137" max="141" width="3.81640625" bestFit="1" customWidth="1"/>
    <col min="142" max="142" width="8.54296875" bestFit="1" customWidth="1"/>
    <col min="143" max="143" width="5.6328125" bestFit="1" customWidth="1"/>
    <col min="144" max="149" width="3.81640625" bestFit="1" customWidth="1"/>
    <col min="150" max="150" width="8.54296875" bestFit="1" customWidth="1"/>
    <col min="151" max="151" width="5.6328125" bestFit="1" customWidth="1"/>
    <col min="152" max="156" width="3.81640625" bestFit="1" customWidth="1"/>
    <col min="157" max="157" width="8.54296875" bestFit="1" customWidth="1"/>
    <col min="158" max="158" width="5.6328125" bestFit="1" customWidth="1"/>
    <col min="159" max="161" width="3.81640625" bestFit="1" customWidth="1"/>
    <col min="162" max="162" width="8.54296875" bestFit="1" customWidth="1"/>
    <col min="163" max="163" width="5.6328125" bestFit="1" customWidth="1"/>
    <col min="164" max="166" width="3.81640625" bestFit="1" customWidth="1"/>
    <col min="167" max="167" width="8.54296875" bestFit="1" customWidth="1"/>
    <col min="168" max="168" width="5.6328125" bestFit="1" customWidth="1"/>
    <col min="169" max="172" width="3.81640625" bestFit="1" customWidth="1"/>
    <col min="173" max="173" width="8.54296875" bestFit="1" customWidth="1"/>
    <col min="174" max="174" width="5.6328125" bestFit="1" customWidth="1"/>
    <col min="175" max="176" width="3.81640625" bestFit="1" customWidth="1"/>
    <col min="177" max="177" width="8.54296875" bestFit="1" customWidth="1"/>
    <col min="178" max="178" width="5.6328125" bestFit="1" customWidth="1"/>
    <col min="179" max="179" width="3.81640625" bestFit="1" customWidth="1"/>
    <col min="180" max="180" width="8.54296875" bestFit="1" customWidth="1"/>
    <col min="181" max="181" width="5.6328125" bestFit="1" customWidth="1"/>
    <col min="182" max="187" width="3.81640625" bestFit="1" customWidth="1"/>
    <col min="188" max="188" width="8.54296875" bestFit="1" customWidth="1"/>
    <col min="189" max="189" width="5.6328125" bestFit="1" customWidth="1"/>
    <col min="190" max="192" width="3.81640625" bestFit="1" customWidth="1"/>
    <col min="193" max="193" width="8.54296875" bestFit="1" customWidth="1"/>
    <col min="194" max="194" width="5.6328125" bestFit="1" customWidth="1"/>
    <col min="195" max="200" width="3.81640625" bestFit="1" customWidth="1"/>
    <col min="201" max="201" width="8.54296875" bestFit="1" customWidth="1"/>
    <col min="202" max="202" width="5.6328125" bestFit="1" customWidth="1"/>
    <col min="203" max="204" width="3.81640625" bestFit="1" customWidth="1"/>
    <col min="205" max="205" width="8.54296875" bestFit="1" customWidth="1"/>
    <col min="206" max="206" width="5.6328125" bestFit="1" customWidth="1"/>
    <col min="207" max="210" width="3.81640625" bestFit="1" customWidth="1"/>
    <col min="211" max="211" width="8.54296875" bestFit="1" customWidth="1"/>
    <col min="212" max="212" width="5.6328125" bestFit="1" customWidth="1"/>
    <col min="213" max="215" width="3.81640625" bestFit="1" customWidth="1"/>
    <col min="216" max="216" width="8.54296875" bestFit="1" customWidth="1"/>
    <col min="217" max="217" width="5.6328125" bestFit="1" customWidth="1"/>
    <col min="218" max="222" width="3.81640625" bestFit="1" customWidth="1"/>
    <col min="223" max="223" width="8.54296875" bestFit="1" customWidth="1"/>
    <col min="224" max="224" width="5.6328125" bestFit="1" customWidth="1"/>
    <col min="225" max="228" width="3.81640625" bestFit="1" customWidth="1"/>
    <col min="229" max="229" width="8.54296875" bestFit="1" customWidth="1"/>
    <col min="230" max="230" width="5.6328125" bestFit="1" customWidth="1"/>
    <col min="231" max="235" width="3.81640625" bestFit="1" customWidth="1"/>
    <col min="236" max="236" width="8.54296875" bestFit="1" customWidth="1"/>
    <col min="237" max="237" width="5.6328125" bestFit="1" customWidth="1"/>
    <col min="238" max="239" width="3.81640625" bestFit="1" customWidth="1"/>
    <col min="240" max="240" width="8.54296875" bestFit="1" customWidth="1"/>
    <col min="241" max="241" width="5.6328125" bestFit="1" customWidth="1"/>
    <col min="242" max="248" width="3.81640625" bestFit="1" customWidth="1"/>
    <col min="249" max="249" width="8.54296875" bestFit="1" customWidth="1"/>
    <col min="250" max="250" width="5.6328125" bestFit="1" customWidth="1"/>
    <col min="251" max="254" width="3.81640625" bestFit="1" customWidth="1"/>
    <col min="255" max="255" width="8.54296875" bestFit="1" customWidth="1"/>
    <col min="256" max="256" width="5.6328125" bestFit="1" customWidth="1"/>
    <col min="257" max="266" width="3.81640625" bestFit="1" customWidth="1"/>
    <col min="267" max="267" width="8.54296875" bestFit="1" customWidth="1"/>
    <col min="268" max="268" width="5.6328125" bestFit="1" customWidth="1"/>
    <col min="269" max="276" width="3.81640625" bestFit="1" customWidth="1"/>
    <col min="277" max="277" width="8.54296875" bestFit="1" customWidth="1"/>
    <col min="278" max="278" width="5.6328125" bestFit="1" customWidth="1"/>
    <col min="279" max="279" width="3.81640625" bestFit="1" customWidth="1"/>
    <col min="280" max="280" width="8.54296875" bestFit="1" customWidth="1"/>
    <col min="281" max="281" width="5.6328125" bestFit="1" customWidth="1"/>
    <col min="282" max="285" width="3.81640625" bestFit="1" customWidth="1"/>
    <col min="286" max="286" width="8.54296875" bestFit="1" customWidth="1"/>
    <col min="287" max="287" width="5.6328125" bestFit="1" customWidth="1"/>
    <col min="288" max="289" width="3.81640625" bestFit="1" customWidth="1"/>
    <col min="290" max="290" width="8.54296875" bestFit="1" customWidth="1"/>
    <col min="291" max="291" width="5.6328125" bestFit="1" customWidth="1"/>
    <col min="292" max="292" width="8.54296875" bestFit="1" customWidth="1"/>
    <col min="293" max="293" width="5.6328125" bestFit="1" customWidth="1"/>
    <col min="294" max="297" width="3.81640625" bestFit="1" customWidth="1"/>
    <col min="298" max="298" width="8.54296875" bestFit="1" customWidth="1"/>
    <col min="299" max="299" width="5.6328125" bestFit="1" customWidth="1"/>
    <col min="300" max="304" width="3.81640625" bestFit="1" customWidth="1"/>
    <col min="305" max="305" width="8.54296875" bestFit="1" customWidth="1"/>
    <col min="306" max="306" width="5.6328125" bestFit="1" customWidth="1"/>
    <col min="307" max="310" width="3.81640625" bestFit="1" customWidth="1"/>
    <col min="311" max="311" width="8.54296875" bestFit="1" customWidth="1"/>
    <col min="312" max="312" width="5.6328125" bestFit="1" customWidth="1"/>
    <col min="313" max="315" width="3.81640625" bestFit="1" customWidth="1"/>
    <col min="316" max="316" width="8.54296875" bestFit="1" customWidth="1"/>
    <col min="317" max="317" width="5.6328125" bestFit="1" customWidth="1"/>
    <col min="318" max="322" width="3.81640625" bestFit="1" customWidth="1"/>
    <col min="323" max="323" width="8.54296875" bestFit="1" customWidth="1"/>
    <col min="324" max="324" width="5.6328125" bestFit="1" customWidth="1"/>
    <col min="325" max="330" width="3.81640625" bestFit="1" customWidth="1"/>
    <col min="331" max="331" width="8.54296875" bestFit="1" customWidth="1"/>
    <col min="332" max="332" width="5.6328125" bestFit="1" customWidth="1"/>
    <col min="333" max="336" width="3.81640625" bestFit="1" customWidth="1"/>
    <col min="337" max="337" width="8.54296875" bestFit="1" customWidth="1"/>
    <col min="338" max="338" width="5.6328125" bestFit="1" customWidth="1"/>
    <col min="339" max="340" width="3.81640625" bestFit="1" customWidth="1"/>
    <col min="341" max="341" width="8.54296875" bestFit="1" customWidth="1"/>
    <col min="342" max="342" width="5.6328125" bestFit="1" customWidth="1"/>
    <col min="343" max="343" width="8.54296875" bestFit="1" customWidth="1"/>
    <col min="344" max="344" width="5.6328125" bestFit="1" customWidth="1"/>
    <col min="345" max="348" width="3.81640625" bestFit="1" customWidth="1"/>
    <col min="349" max="349" width="8.54296875" bestFit="1" customWidth="1"/>
    <col min="350" max="350" width="5.6328125" bestFit="1" customWidth="1"/>
    <col min="351" max="354" width="3.81640625" bestFit="1" customWidth="1"/>
    <col min="355" max="355" width="8.54296875" bestFit="1" customWidth="1"/>
    <col min="356" max="356" width="5.6328125" bestFit="1" customWidth="1"/>
    <col min="357" max="357" width="3.81640625" bestFit="1" customWidth="1"/>
    <col min="358" max="358" width="8.54296875" bestFit="1" customWidth="1"/>
    <col min="359" max="359" width="5.6328125" bestFit="1" customWidth="1"/>
    <col min="360" max="360" width="3.81640625" bestFit="1" customWidth="1"/>
    <col min="361" max="361" width="8.54296875" bestFit="1" customWidth="1"/>
    <col min="362" max="362" width="5.6328125" bestFit="1" customWidth="1"/>
    <col min="363" max="366" width="3.81640625" bestFit="1" customWidth="1"/>
    <col min="367" max="367" width="8.54296875" bestFit="1" customWidth="1"/>
    <col min="368" max="368" width="5.6328125" bestFit="1" customWidth="1"/>
    <col min="369" max="369" width="8.54296875" bestFit="1" customWidth="1"/>
    <col min="370" max="370" width="5.6328125" bestFit="1" customWidth="1"/>
    <col min="371" max="371" width="8.54296875" bestFit="1" customWidth="1"/>
    <col min="372" max="372" width="5.6328125" bestFit="1" customWidth="1"/>
    <col min="373" max="373" width="3.81640625" bestFit="1" customWidth="1"/>
    <col min="374" max="374" width="8.54296875" bestFit="1" customWidth="1"/>
    <col min="375" max="375" width="5.6328125" bestFit="1" customWidth="1"/>
    <col min="376" max="376" width="8.54296875" bestFit="1" customWidth="1"/>
    <col min="377" max="377" width="5.6328125" bestFit="1" customWidth="1"/>
    <col min="378" max="378" width="8.54296875" bestFit="1" customWidth="1"/>
    <col min="379" max="379" width="5.6328125" bestFit="1" customWidth="1"/>
    <col min="380" max="380" width="8.54296875" bestFit="1" customWidth="1"/>
    <col min="381" max="381" width="5.6328125" bestFit="1" customWidth="1"/>
    <col min="382" max="382" width="8.54296875" bestFit="1" customWidth="1"/>
    <col min="383" max="383" width="5.6328125" bestFit="1" customWidth="1"/>
    <col min="384" max="384" width="8.54296875" bestFit="1" customWidth="1"/>
    <col min="385" max="385" width="5.6328125" bestFit="1" customWidth="1"/>
    <col min="386" max="386" width="8.54296875" bestFit="1" customWidth="1"/>
    <col min="387" max="387" width="5.6328125" bestFit="1" customWidth="1"/>
    <col min="388" max="388" width="8.54296875" bestFit="1" customWidth="1"/>
    <col min="389" max="389" width="10.7265625" bestFit="1" customWidth="1"/>
  </cols>
  <sheetData>
    <row r="3" spans="1:4" x14ac:dyDescent="0.35">
      <c r="A3" s="1" t="s">
        <v>28</v>
      </c>
      <c r="B3" t="s">
        <v>55</v>
      </c>
      <c r="C3" t="s">
        <v>56</v>
      </c>
      <c r="D3" t="s">
        <v>57</v>
      </c>
    </row>
    <row r="4" spans="1:4" x14ac:dyDescent="0.35">
      <c r="A4" s="2" t="s">
        <v>45</v>
      </c>
      <c r="B4" s="5">
        <v>11</v>
      </c>
      <c r="C4" s="5">
        <v>11</v>
      </c>
      <c r="D4" s="5">
        <v>11</v>
      </c>
    </row>
    <row r="5" spans="1:4" x14ac:dyDescent="0.35">
      <c r="A5" s="2" t="s">
        <v>46</v>
      </c>
      <c r="B5" s="5">
        <v>71</v>
      </c>
      <c r="C5" s="5">
        <v>71</v>
      </c>
      <c r="D5" s="5">
        <v>71</v>
      </c>
    </row>
    <row r="6" spans="1:4" x14ac:dyDescent="0.35">
      <c r="A6" s="2" t="s">
        <v>47</v>
      </c>
      <c r="B6" s="5">
        <v>116</v>
      </c>
      <c r="C6" s="5">
        <v>116</v>
      </c>
      <c r="D6" s="5">
        <v>116</v>
      </c>
    </row>
    <row r="7" spans="1:4" x14ac:dyDescent="0.35">
      <c r="A7" s="2" t="s">
        <v>48</v>
      </c>
      <c r="B7" s="5">
        <v>91</v>
      </c>
      <c r="C7" s="5">
        <v>91</v>
      </c>
      <c r="D7" s="5">
        <v>91</v>
      </c>
    </row>
    <row r="8" spans="1:4" x14ac:dyDescent="0.35">
      <c r="A8" s="2" t="s">
        <v>49</v>
      </c>
      <c r="B8" s="5">
        <v>13</v>
      </c>
      <c r="C8" s="5">
        <v>13</v>
      </c>
      <c r="D8" s="5">
        <v>13</v>
      </c>
    </row>
    <row r="9" spans="1:4" x14ac:dyDescent="0.35">
      <c r="A9" s="2" t="s">
        <v>29</v>
      </c>
      <c r="B9" s="5">
        <v>302</v>
      </c>
      <c r="C9" s="5">
        <v>302</v>
      </c>
      <c r="D9" s="5">
        <v>302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29"/>
  <sheetViews>
    <sheetView workbookViewId="0">
      <selection activeCell="A4" sqref="A4"/>
    </sheetView>
  </sheetViews>
  <sheetFormatPr defaultRowHeight="14.5" x14ac:dyDescent="0.35"/>
  <cols>
    <col min="1" max="1" width="12.36328125" bestFit="1" customWidth="1"/>
    <col min="2" max="2" width="11.453125" bestFit="1" customWidth="1"/>
    <col min="3" max="3" width="8.90625" bestFit="1" customWidth="1"/>
    <col min="4" max="4" width="10.36328125" bestFit="1" customWidth="1"/>
    <col min="5" max="5" width="13.90625" bestFit="1" customWidth="1"/>
    <col min="6" max="6" width="11.54296875" bestFit="1" customWidth="1"/>
  </cols>
  <sheetData>
    <row r="3" spans="1:6" x14ac:dyDescent="0.35">
      <c r="A3" s="1" t="s">
        <v>28</v>
      </c>
      <c r="B3" t="s">
        <v>50</v>
      </c>
      <c r="C3" t="s">
        <v>51</v>
      </c>
      <c r="D3" t="s">
        <v>52</v>
      </c>
      <c r="E3" t="s">
        <v>53</v>
      </c>
      <c r="F3" t="s">
        <v>54</v>
      </c>
    </row>
    <row r="4" spans="1:6" x14ac:dyDescent="0.35">
      <c r="A4" s="2" t="s">
        <v>26</v>
      </c>
      <c r="B4" s="5">
        <v>23</v>
      </c>
      <c r="C4" s="5">
        <v>56</v>
      </c>
      <c r="D4" s="5">
        <v>348</v>
      </c>
      <c r="E4" s="5">
        <v>96.19999999999996</v>
      </c>
      <c r="F4" s="5">
        <v>261</v>
      </c>
    </row>
    <row r="5" spans="1:6" x14ac:dyDescent="0.35">
      <c r="A5" s="2" t="s">
        <v>18</v>
      </c>
      <c r="B5" s="5">
        <v>76</v>
      </c>
      <c r="C5" s="5">
        <v>161</v>
      </c>
      <c r="D5" s="5">
        <v>351</v>
      </c>
      <c r="E5" s="5">
        <v>218.79999999999995</v>
      </c>
      <c r="F5" s="5">
        <v>161</v>
      </c>
    </row>
    <row r="6" spans="1:6" x14ac:dyDescent="0.35">
      <c r="A6" s="2" t="s">
        <v>29</v>
      </c>
      <c r="B6" s="5">
        <v>99</v>
      </c>
      <c r="C6" s="5">
        <v>217</v>
      </c>
      <c r="D6" s="5">
        <v>699</v>
      </c>
      <c r="E6" s="5">
        <v>314.99999999999989</v>
      </c>
      <c r="F6" s="5">
        <v>422</v>
      </c>
    </row>
    <row r="10" spans="1:6" x14ac:dyDescent="0.35">
      <c r="A10" s="1" t="s">
        <v>28</v>
      </c>
      <c r="B10" t="s">
        <v>30</v>
      </c>
    </row>
    <row r="11" spans="1:6" x14ac:dyDescent="0.35">
      <c r="A11" s="2" t="s">
        <v>22</v>
      </c>
      <c r="B11" s="5">
        <v>102</v>
      </c>
    </row>
    <row r="12" spans="1:6" x14ac:dyDescent="0.35">
      <c r="A12" s="2" t="s">
        <v>24</v>
      </c>
      <c r="B12" s="5">
        <v>65</v>
      </c>
    </row>
    <row r="13" spans="1:6" x14ac:dyDescent="0.35">
      <c r="A13" s="2" t="s">
        <v>20</v>
      </c>
      <c r="B13" s="5">
        <v>135</v>
      </c>
    </row>
    <row r="14" spans="1:6" x14ac:dyDescent="0.35">
      <c r="A14" s="2" t="s">
        <v>29</v>
      </c>
      <c r="B14" s="5">
        <v>302</v>
      </c>
    </row>
    <row r="18" spans="1:2" x14ac:dyDescent="0.35">
      <c r="A18" s="1" t="s">
        <v>28</v>
      </c>
      <c r="B18" t="s">
        <v>30</v>
      </c>
    </row>
    <row r="19" spans="1:2" x14ac:dyDescent="0.35">
      <c r="A19" s="2" t="s">
        <v>25</v>
      </c>
      <c r="B19" s="5">
        <v>45</v>
      </c>
    </row>
    <row r="20" spans="1:2" x14ac:dyDescent="0.35">
      <c r="A20" s="2" t="s">
        <v>21</v>
      </c>
      <c r="B20" s="5">
        <v>252</v>
      </c>
    </row>
    <row r="21" spans="1:2" x14ac:dyDescent="0.35">
      <c r="A21" s="2" t="s">
        <v>20</v>
      </c>
      <c r="B21" s="5">
        <v>5</v>
      </c>
    </row>
    <row r="22" spans="1:2" x14ac:dyDescent="0.35">
      <c r="A22" s="2" t="s">
        <v>29</v>
      </c>
      <c r="B22" s="5">
        <v>302</v>
      </c>
    </row>
    <row r="25" spans="1:2" x14ac:dyDescent="0.35">
      <c r="A25" s="1" t="s">
        <v>28</v>
      </c>
      <c r="B25" t="s">
        <v>30</v>
      </c>
    </row>
    <row r="26" spans="1:2" x14ac:dyDescent="0.35">
      <c r="A26" s="2" t="s">
        <v>19</v>
      </c>
      <c r="B26" s="5">
        <v>262</v>
      </c>
    </row>
    <row r="27" spans="1:2" x14ac:dyDescent="0.35">
      <c r="A27" s="2" t="s">
        <v>23</v>
      </c>
      <c r="B27" s="5">
        <v>33</v>
      </c>
    </row>
    <row r="28" spans="1:2" x14ac:dyDescent="0.35">
      <c r="A28" s="2" t="s">
        <v>27</v>
      </c>
      <c r="B28" s="5">
        <v>7</v>
      </c>
    </row>
    <row r="29" spans="1:2" x14ac:dyDescent="0.35">
      <c r="A29" s="2" t="s">
        <v>29</v>
      </c>
      <c r="B29" s="5">
        <v>302</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26"/>
  <sheetViews>
    <sheetView topLeftCell="A17" workbookViewId="0">
      <selection activeCell="A20" sqref="A20"/>
    </sheetView>
  </sheetViews>
  <sheetFormatPr defaultRowHeight="14.5" x14ac:dyDescent="0.35"/>
  <cols>
    <col min="1" max="1" width="12.36328125" bestFit="1" customWidth="1"/>
    <col min="2" max="2" width="11.453125" bestFit="1" customWidth="1"/>
    <col min="3" max="3" width="11.08984375" bestFit="1" customWidth="1"/>
    <col min="4" max="4" width="10.7265625" bestFit="1" customWidth="1"/>
    <col min="5" max="6" width="14.453125" bestFit="1" customWidth="1"/>
    <col min="7" max="8" width="19.453125" bestFit="1" customWidth="1"/>
    <col min="9" max="9" width="15.1796875" bestFit="1" customWidth="1"/>
    <col min="10" max="10" width="13.7265625" bestFit="1" customWidth="1"/>
    <col min="11" max="11" width="15.1796875" bestFit="1" customWidth="1"/>
    <col min="12" max="12" width="13.7265625" bestFit="1" customWidth="1"/>
    <col min="13" max="13" width="15.1796875" bestFit="1" customWidth="1"/>
    <col min="14" max="14" width="13.7265625" bestFit="1" customWidth="1"/>
    <col min="15" max="15" width="15.1796875" bestFit="1" customWidth="1"/>
    <col min="16" max="16" width="13.81640625" bestFit="1" customWidth="1"/>
    <col min="17" max="17" width="14.453125" bestFit="1" customWidth="1"/>
    <col min="18" max="18" width="18" bestFit="1" customWidth="1"/>
    <col min="19" max="19" width="16.81640625" bestFit="1" customWidth="1"/>
    <col min="20" max="20" width="16.36328125" bestFit="1" customWidth="1"/>
    <col min="21" max="21" width="13.7265625" bestFit="1" customWidth="1"/>
    <col min="22" max="22" width="15.1796875" bestFit="1" customWidth="1"/>
  </cols>
  <sheetData>
    <row r="3" spans="1:2" x14ac:dyDescent="0.35">
      <c r="A3" s="1" t="s">
        <v>28</v>
      </c>
      <c r="B3" t="s">
        <v>30</v>
      </c>
    </row>
    <row r="4" spans="1:2" x14ac:dyDescent="0.35">
      <c r="A4" s="2" t="s">
        <v>45</v>
      </c>
      <c r="B4" s="5">
        <v>11</v>
      </c>
    </row>
    <row r="5" spans="1:2" x14ac:dyDescent="0.35">
      <c r="A5" s="2" t="s">
        <v>46</v>
      </c>
      <c r="B5" s="5">
        <v>71</v>
      </c>
    </row>
    <row r="6" spans="1:2" x14ac:dyDescent="0.35">
      <c r="A6" s="2" t="s">
        <v>47</v>
      </c>
      <c r="B6" s="5">
        <v>116</v>
      </c>
    </row>
    <row r="7" spans="1:2" x14ac:dyDescent="0.35">
      <c r="A7" s="2" t="s">
        <v>48</v>
      </c>
      <c r="B7" s="5">
        <v>91</v>
      </c>
    </row>
    <row r="8" spans="1:2" x14ac:dyDescent="0.35">
      <c r="A8" s="2" t="s">
        <v>49</v>
      </c>
      <c r="B8" s="5">
        <v>13</v>
      </c>
    </row>
    <row r="9" spans="1:2" x14ac:dyDescent="0.35">
      <c r="A9" s="2" t="s">
        <v>29</v>
      </c>
      <c r="B9" s="5">
        <v>302</v>
      </c>
    </row>
    <row r="17" spans="1:3" x14ac:dyDescent="0.35">
      <c r="A17" s="1" t="s">
        <v>14</v>
      </c>
      <c r="B17" t="s">
        <v>60</v>
      </c>
    </row>
    <row r="18" spans="1:3" x14ac:dyDescent="0.35">
      <c r="A18" s="1" t="s">
        <v>1</v>
      </c>
      <c r="B18" t="s">
        <v>60</v>
      </c>
    </row>
    <row r="20" spans="1:3" x14ac:dyDescent="0.35">
      <c r="A20" s="1" t="s">
        <v>28</v>
      </c>
      <c r="B20" t="s">
        <v>58</v>
      </c>
      <c r="C20" t="s">
        <v>59</v>
      </c>
    </row>
    <row r="21" spans="1:3" x14ac:dyDescent="0.35">
      <c r="A21" s="2" t="s">
        <v>45</v>
      </c>
      <c r="B21" s="5">
        <v>11</v>
      </c>
      <c r="C21" s="5">
        <v>11</v>
      </c>
    </row>
    <row r="22" spans="1:3" x14ac:dyDescent="0.35">
      <c r="A22" s="2" t="s">
        <v>46</v>
      </c>
      <c r="B22" s="5">
        <v>71</v>
      </c>
      <c r="C22" s="5">
        <v>71</v>
      </c>
    </row>
    <row r="23" spans="1:3" x14ac:dyDescent="0.35">
      <c r="A23" s="2" t="s">
        <v>47</v>
      </c>
      <c r="B23" s="5">
        <v>116</v>
      </c>
      <c r="C23" s="5">
        <v>116</v>
      </c>
    </row>
    <row r="24" spans="1:3" x14ac:dyDescent="0.35">
      <c r="A24" s="2" t="s">
        <v>48</v>
      </c>
      <c r="B24" s="5">
        <v>91</v>
      </c>
      <c r="C24" s="5">
        <v>91</v>
      </c>
    </row>
    <row r="25" spans="1:3" x14ac:dyDescent="0.35">
      <c r="A25" s="2" t="s">
        <v>49</v>
      </c>
      <c r="B25" s="5">
        <v>13</v>
      </c>
      <c r="C25" s="5">
        <v>13</v>
      </c>
    </row>
    <row r="26" spans="1:3" x14ac:dyDescent="0.35">
      <c r="A26" s="2" t="s">
        <v>29</v>
      </c>
      <c r="B26" s="5">
        <v>302</v>
      </c>
      <c r="C26" s="5">
        <v>302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03"/>
  <sheetViews>
    <sheetView workbookViewId="0">
      <selection sqref="A1:S303"/>
    </sheetView>
  </sheetViews>
  <sheetFormatPr defaultRowHeight="14.5" x14ac:dyDescent="0.35"/>
  <sheetData>
    <row r="1" spans="1:19" x14ac:dyDescent="0.35">
      <c r="A1" t="s">
        <v>0</v>
      </c>
      <c r="B1" t="s">
        <v>1</v>
      </c>
      <c r="C1" s="6" t="s">
        <v>2</v>
      </c>
      <c r="D1" t="s">
        <v>3</v>
      </c>
      <c r="E1" t="s">
        <v>4</v>
      </c>
      <c r="F1" s="6" t="s">
        <v>5</v>
      </c>
      <c r="G1" s="6" t="s">
        <v>6</v>
      </c>
      <c r="H1" t="s">
        <v>7</v>
      </c>
      <c r="I1" s="6" t="s">
        <v>8</v>
      </c>
      <c r="J1" t="s">
        <v>9</v>
      </c>
      <c r="K1" s="6" t="s">
        <v>10</v>
      </c>
      <c r="L1" s="6" t="s">
        <v>11</v>
      </c>
      <c r="M1" s="6" t="s">
        <v>12</v>
      </c>
      <c r="N1" t="s">
        <v>13</v>
      </c>
      <c r="O1" t="s">
        <v>14</v>
      </c>
      <c r="P1" t="s">
        <v>15</v>
      </c>
      <c r="Q1" t="s">
        <v>16</v>
      </c>
      <c r="R1" t="s">
        <v>17</v>
      </c>
      <c r="S1" t="s">
        <v>40</v>
      </c>
    </row>
    <row r="2" spans="1:19" x14ac:dyDescent="0.35">
      <c r="A2">
        <v>52</v>
      </c>
      <c r="B2">
        <v>1</v>
      </c>
      <c r="C2">
        <v>0</v>
      </c>
      <c r="D2">
        <v>125</v>
      </c>
      <c r="E2">
        <v>212</v>
      </c>
      <c r="F2">
        <v>0</v>
      </c>
      <c r="G2">
        <v>1</v>
      </c>
      <c r="H2">
        <v>168</v>
      </c>
      <c r="I2">
        <v>0</v>
      </c>
      <c r="J2">
        <v>1</v>
      </c>
      <c r="K2">
        <v>2</v>
      </c>
      <c r="L2">
        <v>2</v>
      </c>
      <c r="M2">
        <v>3</v>
      </c>
      <c r="N2">
        <v>0</v>
      </c>
      <c r="O2" t="s">
        <v>18</v>
      </c>
      <c r="P2" t="s">
        <v>19</v>
      </c>
      <c r="Q2" t="s">
        <v>20</v>
      </c>
      <c r="R2" t="s">
        <v>21</v>
      </c>
      <c r="S2" t="s">
        <v>41</v>
      </c>
    </row>
    <row r="3" spans="1:19" x14ac:dyDescent="0.35">
      <c r="A3">
        <v>53</v>
      </c>
      <c r="B3">
        <v>1</v>
      </c>
      <c r="C3">
        <v>0</v>
      </c>
      <c r="D3">
        <v>140</v>
      </c>
      <c r="E3">
        <v>203</v>
      </c>
      <c r="F3">
        <v>1</v>
      </c>
      <c r="G3">
        <v>0</v>
      </c>
      <c r="H3">
        <v>155</v>
      </c>
      <c r="I3">
        <v>1</v>
      </c>
      <c r="J3">
        <v>3.1</v>
      </c>
      <c r="K3">
        <v>0</v>
      </c>
      <c r="L3">
        <v>0</v>
      </c>
      <c r="M3">
        <v>3</v>
      </c>
      <c r="N3">
        <v>0</v>
      </c>
      <c r="O3" t="s">
        <v>18</v>
      </c>
      <c r="P3" t="s">
        <v>19</v>
      </c>
      <c r="Q3" t="s">
        <v>22</v>
      </c>
      <c r="R3" t="s">
        <v>21</v>
      </c>
      <c r="S3" t="s">
        <v>41</v>
      </c>
    </row>
    <row r="4" spans="1:19" x14ac:dyDescent="0.35">
      <c r="A4">
        <v>70</v>
      </c>
      <c r="B4">
        <v>1</v>
      </c>
      <c r="C4">
        <v>0</v>
      </c>
      <c r="D4">
        <v>145</v>
      </c>
      <c r="E4">
        <v>174</v>
      </c>
      <c r="F4">
        <v>0</v>
      </c>
      <c r="G4">
        <v>1</v>
      </c>
      <c r="H4">
        <v>125</v>
      </c>
      <c r="I4">
        <v>1</v>
      </c>
      <c r="J4">
        <v>2.6</v>
      </c>
      <c r="K4">
        <v>0</v>
      </c>
      <c r="L4">
        <v>0</v>
      </c>
      <c r="M4">
        <v>3</v>
      </c>
      <c r="N4">
        <v>0</v>
      </c>
      <c r="O4" t="s">
        <v>18</v>
      </c>
      <c r="P4" t="s">
        <v>23</v>
      </c>
      <c r="Q4" t="s">
        <v>24</v>
      </c>
      <c r="R4" t="s">
        <v>25</v>
      </c>
      <c r="S4" t="s">
        <v>41</v>
      </c>
    </row>
    <row r="5" spans="1:19" x14ac:dyDescent="0.35">
      <c r="A5">
        <v>61</v>
      </c>
      <c r="B5">
        <v>1</v>
      </c>
      <c r="C5">
        <v>0</v>
      </c>
      <c r="D5">
        <v>148</v>
      </c>
      <c r="E5">
        <v>203</v>
      </c>
      <c r="F5">
        <v>0</v>
      </c>
      <c r="G5">
        <v>1</v>
      </c>
      <c r="H5">
        <v>161</v>
      </c>
      <c r="I5">
        <v>0</v>
      </c>
      <c r="J5">
        <v>0</v>
      </c>
      <c r="K5">
        <v>2</v>
      </c>
      <c r="L5">
        <v>1</v>
      </c>
      <c r="M5">
        <v>3</v>
      </c>
      <c r="N5">
        <v>0</v>
      </c>
      <c r="O5" t="s">
        <v>18</v>
      </c>
      <c r="P5" t="s">
        <v>19</v>
      </c>
      <c r="Q5" t="s">
        <v>24</v>
      </c>
      <c r="R5" t="s">
        <v>21</v>
      </c>
      <c r="S5" t="s">
        <v>41</v>
      </c>
    </row>
    <row r="6" spans="1:19" x14ac:dyDescent="0.35">
      <c r="A6">
        <v>62</v>
      </c>
      <c r="B6">
        <v>0</v>
      </c>
      <c r="C6">
        <v>0</v>
      </c>
      <c r="D6">
        <v>138</v>
      </c>
      <c r="E6">
        <v>294</v>
      </c>
      <c r="F6">
        <v>1</v>
      </c>
      <c r="G6">
        <v>1</v>
      </c>
      <c r="H6">
        <v>106</v>
      </c>
      <c r="I6">
        <v>0</v>
      </c>
      <c r="J6">
        <v>1.9</v>
      </c>
      <c r="K6">
        <v>1</v>
      </c>
      <c r="L6">
        <v>3</v>
      </c>
      <c r="M6">
        <v>2</v>
      </c>
      <c r="N6">
        <v>0</v>
      </c>
      <c r="O6" t="s">
        <v>18</v>
      </c>
      <c r="P6" t="s">
        <v>19</v>
      </c>
      <c r="Q6" t="s">
        <v>22</v>
      </c>
      <c r="R6" t="s">
        <v>21</v>
      </c>
      <c r="S6" t="s">
        <v>41</v>
      </c>
    </row>
    <row r="7" spans="1:19" x14ac:dyDescent="0.35">
      <c r="A7">
        <v>58</v>
      </c>
      <c r="B7">
        <v>0</v>
      </c>
      <c r="C7">
        <v>0</v>
      </c>
      <c r="D7">
        <v>100</v>
      </c>
      <c r="E7">
        <v>248</v>
      </c>
      <c r="F7">
        <v>0</v>
      </c>
      <c r="G7">
        <v>0</v>
      </c>
      <c r="H7">
        <v>122</v>
      </c>
      <c r="I7">
        <v>0</v>
      </c>
      <c r="J7">
        <v>1</v>
      </c>
      <c r="K7">
        <v>1</v>
      </c>
      <c r="L7">
        <v>0</v>
      </c>
      <c r="M7">
        <v>2</v>
      </c>
      <c r="N7">
        <v>1</v>
      </c>
      <c r="O7" t="s">
        <v>26</v>
      </c>
      <c r="P7" t="s">
        <v>19</v>
      </c>
      <c r="Q7" t="s">
        <v>20</v>
      </c>
      <c r="R7" t="s">
        <v>21</v>
      </c>
      <c r="S7" t="s">
        <v>41</v>
      </c>
    </row>
    <row r="8" spans="1:19" x14ac:dyDescent="0.35">
      <c r="A8">
        <v>58</v>
      </c>
      <c r="B8">
        <v>1</v>
      </c>
      <c r="C8">
        <v>0</v>
      </c>
      <c r="D8">
        <v>114</v>
      </c>
      <c r="E8">
        <v>318</v>
      </c>
      <c r="F8">
        <v>0</v>
      </c>
      <c r="G8">
        <v>2</v>
      </c>
      <c r="H8">
        <v>140</v>
      </c>
      <c r="I8">
        <v>0</v>
      </c>
      <c r="J8">
        <v>4.4000000000000004</v>
      </c>
      <c r="K8">
        <v>0</v>
      </c>
      <c r="L8">
        <v>3</v>
      </c>
      <c r="M8">
        <v>1</v>
      </c>
      <c r="N8">
        <v>0</v>
      </c>
      <c r="O8" t="s">
        <v>18</v>
      </c>
      <c r="P8" t="s">
        <v>19</v>
      </c>
      <c r="Q8" t="s">
        <v>20</v>
      </c>
      <c r="R8" t="s">
        <v>21</v>
      </c>
      <c r="S8" t="s">
        <v>41</v>
      </c>
    </row>
    <row r="9" spans="1:19" x14ac:dyDescent="0.35">
      <c r="A9">
        <v>55</v>
      </c>
      <c r="B9">
        <v>1</v>
      </c>
      <c r="C9">
        <v>0</v>
      </c>
      <c r="D9">
        <v>160</v>
      </c>
      <c r="E9">
        <v>289</v>
      </c>
      <c r="F9">
        <v>0</v>
      </c>
      <c r="G9">
        <v>0</v>
      </c>
      <c r="H9">
        <v>145</v>
      </c>
      <c r="I9">
        <v>1</v>
      </c>
      <c r="J9">
        <v>0.8</v>
      </c>
      <c r="K9">
        <v>1</v>
      </c>
      <c r="L9">
        <v>1</v>
      </c>
      <c r="M9">
        <v>3</v>
      </c>
      <c r="N9">
        <v>0</v>
      </c>
      <c r="O9" t="s">
        <v>18</v>
      </c>
      <c r="P9" t="s">
        <v>19</v>
      </c>
      <c r="Q9" t="s">
        <v>24</v>
      </c>
      <c r="R9" t="s">
        <v>21</v>
      </c>
      <c r="S9" t="s">
        <v>41</v>
      </c>
    </row>
    <row r="10" spans="1:19" x14ac:dyDescent="0.35">
      <c r="A10">
        <v>46</v>
      </c>
      <c r="B10">
        <v>1</v>
      </c>
      <c r="C10">
        <v>0</v>
      </c>
      <c r="D10">
        <v>120</v>
      </c>
      <c r="E10">
        <v>249</v>
      </c>
      <c r="F10">
        <v>0</v>
      </c>
      <c r="G10">
        <v>0</v>
      </c>
      <c r="H10">
        <v>144</v>
      </c>
      <c r="I10">
        <v>0</v>
      </c>
      <c r="J10">
        <v>0.8</v>
      </c>
      <c r="K10">
        <v>2</v>
      </c>
      <c r="L10">
        <v>0</v>
      </c>
      <c r="M10">
        <v>3</v>
      </c>
      <c r="N10">
        <v>0</v>
      </c>
      <c r="O10" t="s">
        <v>18</v>
      </c>
      <c r="P10" t="s">
        <v>19</v>
      </c>
      <c r="Q10" t="s">
        <v>20</v>
      </c>
      <c r="R10" t="s">
        <v>21</v>
      </c>
      <c r="S10" t="s">
        <v>41</v>
      </c>
    </row>
    <row r="11" spans="1:19" x14ac:dyDescent="0.35">
      <c r="A11">
        <v>54</v>
      </c>
      <c r="B11">
        <v>1</v>
      </c>
      <c r="C11">
        <v>0</v>
      </c>
      <c r="D11">
        <v>122</v>
      </c>
      <c r="E11">
        <v>286</v>
      </c>
      <c r="F11">
        <v>0</v>
      </c>
      <c r="G11">
        <v>0</v>
      </c>
      <c r="H11">
        <v>116</v>
      </c>
      <c r="I11">
        <v>1</v>
      </c>
      <c r="J11">
        <v>3.2</v>
      </c>
      <c r="K11">
        <v>1</v>
      </c>
      <c r="L11">
        <v>2</v>
      </c>
      <c r="M11">
        <v>2</v>
      </c>
      <c r="N11">
        <v>0</v>
      </c>
      <c r="O11" t="s">
        <v>18</v>
      </c>
      <c r="P11" t="s">
        <v>19</v>
      </c>
      <c r="Q11" t="s">
        <v>20</v>
      </c>
      <c r="R11" t="s">
        <v>21</v>
      </c>
      <c r="S11" t="s">
        <v>41</v>
      </c>
    </row>
    <row r="12" spans="1:19" x14ac:dyDescent="0.35">
      <c r="A12">
        <v>71</v>
      </c>
      <c r="B12">
        <v>0</v>
      </c>
      <c r="C12">
        <v>0</v>
      </c>
      <c r="D12">
        <v>112</v>
      </c>
      <c r="E12">
        <v>149</v>
      </c>
      <c r="F12">
        <v>0</v>
      </c>
      <c r="G12">
        <v>1</v>
      </c>
      <c r="H12">
        <v>125</v>
      </c>
      <c r="I12">
        <v>0</v>
      </c>
      <c r="J12">
        <v>1.6</v>
      </c>
      <c r="K12">
        <v>1</v>
      </c>
      <c r="L12">
        <v>0</v>
      </c>
      <c r="M12">
        <v>2</v>
      </c>
      <c r="N12">
        <v>1</v>
      </c>
      <c r="O12" t="s">
        <v>26</v>
      </c>
      <c r="P12" t="s">
        <v>23</v>
      </c>
      <c r="Q12" t="s">
        <v>20</v>
      </c>
      <c r="R12" t="s">
        <v>20</v>
      </c>
      <c r="S12" t="s">
        <v>41</v>
      </c>
    </row>
    <row r="13" spans="1:19" x14ac:dyDescent="0.35">
      <c r="A13">
        <v>43</v>
      </c>
      <c r="B13">
        <v>0</v>
      </c>
      <c r="C13">
        <v>0</v>
      </c>
      <c r="D13">
        <v>132</v>
      </c>
      <c r="E13">
        <v>341</v>
      </c>
      <c r="F13">
        <v>1</v>
      </c>
      <c r="G13">
        <v>0</v>
      </c>
      <c r="H13">
        <v>136</v>
      </c>
      <c r="I13">
        <v>1</v>
      </c>
      <c r="J13">
        <v>3</v>
      </c>
      <c r="K13">
        <v>1</v>
      </c>
      <c r="L13">
        <v>0</v>
      </c>
      <c r="M13">
        <v>3</v>
      </c>
      <c r="N13">
        <v>0</v>
      </c>
      <c r="O13" t="s">
        <v>18</v>
      </c>
      <c r="P13" t="s">
        <v>19</v>
      </c>
      <c r="Q13" t="s">
        <v>22</v>
      </c>
      <c r="R13" t="s">
        <v>21</v>
      </c>
      <c r="S13" t="s">
        <v>41</v>
      </c>
    </row>
    <row r="14" spans="1:19" x14ac:dyDescent="0.35">
      <c r="A14">
        <v>34</v>
      </c>
      <c r="B14">
        <v>0</v>
      </c>
      <c r="C14">
        <v>1</v>
      </c>
      <c r="D14">
        <v>118</v>
      </c>
      <c r="E14">
        <v>210</v>
      </c>
      <c r="F14">
        <v>0</v>
      </c>
      <c r="G14">
        <v>1</v>
      </c>
      <c r="H14">
        <v>192</v>
      </c>
      <c r="I14">
        <v>0</v>
      </c>
      <c r="J14">
        <v>0.7</v>
      </c>
      <c r="K14">
        <v>2</v>
      </c>
      <c r="L14">
        <v>0</v>
      </c>
      <c r="M14">
        <v>2</v>
      </c>
      <c r="N14">
        <v>1</v>
      </c>
      <c r="O14" t="s">
        <v>26</v>
      </c>
      <c r="P14" t="s">
        <v>27</v>
      </c>
      <c r="Q14" t="s">
        <v>20</v>
      </c>
      <c r="R14" t="s">
        <v>21</v>
      </c>
      <c r="S14" t="s">
        <v>42</v>
      </c>
    </row>
    <row r="15" spans="1:19" x14ac:dyDescent="0.35">
      <c r="A15">
        <v>51</v>
      </c>
      <c r="B15">
        <v>1</v>
      </c>
      <c r="C15">
        <v>0</v>
      </c>
      <c r="D15">
        <v>140</v>
      </c>
      <c r="E15">
        <v>298</v>
      </c>
      <c r="F15">
        <v>0</v>
      </c>
      <c r="G15">
        <v>1</v>
      </c>
      <c r="H15">
        <v>122</v>
      </c>
      <c r="I15">
        <v>1</v>
      </c>
      <c r="J15">
        <v>4.2</v>
      </c>
      <c r="K15">
        <v>1</v>
      </c>
      <c r="L15">
        <v>3</v>
      </c>
      <c r="M15">
        <v>3</v>
      </c>
      <c r="N15">
        <v>0</v>
      </c>
      <c r="O15" t="s">
        <v>18</v>
      </c>
      <c r="P15" t="s">
        <v>19</v>
      </c>
      <c r="Q15" t="s">
        <v>22</v>
      </c>
      <c r="R15" t="s">
        <v>21</v>
      </c>
      <c r="S15" t="s">
        <v>41</v>
      </c>
    </row>
    <row r="16" spans="1:19" x14ac:dyDescent="0.35">
      <c r="A16">
        <v>52</v>
      </c>
      <c r="B16">
        <v>1</v>
      </c>
      <c r="C16">
        <v>0</v>
      </c>
      <c r="D16">
        <v>128</v>
      </c>
      <c r="E16">
        <v>204</v>
      </c>
      <c r="F16">
        <v>1</v>
      </c>
      <c r="G16">
        <v>1</v>
      </c>
      <c r="H16">
        <v>156</v>
      </c>
      <c r="I16">
        <v>1</v>
      </c>
      <c r="J16">
        <v>1</v>
      </c>
      <c r="K16">
        <v>1</v>
      </c>
      <c r="L16">
        <v>0</v>
      </c>
      <c r="M16">
        <v>0</v>
      </c>
      <c r="N16">
        <v>0</v>
      </c>
      <c r="O16" t="s">
        <v>18</v>
      </c>
      <c r="P16" t="s">
        <v>19</v>
      </c>
      <c r="Q16" t="s">
        <v>20</v>
      </c>
      <c r="R16" t="s">
        <v>21</v>
      </c>
      <c r="S16" t="s">
        <v>41</v>
      </c>
    </row>
    <row r="17" spans="1:19" x14ac:dyDescent="0.35">
      <c r="A17">
        <v>51</v>
      </c>
      <c r="B17">
        <v>0</v>
      </c>
      <c r="C17">
        <v>2</v>
      </c>
      <c r="D17">
        <v>140</v>
      </c>
      <c r="E17">
        <v>308</v>
      </c>
      <c r="F17">
        <v>0</v>
      </c>
      <c r="G17">
        <v>0</v>
      </c>
      <c r="H17">
        <v>142</v>
      </c>
      <c r="I17">
        <v>0</v>
      </c>
      <c r="J17">
        <v>1.5</v>
      </c>
      <c r="K17">
        <v>2</v>
      </c>
      <c r="L17">
        <v>1</v>
      </c>
      <c r="M17">
        <v>2</v>
      </c>
      <c r="N17">
        <v>1</v>
      </c>
      <c r="O17" t="s">
        <v>26</v>
      </c>
      <c r="P17" t="s">
        <v>19</v>
      </c>
      <c r="Q17" t="s">
        <v>22</v>
      </c>
      <c r="R17" t="s">
        <v>21</v>
      </c>
      <c r="S17" t="s">
        <v>43</v>
      </c>
    </row>
    <row r="18" spans="1:19" x14ac:dyDescent="0.35">
      <c r="A18">
        <v>54</v>
      </c>
      <c r="B18">
        <v>1</v>
      </c>
      <c r="C18">
        <v>0</v>
      </c>
      <c r="D18">
        <v>124</v>
      </c>
      <c r="E18">
        <v>266</v>
      </c>
      <c r="F18">
        <v>0</v>
      </c>
      <c r="G18">
        <v>0</v>
      </c>
      <c r="H18">
        <v>109</v>
      </c>
      <c r="I18">
        <v>1</v>
      </c>
      <c r="J18">
        <v>2.2000000000000002</v>
      </c>
      <c r="K18">
        <v>1</v>
      </c>
      <c r="L18">
        <v>1</v>
      </c>
      <c r="M18">
        <v>3</v>
      </c>
      <c r="N18">
        <v>0</v>
      </c>
      <c r="O18" t="s">
        <v>18</v>
      </c>
      <c r="P18" t="s">
        <v>19</v>
      </c>
      <c r="Q18" t="s">
        <v>20</v>
      </c>
      <c r="R18" t="s">
        <v>21</v>
      </c>
      <c r="S18" t="s">
        <v>41</v>
      </c>
    </row>
    <row r="19" spans="1:19" x14ac:dyDescent="0.35">
      <c r="A19">
        <v>50</v>
      </c>
      <c r="B19">
        <v>0</v>
      </c>
      <c r="C19">
        <v>1</v>
      </c>
      <c r="D19">
        <v>120</v>
      </c>
      <c r="E19">
        <v>244</v>
      </c>
      <c r="F19">
        <v>0</v>
      </c>
      <c r="G19">
        <v>1</v>
      </c>
      <c r="H19">
        <v>162</v>
      </c>
      <c r="I19">
        <v>0</v>
      </c>
      <c r="J19">
        <v>1.1000000000000001</v>
      </c>
      <c r="K19">
        <v>2</v>
      </c>
      <c r="L19">
        <v>0</v>
      </c>
      <c r="M19">
        <v>2</v>
      </c>
      <c r="N19">
        <v>1</v>
      </c>
      <c r="O19" t="s">
        <v>26</v>
      </c>
      <c r="P19" t="s">
        <v>19</v>
      </c>
      <c r="Q19" t="s">
        <v>20</v>
      </c>
      <c r="R19" t="s">
        <v>21</v>
      </c>
      <c r="S19" t="s">
        <v>42</v>
      </c>
    </row>
    <row r="20" spans="1:19" x14ac:dyDescent="0.35">
      <c r="A20">
        <v>58</v>
      </c>
      <c r="B20">
        <v>1</v>
      </c>
      <c r="C20">
        <v>2</v>
      </c>
      <c r="D20">
        <v>140</v>
      </c>
      <c r="E20">
        <v>211</v>
      </c>
      <c r="F20">
        <v>1</v>
      </c>
      <c r="G20">
        <v>0</v>
      </c>
      <c r="H20">
        <v>165</v>
      </c>
      <c r="I20">
        <v>0</v>
      </c>
      <c r="J20">
        <v>0</v>
      </c>
      <c r="K20">
        <v>2</v>
      </c>
      <c r="L20">
        <v>0</v>
      </c>
      <c r="M20">
        <v>2</v>
      </c>
      <c r="N20">
        <v>1</v>
      </c>
      <c r="O20" t="s">
        <v>26</v>
      </c>
      <c r="P20" t="s">
        <v>19</v>
      </c>
      <c r="Q20" t="s">
        <v>22</v>
      </c>
      <c r="R20" t="s">
        <v>21</v>
      </c>
      <c r="S20" t="s">
        <v>43</v>
      </c>
    </row>
    <row r="21" spans="1:19" x14ac:dyDescent="0.35">
      <c r="A21">
        <v>60</v>
      </c>
      <c r="B21">
        <v>1</v>
      </c>
      <c r="C21">
        <v>2</v>
      </c>
      <c r="D21">
        <v>140</v>
      </c>
      <c r="E21">
        <v>185</v>
      </c>
      <c r="F21">
        <v>0</v>
      </c>
      <c r="G21">
        <v>0</v>
      </c>
      <c r="H21">
        <v>155</v>
      </c>
      <c r="I21">
        <v>0</v>
      </c>
      <c r="J21">
        <v>3</v>
      </c>
      <c r="K21">
        <v>1</v>
      </c>
      <c r="L21">
        <v>0</v>
      </c>
      <c r="M21">
        <v>2</v>
      </c>
      <c r="N21">
        <v>0</v>
      </c>
      <c r="O21" t="s">
        <v>18</v>
      </c>
      <c r="P21" t="s">
        <v>19</v>
      </c>
      <c r="Q21" t="s">
        <v>22</v>
      </c>
      <c r="R21" t="s">
        <v>25</v>
      </c>
      <c r="S21" t="s">
        <v>43</v>
      </c>
    </row>
    <row r="22" spans="1:19" x14ac:dyDescent="0.35">
      <c r="A22">
        <v>67</v>
      </c>
      <c r="B22">
        <v>0</v>
      </c>
      <c r="C22">
        <v>0</v>
      </c>
      <c r="D22">
        <v>106</v>
      </c>
      <c r="E22">
        <v>223</v>
      </c>
      <c r="F22">
        <v>0</v>
      </c>
      <c r="G22">
        <v>1</v>
      </c>
      <c r="H22">
        <v>142</v>
      </c>
      <c r="I22">
        <v>0</v>
      </c>
      <c r="J22">
        <v>0.3</v>
      </c>
      <c r="K22">
        <v>2</v>
      </c>
      <c r="L22">
        <v>2</v>
      </c>
      <c r="M22">
        <v>2</v>
      </c>
      <c r="N22">
        <v>1</v>
      </c>
      <c r="O22" t="s">
        <v>26</v>
      </c>
      <c r="P22" t="s">
        <v>23</v>
      </c>
      <c r="Q22" t="s">
        <v>20</v>
      </c>
      <c r="R22" t="s">
        <v>21</v>
      </c>
      <c r="S22" t="s">
        <v>41</v>
      </c>
    </row>
    <row r="23" spans="1:19" x14ac:dyDescent="0.35">
      <c r="A23">
        <v>45</v>
      </c>
      <c r="B23">
        <v>1</v>
      </c>
      <c r="C23">
        <v>0</v>
      </c>
      <c r="D23">
        <v>104</v>
      </c>
      <c r="E23">
        <v>208</v>
      </c>
      <c r="F23">
        <v>0</v>
      </c>
      <c r="G23">
        <v>0</v>
      </c>
      <c r="H23">
        <v>148</v>
      </c>
      <c r="I23">
        <v>1</v>
      </c>
      <c r="J23">
        <v>3</v>
      </c>
      <c r="K23">
        <v>1</v>
      </c>
      <c r="L23">
        <v>0</v>
      </c>
      <c r="M23">
        <v>2</v>
      </c>
      <c r="N23">
        <v>1</v>
      </c>
      <c r="O23" t="s">
        <v>26</v>
      </c>
      <c r="P23" t="s">
        <v>19</v>
      </c>
      <c r="Q23" t="s">
        <v>20</v>
      </c>
      <c r="R23" t="s">
        <v>21</v>
      </c>
      <c r="S23" t="s">
        <v>41</v>
      </c>
    </row>
    <row r="24" spans="1:19" x14ac:dyDescent="0.35">
      <c r="A24">
        <v>63</v>
      </c>
      <c r="B24">
        <v>0</v>
      </c>
      <c r="C24">
        <v>2</v>
      </c>
      <c r="D24">
        <v>135</v>
      </c>
      <c r="E24">
        <v>252</v>
      </c>
      <c r="F24">
        <v>0</v>
      </c>
      <c r="G24">
        <v>0</v>
      </c>
      <c r="H24">
        <v>172</v>
      </c>
      <c r="I24">
        <v>0</v>
      </c>
      <c r="J24">
        <v>0</v>
      </c>
      <c r="K24">
        <v>2</v>
      </c>
      <c r="L24">
        <v>0</v>
      </c>
      <c r="M24">
        <v>2</v>
      </c>
      <c r="N24">
        <v>1</v>
      </c>
      <c r="O24" t="s">
        <v>26</v>
      </c>
      <c r="P24" t="s">
        <v>19</v>
      </c>
      <c r="Q24" t="s">
        <v>22</v>
      </c>
      <c r="R24" t="s">
        <v>21</v>
      </c>
      <c r="S24" t="s">
        <v>43</v>
      </c>
    </row>
    <row r="25" spans="1:19" x14ac:dyDescent="0.35">
      <c r="A25">
        <v>42</v>
      </c>
      <c r="B25">
        <v>0</v>
      </c>
      <c r="C25">
        <v>2</v>
      </c>
      <c r="D25">
        <v>120</v>
      </c>
      <c r="E25">
        <v>209</v>
      </c>
      <c r="F25">
        <v>0</v>
      </c>
      <c r="G25">
        <v>1</v>
      </c>
      <c r="H25">
        <v>173</v>
      </c>
      <c r="I25">
        <v>0</v>
      </c>
      <c r="J25">
        <v>0</v>
      </c>
      <c r="K25">
        <v>1</v>
      </c>
      <c r="L25">
        <v>0</v>
      </c>
      <c r="M25">
        <v>2</v>
      </c>
      <c r="N25">
        <v>1</v>
      </c>
      <c r="O25" t="s">
        <v>26</v>
      </c>
      <c r="P25" t="s">
        <v>19</v>
      </c>
      <c r="Q25" t="s">
        <v>20</v>
      </c>
      <c r="R25" t="s">
        <v>21</v>
      </c>
      <c r="S25" t="s">
        <v>43</v>
      </c>
    </row>
    <row r="26" spans="1:19" x14ac:dyDescent="0.35">
      <c r="A26">
        <v>61</v>
      </c>
      <c r="B26">
        <v>0</v>
      </c>
      <c r="C26">
        <v>0</v>
      </c>
      <c r="D26">
        <v>145</v>
      </c>
      <c r="E26">
        <v>307</v>
      </c>
      <c r="F26">
        <v>0</v>
      </c>
      <c r="G26">
        <v>0</v>
      </c>
      <c r="H26">
        <v>146</v>
      </c>
      <c r="I26">
        <v>1</v>
      </c>
      <c r="J26">
        <v>1</v>
      </c>
      <c r="K26">
        <v>1</v>
      </c>
      <c r="L26">
        <v>0</v>
      </c>
      <c r="M26">
        <v>3</v>
      </c>
      <c r="N26">
        <v>0</v>
      </c>
      <c r="O26" t="s">
        <v>18</v>
      </c>
      <c r="P26" t="s">
        <v>19</v>
      </c>
      <c r="Q26" t="s">
        <v>24</v>
      </c>
      <c r="R26" t="s">
        <v>21</v>
      </c>
      <c r="S26" t="s">
        <v>41</v>
      </c>
    </row>
    <row r="27" spans="1:19" x14ac:dyDescent="0.35">
      <c r="A27">
        <v>44</v>
      </c>
      <c r="B27">
        <v>1</v>
      </c>
      <c r="C27">
        <v>2</v>
      </c>
      <c r="D27">
        <v>130</v>
      </c>
      <c r="E27">
        <v>233</v>
      </c>
      <c r="F27">
        <v>0</v>
      </c>
      <c r="G27">
        <v>1</v>
      </c>
      <c r="H27">
        <v>179</v>
      </c>
      <c r="I27">
        <v>1</v>
      </c>
      <c r="J27">
        <v>0.4</v>
      </c>
      <c r="K27">
        <v>2</v>
      </c>
      <c r="L27">
        <v>0</v>
      </c>
      <c r="M27">
        <v>2</v>
      </c>
      <c r="N27">
        <v>1</v>
      </c>
      <c r="O27" t="s">
        <v>26</v>
      </c>
      <c r="P27" t="s">
        <v>19</v>
      </c>
      <c r="Q27" t="s">
        <v>22</v>
      </c>
      <c r="R27" t="s">
        <v>21</v>
      </c>
      <c r="S27" t="s">
        <v>43</v>
      </c>
    </row>
    <row r="28" spans="1:19" x14ac:dyDescent="0.35">
      <c r="A28">
        <v>58</v>
      </c>
      <c r="B28">
        <v>0</v>
      </c>
      <c r="C28">
        <v>1</v>
      </c>
      <c r="D28">
        <v>136</v>
      </c>
      <c r="E28">
        <v>319</v>
      </c>
      <c r="F28">
        <v>1</v>
      </c>
      <c r="G28">
        <v>0</v>
      </c>
      <c r="H28">
        <v>152</v>
      </c>
      <c r="I28">
        <v>0</v>
      </c>
      <c r="J28">
        <v>0</v>
      </c>
      <c r="K28">
        <v>2</v>
      </c>
      <c r="L28">
        <v>2</v>
      </c>
      <c r="M28">
        <v>2</v>
      </c>
      <c r="N28">
        <v>0</v>
      </c>
      <c r="O28" t="s">
        <v>18</v>
      </c>
      <c r="P28" t="s">
        <v>19</v>
      </c>
      <c r="Q28" t="s">
        <v>22</v>
      </c>
      <c r="R28" t="s">
        <v>21</v>
      </c>
      <c r="S28" t="s">
        <v>42</v>
      </c>
    </row>
    <row r="29" spans="1:19" x14ac:dyDescent="0.35">
      <c r="A29">
        <v>56</v>
      </c>
      <c r="B29">
        <v>1</v>
      </c>
      <c r="C29">
        <v>2</v>
      </c>
      <c r="D29">
        <v>130</v>
      </c>
      <c r="E29">
        <v>256</v>
      </c>
      <c r="F29">
        <v>1</v>
      </c>
      <c r="G29">
        <v>0</v>
      </c>
      <c r="H29">
        <v>142</v>
      </c>
      <c r="I29">
        <v>1</v>
      </c>
      <c r="J29">
        <v>0.6</v>
      </c>
      <c r="K29">
        <v>1</v>
      </c>
      <c r="L29">
        <v>1</v>
      </c>
      <c r="M29">
        <v>1</v>
      </c>
      <c r="N29">
        <v>0</v>
      </c>
      <c r="O29" t="s">
        <v>18</v>
      </c>
      <c r="P29" t="s">
        <v>19</v>
      </c>
      <c r="Q29" t="s">
        <v>22</v>
      </c>
      <c r="R29" t="s">
        <v>21</v>
      </c>
      <c r="S29" t="s">
        <v>43</v>
      </c>
    </row>
    <row r="30" spans="1:19" x14ac:dyDescent="0.35">
      <c r="A30">
        <v>55</v>
      </c>
      <c r="B30">
        <v>0</v>
      </c>
      <c r="C30">
        <v>0</v>
      </c>
      <c r="D30">
        <v>180</v>
      </c>
      <c r="E30">
        <v>327</v>
      </c>
      <c r="F30">
        <v>0</v>
      </c>
      <c r="G30">
        <v>2</v>
      </c>
      <c r="H30">
        <v>117</v>
      </c>
      <c r="I30">
        <v>1</v>
      </c>
      <c r="J30">
        <v>3.4</v>
      </c>
      <c r="K30">
        <v>1</v>
      </c>
      <c r="L30">
        <v>0</v>
      </c>
      <c r="M30">
        <v>2</v>
      </c>
      <c r="N30">
        <v>0</v>
      </c>
      <c r="O30" t="s">
        <v>18</v>
      </c>
      <c r="P30" t="s">
        <v>19</v>
      </c>
      <c r="Q30" t="s">
        <v>24</v>
      </c>
      <c r="R30" t="s">
        <v>21</v>
      </c>
      <c r="S30" t="s">
        <v>41</v>
      </c>
    </row>
    <row r="31" spans="1:19" x14ac:dyDescent="0.35">
      <c r="A31">
        <v>44</v>
      </c>
      <c r="B31">
        <v>1</v>
      </c>
      <c r="C31">
        <v>0</v>
      </c>
      <c r="D31">
        <v>120</v>
      </c>
      <c r="E31">
        <v>169</v>
      </c>
      <c r="F31">
        <v>0</v>
      </c>
      <c r="G31">
        <v>1</v>
      </c>
      <c r="H31">
        <v>144</v>
      </c>
      <c r="I31">
        <v>1</v>
      </c>
      <c r="J31">
        <v>2.8</v>
      </c>
      <c r="K31">
        <v>0</v>
      </c>
      <c r="L31">
        <v>0</v>
      </c>
      <c r="M31">
        <v>1</v>
      </c>
      <c r="N31">
        <v>0</v>
      </c>
      <c r="O31" t="s">
        <v>18</v>
      </c>
      <c r="P31" t="s">
        <v>19</v>
      </c>
      <c r="Q31" t="s">
        <v>20</v>
      </c>
      <c r="R31" t="s">
        <v>25</v>
      </c>
      <c r="S31" t="s">
        <v>41</v>
      </c>
    </row>
    <row r="32" spans="1:19" x14ac:dyDescent="0.35">
      <c r="A32">
        <v>57</v>
      </c>
      <c r="B32">
        <v>1</v>
      </c>
      <c r="C32">
        <v>0</v>
      </c>
      <c r="D32">
        <v>130</v>
      </c>
      <c r="E32">
        <v>131</v>
      </c>
      <c r="F32">
        <v>0</v>
      </c>
      <c r="G32">
        <v>1</v>
      </c>
      <c r="H32">
        <v>115</v>
      </c>
      <c r="I32">
        <v>1</v>
      </c>
      <c r="J32">
        <v>1.2</v>
      </c>
      <c r="K32">
        <v>1</v>
      </c>
      <c r="L32">
        <v>1</v>
      </c>
      <c r="M32">
        <v>3</v>
      </c>
      <c r="N32">
        <v>0</v>
      </c>
      <c r="O32" t="s">
        <v>18</v>
      </c>
      <c r="P32" t="s">
        <v>19</v>
      </c>
      <c r="Q32" t="s">
        <v>22</v>
      </c>
      <c r="R32" t="s">
        <v>20</v>
      </c>
      <c r="S32" t="s">
        <v>41</v>
      </c>
    </row>
    <row r="33" spans="1:19" x14ac:dyDescent="0.35">
      <c r="A33">
        <v>70</v>
      </c>
      <c r="B33">
        <v>1</v>
      </c>
      <c r="C33">
        <v>2</v>
      </c>
      <c r="D33">
        <v>160</v>
      </c>
      <c r="E33">
        <v>269</v>
      </c>
      <c r="F33">
        <v>0</v>
      </c>
      <c r="G33">
        <v>1</v>
      </c>
      <c r="H33">
        <v>112</v>
      </c>
      <c r="I33">
        <v>1</v>
      </c>
      <c r="J33">
        <v>2.9</v>
      </c>
      <c r="K33">
        <v>1</v>
      </c>
      <c r="L33">
        <v>1</v>
      </c>
      <c r="M33">
        <v>3</v>
      </c>
      <c r="N33">
        <v>0</v>
      </c>
      <c r="O33" t="s">
        <v>18</v>
      </c>
      <c r="P33" t="s">
        <v>23</v>
      </c>
      <c r="Q33" t="s">
        <v>24</v>
      </c>
      <c r="R33" t="s">
        <v>21</v>
      </c>
      <c r="S33" t="s">
        <v>43</v>
      </c>
    </row>
    <row r="34" spans="1:19" x14ac:dyDescent="0.35">
      <c r="A34">
        <v>50</v>
      </c>
      <c r="B34">
        <v>1</v>
      </c>
      <c r="C34">
        <v>2</v>
      </c>
      <c r="D34">
        <v>129</v>
      </c>
      <c r="E34">
        <v>196</v>
      </c>
      <c r="F34">
        <v>0</v>
      </c>
      <c r="G34">
        <v>1</v>
      </c>
      <c r="H34">
        <v>163</v>
      </c>
      <c r="I34">
        <v>0</v>
      </c>
      <c r="J34">
        <v>0</v>
      </c>
      <c r="K34">
        <v>2</v>
      </c>
      <c r="L34">
        <v>0</v>
      </c>
      <c r="M34">
        <v>2</v>
      </c>
      <c r="N34">
        <v>1</v>
      </c>
      <c r="O34" t="s">
        <v>26</v>
      </c>
      <c r="P34" t="s">
        <v>19</v>
      </c>
      <c r="Q34" t="s">
        <v>20</v>
      </c>
      <c r="R34" t="s">
        <v>25</v>
      </c>
      <c r="S34" t="s">
        <v>43</v>
      </c>
    </row>
    <row r="35" spans="1:19" x14ac:dyDescent="0.35">
      <c r="A35">
        <v>46</v>
      </c>
      <c r="B35">
        <v>1</v>
      </c>
      <c r="C35">
        <v>2</v>
      </c>
      <c r="D35">
        <v>150</v>
      </c>
      <c r="E35">
        <v>231</v>
      </c>
      <c r="F35">
        <v>0</v>
      </c>
      <c r="G35">
        <v>1</v>
      </c>
      <c r="H35">
        <v>147</v>
      </c>
      <c r="I35">
        <v>0</v>
      </c>
      <c r="J35">
        <v>3.6</v>
      </c>
      <c r="K35">
        <v>1</v>
      </c>
      <c r="L35">
        <v>0</v>
      </c>
      <c r="M35">
        <v>2</v>
      </c>
      <c r="N35">
        <v>0</v>
      </c>
      <c r="O35" t="s">
        <v>18</v>
      </c>
      <c r="P35" t="s">
        <v>19</v>
      </c>
      <c r="Q35" t="s">
        <v>24</v>
      </c>
      <c r="R35" t="s">
        <v>21</v>
      </c>
      <c r="S35" t="s">
        <v>43</v>
      </c>
    </row>
    <row r="36" spans="1:19" x14ac:dyDescent="0.35">
      <c r="A36">
        <v>51</v>
      </c>
      <c r="B36">
        <v>1</v>
      </c>
      <c r="C36">
        <v>3</v>
      </c>
      <c r="D36">
        <v>125</v>
      </c>
      <c r="E36">
        <v>213</v>
      </c>
      <c r="F36">
        <v>0</v>
      </c>
      <c r="G36">
        <v>0</v>
      </c>
      <c r="H36">
        <v>125</v>
      </c>
      <c r="I36">
        <v>1</v>
      </c>
      <c r="J36">
        <v>1.4</v>
      </c>
      <c r="K36">
        <v>2</v>
      </c>
      <c r="L36">
        <v>1</v>
      </c>
      <c r="M36">
        <v>2</v>
      </c>
      <c r="N36">
        <v>1</v>
      </c>
      <c r="O36" t="s">
        <v>26</v>
      </c>
      <c r="P36" t="s">
        <v>19</v>
      </c>
      <c r="Q36" t="s">
        <v>20</v>
      </c>
      <c r="R36" t="s">
        <v>21</v>
      </c>
      <c r="S36" t="s">
        <v>44</v>
      </c>
    </row>
    <row r="37" spans="1:19" x14ac:dyDescent="0.35">
      <c r="A37">
        <v>59</v>
      </c>
      <c r="B37">
        <v>1</v>
      </c>
      <c r="C37">
        <v>0</v>
      </c>
      <c r="D37">
        <v>138</v>
      </c>
      <c r="E37">
        <v>271</v>
      </c>
      <c r="F37">
        <v>0</v>
      </c>
      <c r="G37">
        <v>0</v>
      </c>
      <c r="H37">
        <v>182</v>
      </c>
      <c r="I37">
        <v>0</v>
      </c>
      <c r="J37">
        <v>0</v>
      </c>
      <c r="K37">
        <v>2</v>
      </c>
      <c r="L37">
        <v>0</v>
      </c>
      <c r="M37">
        <v>2</v>
      </c>
      <c r="N37">
        <v>1</v>
      </c>
      <c r="O37" t="s">
        <v>26</v>
      </c>
      <c r="P37" t="s">
        <v>19</v>
      </c>
      <c r="Q37" t="s">
        <v>22</v>
      </c>
      <c r="R37" t="s">
        <v>21</v>
      </c>
      <c r="S37" t="s">
        <v>41</v>
      </c>
    </row>
    <row r="38" spans="1:19" x14ac:dyDescent="0.35">
      <c r="A38">
        <v>64</v>
      </c>
      <c r="B38">
        <v>1</v>
      </c>
      <c r="C38">
        <v>0</v>
      </c>
      <c r="D38">
        <v>128</v>
      </c>
      <c r="E38">
        <v>263</v>
      </c>
      <c r="F38">
        <v>0</v>
      </c>
      <c r="G38">
        <v>1</v>
      </c>
      <c r="H38">
        <v>105</v>
      </c>
      <c r="I38">
        <v>1</v>
      </c>
      <c r="J38">
        <v>0.2</v>
      </c>
      <c r="K38">
        <v>1</v>
      </c>
      <c r="L38">
        <v>1</v>
      </c>
      <c r="M38">
        <v>3</v>
      </c>
      <c r="N38">
        <v>1</v>
      </c>
      <c r="O38" t="s">
        <v>26</v>
      </c>
      <c r="P38" t="s">
        <v>19</v>
      </c>
      <c r="Q38" t="s">
        <v>20</v>
      </c>
      <c r="R38" t="s">
        <v>21</v>
      </c>
      <c r="S38" t="s">
        <v>41</v>
      </c>
    </row>
    <row r="39" spans="1:19" x14ac:dyDescent="0.35">
      <c r="A39">
        <v>57</v>
      </c>
      <c r="B39">
        <v>1</v>
      </c>
      <c r="C39">
        <v>2</v>
      </c>
      <c r="D39">
        <v>128</v>
      </c>
      <c r="E39">
        <v>229</v>
      </c>
      <c r="F39">
        <v>0</v>
      </c>
      <c r="G39">
        <v>0</v>
      </c>
      <c r="H39">
        <v>150</v>
      </c>
      <c r="I39">
        <v>0</v>
      </c>
      <c r="J39">
        <v>0.4</v>
      </c>
      <c r="K39">
        <v>1</v>
      </c>
      <c r="L39">
        <v>1</v>
      </c>
      <c r="M39">
        <v>3</v>
      </c>
      <c r="N39">
        <v>0</v>
      </c>
      <c r="O39" t="s">
        <v>18</v>
      </c>
      <c r="P39" t="s">
        <v>19</v>
      </c>
      <c r="Q39" t="s">
        <v>20</v>
      </c>
      <c r="R39" t="s">
        <v>21</v>
      </c>
      <c r="S39" t="s">
        <v>43</v>
      </c>
    </row>
    <row r="40" spans="1:19" x14ac:dyDescent="0.35">
      <c r="A40">
        <v>65</v>
      </c>
      <c r="B40">
        <v>0</v>
      </c>
      <c r="C40">
        <v>2</v>
      </c>
      <c r="D40">
        <v>160</v>
      </c>
      <c r="E40">
        <v>360</v>
      </c>
      <c r="F40">
        <v>0</v>
      </c>
      <c r="G40">
        <v>0</v>
      </c>
      <c r="H40">
        <v>151</v>
      </c>
      <c r="I40">
        <v>0</v>
      </c>
      <c r="J40">
        <v>0.8</v>
      </c>
      <c r="K40">
        <v>2</v>
      </c>
      <c r="L40">
        <v>0</v>
      </c>
      <c r="M40">
        <v>2</v>
      </c>
      <c r="N40">
        <v>1</v>
      </c>
      <c r="O40" t="s">
        <v>26</v>
      </c>
      <c r="P40" t="s">
        <v>19</v>
      </c>
      <c r="Q40" t="s">
        <v>24</v>
      </c>
      <c r="R40" t="s">
        <v>21</v>
      </c>
      <c r="S40" t="s">
        <v>43</v>
      </c>
    </row>
    <row r="41" spans="1:19" x14ac:dyDescent="0.35">
      <c r="A41">
        <v>54</v>
      </c>
      <c r="B41">
        <v>1</v>
      </c>
      <c r="C41">
        <v>2</v>
      </c>
      <c r="D41">
        <v>120</v>
      </c>
      <c r="E41">
        <v>258</v>
      </c>
      <c r="F41">
        <v>0</v>
      </c>
      <c r="G41">
        <v>0</v>
      </c>
      <c r="H41">
        <v>147</v>
      </c>
      <c r="I41">
        <v>0</v>
      </c>
      <c r="J41">
        <v>0.4</v>
      </c>
      <c r="K41">
        <v>1</v>
      </c>
      <c r="L41">
        <v>0</v>
      </c>
      <c r="M41">
        <v>3</v>
      </c>
      <c r="N41">
        <v>1</v>
      </c>
      <c r="O41" t="s">
        <v>26</v>
      </c>
      <c r="P41" t="s">
        <v>19</v>
      </c>
      <c r="Q41" t="s">
        <v>20</v>
      </c>
      <c r="R41" t="s">
        <v>21</v>
      </c>
      <c r="S41" t="s">
        <v>43</v>
      </c>
    </row>
    <row r="42" spans="1:19" x14ac:dyDescent="0.35">
      <c r="A42">
        <v>61</v>
      </c>
      <c r="B42">
        <v>0</v>
      </c>
      <c r="C42">
        <v>0</v>
      </c>
      <c r="D42">
        <v>130</v>
      </c>
      <c r="E42">
        <v>330</v>
      </c>
      <c r="F42">
        <v>0</v>
      </c>
      <c r="G42">
        <v>0</v>
      </c>
      <c r="H42">
        <v>169</v>
      </c>
      <c r="I42">
        <v>0</v>
      </c>
      <c r="J42">
        <v>0</v>
      </c>
      <c r="K42">
        <v>2</v>
      </c>
      <c r="L42">
        <v>0</v>
      </c>
      <c r="M42">
        <v>2</v>
      </c>
      <c r="N42">
        <v>0</v>
      </c>
      <c r="O42" t="s">
        <v>18</v>
      </c>
      <c r="P42" t="s">
        <v>19</v>
      </c>
      <c r="Q42" t="s">
        <v>22</v>
      </c>
      <c r="R42" t="s">
        <v>21</v>
      </c>
      <c r="S42" t="s">
        <v>41</v>
      </c>
    </row>
    <row r="43" spans="1:19" x14ac:dyDescent="0.35">
      <c r="A43">
        <v>55</v>
      </c>
      <c r="B43">
        <v>0</v>
      </c>
      <c r="C43">
        <v>1</v>
      </c>
      <c r="D43">
        <v>132</v>
      </c>
      <c r="E43">
        <v>342</v>
      </c>
      <c r="F43">
        <v>0</v>
      </c>
      <c r="G43">
        <v>1</v>
      </c>
      <c r="H43">
        <v>166</v>
      </c>
      <c r="I43">
        <v>0</v>
      </c>
      <c r="J43">
        <v>1.2</v>
      </c>
      <c r="K43">
        <v>2</v>
      </c>
      <c r="L43">
        <v>0</v>
      </c>
      <c r="M43">
        <v>2</v>
      </c>
      <c r="N43">
        <v>1</v>
      </c>
      <c r="O43" t="s">
        <v>26</v>
      </c>
      <c r="P43" t="s">
        <v>19</v>
      </c>
      <c r="Q43" t="s">
        <v>22</v>
      </c>
      <c r="R43" t="s">
        <v>21</v>
      </c>
      <c r="S43" t="s">
        <v>42</v>
      </c>
    </row>
    <row r="44" spans="1:19" x14ac:dyDescent="0.35">
      <c r="A44">
        <v>42</v>
      </c>
      <c r="B44">
        <v>1</v>
      </c>
      <c r="C44">
        <v>0</v>
      </c>
      <c r="D44">
        <v>140</v>
      </c>
      <c r="E44">
        <v>226</v>
      </c>
      <c r="F44">
        <v>0</v>
      </c>
      <c r="G44">
        <v>1</v>
      </c>
      <c r="H44">
        <v>178</v>
      </c>
      <c r="I44">
        <v>0</v>
      </c>
      <c r="J44">
        <v>0</v>
      </c>
      <c r="K44">
        <v>2</v>
      </c>
      <c r="L44">
        <v>0</v>
      </c>
      <c r="M44">
        <v>2</v>
      </c>
      <c r="N44">
        <v>1</v>
      </c>
      <c r="O44" t="s">
        <v>26</v>
      </c>
      <c r="P44" t="s">
        <v>19</v>
      </c>
      <c r="Q44" t="s">
        <v>22</v>
      </c>
      <c r="R44" t="s">
        <v>21</v>
      </c>
      <c r="S44" t="s">
        <v>41</v>
      </c>
    </row>
    <row r="45" spans="1:19" x14ac:dyDescent="0.35">
      <c r="A45">
        <v>41</v>
      </c>
      <c r="B45">
        <v>1</v>
      </c>
      <c r="C45">
        <v>1</v>
      </c>
      <c r="D45">
        <v>135</v>
      </c>
      <c r="E45">
        <v>203</v>
      </c>
      <c r="F45">
        <v>0</v>
      </c>
      <c r="G45">
        <v>1</v>
      </c>
      <c r="H45">
        <v>132</v>
      </c>
      <c r="I45">
        <v>0</v>
      </c>
      <c r="J45">
        <v>0</v>
      </c>
      <c r="K45">
        <v>1</v>
      </c>
      <c r="L45">
        <v>0</v>
      </c>
      <c r="M45">
        <v>1</v>
      </c>
      <c r="N45">
        <v>1</v>
      </c>
      <c r="O45" t="s">
        <v>26</v>
      </c>
      <c r="P45" t="s">
        <v>19</v>
      </c>
      <c r="Q45" t="s">
        <v>22</v>
      </c>
      <c r="R45" t="s">
        <v>21</v>
      </c>
      <c r="S45" t="s">
        <v>42</v>
      </c>
    </row>
    <row r="46" spans="1:19" x14ac:dyDescent="0.35">
      <c r="A46">
        <v>66</v>
      </c>
      <c r="B46">
        <v>0</v>
      </c>
      <c r="C46">
        <v>0</v>
      </c>
      <c r="D46">
        <v>178</v>
      </c>
      <c r="E46">
        <v>228</v>
      </c>
      <c r="F46">
        <v>1</v>
      </c>
      <c r="G46">
        <v>1</v>
      </c>
      <c r="H46">
        <v>165</v>
      </c>
      <c r="I46">
        <v>1</v>
      </c>
      <c r="J46">
        <v>1</v>
      </c>
      <c r="K46">
        <v>1</v>
      </c>
      <c r="L46">
        <v>2</v>
      </c>
      <c r="M46">
        <v>3</v>
      </c>
      <c r="N46">
        <v>0</v>
      </c>
      <c r="O46" t="s">
        <v>18</v>
      </c>
      <c r="P46" t="s">
        <v>23</v>
      </c>
      <c r="Q46" t="s">
        <v>24</v>
      </c>
      <c r="R46" t="s">
        <v>21</v>
      </c>
      <c r="S46" t="s">
        <v>41</v>
      </c>
    </row>
    <row r="47" spans="1:19" x14ac:dyDescent="0.35">
      <c r="A47">
        <v>66</v>
      </c>
      <c r="B47">
        <v>0</v>
      </c>
      <c r="C47">
        <v>2</v>
      </c>
      <c r="D47">
        <v>146</v>
      </c>
      <c r="E47">
        <v>278</v>
      </c>
      <c r="F47">
        <v>0</v>
      </c>
      <c r="G47">
        <v>0</v>
      </c>
      <c r="H47">
        <v>152</v>
      </c>
      <c r="I47">
        <v>0</v>
      </c>
      <c r="J47">
        <v>0</v>
      </c>
      <c r="K47">
        <v>1</v>
      </c>
      <c r="L47">
        <v>1</v>
      </c>
      <c r="M47">
        <v>2</v>
      </c>
      <c r="N47">
        <v>1</v>
      </c>
      <c r="O47" t="s">
        <v>26</v>
      </c>
      <c r="P47" t="s">
        <v>23</v>
      </c>
      <c r="Q47" t="s">
        <v>24</v>
      </c>
      <c r="R47" t="s">
        <v>21</v>
      </c>
      <c r="S47" t="s">
        <v>43</v>
      </c>
    </row>
    <row r="48" spans="1:19" x14ac:dyDescent="0.35">
      <c r="A48">
        <v>60</v>
      </c>
      <c r="B48">
        <v>1</v>
      </c>
      <c r="C48">
        <v>0</v>
      </c>
      <c r="D48">
        <v>117</v>
      </c>
      <c r="E48">
        <v>230</v>
      </c>
      <c r="F48">
        <v>1</v>
      </c>
      <c r="G48">
        <v>1</v>
      </c>
      <c r="H48">
        <v>160</v>
      </c>
      <c r="I48">
        <v>1</v>
      </c>
      <c r="J48">
        <v>1.4</v>
      </c>
      <c r="K48">
        <v>2</v>
      </c>
      <c r="L48">
        <v>2</v>
      </c>
      <c r="M48">
        <v>3</v>
      </c>
      <c r="N48">
        <v>0</v>
      </c>
      <c r="O48" t="s">
        <v>18</v>
      </c>
      <c r="P48" t="s">
        <v>19</v>
      </c>
      <c r="Q48" t="s">
        <v>20</v>
      </c>
      <c r="R48" t="s">
        <v>21</v>
      </c>
      <c r="S48" t="s">
        <v>41</v>
      </c>
    </row>
    <row r="49" spans="1:19" x14ac:dyDescent="0.35">
      <c r="A49">
        <v>58</v>
      </c>
      <c r="B49">
        <v>0</v>
      </c>
      <c r="C49">
        <v>3</v>
      </c>
      <c r="D49">
        <v>150</v>
      </c>
      <c r="E49">
        <v>283</v>
      </c>
      <c r="F49">
        <v>1</v>
      </c>
      <c r="G49">
        <v>0</v>
      </c>
      <c r="H49">
        <v>162</v>
      </c>
      <c r="I49">
        <v>0</v>
      </c>
      <c r="J49">
        <v>1</v>
      </c>
      <c r="K49">
        <v>2</v>
      </c>
      <c r="L49">
        <v>0</v>
      </c>
      <c r="M49">
        <v>2</v>
      </c>
      <c r="N49">
        <v>1</v>
      </c>
      <c r="O49" t="s">
        <v>26</v>
      </c>
      <c r="P49" t="s">
        <v>19</v>
      </c>
      <c r="Q49" t="s">
        <v>24</v>
      </c>
      <c r="R49" t="s">
        <v>21</v>
      </c>
      <c r="S49" t="s">
        <v>44</v>
      </c>
    </row>
    <row r="50" spans="1:19" x14ac:dyDescent="0.35">
      <c r="A50">
        <v>57</v>
      </c>
      <c r="B50">
        <v>0</v>
      </c>
      <c r="C50">
        <v>0</v>
      </c>
      <c r="D50">
        <v>140</v>
      </c>
      <c r="E50">
        <v>241</v>
      </c>
      <c r="F50">
        <v>0</v>
      </c>
      <c r="G50">
        <v>1</v>
      </c>
      <c r="H50">
        <v>123</v>
      </c>
      <c r="I50">
        <v>1</v>
      </c>
      <c r="J50">
        <v>0.2</v>
      </c>
      <c r="K50">
        <v>1</v>
      </c>
      <c r="L50">
        <v>0</v>
      </c>
      <c r="M50">
        <v>3</v>
      </c>
      <c r="N50">
        <v>0</v>
      </c>
      <c r="O50" t="s">
        <v>18</v>
      </c>
      <c r="P50" t="s">
        <v>19</v>
      </c>
      <c r="Q50" t="s">
        <v>22</v>
      </c>
      <c r="R50" t="s">
        <v>21</v>
      </c>
      <c r="S50" t="s">
        <v>41</v>
      </c>
    </row>
    <row r="51" spans="1:19" x14ac:dyDescent="0.35">
      <c r="A51">
        <v>38</v>
      </c>
      <c r="B51">
        <v>1</v>
      </c>
      <c r="C51">
        <v>2</v>
      </c>
      <c r="D51">
        <v>138</v>
      </c>
      <c r="E51">
        <v>175</v>
      </c>
      <c r="F51">
        <v>0</v>
      </c>
      <c r="G51">
        <v>1</v>
      </c>
      <c r="H51">
        <v>173</v>
      </c>
      <c r="I51">
        <v>0</v>
      </c>
      <c r="J51">
        <v>0</v>
      </c>
      <c r="K51">
        <v>2</v>
      </c>
      <c r="L51">
        <v>4</v>
      </c>
      <c r="M51">
        <v>2</v>
      </c>
      <c r="N51">
        <v>1</v>
      </c>
      <c r="O51" t="s">
        <v>26</v>
      </c>
      <c r="P51" t="s">
        <v>19</v>
      </c>
      <c r="Q51" t="s">
        <v>22</v>
      </c>
      <c r="R51" t="s">
        <v>25</v>
      </c>
      <c r="S51" t="s">
        <v>43</v>
      </c>
    </row>
    <row r="52" spans="1:19" x14ac:dyDescent="0.35">
      <c r="A52">
        <v>49</v>
      </c>
      <c r="B52">
        <v>1</v>
      </c>
      <c r="C52">
        <v>2</v>
      </c>
      <c r="D52">
        <v>120</v>
      </c>
      <c r="E52">
        <v>188</v>
      </c>
      <c r="F52">
        <v>0</v>
      </c>
      <c r="G52">
        <v>1</v>
      </c>
      <c r="H52">
        <v>139</v>
      </c>
      <c r="I52">
        <v>0</v>
      </c>
      <c r="J52">
        <v>2</v>
      </c>
      <c r="K52">
        <v>1</v>
      </c>
      <c r="L52">
        <v>3</v>
      </c>
      <c r="M52">
        <v>3</v>
      </c>
      <c r="N52">
        <v>0</v>
      </c>
      <c r="O52" t="s">
        <v>18</v>
      </c>
      <c r="P52" t="s">
        <v>19</v>
      </c>
      <c r="Q52" t="s">
        <v>20</v>
      </c>
      <c r="R52" t="s">
        <v>25</v>
      </c>
      <c r="S52" t="s">
        <v>43</v>
      </c>
    </row>
    <row r="53" spans="1:19" x14ac:dyDescent="0.35">
      <c r="A53">
        <v>55</v>
      </c>
      <c r="B53">
        <v>1</v>
      </c>
      <c r="C53">
        <v>0</v>
      </c>
      <c r="D53">
        <v>140</v>
      </c>
      <c r="E53">
        <v>217</v>
      </c>
      <c r="F53">
        <v>0</v>
      </c>
      <c r="G53">
        <v>1</v>
      </c>
      <c r="H53">
        <v>111</v>
      </c>
      <c r="I53">
        <v>1</v>
      </c>
      <c r="J53">
        <v>5.6</v>
      </c>
      <c r="K53">
        <v>0</v>
      </c>
      <c r="L53">
        <v>0</v>
      </c>
      <c r="M53">
        <v>3</v>
      </c>
      <c r="N53">
        <v>0</v>
      </c>
      <c r="O53" t="s">
        <v>18</v>
      </c>
      <c r="P53" t="s">
        <v>19</v>
      </c>
      <c r="Q53" t="s">
        <v>22</v>
      </c>
      <c r="R53" t="s">
        <v>21</v>
      </c>
      <c r="S53" t="s">
        <v>41</v>
      </c>
    </row>
    <row r="54" spans="1:19" x14ac:dyDescent="0.35">
      <c r="A54">
        <v>56</v>
      </c>
      <c r="B54">
        <v>1</v>
      </c>
      <c r="C54">
        <v>3</v>
      </c>
      <c r="D54">
        <v>120</v>
      </c>
      <c r="E54">
        <v>193</v>
      </c>
      <c r="F54">
        <v>0</v>
      </c>
      <c r="G54">
        <v>0</v>
      </c>
      <c r="H54">
        <v>162</v>
      </c>
      <c r="I54">
        <v>0</v>
      </c>
      <c r="J54">
        <v>1.9</v>
      </c>
      <c r="K54">
        <v>1</v>
      </c>
      <c r="L54">
        <v>0</v>
      </c>
      <c r="M54">
        <v>3</v>
      </c>
      <c r="N54">
        <v>1</v>
      </c>
      <c r="O54" t="s">
        <v>26</v>
      </c>
      <c r="P54" t="s">
        <v>19</v>
      </c>
      <c r="Q54" t="s">
        <v>20</v>
      </c>
      <c r="R54" t="s">
        <v>25</v>
      </c>
      <c r="S54" t="s">
        <v>44</v>
      </c>
    </row>
    <row r="55" spans="1:19" x14ac:dyDescent="0.35">
      <c r="A55">
        <v>48</v>
      </c>
      <c r="B55">
        <v>1</v>
      </c>
      <c r="C55">
        <v>1</v>
      </c>
      <c r="D55">
        <v>130</v>
      </c>
      <c r="E55">
        <v>245</v>
      </c>
      <c r="F55">
        <v>0</v>
      </c>
      <c r="G55">
        <v>0</v>
      </c>
      <c r="H55">
        <v>180</v>
      </c>
      <c r="I55">
        <v>0</v>
      </c>
      <c r="J55">
        <v>0.2</v>
      </c>
      <c r="K55">
        <v>1</v>
      </c>
      <c r="L55">
        <v>0</v>
      </c>
      <c r="M55">
        <v>2</v>
      </c>
      <c r="N55">
        <v>1</v>
      </c>
      <c r="O55" t="s">
        <v>26</v>
      </c>
      <c r="P55" t="s">
        <v>19</v>
      </c>
      <c r="Q55" t="s">
        <v>22</v>
      </c>
      <c r="R55" t="s">
        <v>21</v>
      </c>
      <c r="S55" t="s">
        <v>42</v>
      </c>
    </row>
    <row r="56" spans="1:19" x14ac:dyDescent="0.35">
      <c r="A56">
        <v>67</v>
      </c>
      <c r="B56">
        <v>1</v>
      </c>
      <c r="C56">
        <v>2</v>
      </c>
      <c r="D56">
        <v>152</v>
      </c>
      <c r="E56">
        <v>212</v>
      </c>
      <c r="F56">
        <v>0</v>
      </c>
      <c r="G56">
        <v>0</v>
      </c>
      <c r="H56">
        <v>150</v>
      </c>
      <c r="I56">
        <v>0</v>
      </c>
      <c r="J56">
        <v>0.8</v>
      </c>
      <c r="K56">
        <v>1</v>
      </c>
      <c r="L56">
        <v>0</v>
      </c>
      <c r="M56">
        <v>3</v>
      </c>
      <c r="N56">
        <v>0</v>
      </c>
      <c r="O56" t="s">
        <v>18</v>
      </c>
      <c r="P56" t="s">
        <v>23</v>
      </c>
      <c r="Q56" t="s">
        <v>24</v>
      </c>
      <c r="R56" t="s">
        <v>21</v>
      </c>
      <c r="S56" t="s">
        <v>43</v>
      </c>
    </row>
    <row r="57" spans="1:19" x14ac:dyDescent="0.35">
      <c r="A57">
        <v>57</v>
      </c>
      <c r="B57">
        <v>1</v>
      </c>
      <c r="C57">
        <v>1</v>
      </c>
      <c r="D57">
        <v>154</v>
      </c>
      <c r="E57">
        <v>232</v>
      </c>
      <c r="F57">
        <v>0</v>
      </c>
      <c r="G57">
        <v>0</v>
      </c>
      <c r="H57">
        <v>164</v>
      </c>
      <c r="I57">
        <v>0</v>
      </c>
      <c r="J57">
        <v>0</v>
      </c>
      <c r="K57">
        <v>2</v>
      </c>
      <c r="L57">
        <v>1</v>
      </c>
      <c r="M57">
        <v>2</v>
      </c>
      <c r="N57">
        <v>0</v>
      </c>
      <c r="O57" t="s">
        <v>18</v>
      </c>
      <c r="P57" t="s">
        <v>19</v>
      </c>
      <c r="Q57" t="s">
        <v>24</v>
      </c>
      <c r="R57" t="s">
        <v>21</v>
      </c>
      <c r="S57" t="s">
        <v>42</v>
      </c>
    </row>
    <row r="58" spans="1:19" x14ac:dyDescent="0.35">
      <c r="A58">
        <v>29</v>
      </c>
      <c r="B58">
        <v>1</v>
      </c>
      <c r="C58">
        <v>1</v>
      </c>
      <c r="D58">
        <v>130</v>
      </c>
      <c r="E58">
        <v>204</v>
      </c>
      <c r="F58">
        <v>0</v>
      </c>
      <c r="G58">
        <v>0</v>
      </c>
      <c r="H58">
        <v>202</v>
      </c>
      <c r="I58">
        <v>0</v>
      </c>
      <c r="J58">
        <v>0</v>
      </c>
      <c r="K58">
        <v>2</v>
      </c>
      <c r="L58">
        <v>0</v>
      </c>
      <c r="M58">
        <v>2</v>
      </c>
      <c r="N58">
        <v>1</v>
      </c>
      <c r="O58" t="s">
        <v>26</v>
      </c>
      <c r="P58" t="s">
        <v>27</v>
      </c>
      <c r="Q58" t="s">
        <v>22</v>
      </c>
      <c r="R58" t="s">
        <v>21</v>
      </c>
      <c r="S58" t="s">
        <v>42</v>
      </c>
    </row>
    <row r="59" spans="1:19" x14ac:dyDescent="0.35">
      <c r="A59">
        <v>67</v>
      </c>
      <c r="B59">
        <v>1</v>
      </c>
      <c r="C59">
        <v>0</v>
      </c>
      <c r="D59">
        <v>100</v>
      </c>
      <c r="E59">
        <v>299</v>
      </c>
      <c r="F59">
        <v>0</v>
      </c>
      <c r="G59">
        <v>0</v>
      </c>
      <c r="H59">
        <v>125</v>
      </c>
      <c r="I59">
        <v>1</v>
      </c>
      <c r="J59">
        <v>0.9</v>
      </c>
      <c r="K59">
        <v>1</v>
      </c>
      <c r="L59">
        <v>2</v>
      </c>
      <c r="M59">
        <v>2</v>
      </c>
      <c r="N59">
        <v>0</v>
      </c>
      <c r="O59" t="s">
        <v>18</v>
      </c>
      <c r="P59" t="s">
        <v>23</v>
      </c>
      <c r="Q59" t="s">
        <v>20</v>
      </c>
      <c r="R59" t="s">
        <v>21</v>
      </c>
      <c r="S59" t="s">
        <v>41</v>
      </c>
    </row>
    <row r="60" spans="1:19" x14ac:dyDescent="0.35">
      <c r="A60">
        <v>59</v>
      </c>
      <c r="B60">
        <v>1</v>
      </c>
      <c r="C60">
        <v>2</v>
      </c>
      <c r="D60">
        <v>150</v>
      </c>
      <c r="E60">
        <v>212</v>
      </c>
      <c r="F60">
        <v>1</v>
      </c>
      <c r="G60">
        <v>1</v>
      </c>
      <c r="H60">
        <v>157</v>
      </c>
      <c r="I60">
        <v>0</v>
      </c>
      <c r="J60">
        <v>1.6</v>
      </c>
      <c r="K60">
        <v>2</v>
      </c>
      <c r="L60">
        <v>0</v>
      </c>
      <c r="M60">
        <v>2</v>
      </c>
      <c r="N60">
        <v>1</v>
      </c>
      <c r="O60" t="s">
        <v>26</v>
      </c>
      <c r="P60" t="s">
        <v>19</v>
      </c>
      <c r="Q60" t="s">
        <v>24</v>
      </c>
      <c r="R60" t="s">
        <v>21</v>
      </c>
      <c r="S60" t="s">
        <v>43</v>
      </c>
    </row>
    <row r="61" spans="1:19" x14ac:dyDescent="0.35">
      <c r="A61">
        <v>59</v>
      </c>
      <c r="B61">
        <v>1</v>
      </c>
      <c r="C61">
        <v>3</v>
      </c>
      <c r="D61">
        <v>170</v>
      </c>
      <c r="E61">
        <v>288</v>
      </c>
      <c r="F61">
        <v>0</v>
      </c>
      <c r="G61">
        <v>0</v>
      </c>
      <c r="H61">
        <v>159</v>
      </c>
      <c r="I61">
        <v>0</v>
      </c>
      <c r="J61">
        <v>0.2</v>
      </c>
      <c r="K61">
        <v>1</v>
      </c>
      <c r="L61">
        <v>0</v>
      </c>
      <c r="M61">
        <v>3</v>
      </c>
      <c r="N61">
        <v>0</v>
      </c>
      <c r="O61" t="s">
        <v>18</v>
      </c>
      <c r="P61" t="s">
        <v>19</v>
      </c>
      <c r="Q61" t="s">
        <v>24</v>
      </c>
      <c r="R61" t="s">
        <v>21</v>
      </c>
      <c r="S61" t="s">
        <v>44</v>
      </c>
    </row>
    <row r="62" spans="1:19" x14ac:dyDescent="0.35">
      <c r="A62">
        <v>53</v>
      </c>
      <c r="B62">
        <v>1</v>
      </c>
      <c r="C62">
        <v>2</v>
      </c>
      <c r="D62">
        <v>130</v>
      </c>
      <c r="E62">
        <v>197</v>
      </c>
      <c r="F62">
        <v>1</v>
      </c>
      <c r="G62">
        <v>0</v>
      </c>
      <c r="H62">
        <v>152</v>
      </c>
      <c r="I62">
        <v>0</v>
      </c>
      <c r="J62">
        <v>1.2</v>
      </c>
      <c r="K62">
        <v>0</v>
      </c>
      <c r="L62">
        <v>0</v>
      </c>
      <c r="M62">
        <v>2</v>
      </c>
      <c r="N62">
        <v>1</v>
      </c>
      <c r="O62" t="s">
        <v>26</v>
      </c>
      <c r="P62" t="s">
        <v>19</v>
      </c>
      <c r="Q62" t="s">
        <v>22</v>
      </c>
      <c r="R62" t="s">
        <v>25</v>
      </c>
      <c r="S62" t="s">
        <v>43</v>
      </c>
    </row>
    <row r="63" spans="1:19" x14ac:dyDescent="0.35">
      <c r="A63">
        <v>42</v>
      </c>
      <c r="B63">
        <v>1</v>
      </c>
      <c r="C63">
        <v>0</v>
      </c>
      <c r="D63">
        <v>136</v>
      </c>
      <c r="E63">
        <v>315</v>
      </c>
      <c r="F63">
        <v>0</v>
      </c>
      <c r="G63">
        <v>1</v>
      </c>
      <c r="H63">
        <v>125</v>
      </c>
      <c r="I63">
        <v>1</v>
      </c>
      <c r="J63">
        <v>1.8</v>
      </c>
      <c r="K63">
        <v>1</v>
      </c>
      <c r="L63">
        <v>0</v>
      </c>
      <c r="M63">
        <v>1</v>
      </c>
      <c r="N63">
        <v>0</v>
      </c>
      <c r="O63" t="s">
        <v>18</v>
      </c>
      <c r="P63" t="s">
        <v>19</v>
      </c>
      <c r="Q63" t="s">
        <v>22</v>
      </c>
      <c r="R63" t="s">
        <v>21</v>
      </c>
      <c r="S63" t="s">
        <v>41</v>
      </c>
    </row>
    <row r="64" spans="1:19" x14ac:dyDescent="0.35">
      <c r="A64">
        <v>37</v>
      </c>
      <c r="B64">
        <v>0</v>
      </c>
      <c r="C64">
        <v>2</v>
      </c>
      <c r="D64">
        <v>120</v>
      </c>
      <c r="E64">
        <v>215</v>
      </c>
      <c r="F64">
        <v>0</v>
      </c>
      <c r="G64">
        <v>1</v>
      </c>
      <c r="H64">
        <v>170</v>
      </c>
      <c r="I64">
        <v>0</v>
      </c>
      <c r="J64">
        <v>0</v>
      </c>
      <c r="K64">
        <v>2</v>
      </c>
      <c r="L64">
        <v>0</v>
      </c>
      <c r="M64">
        <v>2</v>
      </c>
      <c r="N64">
        <v>1</v>
      </c>
      <c r="O64" t="s">
        <v>26</v>
      </c>
      <c r="P64" t="s">
        <v>19</v>
      </c>
      <c r="Q64" t="s">
        <v>20</v>
      </c>
      <c r="R64" t="s">
        <v>21</v>
      </c>
      <c r="S64" t="s">
        <v>43</v>
      </c>
    </row>
    <row r="65" spans="1:19" x14ac:dyDescent="0.35">
      <c r="A65">
        <v>62</v>
      </c>
      <c r="B65">
        <v>0</v>
      </c>
      <c r="C65">
        <v>0</v>
      </c>
      <c r="D65">
        <v>160</v>
      </c>
      <c r="E65">
        <v>164</v>
      </c>
      <c r="F65">
        <v>0</v>
      </c>
      <c r="G65">
        <v>0</v>
      </c>
      <c r="H65">
        <v>145</v>
      </c>
      <c r="I65">
        <v>0</v>
      </c>
      <c r="J65">
        <v>6.2</v>
      </c>
      <c r="K65">
        <v>0</v>
      </c>
      <c r="L65">
        <v>3</v>
      </c>
      <c r="M65">
        <v>3</v>
      </c>
      <c r="N65">
        <v>0</v>
      </c>
      <c r="O65" t="s">
        <v>18</v>
      </c>
      <c r="P65" t="s">
        <v>19</v>
      </c>
      <c r="Q65" t="s">
        <v>24</v>
      </c>
      <c r="R65" t="s">
        <v>25</v>
      </c>
      <c r="S65" t="s">
        <v>41</v>
      </c>
    </row>
    <row r="66" spans="1:19" x14ac:dyDescent="0.35">
      <c r="A66">
        <v>59</v>
      </c>
      <c r="B66">
        <v>1</v>
      </c>
      <c r="C66">
        <v>0</v>
      </c>
      <c r="D66">
        <v>170</v>
      </c>
      <c r="E66">
        <v>326</v>
      </c>
      <c r="F66">
        <v>0</v>
      </c>
      <c r="G66">
        <v>0</v>
      </c>
      <c r="H66">
        <v>140</v>
      </c>
      <c r="I66">
        <v>1</v>
      </c>
      <c r="J66">
        <v>3.4</v>
      </c>
      <c r="K66">
        <v>0</v>
      </c>
      <c r="L66">
        <v>0</v>
      </c>
      <c r="M66">
        <v>3</v>
      </c>
      <c r="N66">
        <v>0</v>
      </c>
      <c r="O66" t="s">
        <v>18</v>
      </c>
      <c r="P66" t="s">
        <v>19</v>
      </c>
      <c r="Q66" t="s">
        <v>24</v>
      </c>
      <c r="R66" t="s">
        <v>21</v>
      </c>
      <c r="S66" t="s">
        <v>41</v>
      </c>
    </row>
    <row r="67" spans="1:19" x14ac:dyDescent="0.35">
      <c r="A67">
        <v>61</v>
      </c>
      <c r="B67">
        <v>1</v>
      </c>
      <c r="C67">
        <v>0</v>
      </c>
      <c r="D67">
        <v>140</v>
      </c>
      <c r="E67">
        <v>207</v>
      </c>
      <c r="F67">
        <v>0</v>
      </c>
      <c r="G67">
        <v>0</v>
      </c>
      <c r="H67">
        <v>138</v>
      </c>
      <c r="I67">
        <v>1</v>
      </c>
      <c r="J67">
        <v>1.9</v>
      </c>
      <c r="K67">
        <v>2</v>
      </c>
      <c r="L67">
        <v>1</v>
      </c>
      <c r="M67">
        <v>3</v>
      </c>
      <c r="N67">
        <v>0</v>
      </c>
      <c r="O67" t="s">
        <v>18</v>
      </c>
      <c r="P67" t="s">
        <v>19</v>
      </c>
      <c r="Q67" t="s">
        <v>22</v>
      </c>
      <c r="R67" t="s">
        <v>21</v>
      </c>
      <c r="S67" t="s">
        <v>41</v>
      </c>
    </row>
    <row r="68" spans="1:19" x14ac:dyDescent="0.35">
      <c r="A68">
        <v>56</v>
      </c>
      <c r="B68">
        <v>1</v>
      </c>
      <c r="C68">
        <v>0</v>
      </c>
      <c r="D68">
        <v>125</v>
      </c>
      <c r="E68">
        <v>249</v>
      </c>
      <c r="F68">
        <v>1</v>
      </c>
      <c r="G68">
        <v>0</v>
      </c>
      <c r="H68">
        <v>144</v>
      </c>
      <c r="I68">
        <v>1</v>
      </c>
      <c r="J68">
        <v>1.2</v>
      </c>
      <c r="K68">
        <v>1</v>
      </c>
      <c r="L68">
        <v>1</v>
      </c>
      <c r="M68">
        <v>2</v>
      </c>
      <c r="N68">
        <v>0</v>
      </c>
      <c r="O68" t="s">
        <v>18</v>
      </c>
      <c r="P68" t="s">
        <v>19</v>
      </c>
      <c r="Q68" t="s">
        <v>20</v>
      </c>
      <c r="R68" t="s">
        <v>21</v>
      </c>
      <c r="S68" t="s">
        <v>41</v>
      </c>
    </row>
    <row r="69" spans="1:19" x14ac:dyDescent="0.35">
      <c r="A69">
        <v>59</v>
      </c>
      <c r="B69">
        <v>1</v>
      </c>
      <c r="C69">
        <v>0</v>
      </c>
      <c r="D69">
        <v>140</v>
      </c>
      <c r="E69">
        <v>177</v>
      </c>
      <c r="F69">
        <v>0</v>
      </c>
      <c r="G69">
        <v>1</v>
      </c>
      <c r="H69">
        <v>162</v>
      </c>
      <c r="I69">
        <v>1</v>
      </c>
      <c r="J69">
        <v>0</v>
      </c>
      <c r="K69">
        <v>2</v>
      </c>
      <c r="L69">
        <v>1</v>
      </c>
      <c r="M69">
        <v>3</v>
      </c>
      <c r="N69">
        <v>0</v>
      </c>
      <c r="O69" t="s">
        <v>18</v>
      </c>
      <c r="P69" t="s">
        <v>19</v>
      </c>
      <c r="Q69" t="s">
        <v>22</v>
      </c>
      <c r="R69" t="s">
        <v>25</v>
      </c>
      <c r="S69" t="s">
        <v>41</v>
      </c>
    </row>
    <row r="70" spans="1:19" x14ac:dyDescent="0.35">
      <c r="A70">
        <v>48</v>
      </c>
      <c r="B70">
        <v>1</v>
      </c>
      <c r="C70">
        <v>0</v>
      </c>
      <c r="D70">
        <v>130</v>
      </c>
      <c r="E70">
        <v>256</v>
      </c>
      <c r="F70">
        <v>1</v>
      </c>
      <c r="G70">
        <v>0</v>
      </c>
      <c r="H70">
        <v>150</v>
      </c>
      <c r="I70">
        <v>1</v>
      </c>
      <c r="J70">
        <v>0</v>
      </c>
      <c r="K70">
        <v>2</v>
      </c>
      <c r="L70">
        <v>2</v>
      </c>
      <c r="M70">
        <v>3</v>
      </c>
      <c r="N70">
        <v>0</v>
      </c>
      <c r="O70" t="s">
        <v>18</v>
      </c>
      <c r="P70" t="s">
        <v>19</v>
      </c>
      <c r="Q70" t="s">
        <v>22</v>
      </c>
      <c r="R70" t="s">
        <v>21</v>
      </c>
      <c r="S70" t="s">
        <v>41</v>
      </c>
    </row>
    <row r="71" spans="1:19" x14ac:dyDescent="0.35">
      <c r="A71">
        <v>47</v>
      </c>
      <c r="B71">
        <v>1</v>
      </c>
      <c r="C71">
        <v>2</v>
      </c>
      <c r="D71">
        <v>138</v>
      </c>
      <c r="E71">
        <v>257</v>
      </c>
      <c r="F71">
        <v>0</v>
      </c>
      <c r="G71">
        <v>0</v>
      </c>
      <c r="H71">
        <v>156</v>
      </c>
      <c r="I71">
        <v>0</v>
      </c>
      <c r="J71">
        <v>0</v>
      </c>
      <c r="K71">
        <v>2</v>
      </c>
      <c r="L71">
        <v>0</v>
      </c>
      <c r="M71">
        <v>2</v>
      </c>
      <c r="N71">
        <v>1</v>
      </c>
      <c r="O71" t="s">
        <v>26</v>
      </c>
      <c r="P71" t="s">
        <v>19</v>
      </c>
      <c r="Q71" t="s">
        <v>22</v>
      </c>
      <c r="R71" t="s">
        <v>21</v>
      </c>
      <c r="S71" t="s">
        <v>43</v>
      </c>
    </row>
    <row r="72" spans="1:19" x14ac:dyDescent="0.35">
      <c r="A72">
        <v>48</v>
      </c>
      <c r="B72">
        <v>1</v>
      </c>
      <c r="C72">
        <v>2</v>
      </c>
      <c r="D72">
        <v>124</v>
      </c>
      <c r="E72">
        <v>255</v>
      </c>
      <c r="F72">
        <v>1</v>
      </c>
      <c r="G72">
        <v>1</v>
      </c>
      <c r="H72">
        <v>175</v>
      </c>
      <c r="I72">
        <v>0</v>
      </c>
      <c r="J72">
        <v>0</v>
      </c>
      <c r="K72">
        <v>2</v>
      </c>
      <c r="L72">
        <v>2</v>
      </c>
      <c r="M72">
        <v>2</v>
      </c>
      <c r="N72">
        <v>1</v>
      </c>
      <c r="O72" t="s">
        <v>26</v>
      </c>
      <c r="P72" t="s">
        <v>19</v>
      </c>
      <c r="Q72" t="s">
        <v>20</v>
      </c>
      <c r="R72" t="s">
        <v>21</v>
      </c>
      <c r="S72" t="s">
        <v>43</v>
      </c>
    </row>
    <row r="73" spans="1:19" x14ac:dyDescent="0.35">
      <c r="A73">
        <v>63</v>
      </c>
      <c r="B73">
        <v>1</v>
      </c>
      <c r="C73">
        <v>0</v>
      </c>
      <c r="D73">
        <v>140</v>
      </c>
      <c r="E73">
        <v>187</v>
      </c>
      <c r="F73">
        <v>0</v>
      </c>
      <c r="G73">
        <v>0</v>
      </c>
      <c r="H73">
        <v>144</v>
      </c>
      <c r="I73">
        <v>1</v>
      </c>
      <c r="J73">
        <v>4</v>
      </c>
      <c r="K73">
        <v>2</v>
      </c>
      <c r="L73">
        <v>2</v>
      </c>
      <c r="M73">
        <v>3</v>
      </c>
      <c r="N73">
        <v>0</v>
      </c>
      <c r="O73" t="s">
        <v>18</v>
      </c>
      <c r="P73" t="s">
        <v>19</v>
      </c>
      <c r="Q73" t="s">
        <v>22</v>
      </c>
      <c r="R73" t="s">
        <v>25</v>
      </c>
      <c r="S73" t="s">
        <v>41</v>
      </c>
    </row>
    <row r="74" spans="1:19" x14ac:dyDescent="0.35">
      <c r="A74">
        <v>52</v>
      </c>
      <c r="B74">
        <v>1</v>
      </c>
      <c r="C74">
        <v>1</v>
      </c>
      <c r="D74">
        <v>134</v>
      </c>
      <c r="E74">
        <v>201</v>
      </c>
      <c r="F74">
        <v>0</v>
      </c>
      <c r="G74">
        <v>1</v>
      </c>
      <c r="H74">
        <v>158</v>
      </c>
      <c r="I74">
        <v>0</v>
      </c>
      <c r="J74">
        <v>0.8</v>
      </c>
      <c r="K74">
        <v>2</v>
      </c>
      <c r="L74">
        <v>1</v>
      </c>
      <c r="M74">
        <v>2</v>
      </c>
      <c r="N74">
        <v>1</v>
      </c>
      <c r="O74" t="s">
        <v>26</v>
      </c>
      <c r="P74" t="s">
        <v>19</v>
      </c>
      <c r="Q74" t="s">
        <v>22</v>
      </c>
      <c r="R74" t="s">
        <v>21</v>
      </c>
      <c r="S74" t="s">
        <v>42</v>
      </c>
    </row>
    <row r="75" spans="1:19" x14ac:dyDescent="0.35">
      <c r="A75">
        <v>50</v>
      </c>
      <c r="B75">
        <v>1</v>
      </c>
      <c r="C75">
        <v>2</v>
      </c>
      <c r="D75">
        <v>140</v>
      </c>
      <c r="E75">
        <v>233</v>
      </c>
      <c r="F75">
        <v>0</v>
      </c>
      <c r="G75">
        <v>1</v>
      </c>
      <c r="H75">
        <v>163</v>
      </c>
      <c r="I75">
        <v>0</v>
      </c>
      <c r="J75">
        <v>0.6</v>
      </c>
      <c r="K75">
        <v>1</v>
      </c>
      <c r="L75">
        <v>1</v>
      </c>
      <c r="M75">
        <v>3</v>
      </c>
      <c r="N75">
        <v>0</v>
      </c>
      <c r="O75" t="s">
        <v>18</v>
      </c>
      <c r="P75" t="s">
        <v>19</v>
      </c>
      <c r="Q75" t="s">
        <v>22</v>
      </c>
      <c r="R75" t="s">
        <v>21</v>
      </c>
      <c r="S75" t="s">
        <v>43</v>
      </c>
    </row>
    <row r="76" spans="1:19" x14ac:dyDescent="0.35">
      <c r="A76">
        <v>49</v>
      </c>
      <c r="B76">
        <v>1</v>
      </c>
      <c r="C76">
        <v>2</v>
      </c>
      <c r="D76">
        <v>118</v>
      </c>
      <c r="E76">
        <v>149</v>
      </c>
      <c r="F76">
        <v>0</v>
      </c>
      <c r="G76">
        <v>0</v>
      </c>
      <c r="H76">
        <v>126</v>
      </c>
      <c r="I76">
        <v>0</v>
      </c>
      <c r="J76">
        <v>0.8</v>
      </c>
      <c r="K76">
        <v>2</v>
      </c>
      <c r="L76">
        <v>3</v>
      </c>
      <c r="M76">
        <v>2</v>
      </c>
      <c r="N76">
        <v>0</v>
      </c>
      <c r="O76" t="s">
        <v>18</v>
      </c>
      <c r="P76" t="s">
        <v>19</v>
      </c>
      <c r="Q76" t="s">
        <v>20</v>
      </c>
      <c r="R76" t="s">
        <v>20</v>
      </c>
      <c r="S76" t="s">
        <v>43</v>
      </c>
    </row>
    <row r="77" spans="1:19" x14ac:dyDescent="0.35">
      <c r="A77">
        <v>44</v>
      </c>
      <c r="B77">
        <v>1</v>
      </c>
      <c r="C77">
        <v>1</v>
      </c>
      <c r="D77">
        <v>120</v>
      </c>
      <c r="E77">
        <v>220</v>
      </c>
      <c r="F77">
        <v>0</v>
      </c>
      <c r="G77">
        <v>1</v>
      </c>
      <c r="H77">
        <v>170</v>
      </c>
      <c r="I77">
        <v>0</v>
      </c>
      <c r="J77">
        <v>0</v>
      </c>
      <c r="K77">
        <v>2</v>
      </c>
      <c r="L77">
        <v>0</v>
      </c>
      <c r="M77">
        <v>2</v>
      </c>
      <c r="N77">
        <v>1</v>
      </c>
      <c r="O77" t="s">
        <v>26</v>
      </c>
      <c r="P77" t="s">
        <v>19</v>
      </c>
      <c r="Q77" t="s">
        <v>20</v>
      </c>
      <c r="R77" t="s">
        <v>21</v>
      </c>
      <c r="S77" t="s">
        <v>42</v>
      </c>
    </row>
    <row r="78" spans="1:19" x14ac:dyDescent="0.35">
      <c r="A78">
        <v>59</v>
      </c>
      <c r="B78">
        <v>0</v>
      </c>
      <c r="C78">
        <v>0</v>
      </c>
      <c r="D78">
        <v>174</v>
      </c>
      <c r="E78">
        <v>249</v>
      </c>
      <c r="F78">
        <v>0</v>
      </c>
      <c r="G78">
        <v>1</v>
      </c>
      <c r="H78">
        <v>143</v>
      </c>
      <c r="I78">
        <v>1</v>
      </c>
      <c r="J78">
        <v>0</v>
      </c>
      <c r="K78">
        <v>1</v>
      </c>
      <c r="L78">
        <v>0</v>
      </c>
      <c r="M78">
        <v>2</v>
      </c>
      <c r="N78">
        <v>0</v>
      </c>
      <c r="O78" t="s">
        <v>18</v>
      </c>
      <c r="P78" t="s">
        <v>19</v>
      </c>
      <c r="Q78" t="s">
        <v>24</v>
      </c>
      <c r="R78" t="s">
        <v>21</v>
      </c>
      <c r="S78" t="s">
        <v>41</v>
      </c>
    </row>
    <row r="79" spans="1:19" x14ac:dyDescent="0.35">
      <c r="A79">
        <v>62</v>
      </c>
      <c r="B79">
        <v>0</v>
      </c>
      <c r="C79">
        <v>0</v>
      </c>
      <c r="D79">
        <v>140</v>
      </c>
      <c r="E79">
        <v>268</v>
      </c>
      <c r="F79">
        <v>0</v>
      </c>
      <c r="G79">
        <v>0</v>
      </c>
      <c r="H79">
        <v>160</v>
      </c>
      <c r="I79">
        <v>0</v>
      </c>
      <c r="J79">
        <v>3.6</v>
      </c>
      <c r="K79">
        <v>0</v>
      </c>
      <c r="L79">
        <v>2</v>
      </c>
      <c r="M79">
        <v>2</v>
      </c>
      <c r="N79">
        <v>0</v>
      </c>
      <c r="O79" t="s">
        <v>18</v>
      </c>
      <c r="P79" t="s">
        <v>19</v>
      </c>
      <c r="Q79" t="s">
        <v>22</v>
      </c>
      <c r="R79" t="s">
        <v>21</v>
      </c>
      <c r="S79" t="s">
        <v>41</v>
      </c>
    </row>
    <row r="80" spans="1:19" x14ac:dyDescent="0.35">
      <c r="A80">
        <v>68</v>
      </c>
      <c r="B80">
        <v>1</v>
      </c>
      <c r="C80">
        <v>0</v>
      </c>
      <c r="D80">
        <v>144</v>
      </c>
      <c r="E80">
        <v>193</v>
      </c>
      <c r="F80">
        <v>1</v>
      </c>
      <c r="G80">
        <v>1</v>
      </c>
      <c r="H80">
        <v>141</v>
      </c>
      <c r="I80">
        <v>0</v>
      </c>
      <c r="J80">
        <v>3.4</v>
      </c>
      <c r="K80">
        <v>1</v>
      </c>
      <c r="L80">
        <v>2</v>
      </c>
      <c r="M80">
        <v>3</v>
      </c>
      <c r="N80">
        <v>0</v>
      </c>
      <c r="O80" t="s">
        <v>18</v>
      </c>
      <c r="P80" t="s">
        <v>23</v>
      </c>
      <c r="Q80" t="s">
        <v>24</v>
      </c>
      <c r="R80" t="s">
        <v>25</v>
      </c>
      <c r="S80" t="s">
        <v>41</v>
      </c>
    </row>
    <row r="81" spans="1:19" x14ac:dyDescent="0.35">
      <c r="A81">
        <v>54</v>
      </c>
      <c r="B81">
        <v>0</v>
      </c>
      <c r="C81">
        <v>2</v>
      </c>
      <c r="D81">
        <v>108</v>
      </c>
      <c r="E81">
        <v>267</v>
      </c>
      <c r="F81">
        <v>0</v>
      </c>
      <c r="G81">
        <v>0</v>
      </c>
      <c r="H81">
        <v>167</v>
      </c>
      <c r="I81">
        <v>0</v>
      </c>
      <c r="J81">
        <v>0</v>
      </c>
      <c r="K81">
        <v>2</v>
      </c>
      <c r="L81">
        <v>0</v>
      </c>
      <c r="M81">
        <v>2</v>
      </c>
      <c r="N81">
        <v>1</v>
      </c>
      <c r="O81" t="s">
        <v>26</v>
      </c>
      <c r="P81" t="s">
        <v>19</v>
      </c>
      <c r="Q81" t="s">
        <v>20</v>
      </c>
      <c r="R81" t="s">
        <v>21</v>
      </c>
      <c r="S81" t="s">
        <v>43</v>
      </c>
    </row>
    <row r="82" spans="1:19" x14ac:dyDescent="0.35">
      <c r="A82">
        <v>62</v>
      </c>
      <c r="B82">
        <v>0</v>
      </c>
      <c r="C82">
        <v>0</v>
      </c>
      <c r="D82">
        <v>124</v>
      </c>
      <c r="E82">
        <v>209</v>
      </c>
      <c r="F82">
        <v>0</v>
      </c>
      <c r="G82">
        <v>1</v>
      </c>
      <c r="H82">
        <v>163</v>
      </c>
      <c r="I82">
        <v>0</v>
      </c>
      <c r="J82">
        <v>0</v>
      </c>
      <c r="K82">
        <v>2</v>
      </c>
      <c r="L82">
        <v>0</v>
      </c>
      <c r="M82">
        <v>2</v>
      </c>
      <c r="N82">
        <v>1</v>
      </c>
      <c r="O82" t="s">
        <v>26</v>
      </c>
      <c r="P82" t="s">
        <v>19</v>
      </c>
      <c r="Q82" t="s">
        <v>20</v>
      </c>
      <c r="R82" t="s">
        <v>21</v>
      </c>
      <c r="S82" t="s">
        <v>41</v>
      </c>
    </row>
    <row r="83" spans="1:19" x14ac:dyDescent="0.35">
      <c r="A83">
        <v>62</v>
      </c>
      <c r="B83">
        <v>1</v>
      </c>
      <c r="C83">
        <v>1</v>
      </c>
      <c r="D83">
        <v>128</v>
      </c>
      <c r="E83">
        <v>208</v>
      </c>
      <c r="F83">
        <v>1</v>
      </c>
      <c r="G83">
        <v>0</v>
      </c>
      <c r="H83">
        <v>140</v>
      </c>
      <c r="I83">
        <v>0</v>
      </c>
      <c r="J83">
        <v>0</v>
      </c>
      <c r="K83">
        <v>2</v>
      </c>
      <c r="L83">
        <v>0</v>
      </c>
      <c r="M83">
        <v>2</v>
      </c>
      <c r="N83">
        <v>1</v>
      </c>
      <c r="O83" t="s">
        <v>26</v>
      </c>
      <c r="P83" t="s">
        <v>19</v>
      </c>
      <c r="Q83" t="s">
        <v>20</v>
      </c>
      <c r="R83" t="s">
        <v>21</v>
      </c>
      <c r="S83" t="s">
        <v>42</v>
      </c>
    </row>
    <row r="84" spans="1:19" x14ac:dyDescent="0.35">
      <c r="A84">
        <v>45</v>
      </c>
      <c r="B84">
        <v>0</v>
      </c>
      <c r="C84">
        <v>0</v>
      </c>
      <c r="D84">
        <v>138</v>
      </c>
      <c r="E84">
        <v>236</v>
      </c>
      <c r="F84">
        <v>0</v>
      </c>
      <c r="G84">
        <v>0</v>
      </c>
      <c r="H84">
        <v>152</v>
      </c>
      <c r="I84">
        <v>1</v>
      </c>
      <c r="J84">
        <v>0.2</v>
      </c>
      <c r="K84">
        <v>1</v>
      </c>
      <c r="L84">
        <v>0</v>
      </c>
      <c r="M84">
        <v>2</v>
      </c>
      <c r="N84">
        <v>1</v>
      </c>
      <c r="O84" t="s">
        <v>26</v>
      </c>
      <c r="P84" t="s">
        <v>19</v>
      </c>
      <c r="Q84" t="s">
        <v>22</v>
      </c>
      <c r="R84" t="s">
        <v>21</v>
      </c>
      <c r="S84" t="s">
        <v>41</v>
      </c>
    </row>
    <row r="85" spans="1:19" x14ac:dyDescent="0.35">
      <c r="A85">
        <v>57</v>
      </c>
      <c r="B85">
        <v>0</v>
      </c>
      <c r="C85">
        <v>0</v>
      </c>
      <c r="D85">
        <v>128</v>
      </c>
      <c r="E85">
        <v>303</v>
      </c>
      <c r="F85">
        <v>0</v>
      </c>
      <c r="G85">
        <v>0</v>
      </c>
      <c r="H85">
        <v>159</v>
      </c>
      <c r="I85">
        <v>0</v>
      </c>
      <c r="J85">
        <v>0</v>
      </c>
      <c r="K85">
        <v>2</v>
      </c>
      <c r="L85">
        <v>1</v>
      </c>
      <c r="M85">
        <v>2</v>
      </c>
      <c r="N85">
        <v>1</v>
      </c>
      <c r="O85" t="s">
        <v>26</v>
      </c>
      <c r="P85" t="s">
        <v>19</v>
      </c>
      <c r="Q85" t="s">
        <v>20</v>
      </c>
      <c r="R85" t="s">
        <v>21</v>
      </c>
      <c r="S85" t="s">
        <v>41</v>
      </c>
    </row>
    <row r="86" spans="1:19" x14ac:dyDescent="0.35">
      <c r="A86">
        <v>53</v>
      </c>
      <c r="B86">
        <v>1</v>
      </c>
      <c r="C86">
        <v>0</v>
      </c>
      <c r="D86">
        <v>123</v>
      </c>
      <c r="E86">
        <v>282</v>
      </c>
      <c r="F86">
        <v>0</v>
      </c>
      <c r="G86">
        <v>1</v>
      </c>
      <c r="H86">
        <v>95</v>
      </c>
      <c r="I86">
        <v>1</v>
      </c>
      <c r="J86">
        <v>2</v>
      </c>
      <c r="K86">
        <v>1</v>
      </c>
      <c r="L86">
        <v>2</v>
      </c>
      <c r="M86">
        <v>3</v>
      </c>
      <c r="N86">
        <v>0</v>
      </c>
      <c r="O86" t="s">
        <v>18</v>
      </c>
      <c r="P86" t="s">
        <v>19</v>
      </c>
      <c r="Q86" t="s">
        <v>20</v>
      </c>
      <c r="R86" t="s">
        <v>21</v>
      </c>
      <c r="S86" t="s">
        <v>41</v>
      </c>
    </row>
    <row r="87" spans="1:19" x14ac:dyDescent="0.35">
      <c r="A87">
        <v>65</v>
      </c>
      <c r="B87">
        <v>1</v>
      </c>
      <c r="C87">
        <v>0</v>
      </c>
      <c r="D87">
        <v>110</v>
      </c>
      <c r="E87">
        <v>248</v>
      </c>
      <c r="F87">
        <v>0</v>
      </c>
      <c r="G87">
        <v>0</v>
      </c>
      <c r="H87">
        <v>158</v>
      </c>
      <c r="I87">
        <v>0</v>
      </c>
      <c r="J87">
        <v>0.6</v>
      </c>
      <c r="K87">
        <v>2</v>
      </c>
      <c r="L87">
        <v>2</v>
      </c>
      <c r="M87">
        <v>1</v>
      </c>
      <c r="N87">
        <v>0</v>
      </c>
      <c r="O87" t="s">
        <v>18</v>
      </c>
      <c r="P87" t="s">
        <v>19</v>
      </c>
      <c r="Q87" t="s">
        <v>20</v>
      </c>
      <c r="R87" t="s">
        <v>21</v>
      </c>
      <c r="S87" t="s">
        <v>41</v>
      </c>
    </row>
    <row r="88" spans="1:19" x14ac:dyDescent="0.35">
      <c r="A88">
        <v>76</v>
      </c>
      <c r="B88">
        <v>0</v>
      </c>
      <c r="C88">
        <v>2</v>
      </c>
      <c r="D88">
        <v>140</v>
      </c>
      <c r="E88">
        <v>197</v>
      </c>
      <c r="F88">
        <v>0</v>
      </c>
      <c r="G88">
        <v>2</v>
      </c>
      <c r="H88">
        <v>116</v>
      </c>
      <c r="I88">
        <v>0</v>
      </c>
      <c r="J88">
        <v>1.1000000000000001</v>
      </c>
      <c r="K88">
        <v>1</v>
      </c>
      <c r="L88">
        <v>0</v>
      </c>
      <c r="M88">
        <v>2</v>
      </c>
      <c r="N88">
        <v>1</v>
      </c>
      <c r="O88" t="s">
        <v>26</v>
      </c>
      <c r="P88" t="s">
        <v>23</v>
      </c>
      <c r="Q88" t="s">
        <v>22</v>
      </c>
      <c r="R88" t="s">
        <v>25</v>
      </c>
      <c r="S88" t="s">
        <v>43</v>
      </c>
    </row>
    <row r="89" spans="1:19" x14ac:dyDescent="0.35">
      <c r="A89">
        <v>43</v>
      </c>
      <c r="B89">
        <v>0</v>
      </c>
      <c r="C89">
        <v>2</v>
      </c>
      <c r="D89">
        <v>122</v>
      </c>
      <c r="E89">
        <v>213</v>
      </c>
      <c r="F89">
        <v>0</v>
      </c>
      <c r="G89">
        <v>1</v>
      </c>
      <c r="H89">
        <v>165</v>
      </c>
      <c r="I89">
        <v>0</v>
      </c>
      <c r="J89">
        <v>0.2</v>
      </c>
      <c r="K89">
        <v>1</v>
      </c>
      <c r="L89">
        <v>0</v>
      </c>
      <c r="M89">
        <v>2</v>
      </c>
      <c r="N89">
        <v>1</v>
      </c>
      <c r="O89" t="s">
        <v>26</v>
      </c>
      <c r="P89" t="s">
        <v>19</v>
      </c>
      <c r="Q89" t="s">
        <v>20</v>
      </c>
      <c r="R89" t="s">
        <v>21</v>
      </c>
      <c r="S89" t="s">
        <v>43</v>
      </c>
    </row>
    <row r="90" spans="1:19" x14ac:dyDescent="0.35">
      <c r="A90">
        <v>57</v>
      </c>
      <c r="B90">
        <v>1</v>
      </c>
      <c r="C90">
        <v>2</v>
      </c>
      <c r="D90">
        <v>150</v>
      </c>
      <c r="E90">
        <v>126</v>
      </c>
      <c r="F90">
        <v>1</v>
      </c>
      <c r="G90">
        <v>1</v>
      </c>
      <c r="H90">
        <v>173</v>
      </c>
      <c r="I90">
        <v>0</v>
      </c>
      <c r="J90">
        <v>0.2</v>
      </c>
      <c r="K90">
        <v>2</v>
      </c>
      <c r="L90">
        <v>1</v>
      </c>
      <c r="M90">
        <v>3</v>
      </c>
      <c r="N90">
        <v>1</v>
      </c>
      <c r="O90" t="s">
        <v>26</v>
      </c>
      <c r="P90" t="s">
        <v>19</v>
      </c>
      <c r="Q90" t="s">
        <v>24</v>
      </c>
      <c r="R90" t="s">
        <v>20</v>
      </c>
      <c r="S90" t="s">
        <v>43</v>
      </c>
    </row>
    <row r="91" spans="1:19" x14ac:dyDescent="0.35">
      <c r="A91">
        <v>54</v>
      </c>
      <c r="B91">
        <v>1</v>
      </c>
      <c r="C91">
        <v>1</v>
      </c>
      <c r="D91">
        <v>108</v>
      </c>
      <c r="E91">
        <v>309</v>
      </c>
      <c r="F91">
        <v>0</v>
      </c>
      <c r="G91">
        <v>1</v>
      </c>
      <c r="H91">
        <v>156</v>
      </c>
      <c r="I91">
        <v>0</v>
      </c>
      <c r="J91">
        <v>0</v>
      </c>
      <c r="K91">
        <v>2</v>
      </c>
      <c r="L91">
        <v>0</v>
      </c>
      <c r="M91">
        <v>3</v>
      </c>
      <c r="N91">
        <v>1</v>
      </c>
      <c r="O91" t="s">
        <v>26</v>
      </c>
      <c r="P91" t="s">
        <v>19</v>
      </c>
      <c r="Q91" t="s">
        <v>20</v>
      </c>
      <c r="R91" t="s">
        <v>21</v>
      </c>
      <c r="S91" t="s">
        <v>42</v>
      </c>
    </row>
    <row r="92" spans="1:19" x14ac:dyDescent="0.35">
      <c r="A92">
        <v>52</v>
      </c>
      <c r="B92">
        <v>1</v>
      </c>
      <c r="C92">
        <v>3</v>
      </c>
      <c r="D92">
        <v>118</v>
      </c>
      <c r="E92">
        <v>186</v>
      </c>
      <c r="F92">
        <v>0</v>
      </c>
      <c r="G92">
        <v>0</v>
      </c>
      <c r="H92">
        <v>190</v>
      </c>
      <c r="I92">
        <v>0</v>
      </c>
      <c r="J92">
        <v>0</v>
      </c>
      <c r="K92">
        <v>1</v>
      </c>
      <c r="L92">
        <v>0</v>
      </c>
      <c r="M92">
        <v>1</v>
      </c>
      <c r="N92">
        <v>1</v>
      </c>
      <c r="O92" t="s">
        <v>26</v>
      </c>
      <c r="P92" t="s">
        <v>19</v>
      </c>
      <c r="Q92" t="s">
        <v>20</v>
      </c>
      <c r="R92" t="s">
        <v>25</v>
      </c>
      <c r="S92" t="s">
        <v>44</v>
      </c>
    </row>
    <row r="93" spans="1:19" x14ac:dyDescent="0.35">
      <c r="A93">
        <v>47</v>
      </c>
      <c r="B93">
        <v>1</v>
      </c>
      <c r="C93">
        <v>0</v>
      </c>
      <c r="D93">
        <v>110</v>
      </c>
      <c r="E93">
        <v>275</v>
      </c>
      <c r="F93">
        <v>0</v>
      </c>
      <c r="G93">
        <v>0</v>
      </c>
      <c r="H93">
        <v>118</v>
      </c>
      <c r="I93">
        <v>1</v>
      </c>
      <c r="J93">
        <v>1</v>
      </c>
      <c r="K93">
        <v>1</v>
      </c>
      <c r="L93">
        <v>1</v>
      </c>
      <c r="M93">
        <v>2</v>
      </c>
      <c r="N93">
        <v>0</v>
      </c>
      <c r="O93" t="s">
        <v>18</v>
      </c>
      <c r="P93" t="s">
        <v>19</v>
      </c>
      <c r="Q93" t="s">
        <v>20</v>
      </c>
      <c r="R93" t="s">
        <v>21</v>
      </c>
      <c r="S93" t="s">
        <v>41</v>
      </c>
    </row>
    <row r="94" spans="1:19" x14ac:dyDescent="0.35">
      <c r="A94">
        <v>51</v>
      </c>
      <c r="B94">
        <v>1</v>
      </c>
      <c r="C94">
        <v>0</v>
      </c>
      <c r="D94">
        <v>140</v>
      </c>
      <c r="E94">
        <v>299</v>
      </c>
      <c r="F94">
        <v>0</v>
      </c>
      <c r="G94">
        <v>1</v>
      </c>
      <c r="H94">
        <v>173</v>
      </c>
      <c r="I94">
        <v>1</v>
      </c>
      <c r="J94">
        <v>1.6</v>
      </c>
      <c r="K94">
        <v>2</v>
      </c>
      <c r="L94">
        <v>0</v>
      </c>
      <c r="M94">
        <v>3</v>
      </c>
      <c r="N94">
        <v>0</v>
      </c>
      <c r="O94" t="s">
        <v>18</v>
      </c>
      <c r="P94" t="s">
        <v>19</v>
      </c>
      <c r="Q94" t="s">
        <v>22</v>
      </c>
      <c r="R94" t="s">
        <v>21</v>
      </c>
      <c r="S94" t="s">
        <v>41</v>
      </c>
    </row>
    <row r="95" spans="1:19" x14ac:dyDescent="0.35">
      <c r="A95">
        <v>62</v>
      </c>
      <c r="B95">
        <v>1</v>
      </c>
      <c r="C95">
        <v>1</v>
      </c>
      <c r="D95">
        <v>120</v>
      </c>
      <c r="E95">
        <v>281</v>
      </c>
      <c r="F95">
        <v>0</v>
      </c>
      <c r="G95">
        <v>0</v>
      </c>
      <c r="H95">
        <v>103</v>
      </c>
      <c r="I95">
        <v>0</v>
      </c>
      <c r="J95">
        <v>1.4</v>
      </c>
      <c r="K95">
        <v>1</v>
      </c>
      <c r="L95">
        <v>1</v>
      </c>
      <c r="M95">
        <v>3</v>
      </c>
      <c r="N95">
        <v>0</v>
      </c>
      <c r="O95" t="s">
        <v>18</v>
      </c>
      <c r="P95" t="s">
        <v>19</v>
      </c>
      <c r="Q95" t="s">
        <v>20</v>
      </c>
      <c r="R95" t="s">
        <v>21</v>
      </c>
      <c r="S95" t="s">
        <v>42</v>
      </c>
    </row>
    <row r="96" spans="1:19" x14ac:dyDescent="0.35">
      <c r="A96">
        <v>40</v>
      </c>
      <c r="B96">
        <v>1</v>
      </c>
      <c r="C96">
        <v>0</v>
      </c>
      <c r="D96">
        <v>152</v>
      </c>
      <c r="E96">
        <v>223</v>
      </c>
      <c r="F96">
        <v>0</v>
      </c>
      <c r="G96">
        <v>1</v>
      </c>
      <c r="H96">
        <v>181</v>
      </c>
      <c r="I96">
        <v>0</v>
      </c>
      <c r="J96">
        <v>0</v>
      </c>
      <c r="K96">
        <v>2</v>
      </c>
      <c r="L96">
        <v>0</v>
      </c>
      <c r="M96">
        <v>3</v>
      </c>
      <c r="N96">
        <v>0</v>
      </c>
      <c r="O96" t="s">
        <v>18</v>
      </c>
      <c r="P96" t="s">
        <v>19</v>
      </c>
      <c r="Q96" t="s">
        <v>24</v>
      </c>
      <c r="R96" t="s">
        <v>21</v>
      </c>
      <c r="S96" t="s">
        <v>41</v>
      </c>
    </row>
    <row r="97" spans="1:19" x14ac:dyDescent="0.35">
      <c r="A97">
        <v>54</v>
      </c>
      <c r="B97">
        <v>1</v>
      </c>
      <c r="C97">
        <v>0</v>
      </c>
      <c r="D97">
        <v>110</v>
      </c>
      <c r="E97">
        <v>206</v>
      </c>
      <c r="F97">
        <v>0</v>
      </c>
      <c r="G97">
        <v>0</v>
      </c>
      <c r="H97">
        <v>108</v>
      </c>
      <c r="I97">
        <v>1</v>
      </c>
      <c r="J97">
        <v>0</v>
      </c>
      <c r="K97">
        <v>1</v>
      </c>
      <c r="L97">
        <v>1</v>
      </c>
      <c r="M97">
        <v>2</v>
      </c>
      <c r="N97">
        <v>0</v>
      </c>
      <c r="O97" t="s">
        <v>18</v>
      </c>
      <c r="P97" t="s">
        <v>19</v>
      </c>
      <c r="Q97" t="s">
        <v>20</v>
      </c>
      <c r="R97" t="s">
        <v>21</v>
      </c>
      <c r="S97" t="s">
        <v>41</v>
      </c>
    </row>
    <row r="98" spans="1:19" x14ac:dyDescent="0.35">
      <c r="A98">
        <v>44</v>
      </c>
      <c r="B98">
        <v>1</v>
      </c>
      <c r="C98">
        <v>0</v>
      </c>
      <c r="D98">
        <v>110</v>
      </c>
      <c r="E98">
        <v>197</v>
      </c>
      <c r="F98">
        <v>0</v>
      </c>
      <c r="G98">
        <v>0</v>
      </c>
      <c r="H98">
        <v>177</v>
      </c>
      <c r="I98">
        <v>0</v>
      </c>
      <c r="J98">
        <v>0</v>
      </c>
      <c r="K98">
        <v>2</v>
      </c>
      <c r="L98">
        <v>1</v>
      </c>
      <c r="M98">
        <v>2</v>
      </c>
      <c r="N98">
        <v>0</v>
      </c>
      <c r="O98" t="s">
        <v>18</v>
      </c>
      <c r="P98" t="s">
        <v>19</v>
      </c>
      <c r="Q98" t="s">
        <v>20</v>
      </c>
      <c r="R98" t="s">
        <v>25</v>
      </c>
      <c r="S98" t="s">
        <v>41</v>
      </c>
    </row>
    <row r="99" spans="1:19" x14ac:dyDescent="0.35">
      <c r="A99">
        <v>53</v>
      </c>
      <c r="B99">
        <v>1</v>
      </c>
      <c r="C99">
        <v>0</v>
      </c>
      <c r="D99">
        <v>142</v>
      </c>
      <c r="E99">
        <v>226</v>
      </c>
      <c r="F99">
        <v>0</v>
      </c>
      <c r="G99">
        <v>0</v>
      </c>
      <c r="H99">
        <v>111</v>
      </c>
      <c r="I99">
        <v>1</v>
      </c>
      <c r="J99">
        <v>0</v>
      </c>
      <c r="K99">
        <v>2</v>
      </c>
      <c r="L99">
        <v>0</v>
      </c>
      <c r="M99">
        <v>3</v>
      </c>
      <c r="N99">
        <v>1</v>
      </c>
      <c r="O99" t="s">
        <v>26</v>
      </c>
      <c r="P99" t="s">
        <v>19</v>
      </c>
      <c r="Q99" t="s">
        <v>24</v>
      </c>
      <c r="R99" t="s">
        <v>21</v>
      </c>
      <c r="S99" t="s">
        <v>41</v>
      </c>
    </row>
    <row r="100" spans="1:19" x14ac:dyDescent="0.35">
      <c r="A100">
        <v>57</v>
      </c>
      <c r="B100">
        <v>1</v>
      </c>
      <c r="C100">
        <v>0</v>
      </c>
      <c r="D100">
        <v>110</v>
      </c>
      <c r="E100">
        <v>335</v>
      </c>
      <c r="F100">
        <v>0</v>
      </c>
      <c r="G100">
        <v>1</v>
      </c>
      <c r="H100">
        <v>143</v>
      </c>
      <c r="I100">
        <v>1</v>
      </c>
      <c r="J100">
        <v>3</v>
      </c>
      <c r="K100">
        <v>1</v>
      </c>
      <c r="L100">
        <v>1</v>
      </c>
      <c r="M100">
        <v>3</v>
      </c>
      <c r="N100">
        <v>0</v>
      </c>
      <c r="O100" t="s">
        <v>18</v>
      </c>
      <c r="P100" t="s">
        <v>19</v>
      </c>
      <c r="Q100" t="s">
        <v>20</v>
      </c>
      <c r="R100" t="s">
        <v>21</v>
      </c>
      <c r="S100" t="s">
        <v>41</v>
      </c>
    </row>
    <row r="101" spans="1:19" x14ac:dyDescent="0.35">
      <c r="A101">
        <v>59</v>
      </c>
      <c r="B101">
        <v>1</v>
      </c>
      <c r="C101">
        <v>2</v>
      </c>
      <c r="D101">
        <v>126</v>
      </c>
      <c r="E101">
        <v>218</v>
      </c>
      <c r="F101">
        <v>1</v>
      </c>
      <c r="G101">
        <v>1</v>
      </c>
      <c r="H101">
        <v>134</v>
      </c>
      <c r="I101">
        <v>0</v>
      </c>
      <c r="J101">
        <v>2.2000000000000002</v>
      </c>
      <c r="K101">
        <v>1</v>
      </c>
      <c r="L101">
        <v>1</v>
      </c>
      <c r="M101">
        <v>1</v>
      </c>
      <c r="N101">
        <v>0</v>
      </c>
      <c r="O101" t="s">
        <v>18</v>
      </c>
      <c r="P101" t="s">
        <v>19</v>
      </c>
      <c r="Q101" t="s">
        <v>20</v>
      </c>
      <c r="R101" t="s">
        <v>21</v>
      </c>
      <c r="S101" t="s">
        <v>43</v>
      </c>
    </row>
    <row r="102" spans="1:19" x14ac:dyDescent="0.35">
      <c r="A102">
        <v>63</v>
      </c>
      <c r="B102">
        <v>1</v>
      </c>
      <c r="C102">
        <v>0</v>
      </c>
      <c r="D102">
        <v>130</v>
      </c>
      <c r="E102">
        <v>254</v>
      </c>
      <c r="F102">
        <v>0</v>
      </c>
      <c r="G102">
        <v>0</v>
      </c>
      <c r="H102">
        <v>147</v>
      </c>
      <c r="I102">
        <v>0</v>
      </c>
      <c r="J102">
        <v>1.4</v>
      </c>
      <c r="K102">
        <v>1</v>
      </c>
      <c r="L102">
        <v>1</v>
      </c>
      <c r="M102">
        <v>3</v>
      </c>
      <c r="N102">
        <v>0</v>
      </c>
      <c r="O102" t="s">
        <v>18</v>
      </c>
      <c r="P102" t="s">
        <v>19</v>
      </c>
      <c r="Q102" t="s">
        <v>22</v>
      </c>
      <c r="R102" t="s">
        <v>21</v>
      </c>
      <c r="S102" t="s">
        <v>41</v>
      </c>
    </row>
    <row r="103" spans="1:19" x14ac:dyDescent="0.35">
      <c r="A103">
        <v>43</v>
      </c>
      <c r="B103">
        <v>1</v>
      </c>
      <c r="C103">
        <v>0</v>
      </c>
      <c r="D103">
        <v>120</v>
      </c>
      <c r="E103">
        <v>177</v>
      </c>
      <c r="F103">
        <v>0</v>
      </c>
      <c r="G103">
        <v>0</v>
      </c>
      <c r="H103">
        <v>120</v>
      </c>
      <c r="I103">
        <v>1</v>
      </c>
      <c r="J103">
        <v>2.5</v>
      </c>
      <c r="K103">
        <v>1</v>
      </c>
      <c r="L103">
        <v>0</v>
      </c>
      <c r="M103">
        <v>3</v>
      </c>
      <c r="N103">
        <v>0</v>
      </c>
      <c r="O103" t="s">
        <v>18</v>
      </c>
      <c r="P103" t="s">
        <v>19</v>
      </c>
      <c r="Q103" t="s">
        <v>20</v>
      </c>
      <c r="R103" t="s">
        <v>25</v>
      </c>
      <c r="S103" t="s">
        <v>41</v>
      </c>
    </row>
    <row r="104" spans="1:19" x14ac:dyDescent="0.35">
      <c r="A104">
        <v>42</v>
      </c>
      <c r="B104">
        <v>1</v>
      </c>
      <c r="C104">
        <v>1</v>
      </c>
      <c r="D104">
        <v>120</v>
      </c>
      <c r="E104">
        <v>295</v>
      </c>
      <c r="F104">
        <v>0</v>
      </c>
      <c r="G104">
        <v>1</v>
      </c>
      <c r="H104">
        <v>162</v>
      </c>
      <c r="I104">
        <v>0</v>
      </c>
      <c r="J104">
        <v>0</v>
      </c>
      <c r="K104">
        <v>2</v>
      </c>
      <c r="L104">
        <v>0</v>
      </c>
      <c r="M104">
        <v>2</v>
      </c>
      <c r="N104">
        <v>1</v>
      </c>
      <c r="O104" t="s">
        <v>26</v>
      </c>
      <c r="P104" t="s">
        <v>19</v>
      </c>
      <c r="Q104" t="s">
        <v>20</v>
      </c>
      <c r="R104" t="s">
        <v>21</v>
      </c>
      <c r="S104" t="s">
        <v>42</v>
      </c>
    </row>
    <row r="105" spans="1:19" x14ac:dyDescent="0.35">
      <c r="A105">
        <v>60</v>
      </c>
      <c r="B105">
        <v>1</v>
      </c>
      <c r="C105">
        <v>0</v>
      </c>
      <c r="D105">
        <v>145</v>
      </c>
      <c r="E105">
        <v>282</v>
      </c>
      <c r="F105">
        <v>0</v>
      </c>
      <c r="G105">
        <v>0</v>
      </c>
      <c r="H105">
        <v>142</v>
      </c>
      <c r="I105">
        <v>1</v>
      </c>
      <c r="J105">
        <v>2.8</v>
      </c>
      <c r="K105">
        <v>1</v>
      </c>
      <c r="L105">
        <v>2</v>
      </c>
      <c r="M105">
        <v>3</v>
      </c>
      <c r="N105">
        <v>0</v>
      </c>
      <c r="O105" t="s">
        <v>18</v>
      </c>
      <c r="P105" t="s">
        <v>19</v>
      </c>
      <c r="Q105" t="s">
        <v>24</v>
      </c>
      <c r="R105" t="s">
        <v>21</v>
      </c>
      <c r="S105" t="s">
        <v>41</v>
      </c>
    </row>
    <row r="106" spans="1:19" x14ac:dyDescent="0.35">
      <c r="A106">
        <v>65</v>
      </c>
      <c r="B106">
        <v>0</v>
      </c>
      <c r="C106">
        <v>2</v>
      </c>
      <c r="D106">
        <v>140</v>
      </c>
      <c r="E106">
        <v>417</v>
      </c>
      <c r="F106">
        <v>1</v>
      </c>
      <c r="G106">
        <v>0</v>
      </c>
      <c r="H106">
        <v>157</v>
      </c>
      <c r="I106">
        <v>0</v>
      </c>
      <c r="J106">
        <v>0.8</v>
      </c>
      <c r="K106">
        <v>2</v>
      </c>
      <c r="L106">
        <v>1</v>
      </c>
      <c r="M106">
        <v>2</v>
      </c>
      <c r="N106">
        <v>1</v>
      </c>
      <c r="O106" t="s">
        <v>26</v>
      </c>
      <c r="P106" t="s">
        <v>19</v>
      </c>
      <c r="Q106" t="s">
        <v>22</v>
      </c>
      <c r="R106" t="s">
        <v>21</v>
      </c>
      <c r="S106" t="s">
        <v>43</v>
      </c>
    </row>
    <row r="107" spans="1:19" x14ac:dyDescent="0.35">
      <c r="A107">
        <v>61</v>
      </c>
      <c r="B107">
        <v>1</v>
      </c>
      <c r="C107">
        <v>0</v>
      </c>
      <c r="D107">
        <v>120</v>
      </c>
      <c r="E107">
        <v>260</v>
      </c>
      <c r="F107">
        <v>0</v>
      </c>
      <c r="G107">
        <v>1</v>
      </c>
      <c r="H107">
        <v>140</v>
      </c>
      <c r="I107">
        <v>1</v>
      </c>
      <c r="J107">
        <v>3.6</v>
      </c>
      <c r="K107">
        <v>1</v>
      </c>
      <c r="L107">
        <v>1</v>
      </c>
      <c r="M107">
        <v>3</v>
      </c>
      <c r="N107">
        <v>0</v>
      </c>
      <c r="O107" t="s">
        <v>18</v>
      </c>
      <c r="P107" t="s">
        <v>19</v>
      </c>
      <c r="Q107" t="s">
        <v>20</v>
      </c>
      <c r="R107" t="s">
        <v>21</v>
      </c>
      <c r="S107" t="s">
        <v>41</v>
      </c>
    </row>
    <row r="108" spans="1:19" x14ac:dyDescent="0.35">
      <c r="A108">
        <v>60</v>
      </c>
      <c r="B108">
        <v>0</v>
      </c>
      <c r="C108">
        <v>3</v>
      </c>
      <c r="D108">
        <v>150</v>
      </c>
      <c r="E108">
        <v>240</v>
      </c>
      <c r="F108">
        <v>0</v>
      </c>
      <c r="G108">
        <v>1</v>
      </c>
      <c r="H108">
        <v>171</v>
      </c>
      <c r="I108">
        <v>0</v>
      </c>
      <c r="J108">
        <v>0.9</v>
      </c>
      <c r="K108">
        <v>2</v>
      </c>
      <c r="L108">
        <v>0</v>
      </c>
      <c r="M108">
        <v>2</v>
      </c>
      <c r="N108">
        <v>1</v>
      </c>
      <c r="O108" t="s">
        <v>26</v>
      </c>
      <c r="P108" t="s">
        <v>19</v>
      </c>
      <c r="Q108" t="s">
        <v>24</v>
      </c>
      <c r="R108" t="s">
        <v>21</v>
      </c>
      <c r="S108" t="s">
        <v>44</v>
      </c>
    </row>
    <row r="109" spans="1:19" x14ac:dyDescent="0.35">
      <c r="A109">
        <v>66</v>
      </c>
      <c r="B109">
        <v>1</v>
      </c>
      <c r="C109">
        <v>0</v>
      </c>
      <c r="D109">
        <v>120</v>
      </c>
      <c r="E109">
        <v>302</v>
      </c>
      <c r="F109">
        <v>0</v>
      </c>
      <c r="G109">
        <v>0</v>
      </c>
      <c r="H109">
        <v>151</v>
      </c>
      <c r="I109">
        <v>0</v>
      </c>
      <c r="J109">
        <v>0.4</v>
      </c>
      <c r="K109">
        <v>1</v>
      </c>
      <c r="L109">
        <v>0</v>
      </c>
      <c r="M109">
        <v>2</v>
      </c>
      <c r="N109">
        <v>1</v>
      </c>
      <c r="O109" t="s">
        <v>26</v>
      </c>
      <c r="P109" t="s">
        <v>23</v>
      </c>
      <c r="Q109" t="s">
        <v>20</v>
      </c>
      <c r="R109" t="s">
        <v>21</v>
      </c>
      <c r="S109" t="s">
        <v>41</v>
      </c>
    </row>
    <row r="110" spans="1:19" x14ac:dyDescent="0.35">
      <c r="A110">
        <v>52</v>
      </c>
      <c r="B110">
        <v>1</v>
      </c>
      <c r="C110">
        <v>2</v>
      </c>
      <c r="D110">
        <v>138</v>
      </c>
      <c r="E110">
        <v>223</v>
      </c>
      <c r="F110">
        <v>0</v>
      </c>
      <c r="G110">
        <v>1</v>
      </c>
      <c r="H110">
        <v>169</v>
      </c>
      <c r="I110">
        <v>0</v>
      </c>
      <c r="J110">
        <v>0</v>
      </c>
      <c r="K110">
        <v>2</v>
      </c>
      <c r="L110">
        <v>4</v>
      </c>
      <c r="M110">
        <v>2</v>
      </c>
      <c r="N110">
        <v>1</v>
      </c>
      <c r="O110" t="s">
        <v>26</v>
      </c>
      <c r="P110" t="s">
        <v>19</v>
      </c>
      <c r="Q110" t="s">
        <v>22</v>
      </c>
      <c r="R110" t="s">
        <v>21</v>
      </c>
      <c r="S110" t="s">
        <v>43</v>
      </c>
    </row>
    <row r="111" spans="1:19" x14ac:dyDescent="0.35">
      <c r="A111">
        <v>57</v>
      </c>
      <c r="B111">
        <v>1</v>
      </c>
      <c r="C111">
        <v>0</v>
      </c>
      <c r="D111">
        <v>140</v>
      </c>
      <c r="E111">
        <v>192</v>
      </c>
      <c r="F111">
        <v>0</v>
      </c>
      <c r="G111">
        <v>1</v>
      </c>
      <c r="H111">
        <v>148</v>
      </c>
      <c r="I111">
        <v>0</v>
      </c>
      <c r="J111">
        <v>0.4</v>
      </c>
      <c r="K111">
        <v>1</v>
      </c>
      <c r="L111">
        <v>0</v>
      </c>
      <c r="M111">
        <v>1</v>
      </c>
      <c r="N111">
        <v>1</v>
      </c>
      <c r="O111" t="s">
        <v>26</v>
      </c>
      <c r="P111" t="s">
        <v>19</v>
      </c>
      <c r="Q111" t="s">
        <v>22</v>
      </c>
      <c r="R111" t="s">
        <v>25</v>
      </c>
      <c r="S111" t="s">
        <v>41</v>
      </c>
    </row>
    <row r="112" spans="1:19" x14ac:dyDescent="0.35">
      <c r="A112">
        <v>51</v>
      </c>
      <c r="B112">
        <v>0</v>
      </c>
      <c r="C112">
        <v>2</v>
      </c>
      <c r="D112">
        <v>130</v>
      </c>
      <c r="E112">
        <v>256</v>
      </c>
      <c r="F112">
        <v>0</v>
      </c>
      <c r="G112">
        <v>0</v>
      </c>
      <c r="H112">
        <v>149</v>
      </c>
      <c r="I112">
        <v>0</v>
      </c>
      <c r="J112">
        <v>0.5</v>
      </c>
      <c r="K112">
        <v>2</v>
      </c>
      <c r="L112">
        <v>0</v>
      </c>
      <c r="M112">
        <v>2</v>
      </c>
      <c r="N112">
        <v>1</v>
      </c>
      <c r="O112" t="s">
        <v>26</v>
      </c>
      <c r="P112" t="s">
        <v>19</v>
      </c>
      <c r="Q112" t="s">
        <v>22</v>
      </c>
      <c r="R112" t="s">
        <v>21</v>
      </c>
      <c r="S112" t="s">
        <v>43</v>
      </c>
    </row>
    <row r="113" spans="1:19" x14ac:dyDescent="0.35">
      <c r="A113">
        <v>58</v>
      </c>
      <c r="B113">
        <v>0</v>
      </c>
      <c r="C113">
        <v>0</v>
      </c>
      <c r="D113">
        <v>170</v>
      </c>
      <c r="E113">
        <v>225</v>
      </c>
      <c r="F113">
        <v>1</v>
      </c>
      <c r="G113">
        <v>0</v>
      </c>
      <c r="H113">
        <v>146</v>
      </c>
      <c r="I113">
        <v>1</v>
      </c>
      <c r="J113">
        <v>2.8</v>
      </c>
      <c r="K113">
        <v>1</v>
      </c>
      <c r="L113">
        <v>2</v>
      </c>
      <c r="M113">
        <v>1</v>
      </c>
      <c r="N113">
        <v>0</v>
      </c>
      <c r="O113" t="s">
        <v>18</v>
      </c>
      <c r="P113" t="s">
        <v>19</v>
      </c>
      <c r="Q113" t="s">
        <v>24</v>
      </c>
      <c r="R113" t="s">
        <v>21</v>
      </c>
      <c r="S113" t="s">
        <v>41</v>
      </c>
    </row>
    <row r="114" spans="1:19" x14ac:dyDescent="0.35">
      <c r="A114">
        <v>64</v>
      </c>
      <c r="B114">
        <v>0</v>
      </c>
      <c r="C114">
        <v>0</v>
      </c>
      <c r="D114">
        <v>180</v>
      </c>
      <c r="E114">
        <v>325</v>
      </c>
      <c r="F114">
        <v>0</v>
      </c>
      <c r="G114">
        <v>1</v>
      </c>
      <c r="H114">
        <v>154</v>
      </c>
      <c r="I114">
        <v>1</v>
      </c>
      <c r="J114">
        <v>0</v>
      </c>
      <c r="K114">
        <v>2</v>
      </c>
      <c r="L114">
        <v>0</v>
      </c>
      <c r="M114">
        <v>2</v>
      </c>
      <c r="N114">
        <v>1</v>
      </c>
      <c r="O114" t="s">
        <v>26</v>
      </c>
      <c r="P114" t="s">
        <v>19</v>
      </c>
      <c r="Q114" t="s">
        <v>24</v>
      </c>
      <c r="R114" t="s">
        <v>21</v>
      </c>
      <c r="S114" t="s">
        <v>41</v>
      </c>
    </row>
    <row r="115" spans="1:19" x14ac:dyDescent="0.35">
      <c r="A115">
        <v>41</v>
      </c>
      <c r="B115">
        <v>1</v>
      </c>
      <c r="C115">
        <v>1</v>
      </c>
      <c r="D115">
        <v>110</v>
      </c>
      <c r="E115">
        <v>235</v>
      </c>
      <c r="F115">
        <v>0</v>
      </c>
      <c r="G115">
        <v>1</v>
      </c>
      <c r="H115">
        <v>153</v>
      </c>
      <c r="I115">
        <v>0</v>
      </c>
      <c r="J115">
        <v>0</v>
      </c>
      <c r="K115">
        <v>2</v>
      </c>
      <c r="L115">
        <v>0</v>
      </c>
      <c r="M115">
        <v>2</v>
      </c>
      <c r="N115">
        <v>1</v>
      </c>
      <c r="O115" t="s">
        <v>26</v>
      </c>
      <c r="P115" t="s">
        <v>19</v>
      </c>
      <c r="Q115" t="s">
        <v>20</v>
      </c>
      <c r="R115" t="s">
        <v>21</v>
      </c>
      <c r="S115" t="s">
        <v>42</v>
      </c>
    </row>
    <row r="116" spans="1:19" x14ac:dyDescent="0.35">
      <c r="A116">
        <v>57</v>
      </c>
      <c r="B116">
        <v>1</v>
      </c>
      <c r="C116">
        <v>0</v>
      </c>
      <c r="D116">
        <v>152</v>
      </c>
      <c r="E116">
        <v>274</v>
      </c>
      <c r="F116">
        <v>0</v>
      </c>
      <c r="G116">
        <v>1</v>
      </c>
      <c r="H116">
        <v>88</v>
      </c>
      <c r="I116">
        <v>1</v>
      </c>
      <c r="J116">
        <v>1.2</v>
      </c>
      <c r="K116">
        <v>1</v>
      </c>
      <c r="L116">
        <v>1</v>
      </c>
      <c r="M116">
        <v>3</v>
      </c>
      <c r="N116">
        <v>0</v>
      </c>
      <c r="O116" t="s">
        <v>18</v>
      </c>
      <c r="P116" t="s">
        <v>19</v>
      </c>
      <c r="Q116" t="s">
        <v>24</v>
      </c>
      <c r="R116" t="s">
        <v>21</v>
      </c>
      <c r="S116" t="s">
        <v>41</v>
      </c>
    </row>
    <row r="117" spans="1:19" x14ac:dyDescent="0.35">
      <c r="A117">
        <v>63</v>
      </c>
      <c r="B117">
        <v>0</v>
      </c>
      <c r="C117">
        <v>0</v>
      </c>
      <c r="D117">
        <v>124</v>
      </c>
      <c r="E117">
        <v>197</v>
      </c>
      <c r="F117">
        <v>0</v>
      </c>
      <c r="G117">
        <v>1</v>
      </c>
      <c r="H117">
        <v>136</v>
      </c>
      <c r="I117">
        <v>1</v>
      </c>
      <c r="J117">
        <v>0</v>
      </c>
      <c r="K117">
        <v>1</v>
      </c>
      <c r="L117">
        <v>0</v>
      </c>
      <c r="M117">
        <v>2</v>
      </c>
      <c r="N117">
        <v>0</v>
      </c>
      <c r="O117" t="s">
        <v>18</v>
      </c>
      <c r="P117" t="s">
        <v>19</v>
      </c>
      <c r="Q117" t="s">
        <v>20</v>
      </c>
      <c r="R117" t="s">
        <v>25</v>
      </c>
      <c r="S117" t="s">
        <v>41</v>
      </c>
    </row>
    <row r="118" spans="1:19" x14ac:dyDescent="0.35">
      <c r="A118">
        <v>61</v>
      </c>
      <c r="B118">
        <v>1</v>
      </c>
      <c r="C118">
        <v>3</v>
      </c>
      <c r="D118">
        <v>134</v>
      </c>
      <c r="E118">
        <v>234</v>
      </c>
      <c r="F118">
        <v>0</v>
      </c>
      <c r="G118">
        <v>1</v>
      </c>
      <c r="H118">
        <v>145</v>
      </c>
      <c r="I118">
        <v>0</v>
      </c>
      <c r="J118">
        <v>2.6</v>
      </c>
      <c r="K118">
        <v>1</v>
      </c>
      <c r="L118">
        <v>2</v>
      </c>
      <c r="M118">
        <v>2</v>
      </c>
      <c r="N118">
        <v>0</v>
      </c>
      <c r="O118" t="s">
        <v>18</v>
      </c>
      <c r="P118" t="s">
        <v>19</v>
      </c>
      <c r="Q118" t="s">
        <v>22</v>
      </c>
      <c r="R118" t="s">
        <v>21</v>
      </c>
      <c r="S118" t="s">
        <v>44</v>
      </c>
    </row>
    <row r="119" spans="1:19" x14ac:dyDescent="0.35">
      <c r="A119">
        <v>34</v>
      </c>
      <c r="B119">
        <v>1</v>
      </c>
      <c r="C119">
        <v>3</v>
      </c>
      <c r="D119">
        <v>118</v>
      </c>
      <c r="E119">
        <v>182</v>
      </c>
      <c r="F119">
        <v>0</v>
      </c>
      <c r="G119">
        <v>0</v>
      </c>
      <c r="H119">
        <v>174</v>
      </c>
      <c r="I119">
        <v>0</v>
      </c>
      <c r="J119">
        <v>0</v>
      </c>
      <c r="K119">
        <v>2</v>
      </c>
      <c r="L119">
        <v>0</v>
      </c>
      <c r="M119">
        <v>2</v>
      </c>
      <c r="N119">
        <v>1</v>
      </c>
      <c r="O119" t="s">
        <v>26</v>
      </c>
      <c r="P119" t="s">
        <v>27</v>
      </c>
      <c r="Q119" t="s">
        <v>20</v>
      </c>
      <c r="R119" t="s">
        <v>25</v>
      </c>
      <c r="S119" t="s">
        <v>44</v>
      </c>
    </row>
    <row r="120" spans="1:19" x14ac:dyDescent="0.35">
      <c r="A120">
        <v>47</v>
      </c>
      <c r="B120">
        <v>1</v>
      </c>
      <c r="C120">
        <v>0</v>
      </c>
      <c r="D120">
        <v>112</v>
      </c>
      <c r="E120">
        <v>204</v>
      </c>
      <c r="F120">
        <v>0</v>
      </c>
      <c r="G120">
        <v>1</v>
      </c>
      <c r="H120">
        <v>143</v>
      </c>
      <c r="I120">
        <v>0</v>
      </c>
      <c r="J120">
        <v>0.1</v>
      </c>
      <c r="K120">
        <v>2</v>
      </c>
      <c r="L120">
        <v>0</v>
      </c>
      <c r="M120">
        <v>2</v>
      </c>
      <c r="N120">
        <v>1</v>
      </c>
      <c r="O120" t="s">
        <v>26</v>
      </c>
      <c r="P120" t="s">
        <v>19</v>
      </c>
      <c r="Q120" t="s">
        <v>20</v>
      </c>
      <c r="R120" t="s">
        <v>21</v>
      </c>
      <c r="S120" t="s">
        <v>41</v>
      </c>
    </row>
    <row r="121" spans="1:19" x14ac:dyDescent="0.35">
      <c r="A121">
        <v>40</v>
      </c>
      <c r="B121">
        <v>1</v>
      </c>
      <c r="C121">
        <v>0</v>
      </c>
      <c r="D121">
        <v>110</v>
      </c>
      <c r="E121">
        <v>167</v>
      </c>
      <c r="F121">
        <v>0</v>
      </c>
      <c r="G121">
        <v>0</v>
      </c>
      <c r="H121">
        <v>114</v>
      </c>
      <c r="I121">
        <v>1</v>
      </c>
      <c r="J121">
        <v>2</v>
      </c>
      <c r="K121">
        <v>1</v>
      </c>
      <c r="L121">
        <v>0</v>
      </c>
      <c r="M121">
        <v>3</v>
      </c>
      <c r="N121">
        <v>0</v>
      </c>
      <c r="O121" t="s">
        <v>18</v>
      </c>
      <c r="P121" t="s">
        <v>19</v>
      </c>
      <c r="Q121" t="s">
        <v>20</v>
      </c>
      <c r="R121" t="s">
        <v>25</v>
      </c>
      <c r="S121" t="s">
        <v>41</v>
      </c>
    </row>
    <row r="122" spans="1:19" x14ac:dyDescent="0.35">
      <c r="A122">
        <v>51</v>
      </c>
      <c r="B122">
        <v>0</v>
      </c>
      <c r="C122">
        <v>2</v>
      </c>
      <c r="D122">
        <v>120</v>
      </c>
      <c r="E122">
        <v>295</v>
      </c>
      <c r="F122">
        <v>0</v>
      </c>
      <c r="G122">
        <v>0</v>
      </c>
      <c r="H122">
        <v>157</v>
      </c>
      <c r="I122">
        <v>0</v>
      </c>
      <c r="J122">
        <v>0.6</v>
      </c>
      <c r="K122">
        <v>2</v>
      </c>
      <c r="L122">
        <v>0</v>
      </c>
      <c r="M122">
        <v>2</v>
      </c>
      <c r="N122">
        <v>1</v>
      </c>
      <c r="O122" t="s">
        <v>26</v>
      </c>
      <c r="P122" t="s">
        <v>19</v>
      </c>
      <c r="Q122" t="s">
        <v>20</v>
      </c>
      <c r="R122" t="s">
        <v>21</v>
      </c>
      <c r="S122" t="s">
        <v>43</v>
      </c>
    </row>
    <row r="123" spans="1:19" x14ac:dyDescent="0.35">
      <c r="A123">
        <v>41</v>
      </c>
      <c r="B123">
        <v>1</v>
      </c>
      <c r="C123">
        <v>0</v>
      </c>
      <c r="D123">
        <v>110</v>
      </c>
      <c r="E123">
        <v>172</v>
      </c>
      <c r="F123">
        <v>0</v>
      </c>
      <c r="G123">
        <v>0</v>
      </c>
      <c r="H123">
        <v>158</v>
      </c>
      <c r="I123">
        <v>0</v>
      </c>
      <c r="J123">
        <v>0</v>
      </c>
      <c r="K123">
        <v>2</v>
      </c>
      <c r="L123">
        <v>0</v>
      </c>
      <c r="M123">
        <v>3</v>
      </c>
      <c r="N123">
        <v>0</v>
      </c>
      <c r="O123" t="s">
        <v>18</v>
      </c>
      <c r="P123" t="s">
        <v>19</v>
      </c>
      <c r="Q123" t="s">
        <v>20</v>
      </c>
      <c r="R123" t="s">
        <v>25</v>
      </c>
      <c r="S123" t="s">
        <v>41</v>
      </c>
    </row>
    <row r="124" spans="1:19" x14ac:dyDescent="0.35">
      <c r="A124">
        <v>52</v>
      </c>
      <c r="B124">
        <v>1</v>
      </c>
      <c r="C124">
        <v>3</v>
      </c>
      <c r="D124">
        <v>152</v>
      </c>
      <c r="E124">
        <v>298</v>
      </c>
      <c r="F124">
        <v>1</v>
      </c>
      <c r="G124">
        <v>1</v>
      </c>
      <c r="H124">
        <v>178</v>
      </c>
      <c r="I124">
        <v>0</v>
      </c>
      <c r="J124">
        <v>1.2</v>
      </c>
      <c r="K124">
        <v>1</v>
      </c>
      <c r="L124">
        <v>0</v>
      </c>
      <c r="M124">
        <v>3</v>
      </c>
      <c r="N124">
        <v>1</v>
      </c>
      <c r="O124" t="s">
        <v>26</v>
      </c>
      <c r="P124" t="s">
        <v>19</v>
      </c>
      <c r="Q124" t="s">
        <v>24</v>
      </c>
      <c r="R124" t="s">
        <v>21</v>
      </c>
      <c r="S124" t="s">
        <v>44</v>
      </c>
    </row>
    <row r="125" spans="1:19" x14ac:dyDescent="0.35">
      <c r="A125">
        <v>39</v>
      </c>
      <c r="B125">
        <v>1</v>
      </c>
      <c r="C125">
        <v>2</v>
      </c>
      <c r="D125">
        <v>140</v>
      </c>
      <c r="E125">
        <v>321</v>
      </c>
      <c r="F125">
        <v>0</v>
      </c>
      <c r="G125">
        <v>0</v>
      </c>
      <c r="H125">
        <v>182</v>
      </c>
      <c r="I125">
        <v>0</v>
      </c>
      <c r="J125">
        <v>0</v>
      </c>
      <c r="K125">
        <v>2</v>
      </c>
      <c r="L125">
        <v>0</v>
      </c>
      <c r="M125">
        <v>2</v>
      </c>
      <c r="N125">
        <v>1</v>
      </c>
      <c r="O125" t="s">
        <v>26</v>
      </c>
      <c r="P125" t="s">
        <v>19</v>
      </c>
      <c r="Q125" t="s">
        <v>22</v>
      </c>
      <c r="R125" t="s">
        <v>21</v>
      </c>
      <c r="S125" t="s">
        <v>43</v>
      </c>
    </row>
    <row r="126" spans="1:19" x14ac:dyDescent="0.35">
      <c r="A126">
        <v>54</v>
      </c>
      <c r="B126">
        <v>1</v>
      </c>
      <c r="C126">
        <v>1</v>
      </c>
      <c r="D126">
        <v>192</v>
      </c>
      <c r="E126">
        <v>283</v>
      </c>
      <c r="F126">
        <v>0</v>
      </c>
      <c r="G126">
        <v>0</v>
      </c>
      <c r="H126">
        <v>195</v>
      </c>
      <c r="I126">
        <v>0</v>
      </c>
      <c r="J126">
        <v>0</v>
      </c>
      <c r="K126">
        <v>2</v>
      </c>
      <c r="L126">
        <v>1</v>
      </c>
      <c r="M126">
        <v>3</v>
      </c>
      <c r="N126">
        <v>0</v>
      </c>
      <c r="O126" t="s">
        <v>18</v>
      </c>
      <c r="P126" t="s">
        <v>19</v>
      </c>
      <c r="Q126" t="s">
        <v>24</v>
      </c>
      <c r="R126" t="s">
        <v>21</v>
      </c>
      <c r="S126" t="s">
        <v>42</v>
      </c>
    </row>
    <row r="127" spans="1:19" x14ac:dyDescent="0.35">
      <c r="A127">
        <v>58</v>
      </c>
      <c r="B127">
        <v>1</v>
      </c>
      <c r="C127">
        <v>0</v>
      </c>
      <c r="D127">
        <v>125</v>
      </c>
      <c r="E127">
        <v>300</v>
      </c>
      <c r="F127">
        <v>0</v>
      </c>
      <c r="G127">
        <v>0</v>
      </c>
      <c r="H127">
        <v>171</v>
      </c>
      <c r="I127">
        <v>0</v>
      </c>
      <c r="J127">
        <v>0</v>
      </c>
      <c r="K127">
        <v>2</v>
      </c>
      <c r="L127">
        <v>2</v>
      </c>
      <c r="M127">
        <v>3</v>
      </c>
      <c r="N127">
        <v>0</v>
      </c>
      <c r="O127" t="s">
        <v>18</v>
      </c>
      <c r="P127" t="s">
        <v>19</v>
      </c>
      <c r="Q127" t="s">
        <v>20</v>
      </c>
      <c r="R127" t="s">
        <v>21</v>
      </c>
      <c r="S127" t="s">
        <v>41</v>
      </c>
    </row>
    <row r="128" spans="1:19" x14ac:dyDescent="0.35">
      <c r="A128">
        <v>63</v>
      </c>
      <c r="B128">
        <v>1</v>
      </c>
      <c r="C128">
        <v>0</v>
      </c>
      <c r="D128">
        <v>130</v>
      </c>
      <c r="E128">
        <v>330</v>
      </c>
      <c r="F128">
        <v>1</v>
      </c>
      <c r="G128">
        <v>0</v>
      </c>
      <c r="H128">
        <v>132</v>
      </c>
      <c r="I128">
        <v>1</v>
      </c>
      <c r="J128">
        <v>1.8</v>
      </c>
      <c r="K128">
        <v>2</v>
      </c>
      <c r="L128">
        <v>3</v>
      </c>
      <c r="M128">
        <v>3</v>
      </c>
      <c r="N128">
        <v>0</v>
      </c>
      <c r="O128" t="s">
        <v>18</v>
      </c>
      <c r="P128" t="s">
        <v>19</v>
      </c>
      <c r="Q128" t="s">
        <v>22</v>
      </c>
      <c r="R128" t="s">
        <v>21</v>
      </c>
      <c r="S128" t="s">
        <v>41</v>
      </c>
    </row>
    <row r="129" spans="1:19" x14ac:dyDescent="0.35">
      <c r="A129">
        <v>40</v>
      </c>
      <c r="B129">
        <v>1</v>
      </c>
      <c r="C129">
        <v>3</v>
      </c>
      <c r="D129">
        <v>140</v>
      </c>
      <c r="E129">
        <v>199</v>
      </c>
      <c r="F129">
        <v>0</v>
      </c>
      <c r="G129">
        <v>1</v>
      </c>
      <c r="H129">
        <v>178</v>
      </c>
      <c r="I129">
        <v>1</v>
      </c>
      <c r="J129">
        <v>1.4</v>
      </c>
      <c r="K129">
        <v>2</v>
      </c>
      <c r="L129">
        <v>0</v>
      </c>
      <c r="M129">
        <v>3</v>
      </c>
      <c r="N129">
        <v>1</v>
      </c>
      <c r="O129" t="s">
        <v>26</v>
      </c>
      <c r="P129" t="s">
        <v>19</v>
      </c>
      <c r="Q129" t="s">
        <v>22</v>
      </c>
      <c r="R129" t="s">
        <v>25</v>
      </c>
      <c r="S129" t="s">
        <v>44</v>
      </c>
    </row>
    <row r="130" spans="1:19" x14ac:dyDescent="0.35">
      <c r="A130">
        <v>67</v>
      </c>
      <c r="B130">
        <v>0</v>
      </c>
      <c r="C130">
        <v>2</v>
      </c>
      <c r="D130">
        <v>115</v>
      </c>
      <c r="E130">
        <v>564</v>
      </c>
      <c r="F130">
        <v>0</v>
      </c>
      <c r="G130">
        <v>0</v>
      </c>
      <c r="H130">
        <v>160</v>
      </c>
      <c r="I130">
        <v>0</v>
      </c>
      <c r="J130">
        <v>1.6</v>
      </c>
      <c r="K130">
        <v>1</v>
      </c>
      <c r="L130">
        <v>0</v>
      </c>
      <c r="M130">
        <v>3</v>
      </c>
      <c r="N130">
        <v>1</v>
      </c>
      <c r="O130" t="s">
        <v>26</v>
      </c>
      <c r="P130" t="s">
        <v>23</v>
      </c>
      <c r="Q130" t="s">
        <v>20</v>
      </c>
      <c r="R130" t="s">
        <v>21</v>
      </c>
      <c r="S130" t="s">
        <v>43</v>
      </c>
    </row>
    <row r="131" spans="1:19" x14ac:dyDescent="0.35">
      <c r="A131">
        <v>41</v>
      </c>
      <c r="B131">
        <v>1</v>
      </c>
      <c r="C131">
        <v>1</v>
      </c>
      <c r="D131">
        <v>120</v>
      </c>
      <c r="E131">
        <v>157</v>
      </c>
      <c r="F131">
        <v>0</v>
      </c>
      <c r="G131">
        <v>1</v>
      </c>
      <c r="H131">
        <v>182</v>
      </c>
      <c r="I131">
        <v>0</v>
      </c>
      <c r="J131">
        <v>0</v>
      </c>
      <c r="K131">
        <v>2</v>
      </c>
      <c r="L131">
        <v>0</v>
      </c>
      <c r="M131">
        <v>2</v>
      </c>
      <c r="N131">
        <v>1</v>
      </c>
      <c r="O131" t="s">
        <v>26</v>
      </c>
      <c r="P131" t="s">
        <v>19</v>
      </c>
      <c r="Q131" t="s">
        <v>20</v>
      </c>
      <c r="R131" t="s">
        <v>25</v>
      </c>
      <c r="S131" t="s">
        <v>42</v>
      </c>
    </row>
    <row r="132" spans="1:19" x14ac:dyDescent="0.35">
      <c r="A132">
        <v>77</v>
      </c>
      <c r="B132">
        <v>1</v>
      </c>
      <c r="C132">
        <v>0</v>
      </c>
      <c r="D132">
        <v>125</v>
      </c>
      <c r="E132">
        <v>304</v>
      </c>
      <c r="F132">
        <v>0</v>
      </c>
      <c r="G132">
        <v>0</v>
      </c>
      <c r="H132">
        <v>162</v>
      </c>
      <c r="I132">
        <v>1</v>
      </c>
      <c r="J132">
        <v>0</v>
      </c>
      <c r="K132">
        <v>2</v>
      </c>
      <c r="L132">
        <v>3</v>
      </c>
      <c r="M132">
        <v>2</v>
      </c>
      <c r="N132">
        <v>0</v>
      </c>
      <c r="O132" t="s">
        <v>18</v>
      </c>
      <c r="P132" t="s">
        <v>23</v>
      </c>
      <c r="Q132" t="s">
        <v>20</v>
      </c>
      <c r="R132" t="s">
        <v>21</v>
      </c>
      <c r="S132" t="s">
        <v>41</v>
      </c>
    </row>
    <row r="133" spans="1:19" x14ac:dyDescent="0.35">
      <c r="A133">
        <v>51</v>
      </c>
      <c r="B133">
        <v>1</v>
      </c>
      <c r="C133">
        <v>2</v>
      </c>
      <c r="D133">
        <v>100</v>
      </c>
      <c r="E133">
        <v>222</v>
      </c>
      <c r="F133">
        <v>0</v>
      </c>
      <c r="G133">
        <v>1</v>
      </c>
      <c r="H133">
        <v>143</v>
      </c>
      <c r="I133">
        <v>1</v>
      </c>
      <c r="J133">
        <v>1.2</v>
      </c>
      <c r="K133">
        <v>1</v>
      </c>
      <c r="L133">
        <v>0</v>
      </c>
      <c r="M133">
        <v>2</v>
      </c>
      <c r="N133">
        <v>1</v>
      </c>
      <c r="O133" t="s">
        <v>26</v>
      </c>
      <c r="P133" t="s">
        <v>19</v>
      </c>
      <c r="Q133" t="s">
        <v>20</v>
      </c>
      <c r="R133" t="s">
        <v>21</v>
      </c>
      <c r="S133" t="s">
        <v>43</v>
      </c>
    </row>
    <row r="134" spans="1:19" x14ac:dyDescent="0.35">
      <c r="A134">
        <v>48</v>
      </c>
      <c r="B134">
        <v>1</v>
      </c>
      <c r="C134">
        <v>0</v>
      </c>
      <c r="D134">
        <v>124</v>
      </c>
      <c r="E134">
        <v>274</v>
      </c>
      <c r="F134">
        <v>0</v>
      </c>
      <c r="G134">
        <v>0</v>
      </c>
      <c r="H134">
        <v>166</v>
      </c>
      <c r="I134">
        <v>0</v>
      </c>
      <c r="J134">
        <v>0.5</v>
      </c>
      <c r="K134">
        <v>1</v>
      </c>
      <c r="L134">
        <v>0</v>
      </c>
      <c r="M134">
        <v>3</v>
      </c>
      <c r="N134">
        <v>0</v>
      </c>
      <c r="O134" t="s">
        <v>18</v>
      </c>
      <c r="P134" t="s">
        <v>19</v>
      </c>
      <c r="Q134" t="s">
        <v>20</v>
      </c>
      <c r="R134" t="s">
        <v>21</v>
      </c>
      <c r="S134" t="s">
        <v>41</v>
      </c>
    </row>
    <row r="135" spans="1:19" x14ac:dyDescent="0.35">
      <c r="A135">
        <v>56</v>
      </c>
      <c r="B135">
        <v>1</v>
      </c>
      <c r="C135">
        <v>0</v>
      </c>
      <c r="D135">
        <v>132</v>
      </c>
      <c r="E135">
        <v>184</v>
      </c>
      <c r="F135">
        <v>0</v>
      </c>
      <c r="G135">
        <v>0</v>
      </c>
      <c r="H135">
        <v>105</v>
      </c>
      <c r="I135">
        <v>1</v>
      </c>
      <c r="J135">
        <v>2.1</v>
      </c>
      <c r="K135">
        <v>1</v>
      </c>
      <c r="L135">
        <v>1</v>
      </c>
      <c r="M135">
        <v>1</v>
      </c>
      <c r="N135">
        <v>0</v>
      </c>
      <c r="O135" t="s">
        <v>18</v>
      </c>
      <c r="P135" t="s">
        <v>19</v>
      </c>
      <c r="Q135" t="s">
        <v>22</v>
      </c>
      <c r="R135" t="s">
        <v>25</v>
      </c>
      <c r="S135" t="s">
        <v>41</v>
      </c>
    </row>
    <row r="136" spans="1:19" x14ac:dyDescent="0.35">
      <c r="A136">
        <v>57</v>
      </c>
      <c r="B136">
        <v>0</v>
      </c>
      <c r="C136">
        <v>0</v>
      </c>
      <c r="D136">
        <v>120</v>
      </c>
      <c r="E136">
        <v>354</v>
      </c>
      <c r="F136">
        <v>0</v>
      </c>
      <c r="G136">
        <v>1</v>
      </c>
      <c r="H136">
        <v>163</v>
      </c>
      <c r="I136">
        <v>1</v>
      </c>
      <c r="J136">
        <v>0.6</v>
      </c>
      <c r="K136">
        <v>2</v>
      </c>
      <c r="L136">
        <v>0</v>
      </c>
      <c r="M136">
        <v>2</v>
      </c>
      <c r="N136">
        <v>1</v>
      </c>
      <c r="O136" t="s">
        <v>26</v>
      </c>
      <c r="P136" t="s">
        <v>19</v>
      </c>
      <c r="Q136" t="s">
        <v>20</v>
      </c>
      <c r="R136" t="s">
        <v>21</v>
      </c>
      <c r="S136" t="s">
        <v>41</v>
      </c>
    </row>
    <row r="137" spans="1:19" x14ac:dyDescent="0.35">
      <c r="A137">
        <v>43</v>
      </c>
      <c r="B137">
        <v>1</v>
      </c>
      <c r="C137">
        <v>2</v>
      </c>
      <c r="D137">
        <v>130</v>
      </c>
      <c r="E137">
        <v>315</v>
      </c>
      <c r="F137">
        <v>0</v>
      </c>
      <c r="G137">
        <v>1</v>
      </c>
      <c r="H137">
        <v>162</v>
      </c>
      <c r="I137">
        <v>0</v>
      </c>
      <c r="J137">
        <v>1.9</v>
      </c>
      <c r="K137">
        <v>2</v>
      </c>
      <c r="L137">
        <v>1</v>
      </c>
      <c r="M137">
        <v>2</v>
      </c>
      <c r="N137">
        <v>1</v>
      </c>
      <c r="O137" t="s">
        <v>26</v>
      </c>
      <c r="P137" t="s">
        <v>19</v>
      </c>
      <c r="Q137" t="s">
        <v>22</v>
      </c>
      <c r="R137" t="s">
        <v>21</v>
      </c>
      <c r="S137" t="s">
        <v>43</v>
      </c>
    </row>
    <row r="138" spans="1:19" x14ac:dyDescent="0.35">
      <c r="A138">
        <v>45</v>
      </c>
      <c r="B138">
        <v>0</v>
      </c>
      <c r="C138">
        <v>1</v>
      </c>
      <c r="D138">
        <v>112</v>
      </c>
      <c r="E138">
        <v>160</v>
      </c>
      <c r="F138">
        <v>0</v>
      </c>
      <c r="G138">
        <v>1</v>
      </c>
      <c r="H138">
        <v>138</v>
      </c>
      <c r="I138">
        <v>0</v>
      </c>
      <c r="J138">
        <v>0</v>
      </c>
      <c r="K138">
        <v>1</v>
      </c>
      <c r="L138">
        <v>0</v>
      </c>
      <c r="M138">
        <v>2</v>
      </c>
      <c r="N138">
        <v>1</v>
      </c>
      <c r="O138" t="s">
        <v>26</v>
      </c>
      <c r="P138" t="s">
        <v>19</v>
      </c>
      <c r="Q138" t="s">
        <v>20</v>
      </c>
      <c r="R138" t="s">
        <v>25</v>
      </c>
      <c r="S138" t="s">
        <v>42</v>
      </c>
    </row>
    <row r="139" spans="1:19" x14ac:dyDescent="0.35">
      <c r="A139">
        <v>43</v>
      </c>
      <c r="B139">
        <v>1</v>
      </c>
      <c r="C139">
        <v>0</v>
      </c>
      <c r="D139">
        <v>150</v>
      </c>
      <c r="E139">
        <v>247</v>
      </c>
      <c r="F139">
        <v>0</v>
      </c>
      <c r="G139">
        <v>1</v>
      </c>
      <c r="H139">
        <v>171</v>
      </c>
      <c r="I139">
        <v>0</v>
      </c>
      <c r="J139">
        <v>1.5</v>
      </c>
      <c r="K139">
        <v>2</v>
      </c>
      <c r="L139">
        <v>0</v>
      </c>
      <c r="M139">
        <v>2</v>
      </c>
      <c r="N139">
        <v>1</v>
      </c>
      <c r="O139" t="s">
        <v>26</v>
      </c>
      <c r="P139" t="s">
        <v>19</v>
      </c>
      <c r="Q139" t="s">
        <v>24</v>
      </c>
      <c r="R139" t="s">
        <v>21</v>
      </c>
      <c r="S139" t="s">
        <v>41</v>
      </c>
    </row>
    <row r="140" spans="1:19" x14ac:dyDescent="0.35">
      <c r="A140">
        <v>56</v>
      </c>
      <c r="B140">
        <v>1</v>
      </c>
      <c r="C140">
        <v>0</v>
      </c>
      <c r="D140">
        <v>130</v>
      </c>
      <c r="E140">
        <v>283</v>
      </c>
      <c r="F140">
        <v>1</v>
      </c>
      <c r="G140">
        <v>0</v>
      </c>
      <c r="H140">
        <v>103</v>
      </c>
      <c r="I140">
        <v>1</v>
      </c>
      <c r="J140">
        <v>1.6</v>
      </c>
      <c r="K140">
        <v>0</v>
      </c>
      <c r="L140">
        <v>0</v>
      </c>
      <c r="M140">
        <v>3</v>
      </c>
      <c r="N140">
        <v>0</v>
      </c>
      <c r="O140" t="s">
        <v>18</v>
      </c>
      <c r="P140" t="s">
        <v>19</v>
      </c>
      <c r="Q140" t="s">
        <v>22</v>
      </c>
      <c r="R140" t="s">
        <v>21</v>
      </c>
      <c r="S140" t="s">
        <v>41</v>
      </c>
    </row>
    <row r="141" spans="1:19" x14ac:dyDescent="0.35">
      <c r="A141">
        <v>56</v>
      </c>
      <c r="B141">
        <v>1</v>
      </c>
      <c r="C141">
        <v>1</v>
      </c>
      <c r="D141">
        <v>120</v>
      </c>
      <c r="E141">
        <v>240</v>
      </c>
      <c r="F141">
        <v>0</v>
      </c>
      <c r="G141">
        <v>1</v>
      </c>
      <c r="H141">
        <v>169</v>
      </c>
      <c r="I141">
        <v>0</v>
      </c>
      <c r="J141">
        <v>0</v>
      </c>
      <c r="K141">
        <v>0</v>
      </c>
      <c r="L141">
        <v>0</v>
      </c>
      <c r="M141">
        <v>2</v>
      </c>
      <c r="N141">
        <v>1</v>
      </c>
      <c r="O141" t="s">
        <v>26</v>
      </c>
      <c r="P141" t="s">
        <v>19</v>
      </c>
      <c r="Q141" t="s">
        <v>20</v>
      </c>
      <c r="R141" t="s">
        <v>21</v>
      </c>
      <c r="S141" t="s">
        <v>42</v>
      </c>
    </row>
    <row r="142" spans="1:19" x14ac:dyDescent="0.35">
      <c r="A142">
        <v>39</v>
      </c>
      <c r="B142">
        <v>0</v>
      </c>
      <c r="C142">
        <v>2</v>
      </c>
      <c r="D142">
        <v>94</v>
      </c>
      <c r="E142">
        <v>199</v>
      </c>
      <c r="F142">
        <v>0</v>
      </c>
      <c r="G142">
        <v>1</v>
      </c>
      <c r="H142">
        <v>179</v>
      </c>
      <c r="I142">
        <v>0</v>
      </c>
      <c r="J142">
        <v>0</v>
      </c>
      <c r="K142">
        <v>2</v>
      </c>
      <c r="L142">
        <v>0</v>
      </c>
      <c r="M142">
        <v>2</v>
      </c>
      <c r="N142">
        <v>1</v>
      </c>
      <c r="O142" t="s">
        <v>26</v>
      </c>
      <c r="P142" t="s">
        <v>19</v>
      </c>
      <c r="Q142" t="s">
        <v>20</v>
      </c>
      <c r="R142" t="s">
        <v>25</v>
      </c>
      <c r="S142" t="s">
        <v>43</v>
      </c>
    </row>
    <row r="143" spans="1:19" x14ac:dyDescent="0.35">
      <c r="A143">
        <v>54</v>
      </c>
      <c r="B143">
        <v>1</v>
      </c>
      <c r="C143">
        <v>0</v>
      </c>
      <c r="D143">
        <v>110</v>
      </c>
      <c r="E143">
        <v>239</v>
      </c>
      <c r="F143">
        <v>0</v>
      </c>
      <c r="G143">
        <v>1</v>
      </c>
      <c r="H143">
        <v>126</v>
      </c>
      <c r="I143">
        <v>1</v>
      </c>
      <c r="J143">
        <v>2.8</v>
      </c>
      <c r="K143">
        <v>1</v>
      </c>
      <c r="L143">
        <v>1</v>
      </c>
      <c r="M143">
        <v>3</v>
      </c>
      <c r="N143">
        <v>0</v>
      </c>
      <c r="O143" t="s">
        <v>18</v>
      </c>
      <c r="P143" t="s">
        <v>19</v>
      </c>
      <c r="Q143" t="s">
        <v>20</v>
      </c>
      <c r="R143" t="s">
        <v>21</v>
      </c>
      <c r="S143" t="s">
        <v>41</v>
      </c>
    </row>
    <row r="144" spans="1:19" x14ac:dyDescent="0.35">
      <c r="A144">
        <v>56</v>
      </c>
      <c r="B144">
        <v>0</v>
      </c>
      <c r="C144">
        <v>0</v>
      </c>
      <c r="D144">
        <v>200</v>
      </c>
      <c r="E144">
        <v>288</v>
      </c>
      <c r="F144">
        <v>1</v>
      </c>
      <c r="G144">
        <v>0</v>
      </c>
      <c r="H144">
        <v>133</v>
      </c>
      <c r="I144">
        <v>1</v>
      </c>
      <c r="J144">
        <v>4</v>
      </c>
      <c r="K144">
        <v>0</v>
      </c>
      <c r="L144">
        <v>2</v>
      </c>
      <c r="M144">
        <v>3</v>
      </c>
      <c r="N144">
        <v>0</v>
      </c>
      <c r="O144" t="s">
        <v>18</v>
      </c>
      <c r="P144" t="s">
        <v>19</v>
      </c>
      <c r="Q144" t="s">
        <v>24</v>
      </c>
      <c r="R144" t="s">
        <v>21</v>
      </c>
      <c r="S144" t="s">
        <v>41</v>
      </c>
    </row>
    <row r="145" spans="1:19" x14ac:dyDescent="0.35">
      <c r="A145">
        <v>64</v>
      </c>
      <c r="B145">
        <v>1</v>
      </c>
      <c r="C145">
        <v>0</v>
      </c>
      <c r="D145">
        <v>120</v>
      </c>
      <c r="E145">
        <v>246</v>
      </c>
      <c r="F145">
        <v>0</v>
      </c>
      <c r="G145">
        <v>0</v>
      </c>
      <c r="H145">
        <v>96</v>
      </c>
      <c r="I145">
        <v>1</v>
      </c>
      <c r="J145">
        <v>2.2000000000000002</v>
      </c>
      <c r="K145">
        <v>0</v>
      </c>
      <c r="L145">
        <v>1</v>
      </c>
      <c r="M145">
        <v>2</v>
      </c>
      <c r="N145">
        <v>0</v>
      </c>
      <c r="O145" t="s">
        <v>18</v>
      </c>
      <c r="P145" t="s">
        <v>19</v>
      </c>
      <c r="Q145" t="s">
        <v>20</v>
      </c>
      <c r="R145" t="s">
        <v>21</v>
      </c>
      <c r="S145" t="s">
        <v>41</v>
      </c>
    </row>
    <row r="146" spans="1:19" x14ac:dyDescent="0.35">
      <c r="A146">
        <v>56</v>
      </c>
      <c r="B146">
        <v>0</v>
      </c>
      <c r="C146">
        <v>0</v>
      </c>
      <c r="D146">
        <v>134</v>
      </c>
      <c r="E146">
        <v>409</v>
      </c>
      <c r="F146">
        <v>0</v>
      </c>
      <c r="G146">
        <v>0</v>
      </c>
      <c r="H146">
        <v>150</v>
      </c>
      <c r="I146">
        <v>1</v>
      </c>
      <c r="J146">
        <v>1.9</v>
      </c>
      <c r="K146">
        <v>1</v>
      </c>
      <c r="L146">
        <v>2</v>
      </c>
      <c r="M146">
        <v>3</v>
      </c>
      <c r="N146">
        <v>0</v>
      </c>
      <c r="O146" t="s">
        <v>18</v>
      </c>
      <c r="P146" t="s">
        <v>19</v>
      </c>
      <c r="Q146" t="s">
        <v>22</v>
      </c>
      <c r="R146" t="s">
        <v>21</v>
      </c>
      <c r="S146" t="s">
        <v>41</v>
      </c>
    </row>
    <row r="147" spans="1:19" x14ac:dyDescent="0.35">
      <c r="A147">
        <v>64</v>
      </c>
      <c r="B147">
        <v>1</v>
      </c>
      <c r="C147">
        <v>3</v>
      </c>
      <c r="D147">
        <v>110</v>
      </c>
      <c r="E147">
        <v>211</v>
      </c>
      <c r="F147">
        <v>0</v>
      </c>
      <c r="G147">
        <v>0</v>
      </c>
      <c r="H147">
        <v>144</v>
      </c>
      <c r="I147">
        <v>1</v>
      </c>
      <c r="J147">
        <v>1.8</v>
      </c>
      <c r="K147">
        <v>1</v>
      </c>
      <c r="L147">
        <v>0</v>
      </c>
      <c r="M147">
        <v>2</v>
      </c>
      <c r="N147">
        <v>1</v>
      </c>
      <c r="O147" t="s">
        <v>26</v>
      </c>
      <c r="P147" t="s">
        <v>19</v>
      </c>
      <c r="Q147" t="s">
        <v>20</v>
      </c>
      <c r="R147" t="s">
        <v>21</v>
      </c>
      <c r="S147" t="s">
        <v>44</v>
      </c>
    </row>
    <row r="148" spans="1:19" x14ac:dyDescent="0.35">
      <c r="A148">
        <v>60</v>
      </c>
      <c r="B148">
        <v>1</v>
      </c>
      <c r="C148">
        <v>0</v>
      </c>
      <c r="D148">
        <v>140</v>
      </c>
      <c r="E148">
        <v>293</v>
      </c>
      <c r="F148">
        <v>0</v>
      </c>
      <c r="G148">
        <v>0</v>
      </c>
      <c r="H148">
        <v>170</v>
      </c>
      <c r="I148">
        <v>0</v>
      </c>
      <c r="J148">
        <v>1.2</v>
      </c>
      <c r="K148">
        <v>1</v>
      </c>
      <c r="L148">
        <v>2</v>
      </c>
      <c r="M148">
        <v>3</v>
      </c>
      <c r="N148">
        <v>0</v>
      </c>
      <c r="O148" t="s">
        <v>18</v>
      </c>
      <c r="P148" t="s">
        <v>19</v>
      </c>
      <c r="Q148" t="s">
        <v>22</v>
      </c>
      <c r="R148" t="s">
        <v>21</v>
      </c>
      <c r="S148" t="s">
        <v>41</v>
      </c>
    </row>
    <row r="149" spans="1:19" x14ac:dyDescent="0.35">
      <c r="A149">
        <v>42</v>
      </c>
      <c r="B149">
        <v>1</v>
      </c>
      <c r="C149">
        <v>2</v>
      </c>
      <c r="D149">
        <v>130</v>
      </c>
      <c r="E149">
        <v>180</v>
      </c>
      <c r="F149">
        <v>0</v>
      </c>
      <c r="G149">
        <v>1</v>
      </c>
      <c r="H149">
        <v>150</v>
      </c>
      <c r="I149">
        <v>0</v>
      </c>
      <c r="J149">
        <v>0</v>
      </c>
      <c r="K149">
        <v>2</v>
      </c>
      <c r="L149">
        <v>0</v>
      </c>
      <c r="M149">
        <v>2</v>
      </c>
      <c r="N149">
        <v>1</v>
      </c>
      <c r="O149" t="s">
        <v>26</v>
      </c>
      <c r="P149" t="s">
        <v>19</v>
      </c>
      <c r="Q149" t="s">
        <v>22</v>
      </c>
      <c r="R149" t="s">
        <v>25</v>
      </c>
      <c r="S149" t="s">
        <v>43</v>
      </c>
    </row>
    <row r="150" spans="1:19" x14ac:dyDescent="0.35">
      <c r="A150">
        <v>45</v>
      </c>
      <c r="B150">
        <v>1</v>
      </c>
      <c r="C150">
        <v>1</v>
      </c>
      <c r="D150">
        <v>128</v>
      </c>
      <c r="E150">
        <v>308</v>
      </c>
      <c r="F150">
        <v>0</v>
      </c>
      <c r="G150">
        <v>0</v>
      </c>
      <c r="H150">
        <v>170</v>
      </c>
      <c r="I150">
        <v>0</v>
      </c>
      <c r="J150">
        <v>0</v>
      </c>
      <c r="K150">
        <v>2</v>
      </c>
      <c r="L150">
        <v>0</v>
      </c>
      <c r="M150">
        <v>2</v>
      </c>
      <c r="N150">
        <v>1</v>
      </c>
      <c r="O150" t="s">
        <v>26</v>
      </c>
      <c r="P150" t="s">
        <v>19</v>
      </c>
      <c r="Q150" t="s">
        <v>20</v>
      </c>
      <c r="R150" t="s">
        <v>21</v>
      </c>
      <c r="S150" t="s">
        <v>42</v>
      </c>
    </row>
    <row r="151" spans="1:19" x14ac:dyDescent="0.35">
      <c r="A151">
        <v>57</v>
      </c>
      <c r="B151">
        <v>1</v>
      </c>
      <c r="C151">
        <v>0</v>
      </c>
      <c r="D151">
        <v>165</v>
      </c>
      <c r="E151">
        <v>289</v>
      </c>
      <c r="F151">
        <v>1</v>
      </c>
      <c r="G151">
        <v>0</v>
      </c>
      <c r="H151">
        <v>124</v>
      </c>
      <c r="I151">
        <v>0</v>
      </c>
      <c r="J151">
        <v>1</v>
      </c>
      <c r="K151">
        <v>1</v>
      </c>
      <c r="L151">
        <v>3</v>
      </c>
      <c r="M151">
        <v>3</v>
      </c>
      <c r="N151">
        <v>0</v>
      </c>
      <c r="O151" t="s">
        <v>18</v>
      </c>
      <c r="P151" t="s">
        <v>19</v>
      </c>
      <c r="Q151" t="s">
        <v>24</v>
      </c>
      <c r="R151" t="s">
        <v>21</v>
      </c>
      <c r="S151" t="s">
        <v>41</v>
      </c>
    </row>
    <row r="152" spans="1:19" x14ac:dyDescent="0.35">
      <c r="A152">
        <v>64</v>
      </c>
      <c r="B152">
        <v>1</v>
      </c>
      <c r="C152">
        <v>2</v>
      </c>
      <c r="D152">
        <v>125</v>
      </c>
      <c r="E152">
        <v>309</v>
      </c>
      <c r="F152">
        <v>0</v>
      </c>
      <c r="G152">
        <v>1</v>
      </c>
      <c r="H152">
        <v>131</v>
      </c>
      <c r="I152">
        <v>1</v>
      </c>
      <c r="J152">
        <v>1.8</v>
      </c>
      <c r="K152">
        <v>1</v>
      </c>
      <c r="L152">
        <v>0</v>
      </c>
      <c r="M152">
        <v>3</v>
      </c>
      <c r="N152">
        <v>0</v>
      </c>
      <c r="O152" t="s">
        <v>18</v>
      </c>
      <c r="P152" t="s">
        <v>19</v>
      </c>
      <c r="Q152" t="s">
        <v>20</v>
      </c>
      <c r="R152" t="s">
        <v>21</v>
      </c>
      <c r="S152" t="s">
        <v>43</v>
      </c>
    </row>
    <row r="153" spans="1:19" x14ac:dyDescent="0.35">
      <c r="A153">
        <v>41</v>
      </c>
      <c r="B153">
        <v>1</v>
      </c>
      <c r="C153">
        <v>2</v>
      </c>
      <c r="D153">
        <v>112</v>
      </c>
      <c r="E153">
        <v>250</v>
      </c>
      <c r="F153">
        <v>0</v>
      </c>
      <c r="G153">
        <v>1</v>
      </c>
      <c r="H153">
        <v>179</v>
      </c>
      <c r="I153">
        <v>0</v>
      </c>
      <c r="J153">
        <v>0</v>
      </c>
      <c r="K153">
        <v>2</v>
      </c>
      <c r="L153">
        <v>0</v>
      </c>
      <c r="M153">
        <v>2</v>
      </c>
      <c r="N153">
        <v>1</v>
      </c>
      <c r="O153" t="s">
        <v>26</v>
      </c>
      <c r="P153" t="s">
        <v>19</v>
      </c>
      <c r="Q153" t="s">
        <v>20</v>
      </c>
      <c r="R153" t="s">
        <v>21</v>
      </c>
      <c r="S153" t="s">
        <v>43</v>
      </c>
    </row>
    <row r="154" spans="1:19" x14ac:dyDescent="0.35">
      <c r="A154">
        <v>56</v>
      </c>
      <c r="B154">
        <v>1</v>
      </c>
      <c r="C154">
        <v>1</v>
      </c>
      <c r="D154">
        <v>130</v>
      </c>
      <c r="E154">
        <v>221</v>
      </c>
      <c r="F154">
        <v>0</v>
      </c>
      <c r="G154">
        <v>0</v>
      </c>
      <c r="H154">
        <v>163</v>
      </c>
      <c r="I154">
        <v>0</v>
      </c>
      <c r="J154">
        <v>0</v>
      </c>
      <c r="K154">
        <v>2</v>
      </c>
      <c r="L154">
        <v>0</v>
      </c>
      <c r="M154">
        <v>3</v>
      </c>
      <c r="N154">
        <v>1</v>
      </c>
      <c r="O154" t="s">
        <v>26</v>
      </c>
      <c r="P154" t="s">
        <v>19</v>
      </c>
      <c r="Q154" t="s">
        <v>22</v>
      </c>
      <c r="R154" t="s">
        <v>21</v>
      </c>
      <c r="S154" t="s">
        <v>42</v>
      </c>
    </row>
    <row r="155" spans="1:19" x14ac:dyDescent="0.35">
      <c r="A155">
        <v>69</v>
      </c>
      <c r="B155">
        <v>1</v>
      </c>
      <c r="C155">
        <v>3</v>
      </c>
      <c r="D155">
        <v>160</v>
      </c>
      <c r="E155">
        <v>234</v>
      </c>
      <c r="F155">
        <v>1</v>
      </c>
      <c r="G155">
        <v>0</v>
      </c>
      <c r="H155">
        <v>131</v>
      </c>
      <c r="I155">
        <v>0</v>
      </c>
      <c r="J155">
        <v>0.1</v>
      </c>
      <c r="K155">
        <v>1</v>
      </c>
      <c r="L155">
        <v>1</v>
      </c>
      <c r="M155">
        <v>2</v>
      </c>
      <c r="N155">
        <v>1</v>
      </c>
      <c r="O155" t="s">
        <v>26</v>
      </c>
      <c r="P155" t="s">
        <v>23</v>
      </c>
      <c r="Q155" t="s">
        <v>24</v>
      </c>
      <c r="R155" t="s">
        <v>21</v>
      </c>
      <c r="S155" t="s">
        <v>44</v>
      </c>
    </row>
    <row r="156" spans="1:19" x14ac:dyDescent="0.35">
      <c r="A156">
        <v>67</v>
      </c>
      <c r="B156">
        <v>1</v>
      </c>
      <c r="C156">
        <v>0</v>
      </c>
      <c r="D156">
        <v>160</v>
      </c>
      <c r="E156">
        <v>286</v>
      </c>
      <c r="F156">
        <v>0</v>
      </c>
      <c r="G156">
        <v>0</v>
      </c>
      <c r="H156">
        <v>108</v>
      </c>
      <c r="I156">
        <v>1</v>
      </c>
      <c r="J156">
        <v>1.5</v>
      </c>
      <c r="K156">
        <v>1</v>
      </c>
      <c r="L156">
        <v>3</v>
      </c>
      <c r="M156">
        <v>2</v>
      </c>
      <c r="N156">
        <v>0</v>
      </c>
      <c r="O156" t="s">
        <v>18</v>
      </c>
      <c r="P156" t="s">
        <v>23</v>
      </c>
      <c r="Q156" t="s">
        <v>24</v>
      </c>
      <c r="R156" t="s">
        <v>21</v>
      </c>
      <c r="S156" t="s">
        <v>41</v>
      </c>
    </row>
    <row r="157" spans="1:19" x14ac:dyDescent="0.35">
      <c r="A157">
        <v>58</v>
      </c>
      <c r="B157">
        <v>1</v>
      </c>
      <c r="C157">
        <v>0</v>
      </c>
      <c r="D157">
        <v>100</v>
      </c>
      <c r="E157">
        <v>234</v>
      </c>
      <c r="F157">
        <v>0</v>
      </c>
      <c r="G157">
        <v>1</v>
      </c>
      <c r="H157">
        <v>156</v>
      </c>
      <c r="I157">
        <v>0</v>
      </c>
      <c r="J157">
        <v>0.1</v>
      </c>
      <c r="K157">
        <v>2</v>
      </c>
      <c r="L157">
        <v>1</v>
      </c>
      <c r="M157">
        <v>3</v>
      </c>
      <c r="N157">
        <v>0</v>
      </c>
      <c r="O157" t="s">
        <v>18</v>
      </c>
      <c r="P157" t="s">
        <v>19</v>
      </c>
      <c r="Q157" t="s">
        <v>20</v>
      </c>
      <c r="R157" t="s">
        <v>21</v>
      </c>
      <c r="S157" t="s">
        <v>41</v>
      </c>
    </row>
    <row r="158" spans="1:19" x14ac:dyDescent="0.35">
      <c r="A158">
        <v>45</v>
      </c>
      <c r="B158">
        <v>1</v>
      </c>
      <c r="C158">
        <v>0</v>
      </c>
      <c r="D158">
        <v>115</v>
      </c>
      <c r="E158">
        <v>260</v>
      </c>
      <c r="F158">
        <v>0</v>
      </c>
      <c r="G158">
        <v>0</v>
      </c>
      <c r="H158">
        <v>185</v>
      </c>
      <c r="I158">
        <v>0</v>
      </c>
      <c r="J158">
        <v>0</v>
      </c>
      <c r="K158">
        <v>2</v>
      </c>
      <c r="L158">
        <v>0</v>
      </c>
      <c r="M158">
        <v>2</v>
      </c>
      <c r="N158">
        <v>1</v>
      </c>
      <c r="O158" t="s">
        <v>26</v>
      </c>
      <c r="P158" t="s">
        <v>19</v>
      </c>
      <c r="Q158" t="s">
        <v>20</v>
      </c>
      <c r="R158" t="s">
        <v>21</v>
      </c>
      <c r="S158" t="s">
        <v>41</v>
      </c>
    </row>
    <row r="159" spans="1:19" x14ac:dyDescent="0.35">
      <c r="A159">
        <v>60</v>
      </c>
      <c r="B159">
        <v>0</v>
      </c>
      <c r="C159">
        <v>2</v>
      </c>
      <c r="D159">
        <v>102</v>
      </c>
      <c r="E159">
        <v>318</v>
      </c>
      <c r="F159">
        <v>0</v>
      </c>
      <c r="G159">
        <v>1</v>
      </c>
      <c r="H159">
        <v>160</v>
      </c>
      <c r="I159">
        <v>0</v>
      </c>
      <c r="J159">
        <v>0</v>
      </c>
      <c r="K159">
        <v>2</v>
      </c>
      <c r="L159">
        <v>1</v>
      </c>
      <c r="M159">
        <v>2</v>
      </c>
      <c r="N159">
        <v>1</v>
      </c>
      <c r="O159" t="s">
        <v>26</v>
      </c>
      <c r="P159" t="s">
        <v>19</v>
      </c>
      <c r="Q159" t="s">
        <v>20</v>
      </c>
      <c r="R159" t="s">
        <v>21</v>
      </c>
      <c r="S159" t="s">
        <v>43</v>
      </c>
    </row>
    <row r="160" spans="1:19" x14ac:dyDescent="0.35">
      <c r="A160">
        <v>50</v>
      </c>
      <c r="B160">
        <v>1</v>
      </c>
      <c r="C160">
        <v>0</v>
      </c>
      <c r="D160">
        <v>144</v>
      </c>
      <c r="E160">
        <v>200</v>
      </c>
      <c r="F160">
        <v>0</v>
      </c>
      <c r="G160">
        <v>0</v>
      </c>
      <c r="H160">
        <v>126</v>
      </c>
      <c r="I160">
        <v>1</v>
      </c>
      <c r="J160">
        <v>0.9</v>
      </c>
      <c r="K160">
        <v>1</v>
      </c>
      <c r="L160">
        <v>0</v>
      </c>
      <c r="M160">
        <v>3</v>
      </c>
      <c r="N160">
        <v>0</v>
      </c>
      <c r="O160" t="s">
        <v>18</v>
      </c>
      <c r="P160" t="s">
        <v>19</v>
      </c>
      <c r="Q160" t="s">
        <v>24</v>
      </c>
      <c r="R160" t="s">
        <v>25</v>
      </c>
      <c r="S160" t="s">
        <v>41</v>
      </c>
    </row>
    <row r="161" spans="1:19" x14ac:dyDescent="0.35">
      <c r="A161">
        <v>64</v>
      </c>
      <c r="B161">
        <v>1</v>
      </c>
      <c r="C161">
        <v>3</v>
      </c>
      <c r="D161">
        <v>170</v>
      </c>
      <c r="E161">
        <v>227</v>
      </c>
      <c r="F161">
        <v>0</v>
      </c>
      <c r="G161">
        <v>0</v>
      </c>
      <c r="H161">
        <v>155</v>
      </c>
      <c r="I161">
        <v>0</v>
      </c>
      <c r="J161">
        <v>0.6</v>
      </c>
      <c r="K161">
        <v>1</v>
      </c>
      <c r="L161">
        <v>0</v>
      </c>
      <c r="M161">
        <v>3</v>
      </c>
      <c r="N161">
        <v>1</v>
      </c>
      <c r="O161" t="s">
        <v>26</v>
      </c>
      <c r="P161" t="s">
        <v>19</v>
      </c>
      <c r="Q161" t="s">
        <v>24</v>
      </c>
      <c r="R161" t="s">
        <v>21</v>
      </c>
      <c r="S161" t="s">
        <v>44</v>
      </c>
    </row>
    <row r="162" spans="1:19" x14ac:dyDescent="0.35">
      <c r="A162">
        <v>42</v>
      </c>
      <c r="B162">
        <v>1</v>
      </c>
      <c r="C162">
        <v>3</v>
      </c>
      <c r="D162">
        <v>148</v>
      </c>
      <c r="E162">
        <v>244</v>
      </c>
      <c r="F162">
        <v>0</v>
      </c>
      <c r="G162">
        <v>0</v>
      </c>
      <c r="H162">
        <v>178</v>
      </c>
      <c r="I162">
        <v>0</v>
      </c>
      <c r="J162">
        <v>0.8</v>
      </c>
      <c r="K162">
        <v>2</v>
      </c>
      <c r="L162">
        <v>2</v>
      </c>
      <c r="M162">
        <v>2</v>
      </c>
      <c r="N162">
        <v>1</v>
      </c>
      <c r="O162" t="s">
        <v>26</v>
      </c>
      <c r="P162" t="s">
        <v>19</v>
      </c>
      <c r="Q162" t="s">
        <v>24</v>
      </c>
      <c r="R162" t="s">
        <v>21</v>
      </c>
      <c r="S162" t="s">
        <v>44</v>
      </c>
    </row>
    <row r="163" spans="1:19" x14ac:dyDescent="0.35">
      <c r="A163">
        <v>42</v>
      </c>
      <c r="B163">
        <v>1</v>
      </c>
      <c r="C163">
        <v>2</v>
      </c>
      <c r="D163">
        <v>120</v>
      </c>
      <c r="E163">
        <v>240</v>
      </c>
      <c r="F163">
        <v>1</v>
      </c>
      <c r="G163">
        <v>1</v>
      </c>
      <c r="H163">
        <v>194</v>
      </c>
      <c r="I163">
        <v>0</v>
      </c>
      <c r="J163">
        <v>0.8</v>
      </c>
      <c r="K163">
        <v>0</v>
      </c>
      <c r="L163">
        <v>0</v>
      </c>
      <c r="M163">
        <v>3</v>
      </c>
      <c r="N163">
        <v>1</v>
      </c>
      <c r="O163" t="s">
        <v>26</v>
      </c>
      <c r="P163" t="s">
        <v>19</v>
      </c>
      <c r="Q163" t="s">
        <v>20</v>
      </c>
      <c r="R163" t="s">
        <v>21</v>
      </c>
      <c r="S163" t="s">
        <v>43</v>
      </c>
    </row>
    <row r="164" spans="1:19" x14ac:dyDescent="0.35">
      <c r="A164">
        <v>50</v>
      </c>
      <c r="B164">
        <v>1</v>
      </c>
      <c r="C164">
        <v>0</v>
      </c>
      <c r="D164">
        <v>150</v>
      </c>
      <c r="E164">
        <v>243</v>
      </c>
      <c r="F164">
        <v>0</v>
      </c>
      <c r="G164">
        <v>0</v>
      </c>
      <c r="H164">
        <v>128</v>
      </c>
      <c r="I164">
        <v>0</v>
      </c>
      <c r="J164">
        <v>2.6</v>
      </c>
      <c r="K164">
        <v>1</v>
      </c>
      <c r="L164">
        <v>0</v>
      </c>
      <c r="M164">
        <v>3</v>
      </c>
      <c r="N164">
        <v>0</v>
      </c>
      <c r="O164" t="s">
        <v>18</v>
      </c>
      <c r="P164" t="s">
        <v>19</v>
      </c>
      <c r="Q164" t="s">
        <v>24</v>
      </c>
      <c r="R164" t="s">
        <v>21</v>
      </c>
      <c r="S164" t="s">
        <v>41</v>
      </c>
    </row>
    <row r="165" spans="1:19" x14ac:dyDescent="0.35">
      <c r="A165">
        <v>49</v>
      </c>
      <c r="B165">
        <v>1</v>
      </c>
      <c r="C165">
        <v>1</v>
      </c>
      <c r="D165">
        <v>130</v>
      </c>
      <c r="E165">
        <v>266</v>
      </c>
      <c r="F165">
        <v>0</v>
      </c>
      <c r="G165">
        <v>1</v>
      </c>
      <c r="H165">
        <v>171</v>
      </c>
      <c r="I165">
        <v>0</v>
      </c>
      <c r="J165">
        <v>0.6</v>
      </c>
      <c r="K165">
        <v>2</v>
      </c>
      <c r="L165">
        <v>0</v>
      </c>
      <c r="M165">
        <v>2</v>
      </c>
      <c r="N165">
        <v>1</v>
      </c>
      <c r="O165" t="s">
        <v>26</v>
      </c>
      <c r="P165" t="s">
        <v>19</v>
      </c>
      <c r="Q165" t="s">
        <v>22</v>
      </c>
      <c r="R165" t="s">
        <v>21</v>
      </c>
      <c r="S165" t="s">
        <v>42</v>
      </c>
    </row>
    <row r="166" spans="1:19" x14ac:dyDescent="0.35">
      <c r="A166">
        <v>65</v>
      </c>
      <c r="B166">
        <v>1</v>
      </c>
      <c r="C166">
        <v>0</v>
      </c>
      <c r="D166">
        <v>135</v>
      </c>
      <c r="E166">
        <v>254</v>
      </c>
      <c r="F166">
        <v>0</v>
      </c>
      <c r="G166">
        <v>0</v>
      </c>
      <c r="H166">
        <v>127</v>
      </c>
      <c r="I166">
        <v>0</v>
      </c>
      <c r="J166">
        <v>2.8</v>
      </c>
      <c r="K166">
        <v>1</v>
      </c>
      <c r="L166">
        <v>1</v>
      </c>
      <c r="M166">
        <v>3</v>
      </c>
      <c r="N166">
        <v>0</v>
      </c>
      <c r="O166" t="s">
        <v>18</v>
      </c>
      <c r="P166" t="s">
        <v>19</v>
      </c>
      <c r="Q166" t="s">
        <v>22</v>
      </c>
      <c r="R166" t="s">
        <v>21</v>
      </c>
      <c r="S166" t="s">
        <v>41</v>
      </c>
    </row>
    <row r="167" spans="1:19" x14ac:dyDescent="0.35">
      <c r="A167">
        <v>46</v>
      </c>
      <c r="B167">
        <v>1</v>
      </c>
      <c r="C167">
        <v>0</v>
      </c>
      <c r="D167">
        <v>140</v>
      </c>
      <c r="E167">
        <v>311</v>
      </c>
      <c r="F167">
        <v>0</v>
      </c>
      <c r="G167">
        <v>1</v>
      </c>
      <c r="H167">
        <v>120</v>
      </c>
      <c r="I167">
        <v>1</v>
      </c>
      <c r="J167">
        <v>1.8</v>
      </c>
      <c r="K167">
        <v>1</v>
      </c>
      <c r="L167">
        <v>2</v>
      </c>
      <c r="M167">
        <v>3</v>
      </c>
      <c r="N167">
        <v>0</v>
      </c>
      <c r="O167" t="s">
        <v>18</v>
      </c>
      <c r="P167" t="s">
        <v>19</v>
      </c>
      <c r="Q167" t="s">
        <v>22</v>
      </c>
      <c r="R167" t="s">
        <v>21</v>
      </c>
      <c r="S167" t="s">
        <v>41</v>
      </c>
    </row>
    <row r="168" spans="1:19" x14ac:dyDescent="0.35">
      <c r="A168">
        <v>57</v>
      </c>
      <c r="B168">
        <v>0</v>
      </c>
      <c r="C168">
        <v>1</v>
      </c>
      <c r="D168">
        <v>130</v>
      </c>
      <c r="E168">
        <v>236</v>
      </c>
      <c r="F168">
        <v>0</v>
      </c>
      <c r="G168">
        <v>0</v>
      </c>
      <c r="H168">
        <v>174</v>
      </c>
      <c r="I168">
        <v>0</v>
      </c>
      <c r="J168">
        <v>0</v>
      </c>
      <c r="K168">
        <v>1</v>
      </c>
      <c r="L168">
        <v>1</v>
      </c>
      <c r="M168">
        <v>2</v>
      </c>
      <c r="N168">
        <v>0</v>
      </c>
      <c r="O168" t="s">
        <v>18</v>
      </c>
      <c r="P168" t="s">
        <v>19</v>
      </c>
      <c r="Q168" t="s">
        <v>22</v>
      </c>
      <c r="R168" t="s">
        <v>21</v>
      </c>
      <c r="S168" t="s">
        <v>42</v>
      </c>
    </row>
    <row r="169" spans="1:19" x14ac:dyDescent="0.35">
      <c r="A169">
        <v>51</v>
      </c>
      <c r="B169">
        <v>1</v>
      </c>
      <c r="C169">
        <v>0</v>
      </c>
      <c r="D169">
        <v>140</v>
      </c>
      <c r="E169">
        <v>261</v>
      </c>
      <c r="F169">
        <v>0</v>
      </c>
      <c r="G169">
        <v>0</v>
      </c>
      <c r="H169">
        <v>186</v>
      </c>
      <c r="I169">
        <v>1</v>
      </c>
      <c r="J169">
        <v>0</v>
      </c>
      <c r="K169">
        <v>2</v>
      </c>
      <c r="L169">
        <v>0</v>
      </c>
      <c r="M169">
        <v>2</v>
      </c>
      <c r="N169">
        <v>1</v>
      </c>
      <c r="O169" t="s">
        <v>26</v>
      </c>
      <c r="P169" t="s">
        <v>19</v>
      </c>
      <c r="Q169" t="s">
        <v>22</v>
      </c>
      <c r="R169" t="s">
        <v>21</v>
      </c>
      <c r="S169" t="s">
        <v>41</v>
      </c>
    </row>
    <row r="170" spans="1:19" x14ac:dyDescent="0.35">
      <c r="A170">
        <v>54</v>
      </c>
      <c r="B170">
        <v>1</v>
      </c>
      <c r="C170">
        <v>2</v>
      </c>
      <c r="D170">
        <v>150</v>
      </c>
      <c r="E170">
        <v>232</v>
      </c>
      <c r="F170">
        <v>0</v>
      </c>
      <c r="G170">
        <v>0</v>
      </c>
      <c r="H170">
        <v>165</v>
      </c>
      <c r="I170">
        <v>0</v>
      </c>
      <c r="J170">
        <v>1.6</v>
      </c>
      <c r="K170">
        <v>2</v>
      </c>
      <c r="L170">
        <v>0</v>
      </c>
      <c r="M170">
        <v>3</v>
      </c>
      <c r="N170">
        <v>1</v>
      </c>
      <c r="O170" t="s">
        <v>26</v>
      </c>
      <c r="P170" t="s">
        <v>19</v>
      </c>
      <c r="Q170" t="s">
        <v>24</v>
      </c>
      <c r="R170" t="s">
        <v>21</v>
      </c>
      <c r="S170" t="s">
        <v>43</v>
      </c>
    </row>
    <row r="171" spans="1:19" x14ac:dyDescent="0.35">
      <c r="A171">
        <v>44</v>
      </c>
      <c r="B171">
        <v>0</v>
      </c>
      <c r="C171">
        <v>2</v>
      </c>
      <c r="D171">
        <v>118</v>
      </c>
      <c r="E171">
        <v>242</v>
      </c>
      <c r="F171">
        <v>0</v>
      </c>
      <c r="G171">
        <v>1</v>
      </c>
      <c r="H171">
        <v>149</v>
      </c>
      <c r="I171">
        <v>0</v>
      </c>
      <c r="J171">
        <v>0.3</v>
      </c>
      <c r="K171">
        <v>1</v>
      </c>
      <c r="L171">
        <v>1</v>
      </c>
      <c r="M171">
        <v>2</v>
      </c>
      <c r="N171">
        <v>1</v>
      </c>
      <c r="O171" t="s">
        <v>26</v>
      </c>
      <c r="P171" t="s">
        <v>19</v>
      </c>
      <c r="Q171" t="s">
        <v>20</v>
      </c>
      <c r="R171" t="s">
        <v>21</v>
      </c>
      <c r="S171" t="s">
        <v>43</v>
      </c>
    </row>
    <row r="172" spans="1:19" x14ac:dyDescent="0.35">
      <c r="A172">
        <v>52</v>
      </c>
      <c r="B172">
        <v>1</v>
      </c>
      <c r="C172">
        <v>1</v>
      </c>
      <c r="D172">
        <v>128</v>
      </c>
      <c r="E172">
        <v>205</v>
      </c>
      <c r="F172">
        <v>1</v>
      </c>
      <c r="G172">
        <v>1</v>
      </c>
      <c r="H172">
        <v>184</v>
      </c>
      <c r="I172">
        <v>0</v>
      </c>
      <c r="J172">
        <v>0</v>
      </c>
      <c r="K172">
        <v>2</v>
      </c>
      <c r="L172">
        <v>0</v>
      </c>
      <c r="M172">
        <v>2</v>
      </c>
      <c r="N172">
        <v>1</v>
      </c>
      <c r="O172" t="s">
        <v>26</v>
      </c>
      <c r="P172" t="s">
        <v>19</v>
      </c>
      <c r="Q172" t="s">
        <v>20</v>
      </c>
      <c r="R172" t="s">
        <v>21</v>
      </c>
      <c r="S172" t="s">
        <v>42</v>
      </c>
    </row>
    <row r="173" spans="1:19" x14ac:dyDescent="0.35">
      <c r="A173">
        <v>56</v>
      </c>
      <c r="B173">
        <v>1</v>
      </c>
      <c r="C173">
        <v>1</v>
      </c>
      <c r="D173">
        <v>120</v>
      </c>
      <c r="E173">
        <v>236</v>
      </c>
      <c r="F173">
        <v>0</v>
      </c>
      <c r="G173">
        <v>1</v>
      </c>
      <c r="H173">
        <v>178</v>
      </c>
      <c r="I173">
        <v>0</v>
      </c>
      <c r="J173">
        <v>0.8</v>
      </c>
      <c r="K173">
        <v>2</v>
      </c>
      <c r="L173">
        <v>0</v>
      </c>
      <c r="M173">
        <v>2</v>
      </c>
      <c r="N173">
        <v>1</v>
      </c>
      <c r="O173" t="s">
        <v>26</v>
      </c>
      <c r="P173" t="s">
        <v>19</v>
      </c>
      <c r="Q173" t="s">
        <v>20</v>
      </c>
      <c r="R173" t="s">
        <v>21</v>
      </c>
      <c r="S173" t="s">
        <v>42</v>
      </c>
    </row>
    <row r="174" spans="1:19" x14ac:dyDescent="0.35">
      <c r="A174">
        <v>60</v>
      </c>
      <c r="B174">
        <v>1</v>
      </c>
      <c r="C174">
        <v>0</v>
      </c>
      <c r="D174">
        <v>125</v>
      </c>
      <c r="E174">
        <v>258</v>
      </c>
      <c r="F174">
        <v>0</v>
      </c>
      <c r="G174">
        <v>0</v>
      </c>
      <c r="H174">
        <v>141</v>
      </c>
      <c r="I174">
        <v>1</v>
      </c>
      <c r="J174">
        <v>2.8</v>
      </c>
      <c r="K174">
        <v>1</v>
      </c>
      <c r="L174">
        <v>1</v>
      </c>
      <c r="M174">
        <v>3</v>
      </c>
      <c r="N174">
        <v>0</v>
      </c>
      <c r="O174" t="s">
        <v>18</v>
      </c>
      <c r="P174" t="s">
        <v>19</v>
      </c>
      <c r="Q174" t="s">
        <v>20</v>
      </c>
      <c r="R174" t="s">
        <v>21</v>
      </c>
      <c r="S174" t="s">
        <v>41</v>
      </c>
    </row>
    <row r="175" spans="1:19" x14ac:dyDescent="0.35">
      <c r="A175">
        <v>41</v>
      </c>
      <c r="B175">
        <v>0</v>
      </c>
      <c r="C175">
        <v>1</v>
      </c>
      <c r="D175">
        <v>126</v>
      </c>
      <c r="E175">
        <v>306</v>
      </c>
      <c r="F175">
        <v>0</v>
      </c>
      <c r="G175">
        <v>1</v>
      </c>
      <c r="H175">
        <v>163</v>
      </c>
      <c r="I175">
        <v>0</v>
      </c>
      <c r="J175">
        <v>0</v>
      </c>
      <c r="K175">
        <v>2</v>
      </c>
      <c r="L175">
        <v>0</v>
      </c>
      <c r="M175">
        <v>2</v>
      </c>
      <c r="N175">
        <v>1</v>
      </c>
      <c r="O175" t="s">
        <v>26</v>
      </c>
      <c r="P175" t="s">
        <v>19</v>
      </c>
      <c r="Q175" t="s">
        <v>20</v>
      </c>
      <c r="R175" t="s">
        <v>21</v>
      </c>
      <c r="S175" t="s">
        <v>42</v>
      </c>
    </row>
    <row r="176" spans="1:19" x14ac:dyDescent="0.35">
      <c r="A176">
        <v>49</v>
      </c>
      <c r="B176">
        <v>0</v>
      </c>
      <c r="C176">
        <v>0</v>
      </c>
      <c r="D176">
        <v>130</v>
      </c>
      <c r="E176">
        <v>269</v>
      </c>
      <c r="F176">
        <v>0</v>
      </c>
      <c r="G176">
        <v>1</v>
      </c>
      <c r="H176">
        <v>163</v>
      </c>
      <c r="I176">
        <v>0</v>
      </c>
      <c r="J176">
        <v>0</v>
      </c>
      <c r="K176">
        <v>2</v>
      </c>
      <c r="L176">
        <v>0</v>
      </c>
      <c r="M176">
        <v>2</v>
      </c>
      <c r="N176">
        <v>1</v>
      </c>
      <c r="O176" t="s">
        <v>26</v>
      </c>
      <c r="P176" t="s">
        <v>19</v>
      </c>
      <c r="Q176" t="s">
        <v>22</v>
      </c>
      <c r="R176" t="s">
        <v>21</v>
      </c>
      <c r="S176" t="s">
        <v>41</v>
      </c>
    </row>
    <row r="177" spans="1:19" x14ac:dyDescent="0.35">
      <c r="A177">
        <v>57</v>
      </c>
      <c r="B177">
        <v>1</v>
      </c>
      <c r="C177">
        <v>1</v>
      </c>
      <c r="D177">
        <v>124</v>
      </c>
      <c r="E177">
        <v>261</v>
      </c>
      <c r="F177">
        <v>0</v>
      </c>
      <c r="G177">
        <v>1</v>
      </c>
      <c r="H177">
        <v>141</v>
      </c>
      <c r="I177">
        <v>0</v>
      </c>
      <c r="J177">
        <v>0.3</v>
      </c>
      <c r="K177">
        <v>2</v>
      </c>
      <c r="L177">
        <v>0</v>
      </c>
      <c r="M177">
        <v>3</v>
      </c>
      <c r="N177">
        <v>0</v>
      </c>
      <c r="O177" t="s">
        <v>18</v>
      </c>
      <c r="P177" t="s">
        <v>19</v>
      </c>
      <c r="Q177" t="s">
        <v>20</v>
      </c>
      <c r="R177" t="s">
        <v>21</v>
      </c>
      <c r="S177" t="s">
        <v>42</v>
      </c>
    </row>
    <row r="178" spans="1:19" x14ac:dyDescent="0.35">
      <c r="A178">
        <v>62</v>
      </c>
      <c r="B178">
        <v>0</v>
      </c>
      <c r="C178">
        <v>0</v>
      </c>
      <c r="D178">
        <v>150</v>
      </c>
      <c r="E178">
        <v>244</v>
      </c>
      <c r="F178">
        <v>0</v>
      </c>
      <c r="G178">
        <v>1</v>
      </c>
      <c r="H178">
        <v>154</v>
      </c>
      <c r="I178">
        <v>1</v>
      </c>
      <c r="J178">
        <v>1.4</v>
      </c>
      <c r="K178">
        <v>1</v>
      </c>
      <c r="L178">
        <v>0</v>
      </c>
      <c r="M178">
        <v>2</v>
      </c>
      <c r="N178">
        <v>0</v>
      </c>
      <c r="O178" t="s">
        <v>18</v>
      </c>
      <c r="P178" t="s">
        <v>19</v>
      </c>
      <c r="Q178" t="s">
        <v>24</v>
      </c>
      <c r="R178" t="s">
        <v>21</v>
      </c>
      <c r="S178" t="s">
        <v>41</v>
      </c>
    </row>
    <row r="179" spans="1:19" x14ac:dyDescent="0.35">
      <c r="A179">
        <v>54</v>
      </c>
      <c r="B179">
        <v>0</v>
      </c>
      <c r="C179">
        <v>1</v>
      </c>
      <c r="D179">
        <v>132</v>
      </c>
      <c r="E179">
        <v>288</v>
      </c>
      <c r="F179">
        <v>1</v>
      </c>
      <c r="G179">
        <v>0</v>
      </c>
      <c r="H179">
        <v>159</v>
      </c>
      <c r="I179">
        <v>1</v>
      </c>
      <c r="J179">
        <v>0</v>
      </c>
      <c r="K179">
        <v>2</v>
      </c>
      <c r="L179">
        <v>1</v>
      </c>
      <c r="M179">
        <v>2</v>
      </c>
      <c r="N179">
        <v>1</v>
      </c>
      <c r="O179" t="s">
        <v>26</v>
      </c>
      <c r="P179" t="s">
        <v>19</v>
      </c>
      <c r="Q179" t="s">
        <v>22</v>
      </c>
      <c r="R179" t="s">
        <v>21</v>
      </c>
      <c r="S179" t="s">
        <v>42</v>
      </c>
    </row>
    <row r="180" spans="1:19" x14ac:dyDescent="0.35">
      <c r="A180">
        <v>51</v>
      </c>
      <c r="B180">
        <v>1</v>
      </c>
      <c r="C180">
        <v>2</v>
      </c>
      <c r="D180">
        <v>125</v>
      </c>
      <c r="E180">
        <v>245</v>
      </c>
      <c r="F180">
        <v>1</v>
      </c>
      <c r="G180">
        <v>0</v>
      </c>
      <c r="H180">
        <v>166</v>
      </c>
      <c r="I180">
        <v>0</v>
      </c>
      <c r="J180">
        <v>2.4</v>
      </c>
      <c r="K180">
        <v>1</v>
      </c>
      <c r="L180">
        <v>0</v>
      </c>
      <c r="M180">
        <v>2</v>
      </c>
      <c r="N180">
        <v>1</v>
      </c>
      <c r="O180" t="s">
        <v>26</v>
      </c>
      <c r="P180" t="s">
        <v>19</v>
      </c>
      <c r="Q180" t="s">
        <v>20</v>
      </c>
      <c r="R180" t="s">
        <v>21</v>
      </c>
      <c r="S180" t="s">
        <v>43</v>
      </c>
    </row>
    <row r="181" spans="1:19" x14ac:dyDescent="0.35">
      <c r="A181">
        <v>44</v>
      </c>
      <c r="B181">
        <v>1</v>
      </c>
      <c r="C181">
        <v>1</v>
      </c>
      <c r="D181">
        <v>130</v>
      </c>
      <c r="E181">
        <v>219</v>
      </c>
      <c r="F181">
        <v>0</v>
      </c>
      <c r="G181">
        <v>0</v>
      </c>
      <c r="H181">
        <v>188</v>
      </c>
      <c r="I181">
        <v>0</v>
      </c>
      <c r="J181">
        <v>0</v>
      </c>
      <c r="K181">
        <v>2</v>
      </c>
      <c r="L181">
        <v>0</v>
      </c>
      <c r="M181">
        <v>2</v>
      </c>
      <c r="N181">
        <v>1</v>
      </c>
      <c r="O181" t="s">
        <v>26</v>
      </c>
      <c r="P181" t="s">
        <v>19</v>
      </c>
      <c r="Q181" t="s">
        <v>22</v>
      </c>
      <c r="R181" t="s">
        <v>21</v>
      </c>
      <c r="S181" t="s">
        <v>42</v>
      </c>
    </row>
    <row r="182" spans="1:19" x14ac:dyDescent="0.35">
      <c r="A182">
        <v>39</v>
      </c>
      <c r="B182">
        <v>0</v>
      </c>
      <c r="C182">
        <v>2</v>
      </c>
      <c r="D182">
        <v>138</v>
      </c>
      <c r="E182">
        <v>220</v>
      </c>
      <c r="F182">
        <v>0</v>
      </c>
      <c r="G182">
        <v>1</v>
      </c>
      <c r="H182">
        <v>152</v>
      </c>
      <c r="I182">
        <v>0</v>
      </c>
      <c r="J182">
        <v>0</v>
      </c>
      <c r="K182">
        <v>1</v>
      </c>
      <c r="L182">
        <v>0</v>
      </c>
      <c r="M182">
        <v>2</v>
      </c>
      <c r="N182">
        <v>1</v>
      </c>
      <c r="O182" t="s">
        <v>26</v>
      </c>
      <c r="P182" t="s">
        <v>19</v>
      </c>
      <c r="Q182" t="s">
        <v>22</v>
      </c>
      <c r="R182" t="s">
        <v>21</v>
      </c>
      <c r="S182" t="s">
        <v>43</v>
      </c>
    </row>
    <row r="183" spans="1:19" x14ac:dyDescent="0.35">
      <c r="A183">
        <v>55</v>
      </c>
      <c r="B183">
        <v>1</v>
      </c>
      <c r="C183">
        <v>0</v>
      </c>
      <c r="D183">
        <v>132</v>
      </c>
      <c r="E183">
        <v>353</v>
      </c>
      <c r="F183">
        <v>0</v>
      </c>
      <c r="G183">
        <v>1</v>
      </c>
      <c r="H183">
        <v>132</v>
      </c>
      <c r="I183">
        <v>1</v>
      </c>
      <c r="J183">
        <v>1.2</v>
      </c>
      <c r="K183">
        <v>1</v>
      </c>
      <c r="L183">
        <v>1</v>
      </c>
      <c r="M183">
        <v>3</v>
      </c>
      <c r="N183">
        <v>0</v>
      </c>
      <c r="O183" t="s">
        <v>18</v>
      </c>
      <c r="P183" t="s">
        <v>19</v>
      </c>
      <c r="Q183" t="s">
        <v>22</v>
      </c>
      <c r="R183" t="s">
        <v>21</v>
      </c>
      <c r="S183" t="s">
        <v>41</v>
      </c>
    </row>
    <row r="184" spans="1:19" x14ac:dyDescent="0.35">
      <c r="A184">
        <v>35</v>
      </c>
      <c r="B184">
        <v>1</v>
      </c>
      <c r="C184">
        <v>0</v>
      </c>
      <c r="D184">
        <v>120</v>
      </c>
      <c r="E184">
        <v>198</v>
      </c>
      <c r="F184">
        <v>0</v>
      </c>
      <c r="G184">
        <v>1</v>
      </c>
      <c r="H184">
        <v>130</v>
      </c>
      <c r="I184">
        <v>1</v>
      </c>
      <c r="J184">
        <v>1.6</v>
      </c>
      <c r="K184">
        <v>1</v>
      </c>
      <c r="L184">
        <v>0</v>
      </c>
      <c r="M184">
        <v>3</v>
      </c>
      <c r="N184">
        <v>0</v>
      </c>
      <c r="O184" t="s">
        <v>18</v>
      </c>
      <c r="P184" t="s">
        <v>27</v>
      </c>
      <c r="Q184" t="s">
        <v>20</v>
      </c>
      <c r="R184" t="s">
        <v>25</v>
      </c>
      <c r="S184" t="s">
        <v>41</v>
      </c>
    </row>
    <row r="185" spans="1:19" x14ac:dyDescent="0.35">
      <c r="A185">
        <v>62</v>
      </c>
      <c r="B185">
        <v>0</v>
      </c>
      <c r="C185">
        <v>0</v>
      </c>
      <c r="D185">
        <v>140</v>
      </c>
      <c r="E185">
        <v>394</v>
      </c>
      <c r="F185">
        <v>0</v>
      </c>
      <c r="G185">
        <v>0</v>
      </c>
      <c r="H185">
        <v>157</v>
      </c>
      <c r="I185">
        <v>0</v>
      </c>
      <c r="J185">
        <v>1.2</v>
      </c>
      <c r="K185">
        <v>1</v>
      </c>
      <c r="L185">
        <v>0</v>
      </c>
      <c r="M185">
        <v>2</v>
      </c>
      <c r="N185">
        <v>1</v>
      </c>
      <c r="O185" t="s">
        <v>26</v>
      </c>
      <c r="P185" t="s">
        <v>19</v>
      </c>
      <c r="Q185" t="s">
        <v>22</v>
      </c>
      <c r="R185" t="s">
        <v>21</v>
      </c>
      <c r="S185" t="s">
        <v>41</v>
      </c>
    </row>
    <row r="186" spans="1:19" x14ac:dyDescent="0.35">
      <c r="A186">
        <v>35</v>
      </c>
      <c r="B186">
        <v>0</v>
      </c>
      <c r="C186">
        <v>0</v>
      </c>
      <c r="D186">
        <v>138</v>
      </c>
      <c r="E186">
        <v>183</v>
      </c>
      <c r="F186">
        <v>0</v>
      </c>
      <c r="G186">
        <v>1</v>
      </c>
      <c r="H186">
        <v>182</v>
      </c>
      <c r="I186">
        <v>0</v>
      </c>
      <c r="J186">
        <v>1.4</v>
      </c>
      <c r="K186">
        <v>2</v>
      </c>
      <c r="L186">
        <v>0</v>
      </c>
      <c r="M186">
        <v>2</v>
      </c>
      <c r="N186">
        <v>1</v>
      </c>
      <c r="O186" t="s">
        <v>26</v>
      </c>
      <c r="P186" t="s">
        <v>27</v>
      </c>
      <c r="Q186" t="s">
        <v>22</v>
      </c>
      <c r="R186" t="s">
        <v>25</v>
      </c>
      <c r="S186" t="s">
        <v>41</v>
      </c>
    </row>
    <row r="187" spans="1:19" x14ac:dyDescent="0.35">
      <c r="A187">
        <v>38</v>
      </c>
      <c r="B187">
        <v>1</v>
      </c>
      <c r="C187">
        <v>3</v>
      </c>
      <c r="D187">
        <v>120</v>
      </c>
      <c r="E187">
        <v>231</v>
      </c>
      <c r="F187">
        <v>0</v>
      </c>
      <c r="G187">
        <v>1</v>
      </c>
      <c r="H187">
        <v>182</v>
      </c>
      <c r="I187">
        <v>1</v>
      </c>
      <c r="J187">
        <v>3.8</v>
      </c>
      <c r="K187">
        <v>1</v>
      </c>
      <c r="L187">
        <v>0</v>
      </c>
      <c r="M187">
        <v>3</v>
      </c>
      <c r="N187">
        <v>0</v>
      </c>
      <c r="O187" t="s">
        <v>18</v>
      </c>
      <c r="P187" t="s">
        <v>19</v>
      </c>
      <c r="Q187" t="s">
        <v>20</v>
      </c>
      <c r="R187" t="s">
        <v>21</v>
      </c>
      <c r="S187" t="s">
        <v>44</v>
      </c>
    </row>
    <row r="188" spans="1:19" x14ac:dyDescent="0.35">
      <c r="A188">
        <v>44</v>
      </c>
      <c r="B188">
        <v>1</v>
      </c>
      <c r="C188">
        <v>2</v>
      </c>
      <c r="D188">
        <v>120</v>
      </c>
      <c r="E188">
        <v>226</v>
      </c>
      <c r="F188">
        <v>0</v>
      </c>
      <c r="G188">
        <v>1</v>
      </c>
      <c r="H188">
        <v>169</v>
      </c>
      <c r="I188">
        <v>0</v>
      </c>
      <c r="J188">
        <v>0</v>
      </c>
      <c r="K188">
        <v>2</v>
      </c>
      <c r="L188">
        <v>0</v>
      </c>
      <c r="M188">
        <v>2</v>
      </c>
      <c r="N188">
        <v>1</v>
      </c>
      <c r="O188" t="s">
        <v>26</v>
      </c>
      <c r="P188" t="s">
        <v>19</v>
      </c>
      <c r="Q188" t="s">
        <v>20</v>
      </c>
      <c r="R188" t="s">
        <v>21</v>
      </c>
      <c r="S188" t="s">
        <v>43</v>
      </c>
    </row>
    <row r="189" spans="1:19" x14ac:dyDescent="0.35">
      <c r="A189">
        <v>48</v>
      </c>
      <c r="B189">
        <v>1</v>
      </c>
      <c r="C189">
        <v>0</v>
      </c>
      <c r="D189">
        <v>122</v>
      </c>
      <c r="E189">
        <v>222</v>
      </c>
      <c r="F189">
        <v>0</v>
      </c>
      <c r="G189">
        <v>0</v>
      </c>
      <c r="H189">
        <v>186</v>
      </c>
      <c r="I189">
        <v>0</v>
      </c>
      <c r="J189">
        <v>0</v>
      </c>
      <c r="K189">
        <v>2</v>
      </c>
      <c r="L189">
        <v>0</v>
      </c>
      <c r="M189">
        <v>2</v>
      </c>
      <c r="N189">
        <v>1</v>
      </c>
      <c r="O189" t="s">
        <v>26</v>
      </c>
      <c r="P189" t="s">
        <v>19</v>
      </c>
      <c r="Q189" t="s">
        <v>20</v>
      </c>
      <c r="R189" t="s">
        <v>21</v>
      </c>
      <c r="S189" t="s">
        <v>41</v>
      </c>
    </row>
    <row r="190" spans="1:19" x14ac:dyDescent="0.35">
      <c r="A190">
        <v>67</v>
      </c>
      <c r="B190">
        <v>1</v>
      </c>
      <c r="C190">
        <v>0</v>
      </c>
      <c r="D190">
        <v>120</v>
      </c>
      <c r="E190">
        <v>237</v>
      </c>
      <c r="F190">
        <v>0</v>
      </c>
      <c r="G190">
        <v>1</v>
      </c>
      <c r="H190">
        <v>71</v>
      </c>
      <c r="I190">
        <v>0</v>
      </c>
      <c r="J190">
        <v>1</v>
      </c>
      <c r="K190">
        <v>1</v>
      </c>
      <c r="L190">
        <v>0</v>
      </c>
      <c r="M190">
        <v>2</v>
      </c>
      <c r="N190">
        <v>0</v>
      </c>
      <c r="O190" t="s">
        <v>18</v>
      </c>
      <c r="P190" t="s">
        <v>23</v>
      </c>
      <c r="Q190" t="s">
        <v>20</v>
      </c>
      <c r="R190" t="s">
        <v>21</v>
      </c>
      <c r="S190" t="s">
        <v>41</v>
      </c>
    </row>
    <row r="191" spans="1:19" x14ac:dyDescent="0.35">
      <c r="A191">
        <v>58</v>
      </c>
      <c r="B191">
        <v>1</v>
      </c>
      <c r="C191">
        <v>2</v>
      </c>
      <c r="D191">
        <v>132</v>
      </c>
      <c r="E191">
        <v>224</v>
      </c>
      <c r="F191">
        <v>0</v>
      </c>
      <c r="G191">
        <v>0</v>
      </c>
      <c r="H191">
        <v>173</v>
      </c>
      <c r="I191">
        <v>0</v>
      </c>
      <c r="J191">
        <v>3.2</v>
      </c>
      <c r="K191">
        <v>2</v>
      </c>
      <c r="L191">
        <v>2</v>
      </c>
      <c r="M191">
        <v>3</v>
      </c>
      <c r="N191">
        <v>0</v>
      </c>
      <c r="O191" t="s">
        <v>18</v>
      </c>
      <c r="P191" t="s">
        <v>19</v>
      </c>
      <c r="Q191" t="s">
        <v>22</v>
      </c>
      <c r="R191" t="s">
        <v>21</v>
      </c>
      <c r="S191" t="s">
        <v>43</v>
      </c>
    </row>
    <row r="192" spans="1:19" x14ac:dyDescent="0.35">
      <c r="A192">
        <v>71</v>
      </c>
      <c r="B192">
        <v>0</v>
      </c>
      <c r="C192">
        <v>2</v>
      </c>
      <c r="D192">
        <v>110</v>
      </c>
      <c r="E192">
        <v>265</v>
      </c>
      <c r="F192">
        <v>1</v>
      </c>
      <c r="G192">
        <v>0</v>
      </c>
      <c r="H192">
        <v>130</v>
      </c>
      <c r="I192">
        <v>0</v>
      </c>
      <c r="J192">
        <v>0</v>
      </c>
      <c r="K192">
        <v>2</v>
      </c>
      <c r="L192">
        <v>1</v>
      </c>
      <c r="M192">
        <v>2</v>
      </c>
      <c r="N192">
        <v>1</v>
      </c>
      <c r="O192" t="s">
        <v>26</v>
      </c>
      <c r="P192" t="s">
        <v>23</v>
      </c>
      <c r="Q192" t="s">
        <v>20</v>
      </c>
      <c r="R192" t="s">
        <v>21</v>
      </c>
      <c r="S192" t="s">
        <v>43</v>
      </c>
    </row>
    <row r="193" spans="1:19" x14ac:dyDescent="0.35">
      <c r="A193">
        <v>43</v>
      </c>
      <c r="B193">
        <v>1</v>
      </c>
      <c r="C193">
        <v>0</v>
      </c>
      <c r="D193">
        <v>110</v>
      </c>
      <c r="E193">
        <v>211</v>
      </c>
      <c r="F193">
        <v>0</v>
      </c>
      <c r="G193">
        <v>1</v>
      </c>
      <c r="H193">
        <v>161</v>
      </c>
      <c r="I193">
        <v>0</v>
      </c>
      <c r="J193">
        <v>0</v>
      </c>
      <c r="K193">
        <v>2</v>
      </c>
      <c r="L193">
        <v>0</v>
      </c>
      <c r="M193">
        <v>3</v>
      </c>
      <c r="N193">
        <v>1</v>
      </c>
      <c r="O193" t="s">
        <v>26</v>
      </c>
      <c r="P193" t="s">
        <v>19</v>
      </c>
      <c r="Q193" t="s">
        <v>20</v>
      </c>
      <c r="R193" t="s">
        <v>21</v>
      </c>
      <c r="S193" t="s">
        <v>41</v>
      </c>
    </row>
    <row r="194" spans="1:19" x14ac:dyDescent="0.35">
      <c r="A194">
        <v>44</v>
      </c>
      <c r="B194">
        <v>1</v>
      </c>
      <c r="C194">
        <v>1</v>
      </c>
      <c r="D194">
        <v>120</v>
      </c>
      <c r="E194">
        <v>263</v>
      </c>
      <c r="F194">
        <v>0</v>
      </c>
      <c r="G194">
        <v>1</v>
      </c>
      <c r="H194">
        <v>173</v>
      </c>
      <c r="I194">
        <v>0</v>
      </c>
      <c r="J194">
        <v>0</v>
      </c>
      <c r="K194">
        <v>2</v>
      </c>
      <c r="L194">
        <v>0</v>
      </c>
      <c r="M194">
        <v>3</v>
      </c>
      <c r="N194">
        <v>1</v>
      </c>
      <c r="O194" t="s">
        <v>26</v>
      </c>
      <c r="P194" t="s">
        <v>19</v>
      </c>
      <c r="Q194" t="s">
        <v>20</v>
      </c>
      <c r="R194" t="s">
        <v>21</v>
      </c>
      <c r="S194" t="s">
        <v>42</v>
      </c>
    </row>
    <row r="195" spans="1:19" x14ac:dyDescent="0.35">
      <c r="A195">
        <v>66</v>
      </c>
      <c r="B195">
        <v>1</v>
      </c>
      <c r="C195">
        <v>0</v>
      </c>
      <c r="D195">
        <v>160</v>
      </c>
      <c r="E195">
        <v>228</v>
      </c>
      <c r="F195">
        <v>0</v>
      </c>
      <c r="G195">
        <v>0</v>
      </c>
      <c r="H195">
        <v>138</v>
      </c>
      <c r="I195">
        <v>0</v>
      </c>
      <c r="J195">
        <v>2.2999999999999998</v>
      </c>
      <c r="K195">
        <v>2</v>
      </c>
      <c r="L195">
        <v>0</v>
      </c>
      <c r="M195">
        <v>1</v>
      </c>
      <c r="N195">
        <v>1</v>
      </c>
      <c r="O195" t="s">
        <v>26</v>
      </c>
      <c r="P195" t="s">
        <v>23</v>
      </c>
      <c r="Q195" t="s">
        <v>24</v>
      </c>
      <c r="R195" t="s">
        <v>21</v>
      </c>
      <c r="S195" t="s">
        <v>41</v>
      </c>
    </row>
    <row r="196" spans="1:19" x14ac:dyDescent="0.35">
      <c r="A196">
        <v>57</v>
      </c>
      <c r="B196">
        <v>1</v>
      </c>
      <c r="C196">
        <v>0</v>
      </c>
      <c r="D196">
        <v>132</v>
      </c>
      <c r="E196">
        <v>207</v>
      </c>
      <c r="F196">
        <v>0</v>
      </c>
      <c r="G196">
        <v>1</v>
      </c>
      <c r="H196">
        <v>168</v>
      </c>
      <c r="I196">
        <v>1</v>
      </c>
      <c r="J196">
        <v>0</v>
      </c>
      <c r="K196">
        <v>2</v>
      </c>
      <c r="L196">
        <v>0</v>
      </c>
      <c r="M196">
        <v>3</v>
      </c>
      <c r="N196">
        <v>1</v>
      </c>
      <c r="O196" t="s">
        <v>26</v>
      </c>
      <c r="P196" t="s">
        <v>19</v>
      </c>
      <c r="Q196" t="s">
        <v>22</v>
      </c>
      <c r="R196" t="s">
        <v>21</v>
      </c>
      <c r="S196" t="s">
        <v>41</v>
      </c>
    </row>
    <row r="197" spans="1:19" x14ac:dyDescent="0.35">
      <c r="A197">
        <v>41</v>
      </c>
      <c r="B197">
        <v>0</v>
      </c>
      <c r="C197">
        <v>1</v>
      </c>
      <c r="D197">
        <v>105</v>
      </c>
      <c r="E197">
        <v>198</v>
      </c>
      <c r="F197">
        <v>0</v>
      </c>
      <c r="G197">
        <v>1</v>
      </c>
      <c r="H197">
        <v>168</v>
      </c>
      <c r="I197">
        <v>0</v>
      </c>
      <c r="J197">
        <v>0</v>
      </c>
      <c r="K197">
        <v>2</v>
      </c>
      <c r="L197">
        <v>1</v>
      </c>
      <c r="M197">
        <v>2</v>
      </c>
      <c r="N197">
        <v>1</v>
      </c>
      <c r="O197" t="s">
        <v>26</v>
      </c>
      <c r="P197" t="s">
        <v>19</v>
      </c>
      <c r="Q197" t="s">
        <v>20</v>
      </c>
      <c r="R197" t="s">
        <v>25</v>
      </c>
      <c r="S197" t="s">
        <v>42</v>
      </c>
    </row>
    <row r="198" spans="1:19" x14ac:dyDescent="0.35">
      <c r="A198">
        <v>45</v>
      </c>
      <c r="B198">
        <v>0</v>
      </c>
      <c r="C198">
        <v>1</v>
      </c>
      <c r="D198">
        <v>130</v>
      </c>
      <c r="E198">
        <v>234</v>
      </c>
      <c r="F198">
        <v>0</v>
      </c>
      <c r="G198">
        <v>0</v>
      </c>
      <c r="H198">
        <v>175</v>
      </c>
      <c r="I198">
        <v>0</v>
      </c>
      <c r="J198">
        <v>0.6</v>
      </c>
      <c r="K198">
        <v>1</v>
      </c>
      <c r="L198">
        <v>0</v>
      </c>
      <c r="M198">
        <v>2</v>
      </c>
      <c r="N198">
        <v>1</v>
      </c>
      <c r="O198" t="s">
        <v>26</v>
      </c>
      <c r="P198" t="s">
        <v>19</v>
      </c>
      <c r="Q198" t="s">
        <v>22</v>
      </c>
      <c r="R198" t="s">
        <v>21</v>
      </c>
      <c r="S198" t="s">
        <v>42</v>
      </c>
    </row>
    <row r="199" spans="1:19" x14ac:dyDescent="0.35">
      <c r="A199">
        <v>35</v>
      </c>
      <c r="B199">
        <v>1</v>
      </c>
      <c r="C199">
        <v>1</v>
      </c>
      <c r="D199">
        <v>122</v>
      </c>
      <c r="E199">
        <v>192</v>
      </c>
      <c r="F199">
        <v>0</v>
      </c>
      <c r="G199">
        <v>1</v>
      </c>
      <c r="H199">
        <v>174</v>
      </c>
      <c r="I199">
        <v>0</v>
      </c>
      <c r="J199">
        <v>0</v>
      </c>
      <c r="K199">
        <v>2</v>
      </c>
      <c r="L199">
        <v>0</v>
      </c>
      <c r="M199">
        <v>2</v>
      </c>
      <c r="N199">
        <v>1</v>
      </c>
      <c r="O199" t="s">
        <v>26</v>
      </c>
      <c r="P199" t="s">
        <v>27</v>
      </c>
      <c r="Q199" t="s">
        <v>20</v>
      </c>
      <c r="R199" t="s">
        <v>25</v>
      </c>
      <c r="S199" t="s">
        <v>42</v>
      </c>
    </row>
    <row r="200" spans="1:19" x14ac:dyDescent="0.35">
      <c r="A200">
        <v>41</v>
      </c>
      <c r="B200">
        <v>0</v>
      </c>
      <c r="C200">
        <v>1</v>
      </c>
      <c r="D200">
        <v>130</v>
      </c>
      <c r="E200">
        <v>204</v>
      </c>
      <c r="F200">
        <v>0</v>
      </c>
      <c r="G200">
        <v>0</v>
      </c>
      <c r="H200">
        <v>172</v>
      </c>
      <c r="I200">
        <v>0</v>
      </c>
      <c r="J200">
        <v>1.4</v>
      </c>
      <c r="K200">
        <v>2</v>
      </c>
      <c r="L200">
        <v>0</v>
      </c>
      <c r="M200">
        <v>2</v>
      </c>
      <c r="N200">
        <v>1</v>
      </c>
      <c r="O200" t="s">
        <v>26</v>
      </c>
      <c r="P200" t="s">
        <v>19</v>
      </c>
      <c r="Q200" t="s">
        <v>22</v>
      </c>
      <c r="R200" t="s">
        <v>21</v>
      </c>
      <c r="S200" t="s">
        <v>42</v>
      </c>
    </row>
    <row r="201" spans="1:19" x14ac:dyDescent="0.35">
      <c r="A201">
        <v>64</v>
      </c>
      <c r="B201">
        <v>0</v>
      </c>
      <c r="C201">
        <v>2</v>
      </c>
      <c r="D201">
        <v>140</v>
      </c>
      <c r="E201">
        <v>313</v>
      </c>
      <c r="F201">
        <v>0</v>
      </c>
      <c r="G201">
        <v>1</v>
      </c>
      <c r="H201">
        <v>133</v>
      </c>
      <c r="I201">
        <v>0</v>
      </c>
      <c r="J201">
        <v>0.2</v>
      </c>
      <c r="K201">
        <v>2</v>
      </c>
      <c r="L201">
        <v>0</v>
      </c>
      <c r="M201">
        <v>3</v>
      </c>
      <c r="N201">
        <v>1</v>
      </c>
      <c r="O201" t="s">
        <v>26</v>
      </c>
      <c r="P201" t="s">
        <v>19</v>
      </c>
      <c r="Q201" t="s">
        <v>22</v>
      </c>
      <c r="R201" t="s">
        <v>21</v>
      </c>
      <c r="S201" t="s">
        <v>43</v>
      </c>
    </row>
    <row r="202" spans="1:19" x14ac:dyDescent="0.35">
      <c r="A202">
        <v>71</v>
      </c>
      <c r="B202">
        <v>0</v>
      </c>
      <c r="C202">
        <v>1</v>
      </c>
      <c r="D202">
        <v>160</v>
      </c>
      <c r="E202">
        <v>302</v>
      </c>
      <c r="F202">
        <v>0</v>
      </c>
      <c r="G202">
        <v>1</v>
      </c>
      <c r="H202">
        <v>162</v>
      </c>
      <c r="I202">
        <v>0</v>
      </c>
      <c r="J202">
        <v>0.4</v>
      </c>
      <c r="K202">
        <v>2</v>
      </c>
      <c r="L202">
        <v>2</v>
      </c>
      <c r="M202">
        <v>2</v>
      </c>
      <c r="N202">
        <v>1</v>
      </c>
      <c r="O202" t="s">
        <v>26</v>
      </c>
      <c r="P202" t="s">
        <v>23</v>
      </c>
      <c r="Q202" t="s">
        <v>24</v>
      </c>
      <c r="R202" t="s">
        <v>21</v>
      </c>
      <c r="S202" t="s">
        <v>42</v>
      </c>
    </row>
    <row r="203" spans="1:19" x14ac:dyDescent="0.35">
      <c r="A203">
        <v>58</v>
      </c>
      <c r="B203">
        <v>0</v>
      </c>
      <c r="C203">
        <v>2</v>
      </c>
      <c r="D203">
        <v>120</v>
      </c>
      <c r="E203">
        <v>340</v>
      </c>
      <c r="F203">
        <v>0</v>
      </c>
      <c r="G203">
        <v>1</v>
      </c>
      <c r="H203">
        <v>172</v>
      </c>
      <c r="I203">
        <v>0</v>
      </c>
      <c r="J203">
        <v>0</v>
      </c>
      <c r="K203">
        <v>2</v>
      </c>
      <c r="L203">
        <v>0</v>
      </c>
      <c r="M203">
        <v>2</v>
      </c>
      <c r="N203">
        <v>1</v>
      </c>
      <c r="O203" t="s">
        <v>26</v>
      </c>
      <c r="P203" t="s">
        <v>19</v>
      </c>
      <c r="Q203" t="s">
        <v>20</v>
      </c>
      <c r="R203" t="s">
        <v>21</v>
      </c>
      <c r="S203" t="s">
        <v>43</v>
      </c>
    </row>
    <row r="204" spans="1:19" x14ac:dyDescent="0.35">
      <c r="A204">
        <v>58</v>
      </c>
      <c r="B204">
        <v>1</v>
      </c>
      <c r="C204">
        <v>0</v>
      </c>
      <c r="D204">
        <v>128</v>
      </c>
      <c r="E204">
        <v>259</v>
      </c>
      <c r="F204">
        <v>0</v>
      </c>
      <c r="G204">
        <v>0</v>
      </c>
      <c r="H204">
        <v>130</v>
      </c>
      <c r="I204">
        <v>1</v>
      </c>
      <c r="J204">
        <v>3</v>
      </c>
      <c r="K204">
        <v>1</v>
      </c>
      <c r="L204">
        <v>2</v>
      </c>
      <c r="M204">
        <v>3</v>
      </c>
      <c r="N204">
        <v>0</v>
      </c>
      <c r="O204" t="s">
        <v>18</v>
      </c>
      <c r="P204" t="s">
        <v>19</v>
      </c>
      <c r="Q204" t="s">
        <v>20</v>
      </c>
      <c r="R204" t="s">
        <v>21</v>
      </c>
      <c r="S204" t="s">
        <v>41</v>
      </c>
    </row>
    <row r="205" spans="1:19" x14ac:dyDescent="0.35">
      <c r="A205">
        <v>61</v>
      </c>
      <c r="B205">
        <v>1</v>
      </c>
      <c r="C205">
        <v>2</v>
      </c>
      <c r="D205">
        <v>150</v>
      </c>
      <c r="E205">
        <v>243</v>
      </c>
      <c r="F205">
        <v>1</v>
      </c>
      <c r="G205">
        <v>1</v>
      </c>
      <c r="H205">
        <v>137</v>
      </c>
      <c r="I205">
        <v>1</v>
      </c>
      <c r="J205">
        <v>1</v>
      </c>
      <c r="K205">
        <v>1</v>
      </c>
      <c r="L205">
        <v>0</v>
      </c>
      <c r="M205">
        <v>2</v>
      </c>
      <c r="N205">
        <v>1</v>
      </c>
      <c r="O205" t="s">
        <v>26</v>
      </c>
      <c r="P205" t="s">
        <v>19</v>
      </c>
      <c r="Q205" t="s">
        <v>24</v>
      </c>
      <c r="R205" t="s">
        <v>21</v>
      </c>
      <c r="S205" t="s">
        <v>43</v>
      </c>
    </row>
    <row r="206" spans="1:19" x14ac:dyDescent="0.35">
      <c r="A206">
        <v>58</v>
      </c>
      <c r="B206">
        <v>1</v>
      </c>
      <c r="C206">
        <v>0</v>
      </c>
      <c r="D206">
        <v>150</v>
      </c>
      <c r="E206">
        <v>270</v>
      </c>
      <c r="F206">
        <v>0</v>
      </c>
      <c r="G206">
        <v>0</v>
      </c>
      <c r="H206">
        <v>111</v>
      </c>
      <c r="I206">
        <v>1</v>
      </c>
      <c r="J206">
        <v>0.8</v>
      </c>
      <c r="K206">
        <v>2</v>
      </c>
      <c r="L206">
        <v>0</v>
      </c>
      <c r="M206">
        <v>3</v>
      </c>
      <c r="N206">
        <v>0</v>
      </c>
      <c r="O206" t="s">
        <v>18</v>
      </c>
      <c r="P206" t="s">
        <v>19</v>
      </c>
      <c r="Q206" t="s">
        <v>24</v>
      </c>
      <c r="R206" t="s">
        <v>21</v>
      </c>
      <c r="S206" t="s">
        <v>41</v>
      </c>
    </row>
    <row r="207" spans="1:19" x14ac:dyDescent="0.35">
      <c r="A207">
        <v>52</v>
      </c>
      <c r="B207">
        <v>1</v>
      </c>
      <c r="C207">
        <v>1</v>
      </c>
      <c r="D207">
        <v>120</v>
      </c>
      <c r="E207">
        <v>325</v>
      </c>
      <c r="F207">
        <v>0</v>
      </c>
      <c r="G207">
        <v>1</v>
      </c>
      <c r="H207">
        <v>172</v>
      </c>
      <c r="I207">
        <v>0</v>
      </c>
      <c r="J207">
        <v>0.2</v>
      </c>
      <c r="K207">
        <v>2</v>
      </c>
      <c r="L207">
        <v>0</v>
      </c>
      <c r="M207">
        <v>2</v>
      </c>
      <c r="N207">
        <v>1</v>
      </c>
      <c r="O207" t="s">
        <v>26</v>
      </c>
      <c r="P207" t="s">
        <v>19</v>
      </c>
      <c r="Q207" t="s">
        <v>20</v>
      </c>
      <c r="R207" t="s">
        <v>21</v>
      </c>
      <c r="S207" t="s">
        <v>42</v>
      </c>
    </row>
    <row r="208" spans="1:19" x14ac:dyDescent="0.35">
      <c r="A208">
        <v>46</v>
      </c>
      <c r="B208">
        <v>0</v>
      </c>
      <c r="C208">
        <v>1</v>
      </c>
      <c r="D208">
        <v>105</v>
      </c>
      <c r="E208">
        <v>204</v>
      </c>
      <c r="F208">
        <v>0</v>
      </c>
      <c r="G208">
        <v>1</v>
      </c>
      <c r="H208">
        <v>172</v>
      </c>
      <c r="I208">
        <v>0</v>
      </c>
      <c r="J208">
        <v>0</v>
      </c>
      <c r="K208">
        <v>2</v>
      </c>
      <c r="L208">
        <v>0</v>
      </c>
      <c r="M208">
        <v>2</v>
      </c>
      <c r="N208">
        <v>1</v>
      </c>
      <c r="O208" t="s">
        <v>26</v>
      </c>
      <c r="P208" t="s">
        <v>19</v>
      </c>
      <c r="Q208" t="s">
        <v>20</v>
      </c>
      <c r="R208" t="s">
        <v>21</v>
      </c>
      <c r="S208" t="s">
        <v>42</v>
      </c>
    </row>
    <row r="209" spans="1:19" x14ac:dyDescent="0.35">
      <c r="A209">
        <v>51</v>
      </c>
      <c r="B209">
        <v>1</v>
      </c>
      <c r="C209">
        <v>2</v>
      </c>
      <c r="D209">
        <v>94</v>
      </c>
      <c r="E209">
        <v>227</v>
      </c>
      <c r="F209">
        <v>0</v>
      </c>
      <c r="G209">
        <v>1</v>
      </c>
      <c r="H209">
        <v>154</v>
      </c>
      <c r="I209">
        <v>1</v>
      </c>
      <c r="J209">
        <v>0</v>
      </c>
      <c r="K209">
        <v>2</v>
      </c>
      <c r="L209">
        <v>1</v>
      </c>
      <c r="M209">
        <v>3</v>
      </c>
      <c r="N209">
        <v>1</v>
      </c>
      <c r="O209" t="s">
        <v>26</v>
      </c>
      <c r="P209" t="s">
        <v>19</v>
      </c>
      <c r="Q209" t="s">
        <v>20</v>
      </c>
      <c r="R209" t="s">
        <v>21</v>
      </c>
      <c r="S209" t="s">
        <v>43</v>
      </c>
    </row>
    <row r="210" spans="1:19" x14ac:dyDescent="0.35">
      <c r="A210">
        <v>52</v>
      </c>
      <c r="B210">
        <v>0</v>
      </c>
      <c r="C210">
        <v>2</v>
      </c>
      <c r="D210">
        <v>136</v>
      </c>
      <c r="E210">
        <v>196</v>
      </c>
      <c r="F210">
        <v>0</v>
      </c>
      <c r="G210">
        <v>0</v>
      </c>
      <c r="H210">
        <v>169</v>
      </c>
      <c r="I210">
        <v>0</v>
      </c>
      <c r="J210">
        <v>0.1</v>
      </c>
      <c r="K210">
        <v>1</v>
      </c>
      <c r="L210">
        <v>0</v>
      </c>
      <c r="M210">
        <v>2</v>
      </c>
      <c r="N210">
        <v>1</v>
      </c>
      <c r="O210" t="s">
        <v>26</v>
      </c>
      <c r="P210" t="s">
        <v>19</v>
      </c>
      <c r="Q210" t="s">
        <v>22</v>
      </c>
      <c r="R210" t="s">
        <v>25</v>
      </c>
      <c r="S210" t="s">
        <v>43</v>
      </c>
    </row>
    <row r="211" spans="1:19" x14ac:dyDescent="0.35">
      <c r="A211">
        <v>62</v>
      </c>
      <c r="B211">
        <v>1</v>
      </c>
      <c r="C211">
        <v>0</v>
      </c>
      <c r="D211">
        <v>120</v>
      </c>
      <c r="E211">
        <v>267</v>
      </c>
      <c r="F211">
        <v>0</v>
      </c>
      <c r="G211">
        <v>1</v>
      </c>
      <c r="H211">
        <v>99</v>
      </c>
      <c r="I211">
        <v>1</v>
      </c>
      <c r="J211">
        <v>1.8</v>
      </c>
      <c r="K211">
        <v>1</v>
      </c>
      <c r="L211">
        <v>2</v>
      </c>
      <c r="M211">
        <v>3</v>
      </c>
      <c r="N211">
        <v>0</v>
      </c>
      <c r="O211" t="s">
        <v>18</v>
      </c>
      <c r="P211" t="s">
        <v>19</v>
      </c>
      <c r="Q211" t="s">
        <v>20</v>
      </c>
      <c r="R211" t="s">
        <v>21</v>
      </c>
      <c r="S211" t="s">
        <v>41</v>
      </c>
    </row>
    <row r="212" spans="1:19" x14ac:dyDescent="0.35">
      <c r="A212">
        <v>56</v>
      </c>
      <c r="B212">
        <v>0</v>
      </c>
      <c r="C212">
        <v>1</v>
      </c>
      <c r="D212">
        <v>140</v>
      </c>
      <c r="E212">
        <v>294</v>
      </c>
      <c r="F212">
        <v>0</v>
      </c>
      <c r="G212">
        <v>0</v>
      </c>
      <c r="H212">
        <v>153</v>
      </c>
      <c r="I212">
        <v>0</v>
      </c>
      <c r="J212">
        <v>1.3</v>
      </c>
      <c r="K212">
        <v>1</v>
      </c>
      <c r="L212">
        <v>0</v>
      </c>
      <c r="M212">
        <v>2</v>
      </c>
      <c r="N212">
        <v>1</v>
      </c>
      <c r="O212" t="s">
        <v>26</v>
      </c>
      <c r="P212" t="s">
        <v>19</v>
      </c>
      <c r="Q212" t="s">
        <v>22</v>
      </c>
      <c r="R212" t="s">
        <v>21</v>
      </c>
      <c r="S212" t="s">
        <v>42</v>
      </c>
    </row>
    <row r="213" spans="1:19" x14ac:dyDescent="0.35">
      <c r="A213">
        <v>74</v>
      </c>
      <c r="B213">
        <v>0</v>
      </c>
      <c r="C213">
        <v>1</v>
      </c>
      <c r="D213">
        <v>120</v>
      </c>
      <c r="E213">
        <v>269</v>
      </c>
      <c r="F213">
        <v>0</v>
      </c>
      <c r="G213">
        <v>0</v>
      </c>
      <c r="H213">
        <v>121</v>
      </c>
      <c r="I213">
        <v>1</v>
      </c>
      <c r="J213">
        <v>0.2</v>
      </c>
      <c r="K213">
        <v>2</v>
      </c>
      <c r="L213">
        <v>1</v>
      </c>
      <c r="M213">
        <v>2</v>
      </c>
      <c r="N213">
        <v>1</v>
      </c>
      <c r="O213" t="s">
        <v>26</v>
      </c>
      <c r="P213" t="s">
        <v>23</v>
      </c>
      <c r="Q213" t="s">
        <v>20</v>
      </c>
      <c r="R213" t="s">
        <v>21</v>
      </c>
      <c r="S213" t="s">
        <v>42</v>
      </c>
    </row>
    <row r="214" spans="1:19" x14ac:dyDescent="0.35">
      <c r="A214">
        <v>53</v>
      </c>
      <c r="B214">
        <v>0</v>
      </c>
      <c r="C214">
        <v>2</v>
      </c>
      <c r="D214">
        <v>128</v>
      </c>
      <c r="E214">
        <v>216</v>
      </c>
      <c r="F214">
        <v>0</v>
      </c>
      <c r="G214">
        <v>0</v>
      </c>
      <c r="H214">
        <v>115</v>
      </c>
      <c r="I214">
        <v>0</v>
      </c>
      <c r="J214">
        <v>0</v>
      </c>
      <c r="K214">
        <v>2</v>
      </c>
      <c r="L214">
        <v>0</v>
      </c>
      <c r="M214">
        <v>0</v>
      </c>
      <c r="N214">
        <v>1</v>
      </c>
      <c r="O214" t="s">
        <v>26</v>
      </c>
      <c r="P214" t="s">
        <v>19</v>
      </c>
      <c r="Q214" t="s">
        <v>20</v>
      </c>
      <c r="R214" t="s">
        <v>21</v>
      </c>
      <c r="S214" t="s">
        <v>43</v>
      </c>
    </row>
    <row r="215" spans="1:19" x14ac:dyDescent="0.35">
      <c r="A215">
        <v>53</v>
      </c>
      <c r="B215">
        <v>0</v>
      </c>
      <c r="C215">
        <v>0</v>
      </c>
      <c r="D215">
        <v>130</v>
      </c>
      <c r="E215">
        <v>264</v>
      </c>
      <c r="F215">
        <v>0</v>
      </c>
      <c r="G215">
        <v>0</v>
      </c>
      <c r="H215">
        <v>143</v>
      </c>
      <c r="I215">
        <v>0</v>
      </c>
      <c r="J215">
        <v>0.4</v>
      </c>
      <c r="K215">
        <v>1</v>
      </c>
      <c r="L215">
        <v>0</v>
      </c>
      <c r="M215">
        <v>2</v>
      </c>
      <c r="N215">
        <v>1</v>
      </c>
      <c r="O215" t="s">
        <v>26</v>
      </c>
      <c r="P215" t="s">
        <v>19</v>
      </c>
      <c r="Q215" t="s">
        <v>22</v>
      </c>
      <c r="R215" t="s">
        <v>21</v>
      </c>
      <c r="S215" t="s">
        <v>41</v>
      </c>
    </row>
    <row r="216" spans="1:19" x14ac:dyDescent="0.35">
      <c r="A216">
        <v>48</v>
      </c>
      <c r="B216">
        <v>0</v>
      </c>
      <c r="C216">
        <v>2</v>
      </c>
      <c r="D216">
        <v>130</v>
      </c>
      <c r="E216">
        <v>275</v>
      </c>
      <c r="F216">
        <v>0</v>
      </c>
      <c r="G216">
        <v>1</v>
      </c>
      <c r="H216">
        <v>139</v>
      </c>
      <c r="I216">
        <v>0</v>
      </c>
      <c r="J216">
        <v>0.2</v>
      </c>
      <c r="K216">
        <v>2</v>
      </c>
      <c r="L216">
        <v>0</v>
      </c>
      <c r="M216">
        <v>2</v>
      </c>
      <c r="N216">
        <v>1</v>
      </c>
      <c r="O216" t="s">
        <v>26</v>
      </c>
      <c r="P216" t="s">
        <v>19</v>
      </c>
      <c r="Q216" t="s">
        <v>22</v>
      </c>
      <c r="R216" t="s">
        <v>21</v>
      </c>
      <c r="S216" t="s">
        <v>43</v>
      </c>
    </row>
    <row r="217" spans="1:19" x14ac:dyDescent="0.35">
      <c r="A217">
        <v>45</v>
      </c>
      <c r="B217">
        <v>1</v>
      </c>
      <c r="C217">
        <v>0</v>
      </c>
      <c r="D217">
        <v>142</v>
      </c>
      <c r="E217">
        <v>309</v>
      </c>
      <c r="F217">
        <v>0</v>
      </c>
      <c r="G217">
        <v>0</v>
      </c>
      <c r="H217">
        <v>147</v>
      </c>
      <c r="I217">
        <v>1</v>
      </c>
      <c r="J217">
        <v>0</v>
      </c>
      <c r="K217">
        <v>1</v>
      </c>
      <c r="L217">
        <v>3</v>
      </c>
      <c r="M217">
        <v>3</v>
      </c>
      <c r="N217">
        <v>0</v>
      </c>
      <c r="O217" t="s">
        <v>18</v>
      </c>
      <c r="P217" t="s">
        <v>19</v>
      </c>
      <c r="Q217" t="s">
        <v>24</v>
      </c>
      <c r="R217" t="s">
        <v>21</v>
      </c>
      <c r="S217" t="s">
        <v>41</v>
      </c>
    </row>
    <row r="218" spans="1:19" x14ac:dyDescent="0.35">
      <c r="A218">
        <v>66</v>
      </c>
      <c r="B218">
        <v>1</v>
      </c>
      <c r="C218">
        <v>1</v>
      </c>
      <c r="D218">
        <v>160</v>
      </c>
      <c r="E218">
        <v>246</v>
      </c>
      <c r="F218">
        <v>0</v>
      </c>
      <c r="G218">
        <v>1</v>
      </c>
      <c r="H218">
        <v>120</v>
      </c>
      <c r="I218">
        <v>1</v>
      </c>
      <c r="J218">
        <v>0</v>
      </c>
      <c r="K218">
        <v>1</v>
      </c>
      <c r="L218">
        <v>3</v>
      </c>
      <c r="M218">
        <v>1</v>
      </c>
      <c r="N218">
        <v>0</v>
      </c>
      <c r="O218" t="s">
        <v>18</v>
      </c>
      <c r="P218" t="s">
        <v>23</v>
      </c>
      <c r="Q218" t="s">
        <v>24</v>
      </c>
      <c r="R218" t="s">
        <v>21</v>
      </c>
      <c r="S218" t="s">
        <v>42</v>
      </c>
    </row>
    <row r="219" spans="1:19" x14ac:dyDescent="0.35">
      <c r="A219">
        <v>57</v>
      </c>
      <c r="B219">
        <v>1</v>
      </c>
      <c r="C219">
        <v>0</v>
      </c>
      <c r="D219">
        <v>150</v>
      </c>
      <c r="E219">
        <v>276</v>
      </c>
      <c r="F219">
        <v>0</v>
      </c>
      <c r="G219">
        <v>0</v>
      </c>
      <c r="H219">
        <v>112</v>
      </c>
      <c r="I219">
        <v>1</v>
      </c>
      <c r="J219">
        <v>0.6</v>
      </c>
      <c r="K219">
        <v>1</v>
      </c>
      <c r="L219">
        <v>1</v>
      </c>
      <c r="M219">
        <v>1</v>
      </c>
      <c r="N219">
        <v>0</v>
      </c>
      <c r="O219" t="s">
        <v>18</v>
      </c>
      <c r="P219" t="s">
        <v>19</v>
      </c>
      <c r="Q219" t="s">
        <v>24</v>
      </c>
      <c r="R219" t="s">
        <v>21</v>
      </c>
      <c r="S219" t="s">
        <v>41</v>
      </c>
    </row>
    <row r="220" spans="1:19" x14ac:dyDescent="0.35">
      <c r="A220">
        <v>70</v>
      </c>
      <c r="B220">
        <v>1</v>
      </c>
      <c r="C220">
        <v>0</v>
      </c>
      <c r="D220">
        <v>130</v>
      </c>
      <c r="E220">
        <v>322</v>
      </c>
      <c r="F220">
        <v>0</v>
      </c>
      <c r="G220">
        <v>0</v>
      </c>
      <c r="H220">
        <v>109</v>
      </c>
      <c r="I220">
        <v>0</v>
      </c>
      <c r="J220">
        <v>2.4</v>
      </c>
      <c r="K220">
        <v>1</v>
      </c>
      <c r="L220">
        <v>3</v>
      </c>
      <c r="M220">
        <v>2</v>
      </c>
      <c r="N220">
        <v>0</v>
      </c>
      <c r="O220" t="s">
        <v>18</v>
      </c>
      <c r="P220" t="s">
        <v>23</v>
      </c>
      <c r="Q220" t="s">
        <v>22</v>
      </c>
      <c r="R220" t="s">
        <v>21</v>
      </c>
      <c r="S220" t="s">
        <v>41</v>
      </c>
    </row>
    <row r="221" spans="1:19" x14ac:dyDescent="0.35">
      <c r="A221">
        <v>63</v>
      </c>
      <c r="B221">
        <v>0</v>
      </c>
      <c r="C221">
        <v>0</v>
      </c>
      <c r="D221">
        <v>108</v>
      </c>
      <c r="E221">
        <v>269</v>
      </c>
      <c r="F221">
        <v>0</v>
      </c>
      <c r="G221">
        <v>1</v>
      </c>
      <c r="H221">
        <v>169</v>
      </c>
      <c r="I221">
        <v>1</v>
      </c>
      <c r="J221">
        <v>1.8</v>
      </c>
      <c r="K221">
        <v>1</v>
      </c>
      <c r="L221">
        <v>2</v>
      </c>
      <c r="M221">
        <v>2</v>
      </c>
      <c r="N221">
        <v>0</v>
      </c>
      <c r="O221" t="s">
        <v>18</v>
      </c>
      <c r="P221" t="s">
        <v>19</v>
      </c>
      <c r="Q221" t="s">
        <v>20</v>
      </c>
      <c r="R221" t="s">
        <v>21</v>
      </c>
      <c r="S221" t="s">
        <v>41</v>
      </c>
    </row>
    <row r="222" spans="1:19" x14ac:dyDescent="0.35">
      <c r="A222">
        <v>37</v>
      </c>
      <c r="B222">
        <v>1</v>
      </c>
      <c r="C222">
        <v>2</v>
      </c>
      <c r="D222">
        <v>130</v>
      </c>
      <c r="E222">
        <v>250</v>
      </c>
      <c r="F222">
        <v>0</v>
      </c>
      <c r="G222">
        <v>1</v>
      </c>
      <c r="H222">
        <v>187</v>
      </c>
      <c r="I222">
        <v>0</v>
      </c>
      <c r="J222">
        <v>3.5</v>
      </c>
      <c r="K222">
        <v>0</v>
      </c>
      <c r="L222">
        <v>0</v>
      </c>
      <c r="M222">
        <v>2</v>
      </c>
      <c r="N222">
        <v>1</v>
      </c>
      <c r="O222" t="s">
        <v>26</v>
      </c>
      <c r="P222" t="s">
        <v>19</v>
      </c>
      <c r="Q222" t="s">
        <v>22</v>
      </c>
      <c r="R222" t="s">
        <v>21</v>
      </c>
      <c r="S222" t="s">
        <v>43</v>
      </c>
    </row>
    <row r="223" spans="1:19" x14ac:dyDescent="0.35">
      <c r="A223">
        <v>54</v>
      </c>
      <c r="B223">
        <v>0</v>
      </c>
      <c r="C223">
        <v>2</v>
      </c>
      <c r="D223">
        <v>110</v>
      </c>
      <c r="E223">
        <v>214</v>
      </c>
      <c r="F223">
        <v>0</v>
      </c>
      <c r="G223">
        <v>1</v>
      </c>
      <c r="H223">
        <v>158</v>
      </c>
      <c r="I223">
        <v>0</v>
      </c>
      <c r="J223">
        <v>1.6</v>
      </c>
      <c r="K223">
        <v>1</v>
      </c>
      <c r="L223">
        <v>0</v>
      </c>
      <c r="M223">
        <v>2</v>
      </c>
      <c r="N223">
        <v>1</v>
      </c>
      <c r="O223" t="s">
        <v>26</v>
      </c>
      <c r="P223" t="s">
        <v>19</v>
      </c>
      <c r="Q223" t="s">
        <v>20</v>
      </c>
      <c r="R223" t="s">
        <v>21</v>
      </c>
      <c r="S223" t="s">
        <v>43</v>
      </c>
    </row>
    <row r="224" spans="1:19" x14ac:dyDescent="0.35">
      <c r="A224">
        <v>60</v>
      </c>
      <c r="B224">
        <v>1</v>
      </c>
      <c r="C224">
        <v>0</v>
      </c>
      <c r="D224">
        <v>130</v>
      </c>
      <c r="E224">
        <v>206</v>
      </c>
      <c r="F224">
        <v>0</v>
      </c>
      <c r="G224">
        <v>0</v>
      </c>
      <c r="H224">
        <v>132</v>
      </c>
      <c r="I224">
        <v>1</v>
      </c>
      <c r="J224">
        <v>2.4</v>
      </c>
      <c r="K224">
        <v>1</v>
      </c>
      <c r="L224">
        <v>2</v>
      </c>
      <c r="M224">
        <v>3</v>
      </c>
      <c r="N224">
        <v>0</v>
      </c>
      <c r="O224" t="s">
        <v>18</v>
      </c>
      <c r="P224" t="s">
        <v>19</v>
      </c>
      <c r="Q224" t="s">
        <v>22</v>
      </c>
      <c r="R224" t="s">
        <v>21</v>
      </c>
      <c r="S224" t="s">
        <v>41</v>
      </c>
    </row>
    <row r="225" spans="1:19" x14ac:dyDescent="0.35">
      <c r="A225">
        <v>54</v>
      </c>
      <c r="B225">
        <v>1</v>
      </c>
      <c r="C225">
        <v>2</v>
      </c>
      <c r="D225">
        <v>125</v>
      </c>
      <c r="E225">
        <v>273</v>
      </c>
      <c r="F225">
        <v>0</v>
      </c>
      <c r="G225">
        <v>0</v>
      </c>
      <c r="H225">
        <v>152</v>
      </c>
      <c r="I225">
        <v>0</v>
      </c>
      <c r="J225">
        <v>0.5</v>
      </c>
      <c r="K225">
        <v>0</v>
      </c>
      <c r="L225">
        <v>1</v>
      </c>
      <c r="M225">
        <v>2</v>
      </c>
      <c r="N225">
        <v>1</v>
      </c>
      <c r="O225" t="s">
        <v>26</v>
      </c>
      <c r="P225" t="s">
        <v>19</v>
      </c>
      <c r="Q225" t="s">
        <v>20</v>
      </c>
      <c r="R225" t="s">
        <v>21</v>
      </c>
      <c r="S225" t="s">
        <v>43</v>
      </c>
    </row>
    <row r="226" spans="1:19" x14ac:dyDescent="0.35">
      <c r="A226">
        <v>60</v>
      </c>
      <c r="B226">
        <v>1</v>
      </c>
      <c r="C226">
        <v>0</v>
      </c>
      <c r="D226">
        <v>130</v>
      </c>
      <c r="E226">
        <v>253</v>
      </c>
      <c r="F226">
        <v>0</v>
      </c>
      <c r="G226">
        <v>1</v>
      </c>
      <c r="H226">
        <v>144</v>
      </c>
      <c r="I226">
        <v>1</v>
      </c>
      <c r="J226">
        <v>1.4</v>
      </c>
      <c r="K226">
        <v>2</v>
      </c>
      <c r="L226">
        <v>1</v>
      </c>
      <c r="M226">
        <v>3</v>
      </c>
      <c r="N226">
        <v>0</v>
      </c>
      <c r="O226" t="s">
        <v>18</v>
      </c>
      <c r="P226" t="s">
        <v>19</v>
      </c>
      <c r="Q226" t="s">
        <v>22</v>
      </c>
      <c r="R226" t="s">
        <v>21</v>
      </c>
      <c r="S226" t="s">
        <v>41</v>
      </c>
    </row>
    <row r="227" spans="1:19" x14ac:dyDescent="0.35">
      <c r="A227">
        <v>65</v>
      </c>
      <c r="B227">
        <v>0</v>
      </c>
      <c r="C227">
        <v>2</v>
      </c>
      <c r="D227">
        <v>155</v>
      </c>
      <c r="E227">
        <v>269</v>
      </c>
      <c r="F227">
        <v>0</v>
      </c>
      <c r="G227">
        <v>1</v>
      </c>
      <c r="H227">
        <v>148</v>
      </c>
      <c r="I227">
        <v>0</v>
      </c>
      <c r="J227">
        <v>0.8</v>
      </c>
      <c r="K227">
        <v>2</v>
      </c>
      <c r="L227">
        <v>0</v>
      </c>
      <c r="M227">
        <v>2</v>
      </c>
      <c r="N227">
        <v>1</v>
      </c>
      <c r="O227" t="s">
        <v>26</v>
      </c>
      <c r="P227" t="s">
        <v>19</v>
      </c>
      <c r="Q227" t="s">
        <v>24</v>
      </c>
      <c r="R227" t="s">
        <v>21</v>
      </c>
      <c r="S227" t="s">
        <v>43</v>
      </c>
    </row>
    <row r="228" spans="1:19" x14ac:dyDescent="0.35">
      <c r="A228">
        <v>52</v>
      </c>
      <c r="B228">
        <v>1</v>
      </c>
      <c r="C228">
        <v>2</v>
      </c>
      <c r="D228">
        <v>172</v>
      </c>
      <c r="E228">
        <v>199</v>
      </c>
      <c r="F228">
        <v>1</v>
      </c>
      <c r="G228">
        <v>1</v>
      </c>
      <c r="H228">
        <v>162</v>
      </c>
      <c r="I228">
        <v>0</v>
      </c>
      <c r="J228">
        <v>0.5</v>
      </c>
      <c r="K228">
        <v>2</v>
      </c>
      <c r="L228">
        <v>0</v>
      </c>
      <c r="M228">
        <v>3</v>
      </c>
      <c r="N228">
        <v>1</v>
      </c>
      <c r="O228" t="s">
        <v>26</v>
      </c>
      <c r="P228" t="s">
        <v>19</v>
      </c>
      <c r="Q228" t="s">
        <v>24</v>
      </c>
      <c r="R228" t="s">
        <v>25</v>
      </c>
      <c r="S228" t="s">
        <v>43</v>
      </c>
    </row>
    <row r="229" spans="1:19" x14ac:dyDescent="0.35">
      <c r="A229">
        <v>43</v>
      </c>
      <c r="B229">
        <v>1</v>
      </c>
      <c r="C229">
        <v>0</v>
      </c>
      <c r="D229">
        <v>132</v>
      </c>
      <c r="E229">
        <v>247</v>
      </c>
      <c r="F229">
        <v>1</v>
      </c>
      <c r="G229">
        <v>0</v>
      </c>
      <c r="H229">
        <v>143</v>
      </c>
      <c r="I229">
        <v>1</v>
      </c>
      <c r="J229">
        <v>0.1</v>
      </c>
      <c r="K229">
        <v>1</v>
      </c>
      <c r="L229">
        <v>4</v>
      </c>
      <c r="M229">
        <v>3</v>
      </c>
      <c r="N229">
        <v>0</v>
      </c>
      <c r="O229" t="s">
        <v>18</v>
      </c>
      <c r="P229" t="s">
        <v>19</v>
      </c>
      <c r="Q229" t="s">
        <v>22</v>
      </c>
      <c r="R229" t="s">
        <v>21</v>
      </c>
      <c r="S229" t="s">
        <v>41</v>
      </c>
    </row>
    <row r="230" spans="1:19" x14ac:dyDescent="0.35">
      <c r="A230">
        <v>62</v>
      </c>
      <c r="B230">
        <v>0</v>
      </c>
      <c r="C230">
        <v>2</v>
      </c>
      <c r="D230">
        <v>130</v>
      </c>
      <c r="E230">
        <v>263</v>
      </c>
      <c r="F230">
        <v>0</v>
      </c>
      <c r="G230">
        <v>1</v>
      </c>
      <c r="H230">
        <v>97</v>
      </c>
      <c r="I230">
        <v>0</v>
      </c>
      <c r="J230">
        <v>1.2</v>
      </c>
      <c r="K230">
        <v>1</v>
      </c>
      <c r="L230">
        <v>1</v>
      </c>
      <c r="M230">
        <v>3</v>
      </c>
      <c r="N230">
        <v>0</v>
      </c>
      <c r="O230" t="s">
        <v>18</v>
      </c>
      <c r="P230" t="s">
        <v>19</v>
      </c>
      <c r="Q230" t="s">
        <v>22</v>
      </c>
      <c r="R230" t="s">
        <v>21</v>
      </c>
      <c r="S230" t="s">
        <v>43</v>
      </c>
    </row>
    <row r="231" spans="1:19" x14ac:dyDescent="0.35">
      <c r="A231">
        <v>57</v>
      </c>
      <c r="B231">
        <v>1</v>
      </c>
      <c r="C231">
        <v>0</v>
      </c>
      <c r="D231">
        <v>110</v>
      </c>
      <c r="E231">
        <v>201</v>
      </c>
      <c r="F231">
        <v>0</v>
      </c>
      <c r="G231">
        <v>1</v>
      </c>
      <c r="H231">
        <v>126</v>
      </c>
      <c r="I231">
        <v>1</v>
      </c>
      <c r="J231">
        <v>1.5</v>
      </c>
      <c r="K231">
        <v>1</v>
      </c>
      <c r="L231">
        <v>0</v>
      </c>
      <c r="M231">
        <v>1</v>
      </c>
      <c r="N231">
        <v>1</v>
      </c>
      <c r="O231" t="s">
        <v>26</v>
      </c>
      <c r="P231" t="s">
        <v>19</v>
      </c>
      <c r="Q231" t="s">
        <v>20</v>
      </c>
      <c r="R231" t="s">
        <v>21</v>
      </c>
      <c r="S231" t="s">
        <v>41</v>
      </c>
    </row>
    <row r="232" spans="1:19" x14ac:dyDescent="0.35">
      <c r="A232">
        <v>46</v>
      </c>
      <c r="B232">
        <v>0</v>
      </c>
      <c r="C232">
        <v>0</v>
      </c>
      <c r="D232">
        <v>138</v>
      </c>
      <c r="E232">
        <v>243</v>
      </c>
      <c r="F232">
        <v>0</v>
      </c>
      <c r="G232">
        <v>0</v>
      </c>
      <c r="H232">
        <v>152</v>
      </c>
      <c r="I232">
        <v>1</v>
      </c>
      <c r="J232">
        <v>0</v>
      </c>
      <c r="K232">
        <v>1</v>
      </c>
      <c r="L232">
        <v>0</v>
      </c>
      <c r="M232">
        <v>2</v>
      </c>
      <c r="N232">
        <v>1</v>
      </c>
      <c r="O232" t="s">
        <v>26</v>
      </c>
      <c r="P232" t="s">
        <v>19</v>
      </c>
      <c r="Q232" t="s">
        <v>22</v>
      </c>
      <c r="R232" t="s">
        <v>21</v>
      </c>
      <c r="S232" t="s">
        <v>41</v>
      </c>
    </row>
    <row r="233" spans="1:19" x14ac:dyDescent="0.35">
      <c r="A233">
        <v>59</v>
      </c>
      <c r="B233">
        <v>1</v>
      </c>
      <c r="C233">
        <v>0</v>
      </c>
      <c r="D233">
        <v>164</v>
      </c>
      <c r="E233">
        <v>176</v>
      </c>
      <c r="F233">
        <v>1</v>
      </c>
      <c r="G233">
        <v>0</v>
      </c>
      <c r="H233">
        <v>90</v>
      </c>
      <c r="I233">
        <v>0</v>
      </c>
      <c r="J233">
        <v>1</v>
      </c>
      <c r="K233">
        <v>1</v>
      </c>
      <c r="L233">
        <v>2</v>
      </c>
      <c r="M233">
        <v>1</v>
      </c>
      <c r="N233">
        <v>0</v>
      </c>
      <c r="O233" t="s">
        <v>18</v>
      </c>
      <c r="P233" t="s">
        <v>19</v>
      </c>
      <c r="Q233" t="s">
        <v>24</v>
      </c>
      <c r="R233" t="s">
        <v>25</v>
      </c>
      <c r="S233" t="s">
        <v>41</v>
      </c>
    </row>
    <row r="234" spans="1:19" x14ac:dyDescent="0.35">
      <c r="A234">
        <v>59</v>
      </c>
      <c r="B234">
        <v>1</v>
      </c>
      <c r="C234">
        <v>3</v>
      </c>
      <c r="D234">
        <v>134</v>
      </c>
      <c r="E234">
        <v>204</v>
      </c>
      <c r="F234">
        <v>0</v>
      </c>
      <c r="G234">
        <v>1</v>
      </c>
      <c r="H234">
        <v>162</v>
      </c>
      <c r="I234">
        <v>0</v>
      </c>
      <c r="J234">
        <v>0.8</v>
      </c>
      <c r="K234">
        <v>2</v>
      </c>
      <c r="L234">
        <v>2</v>
      </c>
      <c r="M234">
        <v>2</v>
      </c>
      <c r="N234">
        <v>0</v>
      </c>
      <c r="O234" t="s">
        <v>18</v>
      </c>
      <c r="P234" t="s">
        <v>19</v>
      </c>
      <c r="Q234" t="s">
        <v>22</v>
      </c>
      <c r="R234" t="s">
        <v>21</v>
      </c>
      <c r="S234" t="s">
        <v>44</v>
      </c>
    </row>
    <row r="235" spans="1:19" x14ac:dyDescent="0.35">
      <c r="A235">
        <v>62</v>
      </c>
      <c r="B235">
        <v>1</v>
      </c>
      <c r="C235">
        <v>2</v>
      </c>
      <c r="D235">
        <v>130</v>
      </c>
      <c r="E235">
        <v>231</v>
      </c>
      <c r="F235">
        <v>0</v>
      </c>
      <c r="G235">
        <v>1</v>
      </c>
      <c r="H235">
        <v>146</v>
      </c>
      <c r="I235">
        <v>0</v>
      </c>
      <c r="J235">
        <v>1.8</v>
      </c>
      <c r="K235">
        <v>1</v>
      </c>
      <c r="L235">
        <v>3</v>
      </c>
      <c r="M235">
        <v>3</v>
      </c>
      <c r="N235">
        <v>1</v>
      </c>
      <c r="O235" t="s">
        <v>26</v>
      </c>
      <c r="P235" t="s">
        <v>19</v>
      </c>
      <c r="Q235" t="s">
        <v>22</v>
      </c>
      <c r="R235" t="s">
        <v>21</v>
      </c>
      <c r="S235" t="s">
        <v>43</v>
      </c>
    </row>
    <row r="236" spans="1:19" x14ac:dyDescent="0.35">
      <c r="A236">
        <v>53</v>
      </c>
      <c r="B236">
        <v>1</v>
      </c>
      <c r="C236">
        <v>2</v>
      </c>
      <c r="D236">
        <v>130</v>
      </c>
      <c r="E236">
        <v>246</v>
      </c>
      <c r="F236">
        <v>1</v>
      </c>
      <c r="G236">
        <v>0</v>
      </c>
      <c r="H236">
        <v>173</v>
      </c>
      <c r="I236">
        <v>0</v>
      </c>
      <c r="J236">
        <v>0</v>
      </c>
      <c r="K236">
        <v>2</v>
      </c>
      <c r="L236">
        <v>3</v>
      </c>
      <c r="M236">
        <v>2</v>
      </c>
      <c r="N236">
        <v>1</v>
      </c>
      <c r="O236" t="s">
        <v>26</v>
      </c>
      <c r="P236" t="s">
        <v>19</v>
      </c>
      <c r="Q236" t="s">
        <v>22</v>
      </c>
      <c r="R236" t="s">
        <v>21</v>
      </c>
      <c r="S236" t="s">
        <v>43</v>
      </c>
    </row>
    <row r="237" spans="1:19" x14ac:dyDescent="0.35">
      <c r="A237">
        <v>58</v>
      </c>
      <c r="B237">
        <v>1</v>
      </c>
      <c r="C237">
        <v>2</v>
      </c>
      <c r="D237">
        <v>112</v>
      </c>
      <c r="E237">
        <v>230</v>
      </c>
      <c r="F237">
        <v>0</v>
      </c>
      <c r="G237">
        <v>0</v>
      </c>
      <c r="H237">
        <v>165</v>
      </c>
      <c r="I237">
        <v>0</v>
      </c>
      <c r="J237">
        <v>2.5</v>
      </c>
      <c r="K237">
        <v>1</v>
      </c>
      <c r="L237">
        <v>1</v>
      </c>
      <c r="M237">
        <v>3</v>
      </c>
      <c r="N237">
        <v>0</v>
      </c>
      <c r="O237" t="s">
        <v>18</v>
      </c>
      <c r="P237" t="s">
        <v>19</v>
      </c>
      <c r="Q237" t="s">
        <v>20</v>
      </c>
      <c r="R237" t="s">
        <v>21</v>
      </c>
      <c r="S237" t="s">
        <v>43</v>
      </c>
    </row>
    <row r="238" spans="1:19" x14ac:dyDescent="0.35">
      <c r="A238">
        <v>48</v>
      </c>
      <c r="B238">
        <v>1</v>
      </c>
      <c r="C238">
        <v>1</v>
      </c>
      <c r="D238">
        <v>110</v>
      </c>
      <c r="E238">
        <v>229</v>
      </c>
      <c r="F238">
        <v>0</v>
      </c>
      <c r="G238">
        <v>1</v>
      </c>
      <c r="H238">
        <v>168</v>
      </c>
      <c r="I238">
        <v>0</v>
      </c>
      <c r="J238">
        <v>1</v>
      </c>
      <c r="K238">
        <v>0</v>
      </c>
      <c r="L238">
        <v>0</v>
      </c>
      <c r="M238">
        <v>3</v>
      </c>
      <c r="N238">
        <v>0</v>
      </c>
      <c r="O238" t="s">
        <v>18</v>
      </c>
      <c r="P238" t="s">
        <v>19</v>
      </c>
      <c r="Q238" t="s">
        <v>20</v>
      </c>
      <c r="R238" t="s">
        <v>21</v>
      </c>
      <c r="S238" t="s">
        <v>42</v>
      </c>
    </row>
    <row r="239" spans="1:19" x14ac:dyDescent="0.35">
      <c r="A239">
        <v>58</v>
      </c>
      <c r="B239">
        <v>1</v>
      </c>
      <c r="C239">
        <v>2</v>
      </c>
      <c r="D239">
        <v>105</v>
      </c>
      <c r="E239">
        <v>240</v>
      </c>
      <c r="F239">
        <v>0</v>
      </c>
      <c r="G239">
        <v>0</v>
      </c>
      <c r="H239">
        <v>154</v>
      </c>
      <c r="I239">
        <v>1</v>
      </c>
      <c r="J239">
        <v>0.6</v>
      </c>
      <c r="K239">
        <v>1</v>
      </c>
      <c r="L239">
        <v>0</v>
      </c>
      <c r="M239">
        <v>3</v>
      </c>
      <c r="N239">
        <v>1</v>
      </c>
      <c r="O239" t="s">
        <v>26</v>
      </c>
      <c r="P239" t="s">
        <v>19</v>
      </c>
      <c r="Q239" t="s">
        <v>20</v>
      </c>
      <c r="R239" t="s">
        <v>21</v>
      </c>
      <c r="S239" t="s">
        <v>43</v>
      </c>
    </row>
    <row r="240" spans="1:19" x14ac:dyDescent="0.35">
      <c r="A240">
        <v>51</v>
      </c>
      <c r="B240">
        <v>1</v>
      </c>
      <c r="C240">
        <v>2</v>
      </c>
      <c r="D240">
        <v>110</v>
      </c>
      <c r="E240">
        <v>175</v>
      </c>
      <c r="F240">
        <v>0</v>
      </c>
      <c r="G240">
        <v>1</v>
      </c>
      <c r="H240">
        <v>123</v>
      </c>
      <c r="I240">
        <v>0</v>
      </c>
      <c r="J240">
        <v>0.6</v>
      </c>
      <c r="K240">
        <v>2</v>
      </c>
      <c r="L240">
        <v>0</v>
      </c>
      <c r="M240">
        <v>2</v>
      </c>
      <c r="N240">
        <v>1</v>
      </c>
      <c r="O240" t="s">
        <v>26</v>
      </c>
      <c r="P240" t="s">
        <v>19</v>
      </c>
      <c r="Q240" t="s">
        <v>20</v>
      </c>
      <c r="R240" t="s">
        <v>25</v>
      </c>
      <c r="S240" t="s">
        <v>43</v>
      </c>
    </row>
    <row r="241" spans="1:19" x14ac:dyDescent="0.35">
      <c r="A241">
        <v>58</v>
      </c>
      <c r="B241">
        <v>1</v>
      </c>
      <c r="C241">
        <v>1</v>
      </c>
      <c r="D241">
        <v>120</v>
      </c>
      <c r="E241">
        <v>284</v>
      </c>
      <c r="F241">
        <v>0</v>
      </c>
      <c r="G241">
        <v>0</v>
      </c>
      <c r="H241">
        <v>160</v>
      </c>
      <c r="I241">
        <v>0</v>
      </c>
      <c r="J241">
        <v>1.8</v>
      </c>
      <c r="K241">
        <v>1</v>
      </c>
      <c r="L241">
        <v>0</v>
      </c>
      <c r="M241">
        <v>2</v>
      </c>
      <c r="N241">
        <v>0</v>
      </c>
      <c r="O241" t="s">
        <v>18</v>
      </c>
      <c r="P241" t="s">
        <v>19</v>
      </c>
      <c r="Q241" t="s">
        <v>20</v>
      </c>
      <c r="R241" t="s">
        <v>21</v>
      </c>
      <c r="S241" t="s">
        <v>42</v>
      </c>
    </row>
    <row r="242" spans="1:19" x14ac:dyDescent="0.35">
      <c r="A242">
        <v>46</v>
      </c>
      <c r="B242">
        <v>0</v>
      </c>
      <c r="C242">
        <v>2</v>
      </c>
      <c r="D242">
        <v>142</v>
      </c>
      <c r="E242">
        <v>177</v>
      </c>
      <c r="F242">
        <v>0</v>
      </c>
      <c r="G242">
        <v>0</v>
      </c>
      <c r="H242">
        <v>160</v>
      </c>
      <c r="I242">
        <v>1</v>
      </c>
      <c r="J242">
        <v>1.4</v>
      </c>
      <c r="K242">
        <v>0</v>
      </c>
      <c r="L242">
        <v>0</v>
      </c>
      <c r="M242">
        <v>2</v>
      </c>
      <c r="N242">
        <v>1</v>
      </c>
      <c r="O242" t="s">
        <v>26</v>
      </c>
      <c r="P242" t="s">
        <v>19</v>
      </c>
      <c r="Q242" t="s">
        <v>24</v>
      </c>
      <c r="R242" t="s">
        <v>25</v>
      </c>
      <c r="S242" t="s">
        <v>43</v>
      </c>
    </row>
    <row r="243" spans="1:19" x14ac:dyDescent="0.35">
      <c r="A243">
        <v>59</v>
      </c>
      <c r="B243">
        <v>1</v>
      </c>
      <c r="C243">
        <v>1</v>
      </c>
      <c r="D243">
        <v>140</v>
      </c>
      <c r="E243">
        <v>221</v>
      </c>
      <c r="F243">
        <v>0</v>
      </c>
      <c r="G243">
        <v>1</v>
      </c>
      <c r="H243">
        <v>164</v>
      </c>
      <c r="I243">
        <v>1</v>
      </c>
      <c r="J243">
        <v>0</v>
      </c>
      <c r="K243">
        <v>2</v>
      </c>
      <c r="L243">
        <v>0</v>
      </c>
      <c r="M243">
        <v>2</v>
      </c>
      <c r="N243">
        <v>1</v>
      </c>
      <c r="O243" t="s">
        <v>26</v>
      </c>
      <c r="P243" t="s">
        <v>19</v>
      </c>
      <c r="Q243" t="s">
        <v>22</v>
      </c>
      <c r="R243" t="s">
        <v>21</v>
      </c>
      <c r="S243" t="s">
        <v>42</v>
      </c>
    </row>
    <row r="244" spans="1:19" x14ac:dyDescent="0.35">
      <c r="A244">
        <v>64</v>
      </c>
      <c r="B244">
        <v>0</v>
      </c>
      <c r="C244">
        <v>0</v>
      </c>
      <c r="D244">
        <v>130</v>
      </c>
      <c r="E244">
        <v>303</v>
      </c>
      <c r="F244">
        <v>0</v>
      </c>
      <c r="G244">
        <v>1</v>
      </c>
      <c r="H244">
        <v>122</v>
      </c>
      <c r="I244">
        <v>0</v>
      </c>
      <c r="J244">
        <v>2</v>
      </c>
      <c r="K244">
        <v>1</v>
      </c>
      <c r="L244">
        <v>2</v>
      </c>
      <c r="M244">
        <v>2</v>
      </c>
      <c r="N244">
        <v>1</v>
      </c>
      <c r="O244" t="s">
        <v>26</v>
      </c>
      <c r="P244" t="s">
        <v>19</v>
      </c>
      <c r="Q244" t="s">
        <v>22</v>
      </c>
      <c r="R244" t="s">
        <v>21</v>
      </c>
      <c r="S244" t="s">
        <v>41</v>
      </c>
    </row>
    <row r="245" spans="1:19" x14ac:dyDescent="0.35">
      <c r="A245">
        <v>58</v>
      </c>
      <c r="B245">
        <v>1</v>
      </c>
      <c r="C245">
        <v>0</v>
      </c>
      <c r="D245">
        <v>146</v>
      </c>
      <c r="E245">
        <v>218</v>
      </c>
      <c r="F245">
        <v>0</v>
      </c>
      <c r="G245">
        <v>1</v>
      </c>
      <c r="H245">
        <v>105</v>
      </c>
      <c r="I245">
        <v>0</v>
      </c>
      <c r="J245">
        <v>2</v>
      </c>
      <c r="K245">
        <v>1</v>
      </c>
      <c r="L245">
        <v>1</v>
      </c>
      <c r="M245">
        <v>3</v>
      </c>
      <c r="N245">
        <v>0</v>
      </c>
      <c r="O245" t="s">
        <v>18</v>
      </c>
      <c r="P245" t="s">
        <v>19</v>
      </c>
      <c r="Q245" t="s">
        <v>24</v>
      </c>
      <c r="R245" t="s">
        <v>21</v>
      </c>
      <c r="S245" t="s">
        <v>41</v>
      </c>
    </row>
    <row r="246" spans="1:19" x14ac:dyDescent="0.35">
      <c r="A246">
        <v>59</v>
      </c>
      <c r="B246">
        <v>1</v>
      </c>
      <c r="C246">
        <v>0</v>
      </c>
      <c r="D246">
        <v>110</v>
      </c>
      <c r="E246">
        <v>239</v>
      </c>
      <c r="F246">
        <v>0</v>
      </c>
      <c r="G246">
        <v>0</v>
      </c>
      <c r="H246">
        <v>142</v>
      </c>
      <c r="I246">
        <v>1</v>
      </c>
      <c r="J246">
        <v>1.2</v>
      </c>
      <c r="K246">
        <v>1</v>
      </c>
      <c r="L246">
        <v>1</v>
      </c>
      <c r="M246">
        <v>3</v>
      </c>
      <c r="N246">
        <v>0</v>
      </c>
      <c r="O246" t="s">
        <v>18</v>
      </c>
      <c r="P246" t="s">
        <v>19</v>
      </c>
      <c r="Q246" t="s">
        <v>20</v>
      </c>
      <c r="R246" t="s">
        <v>21</v>
      </c>
      <c r="S246" t="s">
        <v>41</v>
      </c>
    </row>
    <row r="247" spans="1:19" x14ac:dyDescent="0.35">
      <c r="A247">
        <v>35</v>
      </c>
      <c r="B247">
        <v>1</v>
      </c>
      <c r="C247">
        <v>0</v>
      </c>
      <c r="D247">
        <v>126</v>
      </c>
      <c r="E247">
        <v>282</v>
      </c>
      <c r="F247">
        <v>0</v>
      </c>
      <c r="G247">
        <v>0</v>
      </c>
      <c r="H247">
        <v>156</v>
      </c>
      <c r="I247">
        <v>1</v>
      </c>
      <c r="J247">
        <v>0</v>
      </c>
      <c r="K247">
        <v>2</v>
      </c>
      <c r="L247">
        <v>0</v>
      </c>
      <c r="M247">
        <v>3</v>
      </c>
      <c r="N247">
        <v>0</v>
      </c>
      <c r="O247" t="s">
        <v>18</v>
      </c>
      <c r="P247" t="s">
        <v>27</v>
      </c>
      <c r="Q247" t="s">
        <v>20</v>
      </c>
      <c r="R247" t="s">
        <v>21</v>
      </c>
      <c r="S247" t="s">
        <v>41</v>
      </c>
    </row>
    <row r="248" spans="1:19" x14ac:dyDescent="0.35">
      <c r="A248">
        <v>63</v>
      </c>
      <c r="B248">
        <v>1</v>
      </c>
      <c r="C248">
        <v>3</v>
      </c>
      <c r="D248">
        <v>145</v>
      </c>
      <c r="E248">
        <v>233</v>
      </c>
      <c r="F248">
        <v>1</v>
      </c>
      <c r="G248">
        <v>0</v>
      </c>
      <c r="H248">
        <v>150</v>
      </c>
      <c r="I248">
        <v>0</v>
      </c>
      <c r="J248">
        <v>2.2999999999999998</v>
      </c>
      <c r="K248">
        <v>0</v>
      </c>
      <c r="L248">
        <v>0</v>
      </c>
      <c r="M248">
        <v>1</v>
      </c>
      <c r="N248">
        <v>1</v>
      </c>
      <c r="O248" t="s">
        <v>26</v>
      </c>
      <c r="P248" t="s">
        <v>19</v>
      </c>
      <c r="Q248" t="s">
        <v>24</v>
      </c>
      <c r="R248" t="s">
        <v>21</v>
      </c>
      <c r="S248" t="s">
        <v>44</v>
      </c>
    </row>
    <row r="249" spans="1:19" x14ac:dyDescent="0.35">
      <c r="A249">
        <v>45</v>
      </c>
      <c r="B249">
        <v>1</v>
      </c>
      <c r="C249">
        <v>3</v>
      </c>
      <c r="D249">
        <v>110</v>
      </c>
      <c r="E249">
        <v>264</v>
      </c>
      <c r="F249">
        <v>0</v>
      </c>
      <c r="G249">
        <v>1</v>
      </c>
      <c r="H249">
        <v>132</v>
      </c>
      <c r="I249">
        <v>0</v>
      </c>
      <c r="J249">
        <v>1.2</v>
      </c>
      <c r="K249">
        <v>1</v>
      </c>
      <c r="L249">
        <v>0</v>
      </c>
      <c r="M249">
        <v>3</v>
      </c>
      <c r="N249">
        <v>0</v>
      </c>
      <c r="O249" t="s">
        <v>18</v>
      </c>
      <c r="P249" t="s">
        <v>19</v>
      </c>
      <c r="Q249" t="s">
        <v>20</v>
      </c>
      <c r="R249" t="s">
        <v>21</v>
      </c>
      <c r="S249" t="s">
        <v>44</v>
      </c>
    </row>
    <row r="250" spans="1:19" x14ac:dyDescent="0.35">
      <c r="A250">
        <v>68</v>
      </c>
      <c r="B250">
        <v>1</v>
      </c>
      <c r="C250">
        <v>2</v>
      </c>
      <c r="D250">
        <v>180</v>
      </c>
      <c r="E250">
        <v>274</v>
      </c>
      <c r="F250">
        <v>1</v>
      </c>
      <c r="G250">
        <v>0</v>
      </c>
      <c r="H250">
        <v>150</v>
      </c>
      <c r="I250">
        <v>1</v>
      </c>
      <c r="J250">
        <v>1.6</v>
      </c>
      <c r="K250">
        <v>1</v>
      </c>
      <c r="L250">
        <v>0</v>
      </c>
      <c r="M250">
        <v>3</v>
      </c>
      <c r="N250">
        <v>0</v>
      </c>
      <c r="O250" t="s">
        <v>18</v>
      </c>
      <c r="P250" t="s">
        <v>23</v>
      </c>
      <c r="Q250" t="s">
        <v>24</v>
      </c>
      <c r="R250" t="s">
        <v>21</v>
      </c>
      <c r="S250" t="s">
        <v>43</v>
      </c>
    </row>
    <row r="251" spans="1:19" x14ac:dyDescent="0.35">
      <c r="A251">
        <v>70</v>
      </c>
      <c r="B251">
        <v>1</v>
      </c>
      <c r="C251">
        <v>1</v>
      </c>
      <c r="D251">
        <v>156</v>
      </c>
      <c r="E251">
        <v>245</v>
      </c>
      <c r="F251">
        <v>0</v>
      </c>
      <c r="G251">
        <v>0</v>
      </c>
      <c r="H251">
        <v>143</v>
      </c>
      <c r="I251">
        <v>0</v>
      </c>
      <c r="J251">
        <v>0</v>
      </c>
      <c r="K251">
        <v>2</v>
      </c>
      <c r="L251">
        <v>0</v>
      </c>
      <c r="M251">
        <v>2</v>
      </c>
      <c r="N251">
        <v>1</v>
      </c>
      <c r="O251" t="s">
        <v>26</v>
      </c>
      <c r="P251" t="s">
        <v>23</v>
      </c>
      <c r="Q251" t="s">
        <v>24</v>
      </c>
      <c r="R251" t="s">
        <v>21</v>
      </c>
      <c r="S251" t="s">
        <v>42</v>
      </c>
    </row>
    <row r="252" spans="1:19" x14ac:dyDescent="0.35">
      <c r="A252">
        <v>42</v>
      </c>
      <c r="B252">
        <v>0</v>
      </c>
      <c r="C252">
        <v>0</v>
      </c>
      <c r="D252">
        <v>102</v>
      </c>
      <c r="E252">
        <v>265</v>
      </c>
      <c r="F252">
        <v>0</v>
      </c>
      <c r="G252">
        <v>0</v>
      </c>
      <c r="H252">
        <v>122</v>
      </c>
      <c r="I252">
        <v>0</v>
      </c>
      <c r="J252">
        <v>0.6</v>
      </c>
      <c r="K252">
        <v>1</v>
      </c>
      <c r="L252">
        <v>0</v>
      </c>
      <c r="M252">
        <v>2</v>
      </c>
      <c r="N252">
        <v>1</v>
      </c>
      <c r="O252" t="s">
        <v>26</v>
      </c>
      <c r="P252" t="s">
        <v>19</v>
      </c>
      <c r="Q252" t="s">
        <v>20</v>
      </c>
      <c r="R252" t="s">
        <v>21</v>
      </c>
      <c r="S252" t="s">
        <v>41</v>
      </c>
    </row>
    <row r="253" spans="1:19" x14ac:dyDescent="0.35">
      <c r="A253">
        <v>51</v>
      </c>
      <c r="B253">
        <v>0</v>
      </c>
      <c r="C253">
        <v>0</v>
      </c>
      <c r="D253">
        <v>130</v>
      </c>
      <c r="E253">
        <v>305</v>
      </c>
      <c r="F253">
        <v>0</v>
      </c>
      <c r="G253">
        <v>1</v>
      </c>
      <c r="H253">
        <v>142</v>
      </c>
      <c r="I253">
        <v>1</v>
      </c>
      <c r="J253">
        <v>1.2</v>
      </c>
      <c r="K253">
        <v>1</v>
      </c>
      <c r="L253">
        <v>0</v>
      </c>
      <c r="M253">
        <v>3</v>
      </c>
      <c r="N253">
        <v>0</v>
      </c>
      <c r="O253" t="s">
        <v>18</v>
      </c>
      <c r="P253" t="s">
        <v>19</v>
      </c>
      <c r="Q253" t="s">
        <v>22</v>
      </c>
      <c r="R253" t="s">
        <v>21</v>
      </c>
      <c r="S253" t="s">
        <v>41</v>
      </c>
    </row>
    <row r="254" spans="1:19" x14ac:dyDescent="0.35">
      <c r="A254">
        <v>54</v>
      </c>
      <c r="B254">
        <v>0</v>
      </c>
      <c r="C254">
        <v>2</v>
      </c>
      <c r="D254">
        <v>160</v>
      </c>
      <c r="E254">
        <v>201</v>
      </c>
      <c r="F254">
        <v>0</v>
      </c>
      <c r="G254">
        <v>1</v>
      </c>
      <c r="H254">
        <v>163</v>
      </c>
      <c r="I254">
        <v>0</v>
      </c>
      <c r="J254">
        <v>0</v>
      </c>
      <c r="K254">
        <v>2</v>
      </c>
      <c r="L254">
        <v>1</v>
      </c>
      <c r="M254">
        <v>2</v>
      </c>
      <c r="N254">
        <v>1</v>
      </c>
      <c r="O254" t="s">
        <v>26</v>
      </c>
      <c r="P254" t="s">
        <v>19</v>
      </c>
      <c r="Q254" t="s">
        <v>24</v>
      </c>
      <c r="R254" t="s">
        <v>21</v>
      </c>
      <c r="S254" t="s">
        <v>43</v>
      </c>
    </row>
    <row r="255" spans="1:19" x14ac:dyDescent="0.35">
      <c r="A255">
        <v>57</v>
      </c>
      <c r="B255">
        <v>1</v>
      </c>
      <c r="C255">
        <v>2</v>
      </c>
      <c r="D255">
        <v>150</v>
      </c>
      <c r="E255">
        <v>168</v>
      </c>
      <c r="F255">
        <v>0</v>
      </c>
      <c r="G255">
        <v>1</v>
      </c>
      <c r="H255">
        <v>174</v>
      </c>
      <c r="I255">
        <v>0</v>
      </c>
      <c r="J255">
        <v>1.6</v>
      </c>
      <c r="K255">
        <v>2</v>
      </c>
      <c r="L255">
        <v>0</v>
      </c>
      <c r="M255">
        <v>2</v>
      </c>
      <c r="N255">
        <v>1</v>
      </c>
      <c r="O255" t="s">
        <v>26</v>
      </c>
      <c r="P255" t="s">
        <v>19</v>
      </c>
      <c r="Q255" t="s">
        <v>24</v>
      </c>
      <c r="R255" t="s">
        <v>25</v>
      </c>
      <c r="S255" t="s">
        <v>43</v>
      </c>
    </row>
    <row r="256" spans="1:19" x14ac:dyDescent="0.35">
      <c r="A256">
        <v>47</v>
      </c>
      <c r="B256">
        <v>1</v>
      </c>
      <c r="C256">
        <v>2</v>
      </c>
      <c r="D256">
        <v>108</v>
      </c>
      <c r="E256">
        <v>243</v>
      </c>
      <c r="F256">
        <v>0</v>
      </c>
      <c r="G256">
        <v>1</v>
      </c>
      <c r="H256">
        <v>152</v>
      </c>
      <c r="I256">
        <v>0</v>
      </c>
      <c r="J256">
        <v>0</v>
      </c>
      <c r="K256">
        <v>2</v>
      </c>
      <c r="L256">
        <v>0</v>
      </c>
      <c r="M256">
        <v>2</v>
      </c>
      <c r="N256">
        <v>0</v>
      </c>
      <c r="O256" t="s">
        <v>18</v>
      </c>
      <c r="P256" t="s">
        <v>19</v>
      </c>
      <c r="Q256" t="s">
        <v>20</v>
      </c>
      <c r="R256" t="s">
        <v>21</v>
      </c>
      <c r="S256" t="s">
        <v>43</v>
      </c>
    </row>
    <row r="257" spans="1:19" x14ac:dyDescent="0.35">
      <c r="A257">
        <v>65</v>
      </c>
      <c r="B257">
        <v>0</v>
      </c>
      <c r="C257">
        <v>0</v>
      </c>
      <c r="D257">
        <v>150</v>
      </c>
      <c r="E257">
        <v>225</v>
      </c>
      <c r="F257">
        <v>0</v>
      </c>
      <c r="G257">
        <v>0</v>
      </c>
      <c r="H257">
        <v>114</v>
      </c>
      <c r="I257">
        <v>0</v>
      </c>
      <c r="J257">
        <v>1</v>
      </c>
      <c r="K257">
        <v>1</v>
      </c>
      <c r="L257">
        <v>3</v>
      </c>
      <c r="M257">
        <v>3</v>
      </c>
      <c r="N257">
        <v>0</v>
      </c>
      <c r="O257" t="s">
        <v>18</v>
      </c>
      <c r="P257" t="s">
        <v>19</v>
      </c>
      <c r="Q257" t="s">
        <v>24</v>
      </c>
      <c r="R257" t="s">
        <v>21</v>
      </c>
      <c r="S257" t="s">
        <v>41</v>
      </c>
    </row>
    <row r="258" spans="1:19" x14ac:dyDescent="0.35">
      <c r="A258">
        <v>41</v>
      </c>
      <c r="B258">
        <v>0</v>
      </c>
      <c r="C258">
        <v>2</v>
      </c>
      <c r="D258">
        <v>112</v>
      </c>
      <c r="E258">
        <v>268</v>
      </c>
      <c r="F258">
        <v>0</v>
      </c>
      <c r="G258">
        <v>0</v>
      </c>
      <c r="H258">
        <v>172</v>
      </c>
      <c r="I258">
        <v>1</v>
      </c>
      <c r="J258">
        <v>0</v>
      </c>
      <c r="K258">
        <v>2</v>
      </c>
      <c r="L258">
        <v>0</v>
      </c>
      <c r="M258">
        <v>2</v>
      </c>
      <c r="N258">
        <v>1</v>
      </c>
      <c r="O258" t="s">
        <v>26</v>
      </c>
      <c r="P258" t="s">
        <v>19</v>
      </c>
      <c r="Q258" t="s">
        <v>20</v>
      </c>
      <c r="R258" t="s">
        <v>21</v>
      </c>
      <c r="S258" t="s">
        <v>43</v>
      </c>
    </row>
    <row r="259" spans="1:19" x14ac:dyDescent="0.35">
      <c r="A259">
        <v>67</v>
      </c>
      <c r="B259">
        <v>1</v>
      </c>
      <c r="C259">
        <v>0</v>
      </c>
      <c r="D259">
        <v>120</v>
      </c>
      <c r="E259">
        <v>229</v>
      </c>
      <c r="F259">
        <v>0</v>
      </c>
      <c r="G259">
        <v>0</v>
      </c>
      <c r="H259">
        <v>129</v>
      </c>
      <c r="I259">
        <v>1</v>
      </c>
      <c r="J259">
        <v>2.6</v>
      </c>
      <c r="K259">
        <v>1</v>
      </c>
      <c r="L259">
        <v>2</v>
      </c>
      <c r="M259">
        <v>3</v>
      </c>
      <c r="N259">
        <v>0</v>
      </c>
      <c r="O259" t="s">
        <v>18</v>
      </c>
      <c r="P259" t="s">
        <v>23</v>
      </c>
      <c r="Q259" t="s">
        <v>20</v>
      </c>
      <c r="R259" t="s">
        <v>21</v>
      </c>
      <c r="S259" t="s">
        <v>41</v>
      </c>
    </row>
    <row r="260" spans="1:19" x14ac:dyDescent="0.35">
      <c r="A260">
        <v>47</v>
      </c>
      <c r="B260">
        <v>1</v>
      </c>
      <c r="C260">
        <v>2</v>
      </c>
      <c r="D260">
        <v>130</v>
      </c>
      <c r="E260">
        <v>253</v>
      </c>
      <c r="F260">
        <v>0</v>
      </c>
      <c r="G260">
        <v>1</v>
      </c>
      <c r="H260">
        <v>179</v>
      </c>
      <c r="I260">
        <v>0</v>
      </c>
      <c r="J260">
        <v>0</v>
      </c>
      <c r="K260">
        <v>2</v>
      </c>
      <c r="L260">
        <v>0</v>
      </c>
      <c r="M260">
        <v>2</v>
      </c>
      <c r="N260">
        <v>1</v>
      </c>
      <c r="O260" t="s">
        <v>26</v>
      </c>
      <c r="P260" t="s">
        <v>19</v>
      </c>
      <c r="Q260" t="s">
        <v>22</v>
      </c>
      <c r="R260" t="s">
        <v>21</v>
      </c>
      <c r="S260" t="s">
        <v>43</v>
      </c>
    </row>
    <row r="261" spans="1:19" x14ac:dyDescent="0.35">
      <c r="A261">
        <v>52</v>
      </c>
      <c r="B261">
        <v>1</v>
      </c>
      <c r="C261">
        <v>0</v>
      </c>
      <c r="D261">
        <v>112</v>
      </c>
      <c r="E261">
        <v>230</v>
      </c>
      <c r="F261">
        <v>0</v>
      </c>
      <c r="G261">
        <v>1</v>
      </c>
      <c r="H261">
        <v>160</v>
      </c>
      <c r="I261">
        <v>0</v>
      </c>
      <c r="J261">
        <v>0</v>
      </c>
      <c r="K261">
        <v>2</v>
      </c>
      <c r="L261">
        <v>1</v>
      </c>
      <c r="M261">
        <v>2</v>
      </c>
      <c r="N261">
        <v>0</v>
      </c>
      <c r="O261" t="s">
        <v>18</v>
      </c>
      <c r="P261" t="s">
        <v>19</v>
      </c>
      <c r="Q261" t="s">
        <v>20</v>
      </c>
      <c r="R261" t="s">
        <v>21</v>
      </c>
      <c r="S261" t="s">
        <v>41</v>
      </c>
    </row>
    <row r="262" spans="1:19" x14ac:dyDescent="0.35">
      <c r="A262">
        <v>63</v>
      </c>
      <c r="B262">
        <v>0</v>
      </c>
      <c r="C262">
        <v>0</v>
      </c>
      <c r="D262">
        <v>150</v>
      </c>
      <c r="E262">
        <v>407</v>
      </c>
      <c r="F262">
        <v>0</v>
      </c>
      <c r="G262">
        <v>0</v>
      </c>
      <c r="H262">
        <v>154</v>
      </c>
      <c r="I262">
        <v>0</v>
      </c>
      <c r="J262">
        <v>4</v>
      </c>
      <c r="K262">
        <v>1</v>
      </c>
      <c r="L262">
        <v>3</v>
      </c>
      <c r="M262">
        <v>3</v>
      </c>
      <c r="N262">
        <v>0</v>
      </c>
      <c r="O262" t="s">
        <v>18</v>
      </c>
      <c r="P262" t="s">
        <v>19</v>
      </c>
      <c r="Q262" t="s">
        <v>24</v>
      </c>
      <c r="R262" t="s">
        <v>21</v>
      </c>
      <c r="S262" t="s">
        <v>41</v>
      </c>
    </row>
    <row r="263" spans="1:19" x14ac:dyDescent="0.35">
      <c r="A263">
        <v>49</v>
      </c>
      <c r="B263">
        <v>0</v>
      </c>
      <c r="C263">
        <v>1</v>
      </c>
      <c r="D263">
        <v>134</v>
      </c>
      <c r="E263">
        <v>271</v>
      </c>
      <c r="F263">
        <v>0</v>
      </c>
      <c r="G263">
        <v>1</v>
      </c>
      <c r="H263">
        <v>162</v>
      </c>
      <c r="I263">
        <v>0</v>
      </c>
      <c r="J263">
        <v>0</v>
      </c>
      <c r="K263">
        <v>1</v>
      </c>
      <c r="L263">
        <v>0</v>
      </c>
      <c r="M263">
        <v>2</v>
      </c>
      <c r="N263">
        <v>1</v>
      </c>
      <c r="O263" t="s">
        <v>26</v>
      </c>
      <c r="P263" t="s">
        <v>19</v>
      </c>
      <c r="Q263" t="s">
        <v>22</v>
      </c>
      <c r="R263" t="s">
        <v>21</v>
      </c>
      <c r="S263" t="s">
        <v>42</v>
      </c>
    </row>
    <row r="264" spans="1:19" x14ac:dyDescent="0.35">
      <c r="A264">
        <v>69</v>
      </c>
      <c r="B264">
        <v>1</v>
      </c>
      <c r="C264">
        <v>2</v>
      </c>
      <c r="D264">
        <v>140</v>
      </c>
      <c r="E264">
        <v>254</v>
      </c>
      <c r="F264">
        <v>0</v>
      </c>
      <c r="G264">
        <v>0</v>
      </c>
      <c r="H264">
        <v>146</v>
      </c>
      <c r="I264">
        <v>0</v>
      </c>
      <c r="J264">
        <v>2</v>
      </c>
      <c r="K264">
        <v>1</v>
      </c>
      <c r="L264">
        <v>3</v>
      </c>
      <c r="M264">
        <v>3</v>
      </c>
      <c r="N264">
        <v>0</v>
      </c>
      <c r="O264" t="s">
        <v>18</v>
      </c>
      <c r="P264" t="s">
        <v>23</v>
      </c>
      <c r="Q264" t="s">
        <v>22</v>
      </c>
      <c r="R264" t="s">
        <v>21</v>
      </c>
      <c r="S264" t="s">
        <v>43</v>
      </c>
    </row>
    <row r="265" spans="1:19" x14ac:dyDescent="0.35">
      <c r="A265">
        <v>58</v>
      </c>
      <c r="B265">
        <v>0</v>
      </c>
      <c r="C265">
        <v>0</v>
      </c>
      <c r="D265">
        <v>130</v>
      </c>
      <c r="E265">
        <v>197</v>
      </c>
      <c r="F265">
        <v>0</v>
      </c>
      <c r="G265">
        <v>1</v>
      </c>
      <c r="H265">
        <v>131</v>
      </c>
      <c r="I265">
        <v>0</v>
      </c>
      <c r="J265">
        <v>0.6</v>
      </c>
      <c r="K265">
        <v>1</v>
      </c>
      <c r="L265">
        <v>0</v>
      </c>
      <c r="M265">
        <v>2</v>
      </c>
      <c r="N265">
        <v>1</v>
      </c>
      <c r="O265" t="s">
        <v>26</v>
      </c>
      <c r="P265" t="s">
        <v>19</v>
      </c>
      <c r="Q265" t="s">
        <v>22</v>
      </c>
      <c r="R265" t="s">
        <v>25</v>
      </c>
      <c r="S265" t="s">
        <v>41</v>
      </c>
    </row>
    <row r="266" spans="1:19" x14ac:dyDescent="0.35">
      <c r="A266">
        <v>41</v>
      </c>
      <c r="B266">
        <v>1</v>
      </c>
      <c r="C266">
        <v>2</v>
      </c>
      <c r="D266">
        <v>130</v>
      </c>
      <c r="E266">
        <v>214</v>
      </c>
      <c r="F266">
        <v>0</v>
      </c>
      <c r="G266">
        <v>0</v>
      </c>
      <c r="H266">
        <v>168</v>
      </c>
      <c r="I266">
        <v>0</v>
      </c>
      <c r="J266">
        <v>2</v>
      </c>
      <c r="K266">
        <v>1</v>
      </c>
      <c r="L266">
        <v>0</v>
      </c>
      <c r="M266">
        <v>2</v>
      </c>
      <c r="N266">
        <v>1</v>
      </c>
      <c r="O266" t="s">
        <v>26</v>
      </c>
      <c r="P266" t="s">
        <v>19</v>
      </c>
      <c r="Q266" t="s">
        <v>22</v>
      </c>
      <c r="R266" t="s">
        <v>21</v>
      </c>
      <c r="S266" t="s">
        <v>43</v>
      </c>
    </row>
    <row r="267" spans="1:19" x14ac:dyDescent="0.35">
      <c r="A267">
        <v>58</v>
      </c>
      <c r="B267">
        <v>1</v>
      </c>
      <c r="C267">
        <v>0</v>
      </c>
      <c r="D267">
        <v>128</v>
      </c>
      <c r="E267">
        <v>216</v>
      </c>
      <c r="F267">
        <v>0</v>
      </c>
      <c r="G267">
        <v>0</v>
      </c>
      <c r="H267">
        <v>131</v>
      </c>
      <c r="I267">
        <v>1</v>
      </c>
      <c r="J267">
        <v>2.2000000000000002</v>
      </c>
      <c r="K267">
        <v>1</v>
      </c>
      <c r="L267">
        <v>3</v>
      </c>
      <c r="M267">
        <v>3</v>
      </c>
      <c r="N267">
        <v>0</v>
      </c>
      <c r="O267" t="s">
        <v>18</v>
      </c>
      <c r="P267" t="s">
        <v>19</v>
      </c>
      <c r="Q267" t="s">
        <v>20</v>
      </c>
      <c r="R267" t="s">
        <v>21</v>
      </c>
      <c r="S267" t="s">
        <v>41</v>
      </c>
    </row>
    <row r="268" spans="1:19" x14ac:dyDescent="0.35">
      <c r="A268">
        <v>59</v>
      </c>
      <c r="B268">
        <v>1</v>
      </c>
      <c r="C268">
        <v>0</v>
      </c>
      <c r="D268">
        <v>135</v>
      </c>
      <c r="E268">
        <v>234</v>
      </c>
      <c r="F268">
        <v>0</v>
      </c>
      <c r="G268">
        <v>1</v>
      </c>
      <c r="H268">
        <v>161</v>
      </c>
      <c r="I268">
        <v>0</v>
      </c>
      <c r="J268">
        <v>0.5</v>
      </c>
      <c r="K268">
        <v>1</v>
      </c>
      <c r="L268">
        <v>0</v>
      </c>
      <c r="M268">
        <v>3</v>
      </c>
      <c r="N268">
        <v>1</v>
      </c>
      <c r="O268" t="s">
        <v>26</v>
      </c>
      <c r="P268" t="s">
        <v>19</v>
      </c>
      <c r="Q268" t="s">
        <v>22</v>
      </c>
      <c r="R268" t="s">
        <v>21</v>
      </c>
      <c r="S268" t="s">
        <v>41</v>
      </c>
    </row>
    <row r="269" spans="1:19" x14ac:dyDescent="0.35">
      <c r="A269">
        <v>54</v>
      </c>
      <c r="B269">
        <v>1</v>
      </c>
      <c r="C269">
        <v>0</v>
      </c>
      <c r="D269">
        <v>140</v>
      </c>
      <c r="E269">
        <v>239</v>
      </c>
      <c r="F269">
        <v>0</v>
      </c>
      <c r="G269">
        <v>1</v>
      </c>
      <c r="H269">
        <v>160</v>
      </c>
      <c r="I269">
        <v>0</v>
      </c>
      <c r="J269">
        <v>1.2</v>
      </c>
      <c r="K269">
        <v>2</v>
      </c>
      <c r="L269">
        <v>0</v>
      </c>
      <c r="M269">
        <v>2</v>
      </c>
      <c r="N269">
        <v>1</v>
      </c>
      <c r="O269" t="s">
        <v>26</v>
      </c>
      <c r="P269" t="s">
        <v>19</v>
      </c>
      <c r="Q269" t="s">
        <v>22</v>
      </c>
      <c r="R269" t="s">
        <v>21</v>
      </c>
      <c r="S269" t="s">
        <v>41</v>
      </c>
    </row>
    <row r="270" spans="1:19" x14ac:dyDescent="0.35">
      <c r="A270">
        <v>44</v>
      </c>
      <c r="B270">
        <v>1</v>
      </c>
      <c r="C270">
        <v>0</v>
      </c>
      <c r="D270">
        <v>112</v>
      </c>
      <c r="E270">
        <v>290</v>
      </c>
      <c r="F270">
        <v>0</v>
      </c>
      <c r="G270">
        <v>0</v>
      </c>
      <c r="H270">
        <v>153</v>
      </c>
      <c r="I270">
        <v>0</v>
      </c>
      <c r="J270">
        <v>0</v>
      </c>
      <c r="K270">
        <v>2</v>
      </c>
      <c r="L270">
        <v>1</v>
      </c>
      <c r="M270">
        <v>2</v>
      </c>
      <c r="N270">
        <v>0</v>
      </c>
      <c r="O270" t="s">
        <v>18</v>
      </c>
      <c r="P270" t="s">
        <v>19</v>
      </c>
      <c r="Q270" t="s">
        <v>20</v>
      </c>
      <c r="R270" t="s">
        <v>21</v>
      </c>
      <c r="S270" t="s">
        <v>41</v>
      </c>
    </row>
    <row r="271" spans="1:19" x14ac:dyDescent="0.35">
      <c r="A271">
        <v>58</v>
      </c>
      <c r="B271">
        <v>1</v>
      </c>
      <c r="C271">
        <v>1</v>
      </c>
      <c r="D271">
        <v>125</v>
      </c>
      <c r="E271">
        <v>220</v>
      </c>
      <c r="F271">
        <v>0</v>
      </c>
      <c r="G271">
        <v>1</v>
      </c>
      <c r="H271">
        <v>144</v>
      </c>
      <c r="I271">
        <v>0</v>
      </c>
      <c r="J271">
        <v>0.4</v>
      </c>
      <c r="K271">
        <v>1</v>
      </c>
      <c r="L271">
        <v>4</v>
      </c>
      <c r="M271">
        <v>3</v>
      </c>
      <c r="N271">
        <v>1</v>
      </c>
      <c r="O271" t="s">
        <v>26</v>
      </c>
      <c r="P271" t="s">
        <v>19</v>
      </c>
      <c r="Q271" t="s">
        <v>20</v>
      </c>
      <c r="R271" t="s">
        <v>21</v>
      </c>
      <c r="S271" t="s">
        <v>42</v>
      </c>
    </row>
    <row r="272" spans="1:19" x14ac:dyDescent="0.35">
      <c r="A272">
        <v>67</v>
      </c>
      <c r="B272">
        <v>0</v>
      </c>
      <c r="C272">
        <v>2</v>
      </c>
      <c r="D272">
        <v>152</v>
      </c>
      <c r="E272">
        <v>277</v>
      </c>
      <c r="F272">
        <v>0</v>
      </c>
      <c r="G272">
        <v>1</v>
      </c>
      <c r="H272">
        <v>172</v>
      </c>
      <c r="I272">
        <v>0</v>
      </c>
      <c r="J272">
        <v>0</v>
      </c>
      <c r="K272">
        <v>2</v>
      </c>
      <c r="L272">
        <v>1</v>
      </c>
      <c r="M272">
        <v>2</v>
      </c>
      <c r="N272">
        <v>1</v>
      </c>
      <c r="O272" t="s">
        <v>26</v>
      </c>
      <c r="P272" t="s">
        <v>23</v>
      </c>
      <c r="Q272" t="s">
        <v>24</v>
      </c>
      <c r="R272" t="s">
        <v>21</v>
      </c>
      <c r="S272" t="s">
        <v>43</v>
      </c>
    </row>
    <row r="273" spans="1:19" x14ac:dyDescent="0.35">
      <c r="A273">
        <v>59</v>
      </c>
      <c r="B273">
        <v>1</v>
      </c>
      <c r="C273">
        <v>3</v>
      </c>
      <c r="D273">
        <v>178</v>
      </c>
      <c r="E273">
        <v>270</v>
      </c>
      <c r="F273">
        <v>0</v>
      </c>
      <c r="G273">
        <v>0</v>
      </c>
      <c r="H273">
        <v>145</v>
      </c>
      <c r="I273">
        <v>0</v>
      </c>
      <c r="J273">
        <v>4.2</v>
      </c>
      <c r="K273">
        <v>0</v>
      </c>
      <c r="L273">
        <v>0</v>
      </c>
      <c r="M273">
        <v>3</v>
      </c>
      <c r="N273">
        <v>1</v>
      </c>
      <c r="O273" t="s">
        <v>26</v>
      </c>
      <c r="P273" t="s">
        <v>19</v>
      </c>
      <c r="Q273" t="s">
        <v>24</v>
      </c>
      <c r="R273" t="s">
        <v>21</v>
      </c>
      <c r="S273" t="s">
        <v>44</v>
      </c>
    </row>
    <row r="274" spans="1:19" x14ac:dyDescent="0.35">
      <c r="A274">
        <v>60</v>
      </c>
      <c r="B274">
        <v>0</v>
      </c>
      <c r="C274">
        <v>0</v>
      </c>
      <c r="D274">
        <v>150</v>
      </c>
      <c r="E274">
        <v>258</v>
      </c>
      <c r="F274">
        <v>0</v>
      </c>
      <c r="G274">
        <v>0</v>
      </c>
      <c r="H274">
        <v>157</v>
      </c>
      <c r="I274">
        <v>0</v>
      </c>
      <c r="J274">
        <v>2.6</v>
      </c>
      <c r="K274">
        <v>1</v>
      </c>
      <c r="L274">
        <v>2</v>
      </c>
      <c r="M274">
        <v>3</v>
      </c>
      <c r="N274">
        <v>0</v>
      </c>
      <c r="O274" t="s">
        <v>18</v>
      </c>
      <c r="P274" t="s">
        <v>19</v>
      </c>
      <c r="Q274" t="s">
        <v>24</v>
      </c>
      <c r="R274" t="s">
        <v>21</v>
      </c>
      <c r="S274" t="s">
        <v>41</v>
      </c>
    </row>
    <row r="275" spans="1:19" x14ac:dyDescent="0.35">
      <c r="A275">
        <v>53</v>
      </c>
      <c r="B275">
        <v>0</v>
      </c>
      <c r="C275">
        <v>0</v>
      </c>
      <c r="D275">
        <v>138</v>
      </c>
      <c r="E275">
        <v>234</v>
      </c>
      <c r="F275">
        <v>0</v>
      </c>
      <c r="G275">
        <v>0</v>
      </c>
      <c r="H275">
        <v>160</v>
      </c>
      <c r="I275">
        <v>0</v>
      </c>
      <c r="J275">
        <v>0</v>
      </c>
      <c r="K275">
        <v>2</v>
      </c>
      <c r="L275">
        <v>0</v>
      </c>
      <c r="M275">
        <v>2</v>
      </c>
      <c r="N275">
        <v>1</v>
      </c>
      <c r="O275" t="s">
        <v>26</v>
      </c>
      <c r="P275" t="s">
        <v>19</v>
      </c>
      <c r="Q275" t="s">
        <v>22</v>
      </c>
      <c r="R275" t="s">
        <v>21</v>
      </c>
      <c r="S275" t="s">
        <v>41</v>
      </c>
    </row>
    <row r="276" spans="1:19" x14ac:dyDescent="0.35">
      <c r="A276">
        <v>50</v>
      </c>
      <c r="B276">
        <v>0</v>
      </c>
      <c r="C276">
        <v>2</v>
      </c>
      <c r="D276">
        <v>120</v>
      </c>
      <c r="E276">
        <v>219</v>
      </c>
      <c r="F276">
        <v>0</v>
      </c>
      <c r="G276">
        <v>1</v>
      </c>
      <c r="H276">
        <v>158</v>
      </c>
      <c r="I276">
        <v>0</v>
      </c>
      <c r="J276">
        <v>1.6</v>
      </c>
      <c r="K276">
        <v>1</v>
      </c>
      <c r="L276">
        <v>0</v>
      </c>
      <c r="M276">
        <v>2</v>
      </c>
      <c r="N276">
        <v>1</v>
      </c>
      <c r="O276" t="s">
        <v>26</v>
      </c>
      <c r="P276" t="s">
        <v>19</v>
      </c>
      <c r="Q276" t="s">
        <v>20</v>
      </c>
      <c r="R276" t="s">
        <v>21</v>
      </c>
      <c r="S276" t="s">
        <v>43</v>
      </c>
    </row>
    <row r="277" spans="1:19" x14ac:dyDescent="0.35">
      <c r="A277">
        <v>44</v>
      </c>
      <c r="B277">
        <v>1</v>
      </c>
      <c r="C277">
        <v>2</v>
      </c>
      <c r="D277">
        <v>140</v>
      </c>
      <c r="E277">
        <v>235</v>
      </c>
      <c r="F277">
        <v>0</v>
      </c>
      <c r="G277">
        <v>0</v>
      </c>
      <c r="H277">
        <v>180</v>
      </c>
      <c r="I277">
        <v>0</v>
      </c>
      <c r="J277">
        <v>0</v>
      </c>
      <c r="K277">
        <v>2</v>
      </c>
      <c r="L277">
        <v>0</v>
      </c>
      <c r="M277">
        <v>2</v>
      </c>
      <c r="N277">
        <v>1</v>
      </c>
      <c r="O277" t="s">
        <v>26</v>
      </c>
      <c r="P277" t="s">
        <v>19</v>
      </c>
      <c r="Q277" t="s">
        <v>22</v>
      </c>
      <c r="R277" t="s">
        <v>21</v>
      </c>
      <c r="S277" t="s">
        <v>43</v>
      </c>
    </row>
    <row r="278" spans="1:19" x14ac:dyDescent="0.35">
      <c r="A278">
        <v>68</v>
      </c>
      <c r="B278">
        <v>1</v>
      </c>
      <c r="C278">
        <v>2</v>
      </c>
      <c r="D278">
        <v>118</v>
      </c>
      <c r="E278">
        <v>277</v>
      </c>
      <c r="F278">
        <v>0</v>
      </c>
      <c r="G278">
        <v>1</v>
      </c>
      <c r="H278">
        <v>151</v>
      </c>
      <c r="I278">
        <v>0</v>
      </c>
      <c r="J278">
        <v>1</v>
      </c>
      <c r="K278">
        <v>2</v>
      </c>
      <c r="L278">
        <v>1</v>
      </c>
      <c r="M278">
        <v>3</v>
      </c>
      <c r="N278">
        <v>1</v>
      </c>
      <c r="O278" t="s">
        <v>26</v>
      </c>
      <c r="P278" t="s">
        <v>23</v>
      </c>
      <c r="Q278" t="s">
        <v>20</v>
      </c>
      <c r="R278" t="s">
        <v>21</v>
      </c>
      <c r="S278" t="s">
        <v>43</v>
      </c>
    </row>
    <row r="279" spans="1:19" x14ac:dyDescent="0.35">
      <c r="A279">
        <v>67</v>
      </c>
      <c r="B279">
        <v>1</v>
      </c>
      <c r="C279">
        <v>0</v>
      </c>
      <c r="D279">
        <v>125</v>
      </c>
      <c r="E279">
        <v>254</v>
      </c>
      <c r="F279">
        <v>1</v>
      </c>
      <c r="G279">
        <v>1</v>
      </c>
      <c r="H279">
        <v>163</v>
      </c>
      <c r="I279">
        <v>0</v>
      </c>
      <c r="J279">
        <v>0.2</v>
      </c>
      <c r="K279">
        <v>1</v>
      </c>
      <c r="L279">
        <v>2</v>
      </c>
      <c r="M279">
        <v>3</v>
      </c>
      <c r="N279">
        <v>0</v>
      </c>
      <c r="O279" t="s">
        <v>18</v>
      </c>
      <c r="P279" t="s">
        <v>23</v>
      </c>
      <c r="Q279" t="s">
        <v>20</v>
      </c>
      <c r="R279" t="s">
        <v>21</v>
      </c>
      <c r="S279" t="s">
        <v>41</v>
      </c>
    </row>
    <row r="280" spans="1:19" x14ac:dyDescent="0.35">
      <c r="A280">
        <v>50</v>
      </c>
      <c r="B280">
        <v>0</v>
      </c>
      <c r="C280">
        <v>0</v>
      </c>
      <c r="D280">
        <v>110</v>
      </c>
      <c r="E280">
        <v>254</v>
      </c>
      <c r="F280">
        <v>0</v>
      </c>
      <c r="G280">
        <v>0</v>
      </c>
      <c r="H280">
        <v>159</v>
      </c>
      <c r="I280">
        <v>0</v>
      </c>
      <c r="J280">
        <v>0</v>
      </c>
      <c r="K280">
        <v>2</v>
      </c>
      <c r="L280">
        <v>0</v>
      </c>
      <c r="M280">
        <v>2</v>
      </c>
      <c r="N280">
        <v>1</v>
      </c>
      <c r="O280" t="s">
        <v>26</v>
      </c>
      <c r="P280" t="s">
        <v>19</v>
      </c>
      <c r="Q280" t="s">
        <v>20</v>
      </c>
      <c r="R280" t="s">
        <v>21</v>
      </c>
      <c r="S280" t="s">
        <v>41</v>
      </c>
    </row>
    <row r="281" spans="1:19" x14ac:dyDescent="0.35">
      <c r="A281">
        <v>54</v>
      </c>
      <c r="B281">
        <v>0</v>
      </c>
      <c r="C281">
        <v>2</v>
      </c>
      <c r="D281">
        <v>135</v>
      </c>
      <c r="E281">
        <v>304</v>
      </c>
      <c r="F281">
        <v>1</v>
      </c>
      <c r="G281">
        <v>1</v>
      </c>
      <c r="H281">
        <v>170</v>
      </c>
      <c r="I281">
        <v>0</v>
      </c>
      <c r="J281">
        <v>0</v>
      </c>
      <c r="K281">
        <v>2</v>
      </c>
      <c r="L281">
        <v>0</v>
      </c>
      <c r="M281">
        <v>2</v>
      </c>
      <c r="N281">
        <v>1</v>
      </c>
      <c r="O281" t="s">
        <v>26</v>
      </c>
      <c r="P281" t="s">
        <v>19</v>
      </c>
      <c r="Q281" t="s">
        <v>22</v>
      </c>
      <c r="R281" t="s">
        <v>21</v>
      </c>
      <c r="S281" t="s">
        <v>43</v>
      </c>
    </row>
    <row r="282" spans="1:19" x14ac:dyDescent="0.35">
      <c r="A282">
        <v>46</v>
      </c>
      <c r="B282">
        <v>1</v>
      </c>
      <c r="C282">
        <v>1</v>
      </c>
      <c r="D282">
        <v>101</v>
      </c>
      <c r="E282">
        <v>197</v>
      </c>
      <c r="F282">
        <v>1</v>
      </c>
      <c r="G282">
        <v>1</v>
      </c>
      <c r="H282">
        <v>156</v>
      </c>
      <c r="I282">
        <v>0</v>
      </c>
      <c r="J282">
        <v>0</v>
      </c>
      <c r="K282">
        <v>2</v>
      </c>
      <c r="L282">
        <v>0</v>
      </c>
      <c r="M282">
        <v>3</v>
      </c>
      <c r="N282">
        <v>1</v>
      </c>
      <c r="O282" t="s">
        <v>26</v>
      </c>
      <c r="P282" t="s">
        <v>19</v>
      </c>
      <c r="Q282" t="s">
        <v>20</v>
      </c>
      <c r="R282" t="s">
        <v>25</v>
      </c>
      <c r="S282" t="s">
        <v>42</v>
      </c>
    </row>
    <row r="283" spans="1:19" x14ac:dyDescent="0.35">
      <c r="A283">
        <v>55</v>
      </c>
      <c r="B283">
        <v>1</v>
      </c>
      <c r="C283">
        <v>1</v>
      </c>
      <c r="D283">
        <v>130</v>
      </c>
      <c r="E283">
        <v>262</v>
      </c>
      <c r="F283">
        <v>0</v>
      </c>
      <c r="G283">
        <v>1</v>
      </c>
      <c r="H283">
        <v>155</v>
      </c>
      <c r="I283">
        <v>0</v>
      </c>
      <c r="J283">
        <v>0</v>
      </c>
      <c r="K283">
        <v>2</v>
      </c>
      <c r="L283">
        <v>0</v>
      </c>
      <c r="M283">
        <v>2</v>
      </c>
      <c r="N283">
        <v>1</v>
      </c>
      <c r="O283" t="s">
        <v>26</v>
      </c>
      <c r="P283" t="s">
        <v>19</v>
      </c>
      <c r="Q283" t="s">
        <v>22</v>
      </c>
      <c r="R283" t="s">
        <v>21</v>
      </c>
      <c r="S283" t="s">
        <v>42</v>
      </c>
    </row>
    <row r="284" spans="1:19" x14ac:dyDescent="0.35">
      <c r="A284">
        <v>64</v>
      </c>
      <c r="B284">
        <v>1</v>
      </c>
      <c r="C284">
        <v>0</v>
      </c>
      <c r="D284">
        <v>145</v>
      </c>
      <c r="E284">
        <v>212</v>
      </c>
      <c r="F284">
        <v>0</v>
      </c>
      <c r="G284">
        <v>0</v>
      </c>
      <c r="H284">
        <v>132</v>
      </c>
      <c r="I284">
        <v>0</v>
      </c>
      <c r="J284">
        <v>2</v>
      </c>
      <c r="K284">
        <v>1</v>
      </c>
      <c r="L284">
        <v>2</v>
      </c>
      <c r="M284">
        <v>1</v>
      </c>
      <c r="N284">
        <v>0</v>
      </c>
      <c r="O284" t="s">
        <v>18</v>
      </c>
      <c r="P284" t="s">
        <v>19</v>
      </c>
      <c r="Q284" t="s">
        <v>24</v>
      </c>
      <c r="R284" t="s">
        <v>21</v>
      </c>
      <c r="S284" t="s">
        <v>41</v>
      </c>
    </row>
    <row r="285" spans="1:19" x14ac:dyDescent="0.35">
      <c r="A285">
        <v>63</v>
      </c>
      <c r="B285">
        <v>0</v>
      </c>
      <c r="C285">
        <v>1</v>
      </c>
      <c r="D285">
        <v>140</v>
      </c>
      <c r="E285">
        <v>195</v>
      </c>
      <c r="F285">
        <v>0</v>
      </c>
      <c r="G285">
        <v>1</v>
      </c>
      <c r="H285">
        <v>179</v>
      </c>
      <c r="I285">
        <v>0</v>
      </c>
      <c r="J285">
        <v>0</v>
      </c>
      <c r="K285">
        <v>2</v>
      </c>
      <c r="L285">
        <v>2</v>
      </c>
      <c r="M285">
        <v>2</v>
      </c>
      <c r="N285">
        <v>1</v>
      </c>
      <c r="O285" t="s">
        <v>26</v>
      </c>
      <c r="P285" t="s">
        <v>19</v>
      </c>
      <c r="Q285" t="s">
        <v>22</v>
      </c>
      <c r="R285" t="s">
        <v>25</v>
      </c>
      <c r="S285" t="s">
        <v>42</v>
      </c>
    </row>
    <row r="286" spans="1:19" x14ac:dyDescent="0.35">
      <c r="A286">
        <v>66</v>
      </c>
      <c r="B286">
        <v>1</v>
      </c>
      <c r="C286">
        <v>0</v>
      </c>
      <c r="D286">
        <v>112</v>
      </c>
      <c r="E286">
        <v>212</v>
      </c>
      <c r="F286">
        <v>0</v>
      </c>
      <c r="G286">
        <v>0</v>
      </c>
      <c r="H286">
        <v>132</v>
      </c>
      <c r="I286">
        <v>1</v>
      </c>
      <c r="J286">
        <v>0.1</v>
      </c>
      <c r="K286">
        <v>2</v>
      </c>
      <c r="L286">
        <v>1</v>
      </c>
      <c r="M286">
        <v>2</v>
      </c>
      <c r="N286">
        <v>0</v>
      </c>
      <c r="O286" t="s">
        <v>18</v>
      </c>
      <c r="P286" t="s">
        <v>23</v>
      </c>
      <c r="Q286" t="s">
        <v>20</v>
      </c>
      <c r="R286" t="s">
        <v>21</v>
      </c>
      <c r="S286" t="s">
        <v>41</v>
      </c>
    </row>
    <row r="287" spans="1:19" x14ac:dyDescent="0.35">
      <c r="A287">
        <v>55</v>
      </c>
      <c r="B287">
        <v>0</v>
      </c>
      <c r="C287">
        <v>0</v>
      </c>
      <c r="D287">
        <v>128</v>
      </c>
      <c r="E287">
        <v>205</v>
      </c>
      <c r="F287">
        <v>0</v>
      </c>
      <c r="G287">
        <v>2</v>
      </c>
      <c r="H287">
        <v>130</v>
      </c>
      <c r="I287">
        <v>1</v>
      </c>
      <c r="J287">
        <v>2</v>
      </c>
      <c r="K287">
        <v>1</v>
      </c>
      <c r="L287">
        <v>1</v>
      </c>
      <c r="M287">
        <v>3</v>
      </c>
      <c r="N287">
        <v>0</v>
      </c>
      <c r="O287" t="s">
        <v>18</v>
      </c>
      <c r="P287" t="s">
        <v>19</v>
      </c>
      <c r="Q287" t="s">
        <v>20</v>
      </c>
      <c r="R287" t="s">
        <v>21</v>
      </c>
      <c r="S287" t="s">
        <v>41</v>
      </c>
    </row>
    <row r="288" spans="1:19" x14ac:dyDescent="0.35">
      <c r="A288">
        <v>43</v>
      </c>
      <c r="B288">
        <v>1</v>
      </c>
      <c r="C288">
        <v>0</v>
      </c>
      <c r="D288">
        <v>115</v>
      </c>
      <c r="E288">
        <v>303</v>
      </c>
      <c r="F288">
        <v>0</v>
      </c>
      <c r="G288">
        <v>1</v>
      </c>
      <c r="H288">
        <v>181</v>
      </c>
      <c r="I288">
        <v>0</v>
      </c>
      <c r="J288">
        <v>1.2</v>
      </c>
      <c r="K288">
        <v>1</v>
      </c>
      <c r="L288">
        <v>0</v>
      </c>
      <c r="M288">
        <v>2</v>
      </c>
      <c r="N288">
        <v>1</v>
      </c>
      <c r="O288" t="s">
        <v>26</v>
      </c>
      <c r="P288" t="s">
        <v>19</v>
      </c>
      <c r="Q288" t="s">
        <v>20</v>
      </c>
      <c r="R288" t="s">
        <v>21</v>
      </c>
      <c r="S288" t="s">
        <v>41</v>
      </c>
    </row>
    <row r="289" spans="1:19" x14ac:dyDescent="0.35">
      <c r="A289">
        <v>69</v>
      </c>
      <c r="B289">
        <v>0</v>
      </c>
      <c r="C289">
        <v>3</v>
      </c>
      <c r="D289">
        <v>140</v>
      </c>
      <c r="E289">
        <v>239</v>
      </c>
      <c r="F289">
        <v>0</v>
      </c>
      <c r="G289">
        <v>1</v>
      </c>
      <c r="H289">
        <v>151</v>
      </c>
      <c r="I289">
        <v>0</v>
      </c>
      <c r="J289">
        <v>1.8</v>
      </c>
      <c r="K289">
        <v>2</v>
      </c>
      <c r="L289">
        <v>2</v>
      </c>
      <c r="M289">
        <v>2</v>
      </c>
      <c r="N289">
        <v>1</v>
      </c>
      <c r="O289" t="s">
        <v>26</v>
      </c>
      <c r="P289" t="s">
        <v>23</v>
      </c>
      <c r="Q289" t="s">
        <v>22</v>
      </c>
      <c r="R289" t="s">
        <v>21</v>
      </c>
      <c r="S289" t="s">
        <v>44</v>
      </c>
    </row>
    <row r="290" spans="1:19" x14ac:dyDescent="0.35">
      <c r="A290">
        <v>65</v>
      </c>
      <c r="B290">
        <v>1</v>
      </c>
      <c r="C290">
        <v>3</v>
      </c>
      <c r="D290">
        <v>138</v>
      </c>
      <c r="E290">
        <v>282</v>
      </c>
      <c r="F290">
        <v>1</v>
      </c>
      <c r="G290">
        <v>0</v>
      </c>
      <c r="H290">
        <v>174</v>
      </c>
      <c r="I290">
        <v>0</v>
      </c>
      <c r="J290">
        <v>1.4</v>
      </c>
      <c r="K290">
        <v>1</v>
      </c>
      <c r="L290">
        <v>1</v>
      </c>
      <c r="M290">
        <v>2</v>
      </c>
      <c r="N290">
        <v>0</v>
      </c>
      <c r="O290" t="s">
        <v>18</v>
      </c>
      <c r="P290" t="s">
        <v>19</v>
      </c>
      <c r="Q290" t="s">
        <v>22</v>
      </c>
      <c r="R290" t="s">
        <v>21</v>
      </c>
      <c r="S290" t="s">
        <v>44</v>
      </c>
    </row>
    <row r="291" spans="1:19" x14ac:dyDescent="0.35">
      <c r="A291">
        <v>61</v>
      </c>
      <c r="B291">
        <v>1</v>
      </c>
      <c r="C291">
        <v>0</v>
      </c>
      <c r="D291">
        <v>138</v>
      </c>
      <c r="E291">
        <v>166</v>
      </c>
      <c r="F291">
        <v>0</v>
      </c>
      <c r="G291">
        <v>0</v>
      </c>
      <c r="H291">
        <v>125</v>
      </c>
      <c r="I291">
        <v>1</v>
      </c>
      <c r="J291">
        <v>3.6</v>
      </c>
      <c r="K291">
        <v>1</v>
      </c>
      <c r="L291">
        <v>1</v>
      </c>
      <c r="M291">
        <v>2</v>
      </c>
      <c r="N291">
        <v>0</v>
      </c>
      <c r="O291" t="s">
        <v>18</v>
      </c>
      <c r="P291" t="s">
        <v>19</v>
      </c>
      <c r="Q291" t="s">
        <v>22</v>
      </c>
      <c r="R291" t="s">
        <v>25</v>
      </c>
      <c r="S291" t="s">
        <v>41</v>
      </c>
    </row>
    <row r="292" spans="1:19" x14ac:dyDescent="0.35">
      <c r="A292">
        <v>65</v>
      </c>
      <c r="B292">
        <v>1</v>
      </c>
      <c r="C292">
        <v>0</v>
      </c>
      <c r="D292">
        <v>120</v>
      </c>
      <c r="E292">
        <v>177</v>
      </c>
      <c r="F292">
        <v>0</v>
      </c>
      <c r="G292">
        <v>1</v>
      </c>
      <c r="H292">
        <v>140</v>
      </c>
      <c r="I292">
        <v>0</v>
      </c>
      <c r="J292">
        <v>0.4</v>
      </c>
      <c r="K292">
        <v>2</v>
      </c>
      <c r="L292">
        <v>0</v>
      </c>
      <c r="M292">
        <v>3</v>
      </c>
      <c r="N292">
        <v>1</v>
      </c>
      <c r="O292" t="s">
        <v>26</v>
      </c>
      <c r="P292" t="s">
        <v>19</v>
      </c>
      <c r="Q292" t="s">
        <v>20</v>
      </c>
      <c r="R292" t="s">
        <v>25</v>
      </c>
      <c r="S292" t="s">
        <v>41</v>
      </c>
    </row>
    <row r="293" spans="1:19" x14ac:dyDescent="0.35">
      <c r="A293">
        <v>66</v>
      </c>
      <c r="B293">
        <v>0</v>
      </c>
      <c r="C293">
        <v>3</v>
      </c>
      <c r="D293">
        <v>150</v>
      </c>
      <c r="E293">
        <v>226</v>
      </c>
      <c r="F293">
        <v>0</v>
      </c>
      <c r="G293">
        <v>1</v>
      </c>
      <c r="H293">
        <v>114</v>
      </c>
      <c r="I293">
        <v>0</v>
      </c>
      <c r="J293">
        <v>2.6</v>
      </c>
      <c r="K293">
        <v>0</v>
      </c>
      <c r="L293">
        <v>0</v>
      </c>
      <c r="M293">
        <v>2</v>
      </c>
      <c r="N293">
        <v>1</v>
      </c>
      <c r="O293" t="s">
        <v>26</v>
      </c>
      <c r="P293" t="s">
        <v>23</v>
      </c>
      <c r="Q293" t="s">
        <v>24</v>
      </c>
      <c r="R293" t="s">
        <v>21</v>
      </c>
      <c r="S293" t="s">
        <v>44</v>
      </c>
    </row>
    <row r="294" spans="1:19" x14ac:dyDescent="0.35">
      <c r="A294">
        <v>55</v>
      </c>
      <c r="B294">
        <v>0</v>
      </c>
      <c r="C294">
        <v>1</v>
      </c>
      <c r="D294">
        <v>135</v>
      </c>
      <c r="E294">
        <v>250</v>
      </c>
      <c r="F294">
        <v>0</v>
      </c>
      <c r="G294">
        <v>0</v>
      </c>
      <c r="H294">
        <v>161</v>
      </c>
      <c r="I294">
        <v>0</v>
      </c>
      <c r="J294">
        <v>1.4</v>
      </c>
      <c r="K294">
        <v>1</v>
      </c>
      <c r="L294">
        <v>0</v>
      </c>
      <c r="M294">
        <v>2</v>
      </c>
      <c r="N294">
        <v>1</v>
      </c>
      <c r="O294" t="s">
        <v>26</v>
      </c>
      <c r="P294" t="s">
        <v>19</v>
      </c>
      <c r="Q294" t="s">
        <v>22</v>
      </c>
      <c r="R294" t="s">
        <v>21</v>
      </c>
      <c r="S294" t="s">
        <v>42</v>
      </c>
    </row>
    <row r="295" spans="1:19" x14ac:dyDescent="0.35">
      <c r="A295">
        <v>39</v>
      </c>
      <c r="B295">
        <v>1</v>
      </c>
      <c r="C295">
        <v>0</v>
      </c>
      <c r="D295">
        <v>118</v>
      </c>
      <c r="E295">
        <v>219</v>
      </c>
      <c r="F295">
        <v>0</v>
      </c>
      <c r="G295">
        <v>1</v>
      </c>
      <c r="H295">
        <v>140</v>
      </c>
      <c r="I295">
        <v>0</v>
      </c>
      <c r="J295">
        <v>1.2</v>
      </c>
      <c r="K295">
        <v>1</v>
      </c>
      <c r="L295">
        <v>0</v>
      </c>
      <c r="M295">
        <v>3</v>
      </c>
      <c r="N295">
        <v>0</v>
      </c>
      <c r="O295" t="s">
        <v>18</v>
      </c>
      <c r="P295" t="s">
        <v>19</v>
      </c>
      <c r="Q295" t="s">
        <v>20</v>
      </c>
      <c r="R295" t="s">
        <v>21</v>
      </c>
      <c r="S295" t="s">
        <v>41</v>
      </c>
    </row>
    <row r="296" spans="1:19" x14ac:dyDescent="0.35">
      <c r="A296">
        <v>60</v>
      </c>
      <c r="B296">
        <v>0</v>
      </c>
      <c r="C296">
        <v>2</v>
      </c>
      <c r="D296">
        <v>120</v>
      </c>
      <c r="E296">
        <v>178</v>
      </c>
      <c r="F296">
        <v>1</v>
      </c>
      <c r="G296">
        <v>1</v>
      </c>
      <c r="H296">
        <v>96</v>
      </c>
      <c r="I296">
        <v>0</v>
      </c>
      <c r="J296">
        <v>0</v>
      </c>
      <c r="K296">
        <v>2</v>
      </c>
      <c r="L296">
        <v>0</v>
      </c>
      <c r="M296">
        <v>2</v>
      </c>
      <c r="N296">
        <v>1</v>
      </c>
      <c r="O296" t="s">
        <v>26</v>
      </c>
      <c r="P296" t="s">
        <v>19</v>
      </c>
      <c r="Q296" t="s">
        <v>20</v>
      </c>
      <c r="R296" t="s">
        <v>25</v>
      </c>
      <c r="S296" t="s">
        <v>43</v>
      </c>
    </row>
    <row r="297" spans="1:19" x14ac:dyDescent="0.35">
      <c r="A297">
        <v>52</v>
      </c>
      <c r="B297">
        <v>1</v>
      </c>
      <c r="C297">
        <v>0</v>
      </c>
      <c r="D297">
        <v>108</v>
      </c>
      <c r="E297">
        <v>233</v>
      </c>
      <c r="F297">
        <v>1</v>
      </c>
      <c r="G297">
        <v>1</v>
      </c>
      <c r="H297">
        <v>147</v>
      </c>
      <c r="I297">
        <v>0</v>
      </c>
      <c r="J297">
        <v>0.1</v>
      </c>
      <c r="K297">
        <v>2</v>
      </c>
      <c r="L297">
        <v>3</v>
      </c>
      <c r="M297">
        <v>3</v>
      </c>
      <c r="N297">
        <v>1</v>
      </c>
      <c r="O297" t="s">
        <v>26</v>
      </c>
      <c r="P297" t="s">
        <v>19</v>
      </c>
      <c r="Q297" t="s">
        <v>20</v>
      </c>
      <c r="R297" t="s">
        <v>21</v>
      </c>
      <c r="S297" t="s">
        <v>41</v>
      </c>
    </row>
    <row r="298" spans="1:19" x14ac:dyDescent="0.35">
      <c r="A298">
        <v>64</v>
      </c>
      <c r="B298">
        <v>1</v>
      </c>
      <c r="C298">
        <v>2</v>
      </c>
      <c r="D298">
        <v>140</v>
      </c>
      <c r="E298">
        <v>335</v>
      </c>
      <c r="F298">
        <v>0</v>
      </c>
      <c r="G298">
        <v>1</v>
      </c>
      <c r="H298">
        <v>158</v>
      </c>
      <c r="I298">
        <v>0</v>
      </c>
      <c r="J298">
        <v>0</v>
      </c>
      <c r="K298">
        <v>2</v>
      </c>
      <c r="L298">
        <v>0</v>
      </c>
      <c r="M298">
        <v>2</v>
      </c>
      <c r="N298">
        <v>0</v>
      </c>
      <c r="O298" t="s">
        <v>18</v>
      </c>
      <c r="P298" t="s">
        <v>19</v>
      </c>
      <c r="Q298" t="s">
        <v>22</v>
      </c>
      <c r="R298" t="s">
        <v>21</v>
      </c>
      <c r="S298" t="s">
        <v>43</v>
      </c>
    </row>
    <row r="299" spans="1:19" x14ac:dyDescent="0.35">
      <c r="A299">
        <v>68</v>
      </c>
      <c r="B299">
        <v>0</v>
      </c>
      <c r="C299">
        <v>2</v>
      </c>
      <c r="D299">
        <v>120</v>
      </c>
      <c r="E299">
        <v>211</v>
      </c>
      <c r="F299">
        <v>0</v>
      </c>
      <c r="G299">
        <v>0</v>
      </c>
      <c r="H299">
        <v>115</v>
      </c>
      <c r="I299">
        <v>0</v>
      </c>
      <c r="J299">
        <v>1.5</v>
      </c>
      <c r="K299">
        <v>1</v>
      </c>
      <c r="L299">
        <v>0</v>
      </c>
      <c r="M299">
        <v>2</v>
      </c>
      <c r="N299">
        <v>1</v>
      </c>
      <c r="O299" t="s">
        <v>26</v>
      </c>
      <c r="P299" t="s">
        <v>23</v>
      </c>
      <c r="Q299" t="s">
        <v>20</v>
      </c>
      <c r="R299" t="s">
        <v>21</v>
      </c>
      <c r="S299" t="s">
        <v>43</v>
      </c>
    </row>
    <row r="300" spans="1:19" x14ac:dyDescent="0.35">
      <c r="A300">
        <v>44</v>
      </c>
      <c r="B300">
        <v>0</v>
      </c>
      <c r="C300">
        <v>2</v>
      </c>
      <c r="D300">
        <v>108</v>
      </c>
      <c r="E300">
        <v>141</v>
      </c>
      <c r="F300">
        <v>0</v>
      </c>
      <c r="G300">
        <v>1</v>
      </c>
      <c r="H300">
        <v>175</v>
      </c>
      <c r="I300">
        <v>0</v>
      </c>
      <c r="J300">
        <v>0.6</v>
      </c>
      <c r="K300">
        <v>1</v>
      </c>
      <c r="L300">
        <v>0</v>
      </c>
      <c r="M300">
        <v>2</v>
      </c>
      <c r="N300">
        <v>1</v>
      </c>
      <c r="O300" t="s">
        <v>26</v>
      </c>
      <c r="P300" t="s">
        <v>19</v>
      </c>
      <c r="Q300" t="s">
        <v>20</v>
      </c>
      <c r="R300" t="s">
        <v>20</v>
      </c>
      <c r="S300" t="s">
        <v>43</v>
      </c>
    </row>
    <row r="301" spans="1:19" x14ac:dyDescent="0.35">
      <c r="A301">
        <v>52</v>
      </c>
      <c r="B301">
        <v>1</v>
      </c>
      <c r="C301">
        <v>0</v>
      </c>
      <c r="D301">
        <v>128</v>
      </c>
      <c r="E301">
        <v>255</v>
      </c>
      <c r="F301">
        <v>0</v>
      </c>
      <c r="G301">
        <v>1</v>
      </c>
      <c r="H301">
        <v>161</v>
      </c>
      <c r="I301">
        <v>1</v>
      </c>
      <c r="J301">
        <v>0</v>
      </c>
      <c r="K301">
        <v>2</v>
      </c>
      <c r="L301">
        <v>1</v>
      </c>
      <c r="M301">
        <v>3</v>
      </c>
      <c r="N301">
        <v>0</v>
      </c>
      <c r="O301" t="s">
        <v>18</v>
      </c>
      <c r="P301" t="s">
        <v>19</v>
      </c>
      <c r="Q301" t="s">
        <v>20</v>
      </c>
      <c r="R301" t="s">
        <v>21</v>
      </c>
      <c r="S301" t="s">
        <v>41</v>
      </c>
    </row>
    <row r="302" spans="1:19" x14ac:dyDescent="0.35">
      <c r="A302">
        <v>59</v>
      </c>
      <c r="B302">
        <v>1</v>
      </c>
      <c r="C302">
        <v>3</v>
      </c>
      <c r="D302">
        <v>160</v>
      </c>
      <c r="E302">
        <v>273</v>
      </c>
      <c r="F302">
        <v>0</v>
      </c>
      <c r="G302">
        <v>0</v>
      </c>
      <c r="H302">
        <v>125</v>
      </c>
      <c r="I302">
        <v>0</v>
      </c>
      <c r="J302">
        <v>0</v>
      </c>
      <c r="K302">
        <v>2</v>
      </c>
      <c r="L302">
        <v>0</v>
      </c>
      <c r="M302">
        <v>2</v>
      </c>
      <c r="N302">
        <v>0</v>
      </c>
      <c r="O302" t="s">
        <v>18</v>
      </c>
      <c r="P302" t="s">
        <v>19</v>
      </c>
      <c r="Q302" t="s">
        <v>24</v>
      </c>
      <c r="R302" t="s">
        <v>21</v>
      </c>
      <c r="S302" t="s">
        <v>44</v>
      </c>
    </row>
    <row r="303" spans="1:19" x14ac:dyDescent="0.35">
      <c r="A303">
        <v>54</v>
      </c>
      <c r="B303">
        <v>1</v>
      </c>
      <c r="C303">
        <v>0</v>
      </c>
      <c r="D303">
        <v>120</v>
      </c>
      <c r="E303">
        <v>188</v>
      </c>
      <c r="F303">
        <v>0</v>
      </c>
      <c r="G303">
        <v>1</v>
      </c>
      <c r="H303">
        <v>113</v>
      </c>
      <c r="I303">
        <v>0</v>
      </c>
      <c r="J303">
        <v>1.4</v>
      </c>
      <c r="K303">
        <v>1</v>
      </c>
      <c r="L303">
        <v>1</v>
      </c>
      <c r="M303">
        <v>3</v>
      </c>
      <c r="N303">
        <v>0</v>
      </c>
      <c r="O303" t="s">
        <v>18</v>
      </c>
      <c r="P303" t="s">
        <v>19</v>
      </c>
      <c r="Q303" t="s">
        <v>20</v>
      </c>
      <c r="R303" t="s">
        <v>25</v>
      </c>
      <c r="S303"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showRowColHeaders="0" tabSelected="1" zoomScaleNormal="100" workbookViewId="0">
      <selection activeCell="H34" sqref="H34"/>
    </sheetView>
  </sheetViews>
  <sheetFormatPr defaultRowHeight="14.5" x14ac:dyDescent="0.35"/>
  <cols>
    <col min="1" max="16384" width="8.7265625" style="4"/>
  </cols>
  <sheetData/>
  <pageMargins left="0.16" right="0.1" top="0.75" bottom="0.75" header="0.3" footer="0.3"/>
  <pageSetup scale="78" fitToHeight="0"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DA4F9-068F-4FCB-832A-AAD64E9EB0E5}">
  <dimension ref="A1"/>
  <sheetViews>
    <sheetView showGridLines="0" workbookViewId="0">
      <selection activeCell="N18" sqref="N18"/>
    </sheetView>
  </sheetViews>
  <sheetFormatPr defaultRowHeight="14.5" x14ac:dyDescent="0.35"/>
  <cols>
    <col min="1" max="16384" width="8.7265625" style="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Sheet4</vt:lpstr>
      <vt:lpstr>Sheet7</vt:lpstr>
      <vt:lpstr>Sheet8</vt:lpstr>
      <vt:lpstr>Data</vt:lpstr>
      <vt:lpstr>Dashboard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Mithun Mohan</cp:lastModifiedBy>
  <cp:lastPrinted>2024-02-18T07:33:54Z</cp:lastPrinted>
  <dcterms:created xsi:type="dcterms:W3CDTF">2024-02-17T08:37:25Z</dcterms:created>
  <dcterms:modified xsi:type="dcterms:W3CDTF">2024-02-18T07:36:42Z</dcterms:modified>
</cp:coreProperties>
</file>