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600" windowHeight="3876" firstSheet="11" activeTab="17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  <sheet name="twoObjsColide" sheetId="16" r:id="rId15"/>
    <sheet name="zero-monster-colide" sheetId="18" r:id="rId16"/>
    <sheet name="Timer" sheetId="19" r:id="rId17"/>
    <sheet name="resMan objects" sheetId="20" r:id="rId1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9" l="1"/>
  <c r="B4" i="19" s="1"/>
  <c r="B5" i="19" l="1"/>
  <c r="G17" i="18"/>
  <c r="F17" i="18"/>
  <c r="C27" i="18"/>
  <c r="C29" i="18" s="1"/>
  <c r="C26" i="18"/>
  <c r="C28" i="18" s="1"/>
  <c r="C21" i="18"/>
  <c r="C23" i="18" s="1"/>
  <c r="C20" i="18"/>
  <c r="C22" i="18" s="1"/>
  <c r="G19" i="18"/>
  <c r="F19" i="18"/>
  <c r="G18" i="18"/>
  <c r="F16" i="18"/>
  <c r="G15" i="18"/>
  <c r="F15" i="18"/>
  <c r="G13" i="18"/>
  <c r="F13" i="18"/>
  <c r="G12" i="18"/>
  <c r="F12" i="18"/>
  <c r="G11" i="18"/>
  <c r="F11" i="18"/>
  <c r="G10" i="18"/>
  <c r="F10" i="18"/>
  <c r="G9" i="18"/>
  <c r="F9" i="18"/>
  <c r="G7" i="18"/>
  <c r="F7" i="18"/>
  <c r="G6" i="18"/>
  <c r="F6" i="18"/>
  <c r="G5" i="18"/>
  <c r="F5" i="18"/>
  <c r="G4" i="18"/>
  <c r="F4" i="18"/>
  <c r="G3" i="18"/>
  <c r="F3" i="18"/>
  <c r="E31" i="18" l="1"/>
  <c r="E32" i="18"/>
  <c r="F33" i="18"/>
  <c r="G16" i="18"/>
  <c r="F18" i="18"/>
  <c r="C44" i="18"/>
  <c r="C43" i="18"/>
  <c r="C34" i="18"/>
  <c r="C41" i="18"/>
  <c r="C42" i="18"/>
  <c r="C46" i="18"/>
  <c r="C47" i="18"/>
  <c r="C48" i="18"/>
  <c r="C36" i="18"/>
  <c r="C49" i="18"/>
  <c r="C37" i="18"/>
  <c r="C32" i="18"/>
  <c r="C39" i="18"/>
  <c r="C38" i="18"/>
  <c r="C33" i="18"/>
  <c r="C31" i="18"/>
  <c r="C35" i="18" s="1"/>
  <c r="C27" i="16"/>
  <c r="C24" i="16"/>
  <c r="C28" i="16"/>
  <c r="C26" i="16"/>
  <c r="C25" i="16"/>
  <c r="C23" i="16"/>
  <c r="G13" i="16"/>
  <c r="F13" i="16"/>
  <c r="G12" i="16"/>
  <c r="F12" i="16"/>
  <c r="G11" i="16"/>
  <c r="F11" i="16"/>
  <c r="G10" i="16"/>
  <c r="F10" i="16"/>
  <c r="G9" i="16"/>
  <c r="F9" i="16"/>
  <c r="G7" i="16"/>
  <c r="F7" i="16"/>
  <c r="G6" i="16"/>
  <c r="F6" i="16"/>
  <c r="G5" i="16"/>
  <c r="F5" i="16"/>
  <c r="G4" i="16"/>
  <c r="F4" i="16"/>
  <c r="G3" i="16"/>
  <c r="F3" i="16"/>
  <c r="A30" i="10"/>
  <c r="B30" i="10"/>
  <c r="A33" i="10"/>
  <c r="B33" i="10"/>
  <c r="A32" i="10"/>
  <c r="B32" i="10"/>
  <c r="A31" i="10"/>
  <c r="B31" i="10"/>
  <c r="B34" i="10"/>
  <c r="A34" i="10"/>
  <c r="B41" i="10"/>
  <c r="A41" i="10"/>
  <c r="B40" i="10"/>
  <c r="A40" i="10"/>
  <c r="B39" i="10"/>
  <c r="A39" i="10"/>
  <c r="B38" i="10"/>
  <c r="A38" i="10"/>
  <c r="B37" i="10"/>
  <c r="A37" i="10"/>
  <c r="B27" i="10"/>
  <c r="A27" i="10"/>
  <c r="B26" i="10"/>
  <c r="A26" i="10"/>
  <c r="B25" i="10"/>
  <c r="A25" i="10"/>
  <c r="B24" i="10"/>
  <c r="A24" i="10"/>
  <c r="B23" i="10"/>
  <c r="A23" i="10"/>
  <c r="C50" i="18" l="1"/>
  <c r="C45" i="18"/>
  <c r="C40" i="18"/>
  <c r="C29" i="16"/>
  <c r="B7" i="15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O2" i="9"/>
  <c r="L6" i="9" s="1"/>
  <c r="L10" i="9" s="1"/>
  <c r="O1" i="9"/>
  <c r="L5" i="9" s="1"/>
  <c r="L9" i="9" s="1"/>
  <c r="A26" i="9" l="1"/>
  <c r="D13" i="9"/>
  <c r="B14" i="9"/>
  <c r="A3" i="9"/>
  <c r="A4" i="9" s="1"/>
  <c r="A5" i="9" s="1"/>
  <c r="A6" i="9" s="1"/>
  <c r="A7" i="9" s="1"/>
  <c r="A8" i="9" s="1"/>
  <c r="A9" i="9" s="1"/>
  <c r="C2" i="9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L11" i="9" l="1"/>
  <c r="C12" i="9"/>
  <c r="C13" i="9"/>
  <c r="C14" i="9"/>
  <c r="C15" i="9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3" i="3"/>
  <c r="C32" i="3"/>
  <c r="C34" i="3" s="1"/>
  <c r="C29" i="3"/>
  <c r="C36" i="3" s="1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<sst xmlns="http://schemas.openxmlformats.org/spreadsheetml/2006/main" count="443" uniqueCount="255">
  <si>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</si>
  <si>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</si>
  <si>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</si>
  <si>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</si>
  <si>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</si>
  <si>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</si>
  <si>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</si>
  <si>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</si>
  <si>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</si>
  <si>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</si>
  <si>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</si>
  <si>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</si>
  <si>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</si>
  <si>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</si>
  <si>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</si>
  <si>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</si>
  <si>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</si>
  <si>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</si>
  <si>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</si>
  <si>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</si>
  <si>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</si>
  <si>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</si>
  <si>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</si>
  <si>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</si>
  <si>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</si>
  <si>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</si>
  <si>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</si>
  <si>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</si>
  <si>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</si>
  <si>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</si>
  <si>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</si>
  <si>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</si>
  <si>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</si>
  <si>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</si>
  <si>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</si>
  <si>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</si>
  <si>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</si>
  <si>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</si>
  <si>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</si>
  <si>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</si>
  <si>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</si>
  <si>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</si>
  <si>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</si>
  <si>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</si>
  <si>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</si>
  <si>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</si>
  <si>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</si>
  <si>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</si>
  <si>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</si>
  <si>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</si>
  <si>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</si>
  <si>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</si>
  <si>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</si>
  <si>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</si>
  <si>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</si>
  <si>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</si>
  <si>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</si>
  <si>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</si>
  <si>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</si>
  <si>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</si>
  <si>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</si>
  <si>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</si>
  <si>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</si>
  <si>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</si>
  <si>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</si>
  <si>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</si>
  <si>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</si>
  <si>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</si>
  <si>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</si>
  <si>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</si>
  <si>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</si>
  <si>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</si>
  <si>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</si>
  <si>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</si>
  <si>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</si>
  <si>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</si>
  <si>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</si>
  <si>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</si>
  <si>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</si>
  <si>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</si>
  <si>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</si>
  <si>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</si>
  <si>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</si>
  <si>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</si>
  <si>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</si>
  <si>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</si>
  <si>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</si>
  <si>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</si>
  <si>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</si>
  <si>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</si>
  <si>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</si>
  <si>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</si>
  <si>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</si>
  <si>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</si>
  <si>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</si>
  <si>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</si>
  <si>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</si>
  <si>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</si>
  <si>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</si>
  <si>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</si>
  <si>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</si>
  <si>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</si>
  <si>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</si>
  <si>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</si>
  <si>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</si>
  <si>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</si>
  <si>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</si>
  <si>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</si>
  <si>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</si>
  <si>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</si>
  <si>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</si>
  <si>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</si>
  <si>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</si>
  <si>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</si>
  <si>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</si>
  <si>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</si>
  <si>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</si>
  <si>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</si>
  <si>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</si>
  <si>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</si>
  <si>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</si>
  <si>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</si>
  <si>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</si>
  <si>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</si>
  <si>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</si>
  <si>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</si>
  <si>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</si>
  <si>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</si>
  <si>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</si>
  <si>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</si>
  <si>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</si>
  <si>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</si>
  <si>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</si>
  <si>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</si>
  <si>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</si>
  <si>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</si>
  <si>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</si>
  <si>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</si>
  <si>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</si>
  <si>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</si>
  <si>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</si>
  <si>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</si>
  <si>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</si>
  <si>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</si>
  <si>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</si>
  <si>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</si>
  <si>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</si>
  <si>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</si>
  <si>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</si>
  <si>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</si>
  <si>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</si>
  <si>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</si>
  <si>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</si>
  <si>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</si>
  <si>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</si>
  <si>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</si>
  <si>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</si>
  <si>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</si>
  <si>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</si>
  <si>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</si>
  <si>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</si>
  <si>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</si>
  <si>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</si>
  <si>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</si>
  <si>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</si>
  <si>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</si>
  <si>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</si>
  <si>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</si>
  <si>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</si>
  <si>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</si>
  <si>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</si>
  <si>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</si>
  <si>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</si>
  <si>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</si>
  <si>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</si>
  <si>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</si>
  <si>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</si>
  <si>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</si>
  <si>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</si>
  <si>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</si>
  <si>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</si>
  <si>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</si>
  <si>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</si>
  <si>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</si>
  <si>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</si>
  <si>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</si>
  <si>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</si>
  <si>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</si>
  <si>
    <t>Zero</t>
  </si>
  <si>
    <t>--== Case 2 ==--</t>
  </si>
  <si>
    <t>Monster</t>
  </si>
  <si>
    <t>Name</t>
  </si>
  <si>
    <t>Value</t>
  </si>
  <si>
    <t>Type</t>
  </si>
  <si>
    <t>double</t>
  </si>
  <si>
    <t>Monster before</t>
  </si>
  <si>
    <t>Monster after</t>
  </si>
  <si>
    <t>◢</t>
  </si>
  <si>
    <t>{x=426.99997520446777 y=558.00000000000000 w=57.000000000000000 ...}</t>
  </si>
  <si>
    <t>Rectangle</t>
  </si>
  <si>
    <t>{x=382.14284181594849 y=517.57142859697342 w=57.000000000000000 ...}</t>
  </si>
  <si>
    <t>x1</t>
  </si>
  <si>
    <t>x2</t>
  </si>
  <si>
    <t>xw1</t>
  </si>
  <si>
    <t>xw2</t>
  </si>
  <si>
    <t>y1</t>
  </si>
  <si>
    <t>y2</t>
  </si>
  <si>
    <t>yh1</t>
  </si>
  <si>
    <t>yh2</t>
  </si>
  <si>
    <t>(yh1 &lt; y2) || (y1 &gt; yh2)</t>
  </si>
  <si>
    <t>(xw1 &lt; x2) || (x1 &gt; xw2)</t>
  </si>
  <si>
    <t>returns</t>
  </si>
  <si>
    <t>{x=0.0000000000000000 y=170.00000000000000 w=114.00000000000000 ...}</t>
  </si>
  <si>
    <t>Wall</t>
  </si>
  <si>
    <t>xw1 - x2</t>
  </si>
  <si>
    <t>yh1 - y2</t>
  </si>
  <si>
    <t>xw1 &gt; x2</t>
  </si>
  <si>
    <t>yh1 &gt; y2</t>
  </si>
  <si>
    <t>xw1 &lt; xw2</t>
  </si>
  <si>
    <t>yh1 &lt; yh2</t>
  </si>
  <si>
    <t>x1 &gt; x2</t>
  </si>
  <si>
    <t>y1 &gt; y2</t>
  </si>
  <si>
    <t>x1 &lt; xw2</t>
  </si>
  <si>
    <t>y1 &lt; yh2</t>
  </si>
  <si>
    <t>(xw1 - x2) &lt; (yh1 - y2)</t>
  </si>
  <si>
    <t>{x=0.0000000000000000 y=253.00000125169754 w=57.000000000000000 ...}</t>
  </si>
  <si>
    <t>m_timerDuration</t>
  </si>
  <si>
    <t>current_time = m_timer.elapsedSeconds()</t>
  </si>
  <si>
    <t>elapsedTime = m_timerDuration - currentTime</t>
  </si>
  <si>
    <t>elapsedMins</t>
  </si>
  <si>
    <t>elapsedSeconds</t>
  </si>
  <si>
    <t>ResourcesManager::loadResources()</t>
  </si>
  <si>
    <t>imagesNames</t>
  </si>
  <si>
    <t>name</t>
  </si>
  <si>
    <t>type</t>
  </si>
  <si>
    <t>resourcesTypes</t>
  </si>
  <si>
    <t>vector&lt;OBJ_TYPE&gt;</t>
  </si>
  <si>
    <t>UMAP&lt;OBJ_TYPE, string&gt;</t>
  </si>
  <si>
    <t>soundNames</t>
  </si>
  <si>
    <t>UMAP&lt;OBJ_TYPE, std::vector&lt;std::string&gt; &gt;</t>
  </si>
  <si>
    <t>soundsRanges</t>
  </si>
  <si>
    <t>UMAP&lt;OBJ_TYPE, std::vector&lt;size_t&gt; &gt;</t>
  </si>
  <si>
    <t>musicBackgroundNames</t>
  </si>
  <si>
    <t>UMAP&lt;OBJ_TYPE, std::pair&lt;std::string, sf::Texture&gt;&gt;</t>
  </si>
  <si>
    <t>m_textures</t>
  </si>
  <si>
    <t>^---      resType,              pair(loadPath,   texture)</t>
  </si>
  <si>
    <t>for (auto&amp; typeSoundsNames : soundNames)</t>
  </si>
  <si>
    <t>typeSoundsNames</t>
  </si>
  <si>
    <t>pair&lt;OBJ_TYPE, std::vector&lt;std::string&gt; &gt;</t>
  </si>
  <si>
    <t>^---  resType,             vector(soundFilePaths)</t>
  </si>
  <si>
    <t>m_soundBuffers</t>
  </si>
  <si>
    <t>UMAP&lt;OBJ_TYPE, SoundBuffersHolder &gt;</t>
  </si>
  <si>
    <t>for (auto&amp; typeSoundsRanges : soundsRanges)</t>
  </si>
  <si>
    <t>typeSoundsRanges</t>
  </si>
  <si>
    <t>pair&lt;OBJ_TYPE, std::vector&lt;size_t&gt;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</si>
</sst>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10" borderId="10" applyNumberFormat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vertical="top"/>
    </xf>
    <xf numFmtId="0" fontId="8" fillId="9" borderId="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9" fillId="10" borderId="10" xfId="1"/>
    <xf numFmtId="0" fontId="3" fillId="0" borderId="0" xfId="0" applyFont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9" fillId="10" borderId="10" xfId="1" quotePrefix="1"/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1"/>
    </xf>
    <xf numFmtId="0" fontId="1" fillId="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vertical="center" wrapText="1"/>
    </xf>
    <xf numFmtId="0" fontId="0" fillId="12" borderId="0" xfId="0" applyFill="1"/>
    <xf numFmtId="0" fontId="1" fillId="13" borderId="0" xfId="0" applyFont="1" applyFill="1" applyBorder="1" applyAlignment="1">
      <alignment vertical="center" wrapText="1"/>
    </xf>
    <xf numFmtId="0" fontId="0" fillId="13" borderId="0" xfId="0" applyFill="1"/>
    <xf numFmtId="0" fontId="10" fillId="13" borderId="11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5">
    <dxf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47008"/>
        <c:axId val="229569280"/>
      </c:scatterChart>
      <c:valAx>
        <c:axId val="229547008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29569280"/>
        <c:crosses val="autoZero"/>
        <c:crossBetween val="midCat"/>
        <c:majorUnit val="100"/>
      </c:valAx>
      <c:valAx>
        <c:axId val="2295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4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621.42857142857144</c:v>
                </c:pt>
                <c:pt idx="1">
                  <c:v>600.44272489549246</c:v>
                </c:pt>
                <c:pt idx="2">
                  <c:v>542.62325243453824</c:v>
                </c:pt>
                <c:pt idx="3">
                  <c:v>462.12637742874909</c:v>
                </c:pt>
                <c:pt idx="4">
                  <c:v>378.66054230620415</c:v>
                </c:pt>
                <c:pt idx="5">
                  <c:v>312.66109447766848</c:v>
                </c:pt>
                <c:pt idx="6">
                  <c:v>280.28700058278076</c:v>
                </c:pt>
                <c:pt idx="7">
                  <c:v>289.46456789300635</c:v>
                </c:pt>
                <c:pt idx="8">
                  <c:v>337.94680785195226</c:v>
                </c:pt>
                <c:pt idx="9">
                  <c:v>413.86357724043773</c:v>
                </c:pt>
                <c:pt idx="10">
                  <c:v>498.62780322226735</c:v>
                </c:pt>
                <c:pt idx="11">
                  <c:v>571.48624702135885</c:v>
                </c:pt>
                <c:pt idx="12">
                  <c:v>614.60062056863421</c:v>
                </c:pt>
                <c:pt idx="13">
                  <c:v>707.14285714285711</c:v>
                </c:pt>
                <c:pt idx="14">
                  <c:v>675.66408734323875</c:v>
                </c:pt>
                <c:pt idx="15">
                  <c:v>588.93487865180737</c:v>
                </c:pt>
                <c:pt idx="16">
                  <c:v>468.18956614312361</c:v>
                </c:pt>
                <c:pt idx="17">
                  <c:v>342.9908134593062</c:v>
                </c:pt>
                <c:pt idx="18">
                  <c:v>243.99164171650273</c:v>
                </c:pt>
                <c:pt idx="19">
                  <c:v>195.43050087417114</c:v>
                </c:pt>
                <c:pt idx="20">
                  <c:v>209.19685183950946</c:v>
                </c:pt>
                <c:pt idx="21">
                  <c:v>281.92021177792833</c:v>
                </c:pt>
                <c:pt idx="22">
                  <c:v>395.79536586065666</c:v>
                </c:pt>
                <c:pt idx="23">
                  <c:v>522.94170483340099</c:v>
                </c:pt>
                <c:pt idx="24">
                  <c:v>632.22937053203827</c:v>
                </c:pt>
                <c:pt idx="25">
                  <c:v>696.90093085295121</c:v>
                </c:pt>
                <c:pt idx="26">
                  <c:v>792.85714285714289</c:v>
                </c:pt>
                <c:pt idx="27">
                  <c:v>750.88544979098492</c:v>
                </c:pt>
                <c:pt idx="28">
                  <c:v>635.24650486907649</c:v>
                </c:pt>
                <c:pt idx="29">
                  <c:v>474.25275485749813</c:v>
                </c:pt>
                <c:pt idx="30">
                  <c:v>307.3210846124083</c:v>
                </c:pt>
                <c:pt idx="31">
                  <c:v>175.32218895533697</c:v>
                </c:pt>
                <c:pt idx="32">
                  <c:v>110.57400116556153</c:v>
                </c:pt>
                <c:pt idx="33">
                  <c:v>128.92913578601264</c:v>
                </c:pt>
                <c:pt idx="34">
                  <c:v>225.89361570390446</c:v>
                </c:pt>
                <c:pt idx="35">
                  <c:v>377.72715448087553</c:v>
                </c:pt>
                <c:pt idx="36">
                  <c:v>547.25560644453469</c:v>
                </c:pt>
                <c:pt idx="37">
                  <c:v>692.9724940427177</c:v>
                </c:pt>
                <c:pt idx="38">
                  <c:v>779.20124113726843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80416"/>
        <c:axId val="229994496"/>
      </c:scatterChart>
      <c:valAx>
        <c:axId val="22998041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29994496"/>
        <c:crosses val="autoZero"/>
        <c:crossBetween val="midCat"/>
        <c:majorUnit val="114"/>
      </c:valAx>
      <c:valAx>
        <c:axId val="2299944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80416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80352"/>
        <c:axId val="230181888"/>
      </c:scatterChart>
      <c:valAx>
        <c:axId val="2301803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0181888"/>
        <c:crosses val="autoZero"/>
        <c:crossBetween val="midCat"/>
      </c:valAx>
      <c:valAx>
        <c:axId val="23018188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8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2'!$D$36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'process collisions 2'!$A$37:$A$41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'process collisions 2'!$B$37:$B$41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2'!$D$29</c:f>
              <c:strCache>
                <c:ptCount val="1"/>
                <c:pt idx="0">
                  <c:v>Monster after</c:v>
                </c:pt>
              </c:strCache>
            </c:strRef>
          </c:tx>
          <c:xVal>
            <c:numRef>
              <c:f>'process collisions 2'!$A$30:$A$34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2'!$B$30:$B$34</c:f>
              <c:numCache>
                <c:formatCode>General</c:formatCode>
                <c:ptCount val="5"/>
                <c:pt idx="0">
                  <c:v>515</c:v>
                </c:pt>
                <c:pt idx="1">
                  <c:v>557</c:v>
                </c:pt>
                <c:pt idx="2">
                  <c:v>557</c:v>
                </c:pt>
                <c:pt idx="3">
                  <c:v>515</c:v>
                </c:pt>
                <c:pt idx="4">
                  <c:v>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2'!$D$22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2'!$A$23:$A$27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2'!$B$23:$B$27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3504"/>
        <c:axId val="230215040"/>
      </c:scatterChart>
      <c:valAx>
        <c:axId val="2302135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0215040"/>
        <c:crosses val="autoZero"/>
        <c:crossBetween val="midCat"/>
      </c:valAx>
      <c:valAx>
        <c:axId val="23021504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34272"/>
        <c:axId val="234935808"/>
      </c:barChart>
      <c:catAx>
        <c:axId val="234934272"/>
        <c:scaling>
          <c:orientation val="minMax"/>
        </c:scaling>
        <c:delete val="0"/>
        <c:axPos val="l"/>
        <c:majorTickMark val="out"/>
        <c:minorTickMark val="none"/>
        <c:tickLblPos val="nextTo"/>
        <c:crossAx val="234935808"/>
        <c:crosses val="autoZero"/>
        <c:auto val="1"/>
        <c:lblAlgn val="ctr"/>
        <c:lblOffset val="100"/>
        <c:noMultiLvlLbl val="0"/>
      </c:catAx>
      <c:valAx>
        <c:axId val="234935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49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45408"/>
        <c:axId val="235346944"/>
      </c:scatterChart>
      <c:valAx>
        <c:axId val="2353454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346944"/>
        <c:crosses val="autoZero"/>
        <c:crossBetween val="midCat"/>
      </c:valAx>
      <c:valAx>
        <c:axId val="2353469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4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twoObjsColide!$F$2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twoObjsColide!$F$3:$F$7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twoObjsColide!$G$3:$G$7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twoObjsColide!$F$8</c:f>
              <c:strCache>
                <c:ptCount val="1"/>
                <c:pt idx="0">
                  <c:v>Monster</c:v>
                </c:pt>
              </c:strCache>
            </c:strRef>
          </c:tx>
          <c:xVal>
            <c:numRef>
              <c:f>twoObjsColide!$F$9:$F$13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twoObjsColide!$G$9:$G$13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53152"/>
        <c:axId val="235554688"/>
      </c:scatterChart>
      <c:valAx>
        <c:axId val="2355531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554688"/>
        <c:crosses val="autoZero"/>
        <c:crossBetween val="midCat"/>
      </c:valAx>
      <c:valAx>
        <c:axId val="23555468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5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2512970762376"/>
          <c:y val="0.10816776141324304"/>
          <c:w val="0.74132294146371236"/>
          <c:h val="0.8438938979777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'zero-monster-colide'!$F$2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'zero-monster-colide'!$F$3:$F$7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57</c:v>
                </c:pt>
                <c:pt idx="4">
                  <c:v>0</c:v>
                </c:pt>
              </c:numCache>
            </c:numRef>
          </c:xVal>
          <c:yVal>
            <c:numRef>
              <c:f>'zero-monster-colide'!$G$3:$G$7</c:f>
              <c:numCache>
                <c:formatCode>General</c:formatCode>
                <c:ptCount val="5"/>
                <c:pt idx="0">
                  <c:v>253.000001251697</c:v>
                </c:pt>
                <c:pt idx="1">
                  <c:v>295.00000125169697</c:v>
                </c:pt>
                <c:pt idx="2">
                  <c:v>295.00000125169697</c:v>
                </c:pt>
                <c:pt idx="3">
                  <c:v>253.000001251697</c:v>
                </c:pt>
                <c:pt idx="4">
                  <c:v>253.000001251697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'zero-monster-colide'!$F$8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'zero-monster-colide'!$F$9:$F$13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114</c:v>
                </c:pt>
                <c:pt idx="4">
                  <c:v>0</c:v>
                </c:pt>
              </c:numCache>
            </c:numRef>
          </c:xVal>
          <c:yVal>
            <c:numRef>
              <c:f>'zero-monster-colide'!$G$9:$G$13</c:f>
              <c:numCache>
                <c:formatCode>General</c:formatCode>
                <c:ptCount val="5"/>
                <c:pt idx="0">
                  <c:v>170</c:v>
                </c:pt>
                <c:pt idx="1">
                  <c:v>255</c:v>
                </c:pt>
                <c:pt idx="2">
                  <c:v>255</c:v>
                </c:pt>
                <c:pt idx="3">
                  <c:v>170</c:v>
                </c:pt>
                <c:pt idx="4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4784"/>
        <c:axId val="229896576"/>
      </c:scatterChart>
      <c:valAx>
        <c:axId val="2298947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29896576"/>
        <c:crosses val="autoZero"/>
        <c:crossBetween val="midCat"/>
      </c:valAx>
      <c:valAx>
        <c:axId val="22989657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94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47985716901668"/>
          <c:y val="0.15853664341180151"/>
          <c:w val="0.23459378624183605"/>
          <c:h val="0.156156419566725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72390</xdr:rowOff>
    </xdr:from>
    <xdr:to>
      <xdr:col>14</xdr:col>
      <xdr:colOff>266700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64770</xdr:rowOff>
    </xdr:from>
    <xdr:to>
      <xdr:col>15</xdr:col>
      <xdr:colOff>426720</xdr:colOff>
      <xdr:row>13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137160</xdr:rowOff>
    </xdr:from>
    <xdr:to>
      <xdr:col>12</xdr:col>
      <xdr:colOff>236220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2" customFormat="1" ht="15.6" thickTop="1" thickBot="1" x14ac:dyDescent="0.35">
      <c r="A21" s="32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13</v>
      </c>
    </row>
    <row r="5" spans="1:4" x14ac:dyDescent="0.3">
      <c r="A5" t="s">
        <v>162</v>
      </c>
      <c r="B5">
        <f ca="1">B4-B3/2</f>
        <v>-2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3" t="s">
        <v>165</v>
      </c>
      <c r="B1" s="33" t="s">
        <v>166</v>
      </c>
      <c r="C1" s="33" t="s">
        <v>167</v>
      </c>
      <c r="D1" s="33" t="s">
        <v>170</v>
      </c>
      <c r="E1" s="33" t="s">
        <v>154</v>
      </c>
      <c r="F1" s="33" t="s">
        <v>139</v>
      </c>
      <c r="G1" s="33" t="s">
        <v>168</v>
      </c>
      <c r="H1" s="33" t="s">
        <v>169</v>
      </c>
      <c r="I1" s="33" t="s">
        <v>171</v>
      </c>
      <c r="J1" s="33" t="s">
        <v>13</v>
      </c>
      <c r="K1" s="33" t="s">
        <v>172</v>
      </c>
    </row>
    <row r="2" spans="1:11" x14ac:dyDescent="0.3">
      <c r="A2" s="33" t="s">
        <v>173</v>
      </c>
      <c r="B2" s="33">
        <v>1</v>
      </c>
      <c r="C2" s="33">
        <v>7</v>
      </c>
      <c r="D2" s="33">
        <v>50</v>
      </c>
      <c r="E2" s="33">
        <v>3</v>
      </c>
      <c r="F2" s="33">
        <v>100</v>
      </c>
      <c r="G2" s="33">
        <v>2000</v>
      </c>
      <c r="H2" s="33">
        <v>10</v>
      </c>
      <c r="I2" s="33">
        <v>1</v>
      </c>
      <c r="J2" s="33">
        <v>1</v>
      </c>
      <c r="K2" s="33" t="s">
        <v>174</v>
      </c>
    </row>
    <row r="3" spans="1:11" x14ac:dyDescent="0.3">
      <c r="A3" s="33" t="s">
        <v>175</v>
      </c>
      <c r="B3" s="33">
        <v>2</v>
      </c>
      <c r="C3" s="33">
        <v>2</v>
      </c>
      <c r="D3" s="33">
        <v>70</v>
      </c>
      <c r="E3" s="33">
        <v>1</v>
      </c>
      <c r="F3" s="33">
        <v>100</v>
      </c>
      <c r="G3" s="33">
        <v>1000</v>
      </c>
      <c r="H3" s="33">
        <v>20</v>
      </c>
      <c r="I3" s="33">
        <v>1</v>
      </c>
      <c r="J3" s="33" t="s">
        <v>176</v>
      </c>
      <c r="K3" s="33" t="s">
        <v>174</v>
      </c>
    </row>
    <row r="4" spans="1:11" x14ac:dyDescent="0.3">
      <c r="A4" s="33" t="s">
        <v>177</v>
      </c>
      <c r="B4" s="33">
        <v>1</v>
      </c>
      <c r="C4" s="33">
        <v>5</v>
      </c>
      <c r="D4" s="33">
        <v>150</v>
      </c>
      <c r="E4" s="33">
        <v>2</v>
      </c>
      <c r="F4" s="33">
        <v>300</v>
      </c>
      <c r="G4" s="33">
        <v>1000</v>
      </c>
      <c r="H4" s="33">
        <v>100</v>
      </c>
      <c r="I4" s="33">
        <v>1</v>
      </c>
      <c r="J4" s="33" t="s">
        <v>176</v>
      </c>
      <c r="K4" s="33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30" sqref="C30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39" t="s">
        <v>197</v>
      </c>
      <c r="B2" s="40" t="s">
        <v>56</v>
      </c>
      <c r="C2" s="40" t="s">
        <v>198</v>
      </c>
      <c r="D2" s="40" t="s">
        <v>199</v>
      </c>
      <c r="F2" s="42" t="s">
        <v>188</v>
      </c>
    </row>
    <row r="3" spans="1:7" ht="15" thickBot="1" x14ac:dyDescent="0.35">
      <c r="A3" s="39"/>
      <c r="B3" s="41" t="s">
        <v>8</v>
      </c>
      <c r="C3" s="40">
        <v>426.99997520446698</v>
      </c>
      <c r="D3" s="40" t="s">
        <v>194</v>
      </c>
      <c r="F3">
        <f>C3</f>
        <v>426.99997520446698</v>
      </c>
      <c r="G3">
        <f>C4</f>
        <v>558</v>
      </c>
    </row>
    <row r="4" spans="1:7" ht="15" thickBot="1" x14ac:dyDescent="0.35">
      <c r="A4" s="39"/>
      <c r="B4" s="41" t="s">
        <v>9</v>
      </c>
      <c r="C4" s="40">
        <v>558</v>
      </c>
      <c r="D4" s="40" t="s">
        <v>194</v>
      </c>
      <c r="F4">
        <f>C3</f>
        <v>426.99997520446698</v>
      </c>
      <c r="G4">
        <f>C4+C6</f>
        <v>600</v>
      </c>
    </row>
    <row r="5" spans="1:7" ht="15" thickBot="1" x14ac:dyDescent="0.35">
      <c r="A5" s="39"/>
      <c r="B5" s="41" t="s">
        <v>53</v>
      </c>
      <c r="C5" s="40">
        <v>57</v>
      </c>
      <c r="D5" s="40" t="s">
        <v>194</v>
      </c>
      <c r="F5">
        <f>C3+C5</f>
        <v>483.99997520446698</v>
      </c>
      <c r="G5">
        <f>C4+C6</f>
        <v>600</v>
      </c>
    </row>
    <row r="6" spans="1:7" ht="15" thickBot="1" x14ac:dyDescent="0.35">
      <c r="A6" s="39"/>
      <c r="B6" s="41" t="s">
        <v>20</v>
      </c>
      <c r="C6" s="40">
        <v>42</v>
      </c>
      <c r="D6" s="40" t="s">
        <v>194</v>
      </c>
      <c r="F6">
        <f>C3+C5</f>
        <v>483.99997520446698</v>
      </c>
      <c r="G6">
        <f>C4</f>
        <v>558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>
        <f>C3</f>
        <v>426.99997520446698</v>
      </c>
      <c r="G7">
        <f>C4</f>
        <v>558</v>
      </c>
    </row>
    <row r="8" spans="1:7" ht="29.4" thickBot="1" x14ac:dyDescent="0.35">
      <c r="A8" s="39" t="s">
        <v>197</v>
      </c>
      <c r="B8" s="40" t="s">
        <v>57</v>
      </c>
      <c r="C8" s="40" t="s">
        <v>200</v>
      </c>
      <c r="D8" s="40" t="s">
        <v>199</v>
      </c>
      <c r="F8" s="42" t="s">
        <v>190</v>
      </c>
    </row>
    <row r="9" spans="1:7" ht="15" thickBot="1" x14ac:dyDescent="0.35">
      <c r="A9" s="39"/>
      <c r="B9" s="41" t="s">
        <v>8</v>
      </c>
      <c r="C9" s="40">
        <v>382.14284181594797</v>
      </c>
      <c r="D9" s="40" t="s">
        <v>194</v>
      </c>
      <c r="F9">
        <f>C9</f>
        <v>382.14284181594797</v>
      </c>
      <c r="G9">
        <f>C10</f>
        <v>517.57142859697296</v>
      </c>
    </row>
    <row r="10" spans="1:7" ht="15" thickBot="1" x14ac:dyDescent="0.35">
      <c r="A10" s="39"/>
      <c r="B10" s="41" t="s">
        <v>9</v>
      </c>
      <c r="C10" s="40">
        <v>517.57142859697296</v>
      </c>
      <c r="D10" s="40" t="s">
        <v>194</v>
      </c>
      <c r="F10">
        <f>C9</f>
        <v>382.14284181594797</v>
      </c>
      <c r="G10">
        <f>C10+C12</f>
        <v>559.57142859697296</v>
      </c>
    </row>
    <row r="11" spans="1:7" ht="15" thickBot="1" x14ac:dyDescent="0.35">
      <c r="A11" s="39"/>
      <c r="B11" s="41" t="s">
        <v>53</v>
      </c>
      <c r="C11" s="40">
        <v>57</v>
      </c>
      <c r="D11" s="40" t="s">
        <v>194</v>
      </c>
      <c r="F11">
        <f>C9+C11</f>
        <v>439.14284181594797</v>
      </c>
      <c r="G11">
        <f>C10+C12</f>
        <v>559.57142859697296</v>
      </c>
    </row>
    <row r="12" spans="1:7" ht="15" thickBot="1" x14ac:dyDescent="0.35">
      <c r="A12" s="39"/>
      <c r="B12" s="41" t="s">
        <v>20</v>
      </c>
      <c r="C12" s="40">
        <v>42</v>
      </c>
      <c r="D12" s="40" t="s">
        <v>194</v>
      </c>
      <c r="F12">
        <f>C9+C11</f>
        <v>439.14284181594797</v>
      </c>
      <c r="G12">
        <f>C10</f>
        <v>517.57142859697296</v>
      </c>
    </row>
    <row r="13" spans="1:7" ht="15" thickBot="1" x14ac:dyDescent="0.35">
      <c r="A13" s="37"/>
      <c r="B13" s="38" t="s">
        <v>191</v>
      </c>
      <c r="C13" s="38" t="s">
        <v>192</v>
      </c>
      <c r="D13" s="38" t="s">
        <v>193</v>
      </c>
      <c r="F13">
        <f>C9</f>
        <v>382.14284181594797</v>
      </c>
      <c r="G13">
        <f>C10</f>
        <v>517.57142859697296</v>
      </c>
    </row>
    <row r="14" spans="1:7" ht="15" thickBot="1" x14ac:dyDescent="0.35">
      <c r="A14" s="39"/>
      <c r="B14" s="40" t="s">
        <v>201</v>
      </c>
      <c r="C14" s="40">
        <v>426.99997520446698</v>
      </c>
      <c r="D14" s="40" t="s">
        <v>194</v>
      </c>
    </row>
    <row r="15" spans="1:7" ht="15" thickBot="1" x14ac:dyDescent="0.35">
      <c r="A15" s="39"/>
      <c r="B15" s="40" t="s">
        <v>205</v>
      </c>
      <c r="C15" s="40">
        <v>558</v>
      </c>
      <c r="D15" s="40" t="s">
        <v>194</v>
      </c>
    </row>
    <row r="16" spans="1:7" ht="15" thickBot="1" x14ac:dyDescent="0.35">
      <c r="A16" s="39"/>
      <c r="B16" s="40" t="s">
        <v>203</v>
      </c>
      <c r="C16" s="40">
        <v>483.99997520446698</v>
      </c>
      <c r="D16" s="40" t="s">
        <v>194</v>
      </c>
    </row>
    <row r="17" spans="1:4" ht="15" thickBot="1" x14ac:dyDescent="0.35">
      <c r="A17" s="39"/>
      <c r="B17" s="40" t="s">
        <v>207</v>
      </c>
      <c r="C17" s="40">
        <v>600</v>
      </c>
      <c r="D17" s="40" t="s">
        <v>194</v>
      </c>
    </row>
    <row r="18" spans="1:4" ht="15" thickBot="1" x14ac:dyDescent="0.35">
      <c r="A18" s="39"/>
      <c r="B18" s="40" t="s">
        <v>202</v>
      </c>
      <c r="C18" s="40">
        <v>382.14284181594797</v>
      </c>
      <c r="D18" s="40" t="s">
        <v>194</v>
      </c>
    </row>
    <row r="19" spans="1:4" ht="15" thickBot="1" x14ac:dyDescent="0.35">
      <c r="A19" s="39"/>
      <c r="B19" s="40" t="s">
        <v>206</v>
      </c>
      <c r="C19" s="40">
        <v>517.57142859697296</v>
      </c>
      <c r="D19" s="40" t="s">
        <v>194</v>
      </c>
    </row>
    <row r="20" spans="1:4" ht="15" thickBot="1" x14ac:dyDescent="0.35">
      <c r="A20" s="39"/>
      <c r="B20" s="40" t="s">
        <v>204</v>
      </c>
      <c r="C20" s="40">
        <v>439.14284181594797</v>
      </c>
      <c r="D20" s="40" t="s">
        <v>194</v>
      </c>
    </row>
    <row r="21" spans="1:4" ht="15" thickBot="1" x14ac:dyDescent="0.35">
      <c r="A21" s="39"/>
      <c r="B21" s="40" t="s">
        <v>208</v>
      </c>
      <c r="C21" s="40">
        <v>559.57142859697296</v>
      </c>
      <c r="D21" s="40" t="s">
        <v>194</v>
      </c>
    </row>
    <row r="23" spans="1:4" x14ac:dyDescent="0.3">
      <c r="B23" t="s">
        <v>72</v>
      </c>
      <c r="C23" t="b">
        <f>C17 &lt; C19</f>
        <v>0</v>
      </c>
    </row>
    <row r="24" spans="1:4" x14ac:dyDescent="0.3">
      <c r="B24" t="s">
        <v>73</v>
      </c>
      <c r="C24" t="b">
        <f>C15 &gt; C21</f>
        <v>0</v>
      </c>
    </row>
    <row r="25" spans="1:4" x14ac:dyDescent="0.3">
      <c r="B25" t="s">
        <v>209</v>
      </c>
      <c r="C25" t="b">
        <f>OR(C23,C24)</f>
        <v>0</v>
      </c>
    </row>
    <row r="26" spans="1:4" x14ac:dyDescent="0.3">
      <c r="B26" t="s">
        <v>74</v>
      </c>
      <c r="C26" t="b">
        <f>C16 &lt; C18</f>
        <v>0</v>
      </c>
    </row>
    <row r="27" spans="1:4" x14ac:dyDescent="0.3">
      <c r="B27" t="s">
        <v>75</v>
      </c>
      <c r="C27" t="b">
        <f>C14 &gt; C20</f>
        <v>0</v>
      </c>
    </row>
    <row r="28" spans="1:4" x14ac:dyDescent="0.3">
      <c r="B28" t="s">
        <v>210</v>
      </c>
      <c r="C28" t="b">
        <f>OR(C26,C27)</f>
        <v>0</v>
      </c>
    </row>
    <row r="29" spans="1:4" x14ac:dyDescent="0.3">
      <c r="B29" t="s">
        <v>211</v>
      </c>
      <c r="C29" t="b">
        <f>NOT(OR(C25,C28))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7" sqref="A7:D12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43" t="s">
        <v>197</v>
      </c>
      <c r="B2" s="44" t="s">
        <v>156</v>
      </c>
      <c r="C2" s="44" t="s">
        <v>225</v>
      </c>
      <c r="D2" s="44" t="s">
        <v>199</v>
      </c>
      <c r="F2" s="47" t="s">
        <v>188</v>
      </c>
      <c r="G2" s="48"/>
    </row>
    <row r="3" spans="1:7" ht="15" thickBot="1" x14ac:dyDescent="0.35">
      <c r="A3" s="43"/>
      <c r="B3" s="45" t="s">
        <v>8</v>
      </c>
      <c r="C3" s="44">
        <v>0</v>
      </c>
      <c r="D3" s="44" t="s">
        <v>194</v>
      </c>
      <c r="F3" s="48">
        <f>C3</f>
        <v>0</v>
      </c>
      <c r="G3" s="48">
        <f>C4</f>
        <v>253.000001251697</v>
      </c>
    </row>
    <row r="4" spans="1:7" ht="15" thickBot="1" x14ac:dyDescent="0.35">
      <c r="A4" s="43"/>
      <c r="B4" s="45" t="s">
        <v>9</v>
      </c>
      <c r="C4" s="44">
        <v>253.000001251697</v>
      </c>
      <c r="D4" s="44" t="s">
        <v>194</v>
      </c>
      <c r="F4" s="48">
        <f>C3</f>
        <v>0</v>
      </c>
      <c r="G4" s="48">
        <f>C4+C6</f>
        <v>295.00000125169697</v>
      </c>
    </row>
    <row r="5" spans="1:7" ht="15" thickBot="1" x14ac:dyDescent="0.35">
      <c r="A5" s="43"/>
      <c r="B5" s="45" t="s">
        <v>53</v>
      </c>
      <c r="C5" s="44">
        <v>57</v>
      </c>
      <c r="D5" s="44" t="s">
        <v>194</v>
      </c>
      <c r="F5" s="48">
        <f>C3+C5</f>
        <v>57</v>
      </c>
      <c r="G5" s="48">
        <f>C4+C6</f>
        <v>295.00000125169697</v>
      </c>
    </row>
    <row r="6" spans="1:7" ht="15" thickBot="1" x14ac:dyDescent="0.35">
      <c r="A6" s="43"/>
      <c r="B6" s="45" t="s">
        <v>20</v>
      </c>
      <c r="C6" s="44">
        <v>42</v>
      </c>
      <c r="D6" s="44" t="s">
        <v>194</v>
      </c>
      <c r="F6" s="48">
        <f>C3+C5</f>
        <v>57</v>
      </c>
      <c r="G6" s="48">
        <f>C4</f>
        <v>253.000001251697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 s="48">
        <f>C3</f>
        <v>0</v>
      </c>
      <c r="G7" s="48">
        <f>C4</f>
        <v>253.000001251697</v>
      </c>
    </row>
    <row r="8" spans="1:7" ht="29.4" thickBot="1" x14ac:dyDescent="0.35">
      <c r="A8" s="43" t="s">
        <v>197</v>
      </c>
      <c r="B8" s="44" t="s">
        <v>156</v>
      </c>
      <c r="C8" s="44" t="s">
        <v>212</v>
      </c>
      <c r="D8" s="44" t="s">
        <v>199</v>
      </c>
      <c r="F8" s="46" t="s">
        <v>213</v>
      </c>
      <c r="G8" s="2"/>
    </row>
    <row r="9" spans="1:7" ht="15" thickBot="1" x14ac:dyDescent="0.35">
      <c r="A9" s="43"/>
      <c r="B9" s="45" t="s">
        <v>8</v>
      </c>
      <c r="C9" s="44">
        <v>0</v>
      </c>
      <c r="D9" s="44" t="s">
        <v>194</v>
      </c>
      <c r="F9" s="2">
        <f>C9</f>
        <v>0</v>
      </c>
      <c r="G9" s="2">
        <f>C10</f>
        <v>170</v>
      </c>
    </row>
    <row r="10" spans="1:7" ht="15" thickBot="1" x14ac:dyDescent="0.35">
      <c r="A10" s="43"/>
      <c r="B10" s="45" t="s">
        <v>9</v>
      </c>
      <c r="C10" s="44">
        <v>170</v>
      </c>
      <c r="D10" s="44" t="s">
        <v>194</v>
      </c>
      <c r="F10" s="2">
        <f>C9</f>
        <v>0</v>
      </c>
      <c r="G10" s="2">
        <f>C10+C12</f>
        <v>255</v>
      </c>
    </row>
    <row r="11" spans="1:7" ht="15" thickBot="1" x14ac:dyDescent="0.35">
      <c r="A11" s="43"/>
      <c r="B11" s="45" t="s">
        <v>53</v>
      </c>
      <c r="C11" s="44">
        <v>114</v>
      </c>
      <c r="D11" s="44" t="s">
        <v>194</v>
      </c>
      <c r="F11" s="2">
        <f>C9+C11</f>
        <v>114</v>
      </c>
      <c r="G11" s="2">
        <f>C10+C12</f>
        <v>255</v>
      </c>
    </row>
    <row r="12" spans="1:7" ht="15" thickBot="1" x14ac:dyDescent="0.35">
      <c r="A12" s="43"/>
      <c r="B12" s="45" t="s">
        <v>20</v>
      </c>
      <c r="C12" s="44">
        <v>85</v>
      </c>
      <c r="D12" s="44" t="s">
        <v>194</v>
      </c>
      <c r="F12" s="2">
        <f>C9+C11</f>
        <v>114</v>
      </c>
      <c r="G12" s="2">
        <f>C10</f>
        <v>170</v>
      </c>
    </row>
    <row r="13" spans="1:7" ht="15" thickBot="1" x14ac:dyDescent="0.35">
      <c r="A13" s="51"/>
      <c r="B13" s="52" t="s">
        <v>191</v>
      </c>
      <c r="C13" s="52" t="s">
        <v>192</v>
      </c>
      <c r="D13" s="52" t="s">
        <v>193</v>
      </c>
      <c r="F13" s="2">
        <f>C9</f>
        <v>0</v>
      </c>
      <c r="G13" s="2">
        <f>C10</f>
        <v>170</v>
      </c>
    </row>
    <row r="14" spans="1:7" ht="29.4" thickBot="1" x14ac:dyDescent="0.35">
      <c r="A14" s="53" t="s">
        <v>197</v>
      </c>
      <c r="B14" s="54" t="s">
        <v>156</v>
      </c>
      <c r="C14" s="54" t="s">
        <v>212</v>
      </c>
      <c r="D14" s="54" t="s">
        <v>199</v>
      </c>
      <c r="F14" s="49" t="s">
        <v>213</v>
      </c>
      <c r="G14" s="50"/>
    </row>
    <row r="15" spans="1:7" ht="15" thickBot="1" x14ac:dyDescent="0.35">
      <c r="A15" s="53"/>
      <c r="B15" s="55" t="s">
        <v>8</v>
      </c>
      <c r="C15" s="54">
        <v>0</v>
      </c>
      <c r="D15" s="54" t="s">
        <v>194</v>
      </c>
      <c r="F15" s="50">
        <f>C15</f>
        <v>0</v>
      </c>
      <c r="G15" s="50">
        <f>C16</f>
        <v>170</v>
      </c>
    </row>
    <row r="16" spans="1:7" ht="15" thickBot="1" x14ac:dyDescent="0.35">
      <c r="A16" s="53"/>
      <c r="B16" s="55" t="s">
        <v>9</v>
      </c>
      <c r="C16" s="54">
        <v>170</v>
      </c>
      <c r="D16" s="54" t="s">
        <v>194</v>
      </c>
      <c r="F16" s="50">
        <f>C15</f>
        <v>0</v>
      </c>
      <c r="G16" s="50">
        <f>C16+C18</f>
        <v>255</v>
      </c>
    </row>
    <row r="17" spans="1:7" ht="15" thickBot="1" x14ac:dyDescent="0.35">
      <c r="A17" s="53"/>
      <c r="B17" s="55" t="s">
        <v>53</v>
      </c>
      <c r="C17" s="54">
        <v>114</v>
      </c>
      <c r="D17" s="54" t="s">
        <v>194</v>
      </c>
      <c r="F17" s="50">
        <f>C15+C17</f>
        <v>114</v>
      </c>
      <c r="G17" s="50">
        <f>C16+C18</f>
        <v>255</v>
      </c>
    </row>
    <row r="18" spans="1:7" ht="15" thickBot="1" x14ac:dyDescent="0.35">
      <c r="A18" s="53"/>
      <c r="B18" s="55" t="s">
        <v>20</v>
      </c>
      <c r="C18" s="54">
        <v>85</v>
      </c>
      <c r="D18" s="54" t="s">
        <v>194</v>
      </c>
      <c r="F18" s="50">
        <f>C15+C17</f>
        <v>114</v>
      </c>
      <c r="G18" s="50">
        <f>C16</f>
        <v>170</v>
      </c>
    </row>
    <row r="19" spans="1:7" x14ac:dyDescent="0.3">
      <c r="F19" s="50">
        <f>C15</f>
        <v>0</v>
      </c>
      <c r="G19" s="50">
        <f>C16</f>
        <v>170</v>
      </c>
    </row>
    <row r="20" spans="1:7" x14ac:dyDescent="0.3">
      <c r="B20" s="48" t="s">
        <v>201</v>
      </c>
      <c r="C20" s="48">
        <f>C3</f>
        <v>0</v>
      </c>
    </row>
    <row r="21" spans="1:7" x14ac:dyDescent="0.3">
      <c r="B21" s="48" t="s">
        <v>205</v>
      </c>
      <c r="C21" s="48">
        <f>C4</f>
        <v>253.000001251697</v>
      </c>
    </row>
    <row r="22" spans="1:7" x14ac:dyDescent="0.3">
      <c r="B22" s="48" t="s">
        <v>203</v>
      </c>
      <c r="C22" s="48">
        <f>C20+C5</f>
        <v>57</v>
      </c>
    </row>
    <row r="23" spans="1:7" x14ac:dyDescent="0.3">
      <c r="B23" s="48" t="s">
        <v>207</v>
      </c>
      <c r="C23" s="48">
        <f>C21+C6</f>
        <v>295.00000125169697</v>
      </c>
    </row>
    <row r="24" spans="1:7" x14ac:dyDescent="0.3">
      <c r="B24" s="56"/>
    </row>
    <row r="25" spans="1:7" x14ac:dyDescent="0.3">
      <c r="B25" s="56"/>
    </row>
    <row r="26" spans="1:7" x14ac:dyDescent="0.3">
      <c r="B26" s="2" t="s">
        <v>202</v>
      </c>
      <c r="C26" s="2">
        <f>C9</f>
        <v>0</v>
      </c>
    </row>
    <row r="27" spans="1:7" x14ac:dyDescent="0.3">
      <c r="B27" s="2" t="s">
        <v>206</v>
      </c>
      <c r="C27" s="2">
        <f>C10</f>
        <v>170</v>
      </c>
    </row>
    <row r="28" spans="1:7" x14ac:dyDescent="0.3">
      <c r="B28" s="2" t="s">
        <v>204</v>
      </c>
      <c r="C28" s="2">
        <f>C26+C11</f>
        <v>114</v>
      </c>
    </row>
    <row r="29" spans="1:7" x14ac:dyDescent="0.3">
      <c r="B29" s="2" t="s">
        <v>208</v>
      </c>
      <c r="C29" s="2">
        <f>C27+C12</f>
        <v>255</v>
      </c>
    </row>
    <row r="30" spans="1:7" ht="15" thickBot="1" x14ac:dyDescent="0.35">
      <c r="B30" s="56"/>
    </row>
    <row r="31" spans="1:7" x14ac:dyDescent="0.3">
      <c r="B31" s="57" t="s">
        <v>216</v>
      </c>
      <c r="C31" s="8" t="b">
        <f>C22 &gt; C26</f>
        <v>1</v>
      </c>
      <c r="D31" t="s">
        <v>214</v>
      </c>
      <c r="E31">
        <f>C22-C26</f>
        <v>57</v>
      </c>
    </row>
    <row r="32" spans="1:7" x14ac:dyDescent="0.3">
      <c r="B32" s="58" t="s">
        <v>217</v>
      </c>
      <c r="C32" s="11" t="b">
        <f>C23 &gt;C27</f>
        <v>1</v>
      </c>
      <c r="D32" t="s">
        <v>215</v>
      </c>
      <c r="E32">
        <f>C23-C27</f>
        <v>125.00000125169697</v>
      </c>
    </row>
    <row r="33" spans="2:6" x14ac:dyDescent="0.3">
      <c r="B33" s="58" t="s">
        <v>218</v>
      </c>
      <c r="C33" s="11" t="b">
        <f>C22 &lt; C28</f>
        <v>1</v>
      </c>
      <c r="D33" t="s">
        <v>224</v>
      </c>
      <c r="F33" t="b">
        <f>E31&lt;E32</f>
        <v>1</v>
      </c>
    </row>
    <row r="34" spans="2:6" x14ac:dyDescent="0.3">
      <c r="B34" s="58" t="s">
        <v>219</v>
      </c>
      <c r="C34" s="11" t="b">
        <f>C23 &lt; C29</f>
        <v>0</v>
      </c>
    </row>
    <row r="35" spans="2:6" ht="15" thickBot="1" x14ac:dyDescent="0.35">
      <c r="B35" s="59"/>
      <c r="C35" s="14" t="b">
        <f>AND(C31,C32,C33,C34)</f>
        <v>0</v>
      </c>
    </row>
    <row r="36" spans="2:6" x14ac:dyDescent="0.3">
      <c r="B36" s="57" t="s">
        <v>220</v>
      </c>
      <c r="C36" s="8" t="b">
        <f>C20 &gt; C26</f>
        <v>0</v>
      </c>
    </row>
    <row r="37" spans="2:6" x14ac:dyDescent="0.3">
      <c r="B37" s="58" t="s">
        <v>217</v>
      </c>
      <c r="C37" s="11" t="b">
        <f>C23&gt;C27</f>
        <v>1</v>
      </c>
    </row>
    <row r="38" spans="2:6" x14ac:dyDescent="0.3">
      <c r="B38" s="58" t="s">
        <v>222</v>
      </c>
      <c r="C38" s="11" t="b">
        <f>C20&lt;C28</f>
        <v>1</v>
      </c>
    </row>
    <row r="39" spans="2:6" x14ac:dyDescent="0.3">
      <c r="B39" s="58" t="s">
        <v>219</v>
      </c>
      <c r="C39" s="11" t="b">
        <f>C23&lt;C29</f>
        <v>0</v>
      </c>
    </row>
    <row r="40" spans="2:6" ht="15" thickBot="1" x14ac:dyDescent="0.35">
      <c r="B40" s="59"/>
      <c r="C40" s="14" t="b">
        <f>AND(C36,C37,C38,C39)</f>
        <v>0</v>
      </c>
    </row>
    <row r="41" spans="2:6" x14ac:dyDescent="0.3">
      <c r="B41" s="57" t="s">
        <v>216</v>
      </c>
      <c r="C41" s="8" t="b">
        <f>C22&gt;C26</f>
        <v>1</v>
      </c>
    </row>
    <row r="42" spans="2:6" x14ac:dyDescent="0.3">
      <c r="B42" s="58" t="s">
        <v>221</v>
      </c>
      <c r="C42" s="11" t="b">
        <f>C21&gt;C27</f>
        <v>1</v>
      </c>
    </row>
    <row r="43" spans="2:6" x14ac:dyDescent="0.3">
      <c r="B43" s="58" t="s">
        <v>218</v>
      </c>
      <c r="C43" s="11" t="b">
        <f>C22&lt;C28</f>
        <v>1</v>
      </c>
    </row>
    <row r="44" spans="2:6" x14ac:dyDescent="0.3">
      <c r="B44" s="58" t="s">
        <v>223</v>
      </c>
      <c r="C44" s="11" t="b">
        <f>C21&lt;C29</f>
        <v>1</v>
      </c>
    </row>
    <row r="45" spans="2:6" ht="15" thickBot="1" x14ac:dyDescent="0.35">
      <c r="B45" s="59"/>
      <c r="C45" s="14" t="b">
        <f>AND(C41,C42,C43,C44)</f>
        <v>1</v>
      </c>
    </row>
    <row r="46" spans="2:6" x14ac:dyDescent="0.3">
      <c r="B46" s="57" t="s">
        <v>220</v>
      </c>
      <c r="C46" s="8" t="b">
        <f>C20&gt;C26</f>
        <v>0</v>
      </c>
    </row>
    <row r="47" spans="2:6" x14ac:dyDescent="0.3">
      <c r="B47" s="58" t="s">
        <v>221</v>
      </c>
      <c r="C47" s="11" t="b">
        <f>C21&gt;C27</f>
        <v>1</v>
      </c>
    </row>
    <row r="48" spans="2:6" x14ac:dyDescent="0.3">
      <c r="B48" s="58" t="s">
        <v>222</v>
      </c>
      <c r="C48" s="11" t="b">
        <f>C20&lt;C28</f>
        <v>1</v>
      </c>
    </row>
    <row r="49" spans="2:3" x14ac:dyDescent="0.3">
      <c r="B49" s="58" t="s">
        <v>223</v>
      </c>
      <c r="C49" s="11" t="b">
        <f>C21&lt;C29</f>
        <v>1</v>
      </c>
    </row>
    <row r="50" spans="2:3" ht="15" thickBot="1" x14ac:dyDescent="0.35">
      <c r="B50" s="12"/>
      <c r="C50" s="14" t="b">
        <f>AND(C46,C47,C48,C49)</f>
        <v>0</v>
      </c>
    </row>
  </sheetData>
  <conditionalFormatting sqref="C31:C5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39.33203125" bestFit="1" customWidth="1"/>
  </cols>
  <sheetData>
    <row r="1" spans="1:2" x14ac:dyDescent="0.3">
      <c r="A1" t="s">
        <v>226</v>
      </c>
      <c r="B1">
        <v>111</v>
      </c>
    </row>
    <row r="2" spans="1:2" x14ac:dyDescent="0.3">
      <c r="A2" t="s">
        <v>227</v>
      </c>
      <c r="B2">
        <v>110</v>
      </c>
    </row>
    <row r="3" spans="1:2" x14ac:dyDescent="0.3">
      <c r="A3" t="s">
        <v>228</v>
      </c>
      <c r="B3">
        <f>B1-B2</f>
        <v>1</v>
      </c>
    </row>
    <row r="4" spans="1:2" x14ac:dyDescent="0.3">
      <c r="A4" t="s">
        <v>229</v>
      </c>
      <c r="B4">
        <f>ROUNDDOWN(B3/60,0)</f>
        <v>0</v>
      </c>
    </row>
    <row r="5" spans="1:2" x14ac:dyDescent="0.3">
      <c r="A5" t="s">
        <v>230</v>
      </c>
      <c r="B5">
        <f>(B3/60 - B4)*60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0" sqref="B20"/>
    </sheetView>
  </sheetViews>
  <sheetFormatPr defaultRowHeight="14.4" x14ac:dyDescent="0.3"/>
  <cols>
    <col min="1" max="1" width="21.109375" bestFit="1" customWidth="1"/>
    <col min="2" max="2" width="37" bestFit="1" customWidth="1"/>
  </cols>
  <sheetData>
    <row r="1" spans="1:2" x14ac:dyDescent="0.3">
      <c r="A1" s="60" t="s">
        <v>231</v>
      </c>
      <c r="B1" s="60"/>
    </row>
    <row r="2" spans="1:2" x14ac:dyDescent="0.3">
      <c r="A2" t="s">
        <v>233</v>
      </c>
      <c r="B2" t="s">
        <v>234</v>
      </c>
    </row>
    <row r="3" spans="1:2" x14ac:dyDescent="0.3">
      <c r="A3" t="s">
        <v>232</v>
      </c>
      <c r="B3" t="s">
        <v>237</v>
      </c>
    </row>
    <row r="4" spans="1:2" x14ac:dyDescent="0.3">
      <c r="A4" t="s">
        <v>235</v>
      </c>
      <c r="B4" t="s">
        <v>236</v>
      </c>
    </row>
    <row r="5" spans="1:2" x14ac:dyDescent="0.3">
      <c r="A5" t="s">
        <v>238</v>
      </c>
      <c r="B5" t="s">
        <v>239</v>
      </c>
    </row>
    <row r="6" spans="1:2" x14ac:dyDescent="0.3">
      <c r="A6" t="s">
        <v>240</v>
      </c>
      <c r="B6" t="s">
        <v>241</v>
      </c>
    </row>
    <row r="7" spans="1:2" x14ac:dyDescent="0.3">
      <c r="A7" t="s">
        <v>242</v>
      </c>
      <c r="B7" t="s">
        <v>237</v>
      </c>
    </row>
    <row r="9" spans="1:2" x14ac:dyDescent="0.3">
      <c r="A9" t="s">
        <v>244</v>
      </c>
      <c r="B9" t="s">
        <v>243</v>
      </c>
    </row>
    <row r="10" spans="1:2" x14ac:dyDescent="0.3">
      <c r="B10" t="s">
        <v>245</v>
      </c>
    </row>
    <row r="12" spans="1:2" x14ac:dyDescent="0.3">
      <c r="A12" t="s">
        <v>246</v>
      </c>
    </row>
    <row r="13" spans="1:2" x14ac:dyDescent="0.3">
      <c r="A13" t="s">
        <v>247</v>
      </c>
      <c r="B13" t="s">
        <v>248</v>
      </c>
    </row>
    <row r="14" spans="1:2" x14ac:dyDescent="0.3">
      <c r="B14" t="s">
        <v>249</v>
      </c>
    </row>
    <row r="16" spans="1:2" x14ac:dyDescent="0.3">
      <c r="A16" t="s">
        <v>250</v>
      </c>
      <c r="B16" t="s">
        <v>251</v>
      </c>
    </row>
    <row r="18" spans="1:2" x14ac:dyDescent="0.3">
      <c r="A18" t="s">
        <v>252</v>
      </c>
    </row>
    <row r="19" spans="1:2" x14ac:dyDescent="0.3">
      <c r="A19" t="s">
        <v>253</v>
      </c>
      <c r="B19" t="s">
        <v>254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B28" sqref="B28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H11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B25" sqref="B25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v>50</v>
      </c>
      <c r="C2" s="31">
        <f t="shared" ref="C2:H2" si="0">B2+$O1</f>
        <v>164.28571428571428</v>
      </c>
      <c r="D2" s="31">
        <f t="shared" si="0"/>
        <v>278.57142857142856</v>
      </c>
      <c r="E2" s="31">
        <f t="shared" si="0"/>
        <v>392.85714285714283</v>
      </c>
      <c r="F2" s="31">
        <f t="shared" si="0"/>
        <v>507.14285714285711</v>
      </c>
      <c r="G2" s="31">
        <f t="shared" si="0"/>
        <v>621.42857142857144</v>
      </c>
      <c r="H2" s="31">
        <f t="shared" si="0"/>
        <v>735.71428571428578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392.85714285714283</v>
      </c>
    </row>
    <row r="4" spans="1:15" ht="44.4" customHeight="1" x14ac:dyDescent="0.3">
      <c r="A4" s="31">
        <f t="shared" ref="A4:A9" si="1">A3+O$2</f>
        <v>171.42857142857142</v>
      </c>
      <c r="B4" s="5"/>
      <c r="C4" s="34"/>
      <c r="D4" s="34"/>
      <c r="E4" s="34"/>
      <c r="F4" s="34"/>
      <c r="G4" s="34"/>
      <c r="H4" s="34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34"/>
      <c r="D5" s="34"/>
      <c r="E5" s="34"/>
      <c r="F5" s="34"/>
      <c r="G5" s="34"/>
      <c r="H5" s="34"/>
      <c r="K5" t="s">
        <v>123</v>
      </c>
      <c r="L5">
        <f>O1</f>
        <v>114.28571428571429</v>
      </c>
      <c r="N5" t="s">
        <v>131</v>
      </c>
      <c r="O5">
        <f>L3+(L5/2)</f>
        <v>450</v>
      </c>
    </row>
    <row r="6" spans="1:15" ht="44.4" customHeight="1" x14ac:dyDescent="0.3">
      <c r="A6" s="31">
        <f t="shared" si="1"/>
        <v>342.85714285714283</v>
      </c>
      <c r="B6" s="5"/>
      <c r="C6" s="34"/>
      <c r="D6" s="34"/>
      <c r="E6" s="34"/>
      <c r="F6" s="34"/>
      <c r="G6" s="34"/>
      <c r="H6" s="34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34"/>
      <c r="D7" s="34"/>
      <c r="E7" s="35"/>
      <c r="F7" s="35" t="s">
        <v>120</v>
      </c>
      <c r="G7" s="34"/>
      <c r="H7" s="34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34"/>
      <c r="D8" s="34"/>
      <c r="E8" s="34"/>
      <c r="F8" s="34"/>
      <c r="G8" s="34"/>
      <c r="H8" s="34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34"/>
      <c r="D9" s="34"/>
      <c r="E9" s="34"/>
      <c r="F9" s="34"/>
      <c r="G9" s="34"/>
      <c r="H9" s="34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621.42857142857144</v>
      </c>
    </row>
    <row r="12" spans="1:15" x14ac:dyDescent="0.3">
      <c r="A12">
        <v>0</v>
      </c>
      <c r="B12">
        <v>1</v>
      </c>
      <c r="C12">
        <f>O$5 + 1.5*L$5*COS(A12)*B12</f>
        <v>621.42857142857144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600.44272489549246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542.62325243453824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462.12637742874909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378.66054230620415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312.66109447766848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280.28700058278076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289.46456789300635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337.94680785195226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413.86357724043773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498.62780322226735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571.48624702135885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614.60062056863421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707.14285714285711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675.66408734323875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588.93487865180737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468.18956614312361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342.9908134593062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243.99164171650273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195.43050087417114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209.19685183950946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281.92021177792833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395.79536586065666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522.94170483340099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632.22937053203827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696.90093085295121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792.85714285714289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750.88544979098492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635.24650486907649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474.25275485749813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307.3210846124083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175.32218895533697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110.57400116556153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128.92913578601264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225.89361570390446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377.72715448087553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547.25560644453469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692.9724940427177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779.20124113726843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5" workbookViewId="0">
      <selection activeCell="E31" sqref="E31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  <row r="20" spans="1:5" ht="15" thickBot="1" x14ac:dyDescent="0.35"/>
    <row r="21" spans="1:5" s="32" customFormat="1" ht="15.6" thickTop="1" thickBot="1" x14ac:dyDescent="0.35">
      <c r="A21" s="36" t="s">
        <v>189</v>
      </c>
    </row>
    <row r="22" spans="1:5" ht="15" thickTop="1" x14ac:dyDescent="0.3">
      <c r="D22" t="s">
        <v>195</v>
      </c>
    </row>
    <row r="23" spans="1:5" x14ac:dyDescent="0.3">
      <c r="A23">
        <f>E23</f>
        <v>382.14284181594797</v>
      </c>
      <c r="B23">
        <f>E24</f>
        <v>517.57142859697296</v>
      </c>
      <c r="D23" t="s">
        <v>8</v>
      </c>
      <c r="E23">
        <v>382.14284181594797</v>
      </c>
    </row>
    <row r="24" spans="1:5" x14ac:dyDescent="0.3">
      <c r="A24">
        <f>E23</f>
        <v>382.14284181594797</v>
      </c>
      <c r="B24">
        <f>E24+E26</f>
        <v>559.57142859697296</v>
      </c>
      <c r="D24" t="s">
        <v>9</v>
      </c>
      <c r="E24">
        <v>517.57142859697296</v>
      </c>
    </row>
    <row r="25" spans="1:5" x14ac:dyDescent="0.3">
      <c r="A25">
        <f>E23+E25</f>
        <v>439.14284181594797</v>
      </c>
      <c r="B25">
        <f>E24+E26</f>
        <v>559.57142859697296</v>
      </c>
      <c r="D25" t="s">
        <v>53</v>
      </c>
      <c r="E25">
        <v>57</v>
      </c>
    </row>
    <row r="26" spans="1:5" x14ac:dyDescent="0.3">
      <c r="A26">
        <f>E23+E25</f>
        <v>439.14284181594797</v>
      </c>
      <c r="B26">
        <f>E24</f>
        <v>517.57142859697296</v>
      </c>
      <c r="D26" t="s">
        <v>20</v>
      </c>
      <c r="E26">
        <v>42</v>
      </c>
    </row>
    <row r="27" spans="1:5" x14ac:dyDescent="0.3">
      <c r="A27">
        <f>E23</f>
        <v>382.14284181594797</v>
      </c>
      <c r="B27">
        <f>E24</f>
        <v>517.57142859697296</v>
      </c>
    </row>
    <row r="29" spans="1:5" x14ac:dyDescent="0.3">
      <c r="D29" t="s">
        <v>196</v>
      </c>
    </row>
    <row r="30" spans="1:5" x14ac:dyDescent="0.3">
      <c r="A30">
        <f>E30</f>
        <v>382.14284181594797</v>
      </c>
      <c r="B30">
        <f>E31</f>
        <v>515</v>
      </c>
      <c r="D30" t="s">
        <v>8</v>
      </c>
      <c r="E30">
        <v>382.14284181594797</v>
      </c>
    </row>
    <row r="31" spans="1:5" x14ac:dyDescent="0.3">
      <c r="A31">
        <f>E30</f>
        <v>382.14284181594797</v>
      </c>
      <c r="B31">
        <f>E31+E33</f>
        <v>557</v>
      </c>
      <c r="D31" t="s">
        <v>9</v>
      </c>
      <c r="E31">
        <v>515</v>
      </c>
    </row>
    <row r="32" spans="1:5" x14ac:dyDescent="0.3">
      <c r="A32">
        <f>E30+E32</f>
        <v>439.14284181594797</v>
      </c>
      <c r="B32">
        <f>E31+E33</f>
        <v>557</v>
      </c>
      <c r="D32" t="s">
        <v>53</v>
      </c>
      <c r="E32">
        <v>57</v>
      </c>
    </row>
    <row r="33" spans="1:5" x14ac:dyDescent="0.3">
      <c r="A33">
        <f>E30+E32</f>
        <v>439.14284181594797</v>
      </c>
      <c r="B33">
        <f>E31</f>
        <v>515</v>
      </c>
      <c r="D33" t="s">
        <v>20</v>
      </c>
      <c r="E33">
        <v>42</v>
      </c>
    </row>
    <row r="34" spans="1:5" x14ac:dyDescent="0.3">
      <c r="A34">
        <f>E30</f>
        <v>382.14284181594797</v>
      </c>
      <c r="B34">
        <f>E31</f>
        <v>515</v>
      </c>
    </row>
    <row r="36" spans="1:5" x14ac:dyDescent="0.3">
      <c r="D36" t="s">
        <v>188</v>
      </c>
    </row>
    <row r="37" spans="1:5" x14ac:dyDescent="0.3">
      <c r="A37">
        <f>E37</f>
        <v>426.99997520446698</v>
      </c>
      <c r="B37">
        <f>E38</f>
        <v>558</v>
      </c>
      <c r="D37" t="s">
        <v>8</v>
      </c>
      <c r="E37">
        <v>426.99997520446698</v>
      </c>
    </row>
    <row r="38" spans="1:5" x14ac:dyDescent="0.3">
      <c r="A38">
        <f>E37</f>
        <v>426.99997520446698</v>
      </c>
      <c r="B38">
        <f>E38+E40</f>
        <v>600</v>
      </c>
      <c r="D38" t="s">
        <v>9</v>
      </c>
      <c r="E38">
        <v>558</v>
      </c>
    </row>
    <row r="39" spans="1:5" x14ac:dyDescent="0.3">
      <c r="A39">
        <f>E37+E39</f>
        <v>483.99997520446698</v>
      </c>
      <c r="B39">
        <f>E38+E40</f>
        <v>600</v>
      </c>
      <c r="D39" t="s">
        <v>53</v>
      </c>
      <c r="E39">
        <v>57</v>
      </c>
    </row>
    <row r="40" spans="1:5" x14ac:dyDescent="0.3">
      <c r="A40">
        <f>E37+E39</f>
        <v>483.99997520446698</v>
      </c>
      <c r="B40">
        <f>E38</f>
        <v>558</v>
      </c>
      <c r="D40" t="s">
        <v>20</v>
      </c>
      <c r="E40">
        <v>42</v>
      </c>
    </row>
    <row r="41" spans="1:5" x14ac:dyDescent="0.3">
      <c r="A41">
        <f>E37</f>
        <v>426.99997520446698</v>
      </c>
      <c r="B41">
        <f>E38</f>
        <v>558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  <vt:lpstr>twoObjsColide</vt:lpstr>
      <vt:lpstr>zero-monster-colide</vt:lpstr>
      <vt:lpstr>Timer</vt:lpstr>
      <vt:lpstr>resMan objects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 k</cp:lastModifiedBy>
  <dcterms:created xsi:type="dcterms:W3CDTF">2019-12-26T17:38:45Z</dcterms:created>
  <dcterms:modified xsi:type="dcterms:W3CDTF">2023-12-25T22:03:09Z</dcterms:modified>
</cp:coreProperties>
</file>