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136" firstSheet="7" activeTab="13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  <sheet name="monsters" sheetId="9" r:id="rId8"/>
    <sheet name="process collisions 2" sheetId="10" r:id="rId9"/>
    <sheet name="health" sheetId="11" r:id="rId10"/>
    <sheet name="projectiles movement" sheetId="12" r:id="rId11"/>
    <sheet name="firing accuracy" sheetId="13" r:id="rId12"/>
    <sheet name="balance game consts" sheetId="14" r:id="rId13"/>
    <sheet name="objs speed" sheetId="15" r:id="rId1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5" l="1"/>
  <c r="E5" i="15" s="1"/>
  <c r="B6" i="15"/>
  <c r="M2" i="15" s="1"/>
  <c r="B11" i="15" l="1"/>
  <c r="B14" i="15" s="1"/>
  <c r="B10" i="15"/>
  <c r="B13" i="15" s="1"/>
  <c r="E10" i="15"/>
  <c r="E11" i="15"/>
  <c r="E12" i="15"/>
  <c r="E9" i="15"/>
  <c r="E4" i="15"/>
  <c r="E6" i="15"/>
  <c r="E8" i="15"/>
  <c r="E7" i="15"/>
  <c r="E3" i="15"/>
  <c r="K2" i="15"/>
  <c r="J2" i="15"/>
  <c r="I2" i="15"/>
  <c r="F2" i="15"/>
  <c r="H2" i="15"/>
  <c r="L2" i="15"/>
  <c r="G2" i="15"/>
  <c r="O2" i="15"/>
  <c r="N2" i="15"/>
  <c r="B4" i="13"/>
  <c r="B5" i="13" s="1"/>
  <c r="B3" i="13"/>
  <c r="B8" i="12" l="1"/>
  <c r="B2" i="12"/>
  <c r="B5" i="12" s="1"/>
  <c r="C8" i="12" s="1"/>
  <c r="B4" i="12" l="1"/>
  <c r="B25" i="11"/>
  <c r="B17" i="11" l="1"/>
  <c r="B3" i="11"/>
  <c r="B18" i="10" l="1"/>
  <c r="A18" i="10"/>
  <c r="B17" i="10"/>
  <c r="A17" i="10"/>
  <c r="B16" i="10"/>
  <c r="A16" i="10"/>
  <c r="B15" i="10"/>
  <c r="A15" i="10"/>
  <c r="B14" i="10"/>
  <c r="A14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B4" i="10"/>
  <c r="A4" i="10"/>
  <c r="B3" i="10"/>
  <c r="A3" i="10"/>
  <c r="B2" i="10"/>
  <c r="A2" i="10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3" i="9"/>
  <c r="D12" i="9"/>
  <c r="C12" i="9"/>
  <c r="O2" i="9"/>
  <c r="L6" i="9" s="1"/>
  <c r="L10" i="9" s="1"/>
  <c r="O1" i="9"/>
  <c r="L5" i="9" s="1"/>
  <c r="L9" i="9" s="1"/>
  <c r="A26" i="9" l="1"/>
  <c r="D13" i="9"/>
  <c r="C13" i="9"/>
  <c r="B14" i="9"/>
  <c r="C14" i="9" s="1"/>
  <c r="A3" i="9"/>
  <c r="A4" i="9" s="1"/>
  <c r="A5" i="9" s="1"/>
  <c r="A6" i="9" s="1"/>
  <c r="A7" i="9" s="1"/>
  <c r="A8" i="9" s="1"/>
  <c r="A9" i="9" s="1"/>
  <c r="B2" i="9"/>
  <c r="C2" i="9" s="1"/>
  <c r="D2" i="9" s="1"/>
  <c r="E2" i="9" s="1"/>
  <c r="J18" i="1"/>
  <c r="J13" i="1"/>
  <c r="I3" i="1"/>
  <c r="J12" i="1"/>
  <c r="J16" i="1" s="1"/>
  <c r="J2" i="1"/>
  <c r="B9" i="8"/>
  <c r="B8" i="8"/>
  <c r="B15" i="9" l="1"/>
  <c r="B16" i="9" s="1"/>
  <c r="D14" i="9"/>
  <c r="A27" i="9"/>
  <c r="L4" i="9"/>
  <c r="O6" i="9" s="1"/>
  <c r="L12" i="9" s="1"/>
  <c r="F2" i="9"/>
  <c r="G2" i="9" s="1"/>
  <c r="H2" i="9" s="1"/>
  <c r="L3" i="9"/>
  <c r="O5" i="9" s="1"/>
  <c r="L11" i="9" s="1"/>
  <c r="J17" i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C15" i="9" l="1"/>
  <c r="D15" i="9"/>
  <c r="A28" i="9"/>
  <c r="C16" i="9"/>
  <c r="D16" i="9"/>
  <c r="B17" i="9"/>
  <c r="B16" i="7"/>
  <c r="H6" i="6"/>
  <c r="H8" i="6"/>
  <c r="J3" i="5"/>
  <c r="I3" i="5"/>
  <c r="J2" i="5"/>
  <c r="I2" i="5"/>
  <c r="B6" i="5"/>
  <c r="B5" i="5"/>
  <c r="A29" i="9" l="1"/>
  <c r="C17" i="9"/>
  <c r="D17" i="9"/>
  <c r="B18" i="9"/>
  <c r="C16" i="7"/>
  <c r="B21" i="7"/>
  <c r="B23" i="7" s="1"/>
  <c r="H11" i="6"/>
  <c r="C36" i="3"/>
  <c r="C33" i="3"/>
  <c r="C32" i="3"/>
  <c r="C34" i="3" s="1"/>
  <c r="C29" i="3"/>
  <c r="C26" i="3"/>
  <c r="C24" i="3"/>
  <c r="C21" i="3"/>
  <c r="C20" i="3"/>
  <c r="A30" i="9" l="1"/>
  <c r="C18" i="9"/>
  <c r="D18" i="9"/>
  <c r="B19" i="9"/>
  <c r="C12" i="2"/>
  <c r="C11" i="2"/>
  <c r="B12" i="2"/>
  <c r="B11" i="2"/>
  <c r="C6" i="2"/>
  <c r="C5" i="2"/>
  <c r="B6" i="2"/>
  <c r="B5" i="2"/>
  <c r="A31" i="9" l="1"/>
  <c r="D19" i="9"/>
  <c r="B20" i="9"/>
  <c r="C19" i="9"/>
  <c r="B16" i="1"/>
  <c r="C2" i="1"/>
  <c r="D2" i="1"/>
  <c r="E2" i="1"/>
  <c r="B2" i="1"/>
  <c r="B13" i="1"/>
  <c r="A6" i="1" s="1"/>
  <c r="B12" i="1"/>
  <c r="A32" i="9" l="1"/>
  <c r="C20" i="9"/>
  <c r="D20" i="9"/>
  <c r="B21" i="9"/>
  <c r="A5" i="1"/>
  <c r="B17" i="1"/>
  <c r="A3" i="1"/>
  <c r="A4" i="1"/>
  <c r="A33" i="9" l="1"/>
  <c r="B22" i="9"/>
  <c r="C21" i="9"/>
  <c r="D21" i="9"/>
  <c r="A34" i="9" l="1"/>
  <c r="C22" i="9"/>
  <c r="B23" i="9"/>
  <c r="D22" i="9"/>
  <c r="A35" i="9" l="1"/>
  <c r="C23" i="9"/>
  <c r="D23" i="9"/>
  <c r="B24" i="9"/>
  <c r="A36" i="9" l="1"/>
  <c r="B25" i="9"/>
  <c r="B26" i="9" s="1"/>
  <c r="C24" i="9"/>
  <c r="D24" i="9"/>
  <c r="D26" i="9" l="1"/>
  <c r="C26" i="9"/>
  <c r="B27" i="9"/>
  <c r="A37" i="9"/>
  <c r="C25" i="9"/>
  <c r="D25" i="9"/>
  <c r="D27" i="9" l="1"/>
  <c r="C27" i="9"/>
  <c r="B28" i="9"/>
  <c r="A38" i="9"/>
  <c r="A39" i="9" l="1"/>
  <c r="B29" i="9"/>
  <c r="D28" i="9"/>
  <c r="C28" i="9"/>
  <c r="B30" i="9" l="1"/>
  <c r="D29" i="9"/>
  <c r="C29" i="9"/>
  <c r="A40" i="9"/>
  <c r="A41" i="9" l="1"/>
  <c r="C30" i="9"/>
  <c r="B31" i="9"/>
  <c r="D30" i="9"/>
  <c r="D31" i="9" l="1"/>
  <c r="B32" i="9"/>
  <c r="C31" i="9"/>
  <c r="A42" i="9"/>
  <c r="A43" i="9" l="1"/>
  <c r="C32" i="9"/>
  <c r="B33" i="9"/>
  <c r="D32" i="9"/>
  <c r="B34" i="9" l="1"/>
  <c r="C33" i="9"/>
  <c r="D33" i="9"/>
  <c r="A44" i="9"/>
  <c r="A45" i="9" l="1"/>
  <c r="B35" i="9"/>
  <c r="C34" i="9"/>
  <c r="D34" i="9"/>
  <c r="B36" i="9" l="1"/>
  <c r="C35" i="9"/>
  <c r="D35" i="9"/>
  <c r="A46" i="9"/>
  <c r="A47" i="9" l="1"/>
  <c r="C36" i="9"/>
  <c r="D36" i="9"/>
  <c r="B37" i="9"/>
  <c r="C37" i="9" l="1"/>
  <c r="B38" i="9"/>
  <c r="D37" i="9"/>
  <c r="A48" i="9"/>
  <c r="A49" i="9" l="1"/>
  <c r="B39" i="9"/>
  <c r="C38" i="9"/>
  <c r="D38" i="9"/>
  <c r="A50" i="9" l="1"/>
  <c r="B40" i="9"/>
  <c r="C39" i="9"/>
  <c r="D39" i="9"/>
  <c r="D40" i="9" l="1"/>
  <c r="C40" i="9"/>
  <c r="B41" i="9"/>
  <c r="B42" i="9" l="1"/>
  <c r="C41" i="9"/>
  <c r="D41" i="9"/>
  <c r="D42" i="9" l="1"/>
  <c r="B43" i="9"/>
  <c r="C42" i="9"/>
  <c r="B44" i="9" l="1"/>
  <c r="C43" i="9"/>
  <c r="D43" i="9"/>
  <c r="C44" i="9" l="1"/>
  <c r="B45" i="9"/>
  <c r="D44" i="9"/>
  <c r="C45" i="9" l="1"/>
  <c r="B46" i="9"/>
  <c r="D45" i="9"/>
  <c r="D46" i="9" l="1"/>
  <c r="B47" i="9"/>
  <c r="C46" i="9"/>
  <c r="B48" i="9" l="1"/>
  <c r="C47" i="9"/>
  <c r="D47" i="9"/>
  <c r="D48" i="9" l="1"/>
  <c r="B49" i="9"/>
  <c r="C48" i="9"/>
  <c r="B50" i="9" l="1"/>
  <c r="D49" i="9"/>
  <c r="C49" i="9"/>
  <c r="C50" i="9" l="1"/>
  <c r="D50" i="9"/>
</calcChain>
</file>

<file path=xl/sharedStrings.xml><?xml version="1.0" encoding="utf-8"?>
<sst xmlns="http://schemas.openxmlformats.org/spreadsheetml/2006/main" count="264" uniqueCount="188">
  <si>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</si>
  <si>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</si>
  <si>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</si>
  <si>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</si>
  <si>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</si>
  <si>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</si>
  <si>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</si>
  <si>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</si>
  <si>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</si>
  <si>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</si>
  <si>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</si>
  <si>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</si>
  <si>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</si>
  <si>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</si>
  <si>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</si>
  <si>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</si>
  <si>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</si>
  <si>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</si>
  <si>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</si>
  <si>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</si>
  <si>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</si>
  <si>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</si>
  <si>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</si>
  <si>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</si>
  <si>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</si>
  <si>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</si>
  <si>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</si>
  <si>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</si>
  <si>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</si>
  <si>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</si>
  <si>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</si>
  <si>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</si>
  <si>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</si>
  <si>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</si>
  <si>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</si>
  <si>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</si>
  <si>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</si>
  <si>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</si>
  <si>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</si>
  <si>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</si>
  <si>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</si>
  <si>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</si>
  <si>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</si>
  <si>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</si>
  <si>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</si>
  <si>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</si>
  <si>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</si>
  <si>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</si>
  <si>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</si>
  <si>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</si>
  <si>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</si>
  <si>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</si>
  <si>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</si>
  <si>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</si>
  <si>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</si>
  <si>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</si>
  <si>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</si>
  <si>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</si>
  <si>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</si>
  <si>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</si>
  <si>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</si>
  <si>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</si>
  <si>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</si>
  <si>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</si>
  <si>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</si>
  <si>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</si>
  <si>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</si>
  <si>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</si>
  <si>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</si>
  <si>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</si>
  <si>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</si>
  <si>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</si>
  <si>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</si>
  <si>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</si>
  <si>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</si>
  <si>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</si>
  <si>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</si>
  <si>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</si>
  <si>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</si>
  <si>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</si>
  <si>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</si>
  <si>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</si>
  <si>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</si>
  <si>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</si>
  <si>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</si>
  <si>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</si>
  <si>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</si>
  <si>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</si>
  <si>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</si>
  <si>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</si>
  <si>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</si>
  <si>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</si>
  <si>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</si>
  <si>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</si>
  <si>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</si>
  <si>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</si>
  <si>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</si>
  <si>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</si>
  <si>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</si>
  <si>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</si>
  <si>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</si>
  <si>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</si>
  <si>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</si>
  <si>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</si>
  <si>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</si>
  <si>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</si>
  <si>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</si>
  <si>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</si>
  <si>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</si>
  <si>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</si>
  <si>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</si>
  <si>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</si>
  <si>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</si>
  <si>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</si>
  <si>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</si>
  <si>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</si>
  <si>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</si>
  <si>
    <t>How monsters look for Zero</t>
  </si>
  <si>
    <t>window width</t>
  </si>
  <si>
    <t>window heigth</t>
  </si>
  <si>
    <t>M</t>
  </si>
  <si>
    <t>monster.x</t>
  </si>
  <si>
    <t>monster.y</t>
  </si>
  <si>
    <t>monster.w</t>
  </si>
  <si>
    <t>single block width</t>
  </si>
  <si>
    <t>single block heigth</t>
  </si>
  <si>
    <t>monster.h</t>
  </si>
  <si>
    <t>angle</t>
  </si>
  <si>
    <t>multiplier</t>
  </si>
  <si>
    <t>place.w</t>
  </si>
  <si>
    <t>place.h</t>
  </si>
  <si>
    <t>monster.center.x</t>
  </si>
  <si>
    <t>monster.center.y</t>
  </si>
  <si>
    <t>place.x</t>
  </si>
  <si>
    <t>place.y</t>
  </si>
  <si>
    <t>angle precision</t>
  </si>
  <si>
    <t>multiplier precision</t>
  </si>
  <si>
    <t>monster before</t>
  </si>
  <si>
    <t>monster now</t>
  </si>
  <si>
    <t>health</t>
  </si>
  <si>
    <t>newWidth</t>
  </si>
  <si>
    <t>m_maxWidth - m_maxWidth * (m_currentHealth / m_maxHealth)</t>
  </si>
  <si>
    <t>maxWidth</t>
  </si>
  <si>
    <t>maxHealth</t>
  </si>
  <si>
    <t>currentHealth</t>
  </si>
  <si>
    <t>gameObject</t>
  </si>
  <si>
    <t>scale health bar</t>
  </si>
  <si>
    <t>m_maxWidth</t>
  </si>
  <si>
    <t>texture.x</t>
  </si>
  <si>
    <t>factor1</t>
  </si>
  <si>
    <t>newWidth * frames / texture.x</t>
  </si>
  <si>
    <t>sprite.scale.x</t>
  </si>
  <si>
    <t>cos</t>
  </si>
  <si>
    <t>sin</t>
  </si>
  <si>
    <t>speed</t>
  </si>
  <si>
    <t>angle_rad</t>
  </si>
  <si>
    <t>m_rect</t>
  </si>
  <si>
    <t>new m_rect</t>
  </si>
  <si>
    <t>m_firingAccuracy</t>
  </si>
  <si>
    <t>%</t>
  </si>
  <si>
    <t>error range</t>
  </si>
  <si>
    <t>rand</t>
  </si>
  <si>
    <t>inaccuracy</t>
  </si>
  <si>
    <t>100 - firingAccuracy</t>
  </si>
  <si>
    <t>rand - errorRange / 2</t>
  </si>
  <si>
    <t>nameOfTexture</t>
  </si>
  <si>
    <t>rowsForAnimation</t>
  </si>
  <si>
    <t>columnsForAnimation</t>
  </si>
  <si>
    <t>attackRate</t>
  </si>
  <si>
    <t>minDamage</t>
  </si>
  <si>
    <t>maxDamage</t>
  </si>
  <si>
    <t>attackRange</t>
  </si>
  <si>
    <t>resistentToProjectiles)</t>
  </si>
  <si>
    <t>monsterSpriteSheet"</t>
  </si>
  <si>
    <t>null</t>
  </si>
  <si>
    <t>Jelly"</t>
  </si>
  <si>
    <t>1.5f</t>
  </si>
  <si>
    <t>WalkingSquare"</t>
  </si>
  <si>
    <t>creatureResistentToProjectiles</t>
  </si>
  <si>
    <t>screen_x</t>
  </si>
  <si>
    <t>screen_y</t>
  </si>
  <si>
    <t>blocks_x</t>
  </si>
  <si>
    <t>blocks_y</t>
  </si>
  <si>
    <t>nblocks_x</t>
  </si>
  <si>
    <t>nblocks_y</t>
  </si>
  <si>
    <t>speedFactor</t>
  </si>
  <si>
    <t>speed pixels</t>
  </si>
  <si>
    <t>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</si>
</sst>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11" borderId="10" applyNumberFormat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6" fillId="9" borderId="0" xfId="0" applyFont="1" applyFill="1" applyAlignment="1">
      <alignment horizontal="right"/>
    </xf>
    <xf numFmtId="0" fontId="6" fillId="9" borderId="0" xfId="0" applyFont="1" applyFill="1" applyAlignment="1">
      <alignment horizontal="left"/>
    </xf>
    <xf numFmtId="0" fontId="6" fillId="9" borderId="0" xfId="0" applyFont="1" applyFill="1"/>
    <xf numFmtId="0" fontId="6" fillId="9" borderId="0" xfId="0" applyFont="1" applyFill="1" applyAlignment="1">
      <alignment vertical="top"/>
    </xf>
    <xf numFmtId="0" fontId="6" fillId="9" borderId="1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7" fillId="11" borderId="10" xfId="1"/>
    <xf numFmtId="0" fontId="1" fillId="0" borderId="0" xfId="0" applyFont="1" applyAlignment="1">
      <alignment vertical="center"/>
    </xf>
  </cellXfs>
  <cellStyles count="2">
    <cellStyle name="Check Cell" xfId="1" builtinId="23"/>
    <cellStyle name="Normal" xfId="0" builtinId="0"/>
  </cellStyles>
  <dxfs count="4"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50624"/>
        <c:axId val="284295552"/>
      </c:scatterChart>
      <c:valAx>
        <c:axId val="271050624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84295552"/>
        <c:crosses val="autoZero"/>
        <c:crossBetween val="midCat"/>
        <c:majorUnit val="100"/>
      </c:valAx>
      <c:valAx>
        <c:axId val="2842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5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monsters!$D$11</c:f>
              <c:strCache>
                <c:ptCount val="1"/>
                <c:pt idx="0">
                  <c:v>place.y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0"/>
          </c:marker>
          <c:xVal>
            <c:numRef>
              <c:f>monsters!$C$12:$C$50</c:f>
              <c:numCache>
                <c:formatCode>General</c:formatCode>
                <c:ptCount val="39"/>
                <c:pt idx="0">
                  <c:v>685.71428571428578</c:v>
                </c:pt>
                <c:pt idx="1">
                  <c:v>664.7284391812068</c:v>
                </c:pt>
                <c:pt idx="2">
                  <c:v>606.90896672025258</c:v>
                </c:pt>
                <c:pt idx="3">
                  <c:v>526.41209171446337</c:v>
                </c:pt>
                <c:pt idx="4">
                  <c:v>442.94625659191848</c:v>
                </c:pt>
                <c:pt idx="5">
                  <c:v>376.94680876338282</c:v>
                </c:pt>
                <c:pt idx="6">
                  <c:v>344.5727148684951</c:v>
                </c:pt>
                <c:pt idx="7">
                  <c:v>353.75028217872068</c:v>
                </c:pt>
                <c:pt idx="8">
                  <c:v>402.23252213766659</c:v>
                </c:pt>
                <c:pt idx="9">
                  <c:v>478.14929152615207</c:v>
                </c:pt>
                <c:pt idx="10">
                  <c:v>562.91351750798174</c:v>
                </c:pt>
                <c:pt idx="11">
                  <c:v>635.77196130707318</c:v>
                </c:pt>
                <c:pt idx="12">
                  <c:v>678.88633485434855</c:v>
                </c:pt>
                <c:pt idx="13">
                  <c:v>771.42857142857156</c:v>
                </c:pt>
                <c:pt idx="14">
                  <c:v>739.94980162895308</c:v>
                </c:pt>
                <c:pt idx="15">
                  <c:v>653.2205929375217</c:v>
                </c:pt>
                <c:pt idx="16">
                  <c:v>532.47528042883789</c:v>
                </c:pt>
                <c:pt idx="17">
                  <c:v>407.27652774502053</c:v>
                </c:pt>
                <c:pt idx="18">
                  <c:v>308.27735600221706</c:v>
                </c:pt>
                <c:pt idx="19">
                  <c:v>259.71621515988545</c:v>
                </c:pt>
                <c:pt idx="20">
                  <c:v>273.4825661252238</c:v>
                </c:pt>
                <c:pt idx="21">
                  <c:v>346.20592606364266</c:v>
                </c:pt>
                <c:pt idx="22">
                  <c:v>460.08108014637099</c:v>
                </c:pt>
                <c:pt idx="23">
                  <c:v>587.22741911911544</c:v>
                </c:pt>
                <c:pt idx="24">
                  <c:v>696.51508481775261</c:v>
                </c:pt>
                <c:pt idx="25">
                  <c:v>761.18664513866565</c:v>
                </c:pt>
                <c:pt idx="26">
                  <c:v>857.14285714285722</c:v>
                </c:pt>
                <c:pt idx="27">
                  <c:v>815.17116407669937</c:v>
                </c:pt>
                <c:pt idx="28">
                  <c:v>699.53221915479082</c:v>
                </c:pt>
                <c:pt idx="29">
                  <c:v>538.53846914321252</c:v>
                </c:pt>
                <c:pt idx="30">
                  <c:v>371.60679889812263</c:v>
                </c:pt>
                <c:pt idx="31">
                  <c:v>239.6079032410513</c:v>
                </c:pt>
                <c:pt idx="32">
                  <c:v>174.85971545127586</c:v>
                </c:pt>
                <c:pt idx="33">
                  <c:v>193.21485007172697</c:v>
                </c:pt>
                <c:pt idx="34">
                  <c:v>290.17932998961879</c:v>
                </c:pt>
                <c:pt idx="35">
                  <c:v>442.01286876658986</c:v>
                </c:pt>
                <c:pt idx="36">
                  <c:v>611.54132073024903</c:v>
                </c:pt>
                <c:pt idx="37">
                  <c:v>757.25820832843203</c:v>
                </c:pt>
                <c:pt idx="38">
                  <c:v>843.48695542298265</c:v>
                </c:pt>
              </c:numCache>
            </c:numRef>
          </c:xVal>
          <c:yVal>
            <c:numRef>
              <c:f>monsters!$D$12:$D$50</c:f>
              <c:numCache>
                <c:formatCode>General</c:formatCode>
                <c:ptCount val="39"/>
                <c:pt idx="0">
                  <c:v>385.71428571428567</c:v>
                </c:pt>
                <c:pt idx="1">
                  <c:v>447.35471210625462</c:v>
                </c:pt>
                <c:pt idx="2">
                  <c:v>493.90341233244379</c:v>
                </c:pt>
                <c:pt idx="3">
                  <c:v>513.96364113480695</c:v>
                </c:pt>
                <c:pt idx="4">
                  <c:v>502.62395487758761</c:v>
                </c:pt>
                <c:pt idx="5">
                  <c:v>462.6607042419372</c:v>
                </c:pt>
                <c:pt idx="6">
                  <c:v>403.85828675055433</c:v>
                </c:pt>
                <c:pt idx="7">
                  <c:v>340.61358501133452</c:v>
                </c:pt>
                <c:pt idx="8">
                  <c:v>288.41110774612349</c:v>
                </c:pt>
                <c:pt idx="9">
                  <c:v>260.03184201448749</c:v>
                </c:pt>
                <c:pt idx="10">
                  <c:v>262.42402182902504</c:v>
                </c:pt>
                <c:pt idx="11">
                  <c:v>295.00195814094957</c:v>
                </c:pt>
                <c:pt idx="12">
                  <c:v>349.78943594585235</c:v>
                </c:pt>
                <c:pt idx="13">
                  <c:v>385.71428571428567</c:v>
                </c:pt>
                <c:pt idx="14">
                  <c:v>478.1749253022391</c:v>
                </c:pt>
                <c:pt idx="15">
                  <c:v>547.99797564152277</c:v>
                </c:pt>
                <c:pt idx="16">
                  <c:v>578.08831884506753</c:v>
                </c:pt>
                <c:pt idx="17">
                  <c:v>561.07878945923858</c:v>
                </c:pt>
                <c:pt idx="18">
                  <c:v>501.13391350576296</c:v>
                </c:pt>
                <c:pt idx="19">
                  <c:v>412.93028726868863</c:v>
                </c:pt>
                <c:pt idx="20">
                  <c:v>318.06323465985901</c:v>
                </c:pt>
                <c:pt idx="21">
                  <c:v>239.75951876204238</c:v>
                </c:pt>
                <c:pt idx="22">
                  <c:v>197.19062016458841</c:v>
                </c:pt>
                <c:pt idx="23">
                  <c:v>200.77888988639469</c:v>
                </c:pt>
                <c:pt idx="24">
                  <c:v>249.64579435428152</c:v>
                </c:pt>
                <c:pt idx="25">
                  <c:v>331.82701106163569</c:v>
                </c:pt>
                <c:pt idx="26">
                  <c:v>385.71428571428567</c:v>
                </c:pt>
                <c:pt idx="27">
                  <c:v>508.99513849822358</c:v>
                </c:pt>
                <c:pt idx="28">
                  <c:v>602.09253895060192</c:v>
                </c:pt>
                <c:pt idx="29">
                  <c:v>642.21299655532823</c:v>
                </c:pt>
                <c:pt idx="30">
                  <c:v>619.53362404088944</c:v>
                </c:pt>
                <c:pt idx="31">
                  <c:v>539.60712276958873</c:v>
                </c:pt>
                <c:pt idx="32">
                  <c:v>422.00228778682293</c:v>
                </c:pt>
                <c:pt idx="33">
                  <c:v>295.51288430838343</c:v>
                </c:pt>
                <c:pt idx="34">
                  <c:v>191.10792977796129</c:v>
                </c:pt>
                <c:pt idx="35">
                  <c:v>134.34939831468932</c:v>
                </c:pt>
                <c:pt idx="36">
                  <c:v>139.13375794376438</c:v>
                </c:pt>
                <c:pt idx="37">
                  <c:v>204.28963056761347</c:v>
                </c:pt>
                <c:pt idx="38">
                  <c:v>313.86458617741903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41408"/>
        <c:axId val="266642944"/>
      </c:scatterChart>
      <c:valAx>
        <c:axId val="26664140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66642944"/>
        <c:crosses val="autoZero"/>
        <c:crossBetween val="midCat"/>
        <c:majorUnit val="114"/>
      </c:valAx>
      <c:valAx>
        <c:axId val="26664294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641408"/>
        <c:crossesAt val="0"/>
        <c:crossBetween val="midCat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2'!$B$1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'process collisions 2'!$A$2:$A$6</c:f>
              <c:numCache>
                <c:formatCode>General</c:formatCode>
                <c:ptCount val="5"/>
                <c:pt idx="0">
                  <c:v>114</c:v>
                </c:pt>
                <c:pt idx="1">
                  <c:v>114</c:v>
                </c:pt>
                <c:pt idx="2">
                  <c:v>228</c:v>
                </c:pt>
                <c:pt idx="3">
                  <c:v>228</c:v>
                </c:pt>
                <c:pt idx="4">
                  <c:v>114</c:v>
                </c:pt>
              </c:numCache>
            </c:numRef>
          </c:xVal>
          <c:yVal>
            <c:numRef>
              <c:f>'process collisions 2'!$B$2:$B$6</c:f>
              <c:numCache>
                <c:formatCode>General</c:formatCode>
                <c:ptCount val="5"/>
                <c:pt idx="0">
                  <c:v>425</c:v>
                </c:pt>
                <c:pt idx="1">
                  <c:v>510</c:v>
                </c:pt>
                <c:pt idx="2">
                  <c:v>510</c:v>
                </c:pt>
                <c:pt idx="3">
                  <c:v>425</c:v>
                </c:pt>
                <c:pt idx="4">
                  <c:v>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2'!$B$7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2'!$A$8:$A$12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113</c:v>
                </c:pt>
                <c:pt idx="3">
                  <c:v>113</c:v>
                </c:pt>
                <c:pt idx="4">
                  <c:v>56</c:v>
                </c:pt>
              </c:numCache>
            </c:numRef>
          </c:xVal>
          <c:yVal>
            <c:numRef>
              <c:f>'process collisions 2'!$B$8:$B$12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2'!$D$13</c:f>
              <c:strCache>
                <c:ptCount val="1"/>
                <c:pt idx="0">
                  <c:v>monster now</c:v>
                </c:pt>
              </c:strCache>
            </c:strRef>
          </c:tx>
          <c:xVal>
            <c:numRef>
              <c:f>'process collisions 2'!$A$14:$A$18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118</c:v>
                </c:pt>
                <c:pt idx="3">
                  <c:v>118</c:v>
                </c:pt>
                <c:pt idx="4">
                  <c:v>61</c:v>
                </c:pt>
              </c:numCache>
            </c:numRef>
          </c:xVal>
          <c:yVal>
            <c:numRef>
              <c:f>'process collisions 2'!$B$14:$B$18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76544"/>
        <c:axId val="266478336"/>
      </c:scatterChart>
      <c:valAx>
        <c:axId val="2664765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66478336"/>
        <c:crosses val="autoZero"/>
        <c:crossBetween val="midCat"/>
      </c:valAx>
      <c:valAx>
        <c:axId val="26647833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47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health!$A$2:$A$3</c:f>
              <c:strCache>
                <c:ptCount val="2"/>
                <c:pt idx="0">
                  <c:v>gameObject</c:v>
                </c:pt>
                <c:pt idx="1">
                  <c:v>health</c:v>
                </c:pt>
              </c:strCache>
            </c:strRef>
          </c:cat>
          <c:val>
            <c:numRef>
              <c:f>health!$B$2:$B$3</c:f>
              <c:numCache>
                <c:formatCode>General</c:formatCode>
                <c:ptCount val="2"/>
                <c:pt idx="0">
                  <c:v>42</c:v>
                </c:pt>
                <c:pt idx="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342592"/>
        <c:axId val="267344128"/>
      </c:barChart>
      <c:catAx>
        <c:axId val="267342592"/>
        <c:scaling>
          <c:orientation val="minMax"/>
        </c:scaling>
        <c:delete val="0"/>
        <c:axPos val="l"/>
        <c:majorTickMark val="out"/>
        <c:minorTickMark val="none"/>
        <c:tickLblPos val="nextTo"/>
        <c:crossAx val="267344128"/>
        <c:crosses val="autoZero"/>
        <c:auto val="1"/>
        <c:lblAlgn val="ctr"/>
        <c:lblOffset val="100"/>
        <c:noMultiLvlLbl val="0"/>
      </c:catAx>
      <c:valAx>
        <c:axId val="267344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73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'projectiles movement'!$C$6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'projectiles movement'!$B$7:$B$8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'projectiles movement'!$C$7:$C$8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74592"/>
        <c:axId val="267376128"/>
      </c:scatterChart>
      <c:valAx>
        <c:axId val="2673745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67376128"/>
        <c:crosses val="autoZero"/>
        <c:crossBetween val="midCat"/>
      </c:valAx>
      <c:valAx>
        <c:axId val="26737612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7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13</xdr:row>
      <xdr:rowOff>76200</xdr:rowOff>
    </xdr:from>
    <xdr:to>
      <xdr:col>11</xdr:col>
      <xdr:colOff>415290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80010</xdr:rowOff>
    </xdr:from>
    <xdr:to>
      <xdr:col>8</xdr:col>
      <xdr:colOff>228600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148590</xdr:rowOff>
    </xdr:from>
    <xdr:to>
      <xdr:col>15</xdr:col>
      <xdr:colOff>144780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N39" sqref="N39"/>
    </sheetView>
  </sheetViews>
  <sheetFormatPr defaultRowHeight="14.4" x14ac:dyDescent="0.3"/>
  <cols>
    <col min="1" max="1" width="14.21875" bestFit="1" customWidth="1"/>
  </cols>
  <sheetData>
    <row r="1" spans="1:4" x14ac:dyDescent="0.3">
      <c r="B1" t="s">
        <v>7</v>
      </c>
      <c r="D1">
        <v>15</v>
      </c>
    </row>
    <row r="2" spans="1:4" x14ac:dyDescent="0.3">
      <c r="A2" t="s">
        <v>145</v>
      </c>
      <c r="B2">
        <v>42</v>
      </c>
    </row>
    <row r="3" spans="1:4" x14ac:dyDescent="0.3">
      <c r="A3" t="s">
        <v>139</v>
      </c>
      <c r="B3">
        <f>B2/D1</f>
        <v>2.8</v>
      </c>
    </row>
    <row r="14" spans="1:4" x14ac:dyDescent="0.3">
      <c r="A14" t="s">
        <v>142</v>
      </c>
      <c r="B14">
        <v>57</v>
      </c>
    </row>
    <row r="15" spans="1:4" x14ac:dyDescent="0.3">
      <c r="A15" t="s">
        <v>143</v>
      </c>
      <c r="B15">
        <v>100</v>
      </c>
    </row>
    <row r="16" spans="1:4" x14ac:dyDescent="0.3">
      <c r="A16" t="s">
        <v>144</v>
      </c>
      <c r="B16">
        <v>95</v>
      </c>
    </row>
    <row r="17" spans="1:3" x14ac:dyDescent="0.3">
      <c r="A17" t="s">
        <v>140</v>
      </c>
      <c r="B17">
        <f>B14*(B16/B15)</f>
        <v>54.15</v>
      </c>
      <c r="C17" t="s">
        <v>141</v>
      </c>
    </row>
    <row r="20" spans="1:3" ht="15" thickBot="1" x14ac:dyDescent="0.35"/>
    <row r="21" spans="1:3" s="35" customFormat="1" ht="15.6" thickTop="1" thickBot="1" x14ac:dyDescent="0.35">
      <c r="A21" s="35" t="s">
        <v>146</v>
      </c>
    </row>
    <row r="22" spans="1:3" ht="15" thickTop="1" x14ac:dyDescent="0.3">
      <c r="A22" t="s">
        <v>147</v>
      </c>
      <c r="B22">
        <v>57</v>
      </c>
    </row>
    <row r="23" spans="1:3" x14ac:dyDescent="0.3">
      <c r="A23" t="s">
        <v>140</v>
      </c>
      <c r="B23">
        <v>54.149999999999899</v>
      </c>
    </row>
    <row r="24" spans="1:3" x14ac:dyDescent="0.3">
      <c r="A24" t="s">
        <v>148</v>
      </c>
      <c r="B24">
        <v>3</v>
      </c>
    </row>
    <row r="25" spans="1:3" x14ac:dyDescent="0.3">
      <c r="A25" t="s">
        <v>149</v>
      </c>
      <c r="B25">
        <f>B23*1/B24</f>
        <v>18.049999999999965</v>
      </c>
      <c r="C25" t="s">
        <v>150</v>
      </c>
    </row>
    <row r="26" spans="1:3" x14ac:dyDescent="0.3">
      <c r="A26" t="s">
        <v>151</v>
      </c>
      <c r="B26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127</v>
      </c>
      <c r="B1">
        <v>0</v>
      </c>
    </row>
    <row r="2" spans="1:3" x14ac:dyDescent="0.3">
      <c r="A2" t="s">
        <v>155</v>
      </c>
      <c r="B2">
        <f>RADIANS(B1)</f>
        <v>0</v>
      </c>
    </row>
    <row r="3" spans="1:3" x14ac:dyDescent="0.3">
      <c r="A3" t="s">
        <v>154</v>
      </c>
      <c r="B3">
        <v>10</v>
      </c>
    </row>
    <row r="4" spans="1:3" x14ac:dyDescent="0.3">
      <c r="A4" t="s">
        <v>152</v>
      </c>
      <c r="B4">
        <f>COS(B2)</f>
        <v>1</v>
      </c>
    </row>
    <row r="5" spans="1:3" x14ac:dyDescent="0.3">
      <c r="A5" t="s">
        <v>153</v>
      </c>
      <c r="B5">
        <f>SIN(B2)</f>
        <v>0</v>
      </c>
    </row>
    <row r="6" spans="1:3" x14ac:dyDescent="0.3">
      <c r="B6" t="s">
        <v>8</v>
      </c>
      <c r="C6" t="s">
        <v>9</v>
      </c>
    </row>
    <row r="7" spans="1:3" x14ac:dyDescent="0.3">
      <c r="A7" t="s">
        <v>156</v>
      </c>
      <c r="B7">
        <v>10</v>
      </c>
      <c r="C7">
        <v>10</v>
      </c>
    </row>
    <row r="8" spans="1:3" x14ac:dyDescent="0.3">
      <c r="A8" t="s">
        <v>157</v>
      </c>
      <c r="B8">
        <f>B7+B4*B3</f>
        <v>20</v>
      </c>
      <c r="C8">
        <f>C7+B5*B3</f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B5" sqref="B5"/>
    </sheetView>
  </sheetViews>
  <sheetFormatPr defaultRowHeight="14.4" x14ac:dyDescent="0.3"/>
  <cols>
    <col min="1" max="1" width="15.109375" bestFit="1" customWidth="1"/>
  </cols>
  <sheetData>
    <row r="2" spans="1:4" x14ac:dyDescent="0.3">
      <c r="A2" t="s">
        <v>158</v>
      </c>
      <c r="B2">
        <v>70</v>
      </c>
      <c r="C2" t="s">
        <v>159</v>
      </c>
    </row>
    <row r="3" spans="1:4" x14ac:dyDescent="0.3">
      <c r="A3" t="s">
        <v>160</v>
      </c>
      <c r="B3">
        <f>100-B2</f>
        <v>30</v>
      </c>
      <c r="C3" t="s">
        <v>159</v>
      </c>
      <c r="D3" t="s">
        <v>163</v>
      </c>
    </row>
    <row r="4" spans="1:4" x14ac:dyDescent="0.3">
      <c r="A4" t="s">
        <v>161</v>
      </c>
      <c r="B4">
        <f ca="1">RANDBETWEEN(0,B3)</f>
        <v>12</v>
      </c>
    </row>
    <row r="5" spans="1:4" x14ac:dyDescent="0.3">
      <c r="A5" t="s">
        <v>162</v>
      </c>
      <c r="B5">
        <f ca="1">B4-B3/2</f>
        <v>-3</v>
      </c>
      <c r="D5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"/>
    </sheetView>
  </sheetViews>
  <sheetFormatPr defaultRowHeight="14.4" x14ac:dyDescent="0.3"/>
  <cols>
    <col min="1" max="1" width="18" bestFit="1" customWidth="1"/>
    <col min="2" max="2" width="5.109375" customWidth="1"/>
    <col min="3" max="3" width="3.33203125" customWidth="1"/>
    <col min="4" max="4" width="11.109375" bestFit="1" customWidth="1"/>
    <col min="5" max="5" width="5.77734375" bestFit="1" customWidth="1"/>
    <col min="6" max="6" width="6.109375" bestFit="1" customWidth="1"/>
    <col min="7" max="7" width="9.88671875" bestFit="1" customWidth="1"/>
    <col min="8" max="8" width="10.6640625" bestFit="1" customWidth="1"/>
    <col min="9" max="9" width="11.109375" bestFit="1" customWidth="1"/>
    <col min="10" max="10" width="4.21875" bestFit="1" customWidth="1"/>
    <col min="11" max="11" width="26.33203125" bestFit="1" customWidth="1"/>
  </cols>
  <sheetData>
    <row r="1" spans="1:11" x14ac:dyDescent="0.3">
      <c r="A1" s="36" t="s">
        <v>165</v>
      </c>
      <c r="B1" s="36" t="s">
        <v>166</v>
      </c>
      <c r="C1" s="36" t="s">
        <v>167</v>
      </c>
      <c r="D1" s="36" t="s">
        <v>170</v>
      </c>
      <c r="E1" s="36" t="s">
        <v>154</v>
      </c>
      <c r="F1" s="36" t="s">
        <v>139</v>
      </c>
      <c r="G1" s="36" t="s">
        <v>168</v>
      </c>
      <c r="H1" s="36" t="s">
        <v>169</v>
      </c>
      <c r="I1" s="36" t="s">
        <v>171</v>
      </c>
      <c r="J1" s="36" t="s">
        <v>13</v>
      </c>
      <c r="K1" s="36" t="s">
        <v>172</v>
      </c>
    </row>
    <row r="2" spans="1:11" x14ac:dyDescent="0.3">
      <c r="A2" s="36" t="s">
        <v>173</v>
      </c>
      <c r="B2" s="36">
        <v>1</v>
      </c>
      <c r="C2" s="36">
        <v>7</v>
      </c>
      <c r="D2" s="36">
        <v>50</v>
      </c>
      <c r="E2" s="36">
        <v>3</v>
      </c>
      <c r="F2" s="36">
        <v>100</v>
      </c>
      <c r="G2" s="36">
        <v>2000</v>
      </c>
      <c r="H2" s="36">
        <v>10</v>
      </c>
      <c r="I2" s="36">
        <v>1</v>
      </c>
      <c r="J2" s="36">
        <v>1</v>
      </c>
      <c r="K2" s="36" t="s">
        <v>174</v>
      </c>
    </row>
    <row r="3" spans="1:11" x14ac:dyDescent="0.3">
      <c r="A3" s="36" t="s">
        <v>175</v>
      </c>
      <c r="B3" s="36">
        <v>2</v>
      </c>
      <c r="C3" s="36">
        <v>2</v>
      </c>
      <c r="D3" s="36">
        <v>70</v>
      </c>
      <c r="E3" s="36">
        <v>1</v>
      </c>
      <c r="F3" s="36">
        <v>100</v>
      </c>
      <c r="G3" s="36">
        <v>1000</v>
      </c>
      <c r="H3" s="36">
        <v>20</v>
      </c>
      <c r="I3" s="36">
        <v>1</v>
      </c>
      <c r="J3" s="36" t="s">
        <v>176</v>
      </c>
      <c r="K3" s="36" t="s">
        <v>174</v>
      </c>
    </row>
    <row r="4" spans="1:11" x14ac:dyDescent="0.3">
      <c r="A4" s="36" t="s">
        <v>177</v>
      </c>
      <c r="B4" s="36">
        <v>1</v>
      </c>
      <c r="C4" s="36">
        <v>5</v>
      </c>
      <c r="D4" s="36">
        <v>150</v>
      </c>
      <c r="E4" s="36">
        <v>2</v>
      </c>
      <c r="F4" s="36">
        <v>300</v>
      </c>
      <c r="G4" s="36">
        <v>1000</v>
      </c>
      <c r="H4" s="36">
        <v>100</v>
      </c>
      <c r="I4" s="36">
        <v>1</v>
      </c>
      <c r="J4" s="36" t="s">
        <v>176</v>
      </c>
      <c r="K4" s="36" t="s">
        <v>178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B13" sqref="B13"/>
    </sheetView>
  </sheetViews>
  <sheetFormatPr defaultRowHeight="14.4" x14ac:dyDescent="0.3"/>
  <cols>
    <col min="5" max="5" width="4" bestFit="1" customWidth="1"/>
    <col min="6" max="15" width="7.109375" customWidth="1"/>
  </cols>
  <sheetData>
    <row r="1" spans="1:15" x14ac:dyDescent="0.3">
      <c r="A1" t="s">
        <v>154</v>
      </c>
      <c r="B1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3">
      <c r="A2" t="s">
        <v>179</v>
      </c>
      <c r="B2">
        <v>640</v>
      </c>
      <c r="F2">
        <f>$B6*F1</f>
        <v>64</v>
      </c>
      <c r="G2">
        <f t="shared" ref="G2:O2" si="0">$B6*G1</f>
        <v>128</v>
      </c>
      <c r="H2">
        <f t="shared" si="0"/>
        <v>192</v>
      </c>
      <c r="I2">
        <f t="shared" si="0"/>
        <v>256</v>
      </c>
      <c r="J2">
        <f t="shared" si="0"/>
        <v>320</v>
      </c>
      <c r="K2">
        <f t="shared" si="0"/>
        <v>384</v>
      </c>
      <c r="L2">
        <f t="shared" si="0"/>
        <v>448</v>
      </c>
      <c r="M2">
        <f t="shared" si="0"/>
        <v>512</v>
      </c>
      <c r="N2">
        <f t="shared" si="0"/>
        <v>576</v>
      </c>
      <c r="O2">
        <f t="shared" si="0"/>
        <v>640</v>
      </c>
    </row>
    <row r="3" spans="1:15" ht="28.8" customHeight="1" x14ac:dyDescent="0.3">
      <c r="A3" t="s">
        <v>180</v>
      </c>
      <c r="B3">
        <v>480</v>
      </c>
      <c r="D3">
        <v>1</v>
      </c>
      <c r="E3">
        <f>B$7*D3</f>
        <v>48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8.8" customHeight="1" x14ac:dyDescent="0.3">
      <c r="A4" t="s">
        <v>183</v>
      </c>
      <c r="B4">
        <v>10</v>
      </c>
      <c r="D4">
        <v>2</v>
      </c>
      <c r="E4">
        <f t="shared" ref="E4:E12" si="1">B$7*D4</f>
        <v>96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8.8" customHeight="1" x14ac:dyDescent="0.3">
      <c r="A5" t="s">
        <v>184</v>
      </c>
      <c r="B5">
        <v>10</v>
      </c>
      <c r="D5">
        <v>3</v>
      </c>
      <c r="E5">
        <f t="shared" si="1"/>
        <v>144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28.8" customHeight="1" x14ac:dyDescent="0.3">
      <c r="A6" t="s">
        <v>181</v>
      </c>
      <c r="B6">
        <f>B2/B4</f>
        <v>64</v>
      </c>
      <c r="D6">
        <v>4</v>
      </c>
      <c r="E6">
        <f t="shared" si="1"/>
        <v>192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8.8" customHeight="1" x14ac:dyDescent="0.3">
      <c r="A7" t="s">
        <v>182</v>
      </c>
      <c r="B7">
        <f>B3/B5</f>
        <v>48</v>
      </c>
      <c r="D7">
        <v>5</v>
      </c>
      <c r="E7">
        <f t="shared" si="1"/>
        <v>240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8.8" customHeight="1" x14ac:dyDescent="0.3">
      <c r="A8" t="s">
        <v>185</v>
      </c>
      <c r="D8">
        <v>6</v>
      </c>
      <c r="E8">
        <f t="shared" si="1"/>
        <v>288</v>
      </c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8.8" customHeight="1" x14ac:dyDescent="0.3">
      <c r="A9" t="s">
        <v>187</v>
      </c>
      <c r="B9">
        <v>100</v>
      </c>
      <c r="D9">
        <v>7</v>
      </c>
      <c r="E9">
        <f t="shared" si="1"/>
        <v>336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8.8" customHeight="1" x14ac:dyDescent="0.3">
      <c r="A10" t="s">
        <v>8</v>
      </c>
      <c r="B10">
        <f>B6/B$9</f>
        <v>0.64</v>
      </c>
      <c r="D10">
        <v>8</v>
      </c>
      <c r="E10">
        <f t="shared" si="1"/>
        <v>384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8.8" customHeight="1" x14ac:dyDescent="0.3">
      <c r="A11" t="s">
        <v>9</v>
      </c>
      <c r="B11">
        <f>B7/B$9</f>
        <v>0.48</v>
      </c>
      <c r="D11">
        <v>9</v>
      </c>
      <c r="E11">
        <f t="shared" si="1"/>
        <v>432</v>
      </c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8.8" customHeight="1" x14ac:dyDescent="0.3">
      <c r="A12" t="s">
        <v>186</v>
      </c>
      <c r="D12">
        <v>10</v>
      </c>
      <c r="E12">
        <f t="shared" si="1"/>
        <v>480</v>
      </c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t="s">
        <v>8</v>
      </c>
      <c r="B13">
        <f>B$1*B10</f>
        <v>6.4</v>
      </c>
    </row>
    <row r="14" spans="1:15" x14ac:dyDescent="0.3">
      <c r="A14" t="s">
        <v>9</v>
      </c>
      <c r="B14">
        <f>B$1*B11</f>
        <v>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A39" sqref="A39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H1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F12" sqref="F12"/>
    </sheetView>
  </sheetViews>
  <sheetFormatPr defaultRowHeight="14.4" x14ac:dyDescent="0.3"/>
  <cols>
    <col min="11" max="11" width="12.44140625" bestFit="1" customWidth="1"/>
    <col min="14" max="14" width="15.44140625" bestFit="1" customWidth="1"/>
    <col min="19" max="19" width="34.44140625" customWidth="1"/>
    <col min="20" max="20" width="26.109375" customWidth="1"/>
  </cols>
  <sheetData>
    <row r="1" spans="1:15" x14ac:dyDescent="0.3">
      <c r="A1" t="s">
        <v>117</v>
      </c>
      <c r="K1" t="s">
        <v>118</v>
      </c>
      <c r="L1">
        <v>800</v>
      </c>
      <c r="N1" t="s">
        <v>124</v>
      </c>
      <c r="O1">
        <f>L1/7</f>
        <v>114.28571428571429</v>
      </c>
    </row>
    <row r="2" spans="1:15" x14ac:dyDescent="0.3">
      <c r="A2" s="1" t="s">
        <v>59</v>
      </c>
      <c r="B2" s="31">
        <f>O1</f>
        <v>114.28571428571429</v>
      </c>
      <c r="C2" s="31">
        <f t="shared" ref="C2:H2" si="0">B2+$O1</f>
        <v>228.57142857142858</v>
      </c>
      <c r="D2" s="31">
        <f t="shared" si="0"/>
        <v>342.85714285714289</v>
      </c>
      <c r="E2" s="31">
        <f t="shared" si="0"/>
        <v>457.14285714285717</v>
      </c>
      <c r="F2" s="31">
        <f t="shared" si="0"/>
        <v>571.42857142857144</v>
      </c>
      <c r="G2" s="31">
        <f t="shared" si="0"/>
        <v>685.71428571428578</v>
      </c>
      <c r="H2" s="31">
        <f t="shared" si="0"/>
        <v>800.00000000000011</v>
      </c>
      <c r="K2" t="s">
        <v>119</v>
      </c>
      <c r="L2">
        <v>600</v>
      </c>
      <c r="N2" t="s">
        <v>125</v>
      </c>
      <c r="O2">
        <f>L2/7</f>
        <v>85.714285714285708</v>
      </c>
    </row>
    <row r="3" spans="1:15" ht="44.4" customHeight="1" x14ac:dyDescent="0.3">
      <c r="A3" s="31">
        <f>O2</f>
        <v>85.714285714285708</v>
      </c>
      <c r="B3" s="5"/>
      <c r="C3" s="5"/>
      <c r="D3" s="5"/>
      <c r="E3" s="5"/>
      <c r="F3" s="5"/>
      <c r="G3" s="5"/>
      <c r="H3" s="5"/>
      <c r="K3" t="s">
        <v>121</v>
      </c>
      <c r="L3" s="31">
        <f>E2</f>
        <v>457.14285714285717</v>
      </c>
    </row>
    <row r="4" spans="1:15" ht="44.4" customHeight="1" x14ac:dyDescent="0.3">
      <c r="A4" s="31">
        <f t="shared" ref="A4:A9" si="1">A3+O$2</f>
        <v>171.42857142857142</v>
      </c>
      <c r="B4" s="5"/>
      <c r="C4" s="5"/>
      <c r="D4" s="5"/>
      <c r="E4" s="5"/>
      <c r="F4" s="5"/>
      <c r="G4" s="5"/>
      <c r="H4" s="5"/>
      <c r="K4" t="s">
        <v>122</v>
      </c>
      <c r="L4" s="31">
        <f>A6</f>
        <v>342.85714285714283</v>
      </c>
    </row>
    <row r="5" spans="1:15" ht="44.4" customHeight="1" x14ac:dyDescent="0.3">
      <c r="A5" s="31">
        <f t="shared" si="1"/>
        <v>257.14285714285711</v>
      </c>
      <c r="B5" s="5"/>
      <c r="C5" s="5"/>
      <c r="D5" s="5"/>
      <c r="E5" s="33"/>
      <c r="F5" s="33"/>
      <c r="G5" s="33"/>
      <c r="H5" s="33"/>
      <c r="K5" t="s">
        <v>123</v>
      </c>
      <c r="L5">
        <f>O1</f>
        <v>114.28571428571429</v>
      </c>
      <c r="N5" t="s">
        <v>131</v>
      </c>
      <c r="O5">
        <f>L3+(L5/2)</f>
        <v>514.28571428571433</v>
      </c>
    </row>
    <row r="6" spans="1:15" ht="44.4" customHeight="1" x14ac:dyDescent="0.3">
      <c r="A6" s="31">
        <f t="shared" si="1"/>
        <v>342.85714285714283</v>
      </c>
      <c r="B6" s="5"/>
      <c r="C6" s="5"/>
      <c r="D6" s="33"/>
      <c r="E6" s="33"/>
      <c r="F6" s="33"/>
      <c r="G6" s="33"/>
      <c r="H6" s="33"/>
      <c r="K6" t="s">
        <v>126</v>
      </c>
      <c r="L6">
        <f>O2</f>
        <v>85.714285714285708</v>
      </c>
      <c r="N6" t="s">
        <v>132</v>
      </c>
      <c r="O6">
        <f>L4+(L6/2)</f>
        <v>385.71428571428567</v>
      </c>
    </row>
    <row r="7" spans="1:15" ht="44.4" customHeight="1" x14ac:dyDescent="0.3">
      <c r="A7" s="31">
        <f t="shared" si="1"/>
        <v>428.57142857142856</v>
      </c>
      <c r="B7" s="5"/>
      <c r="C7" s="5"/>
      <c r="D7" s="33"/>
      <c r="E7" s="34"/>
      <c r="F7" s="32" t="s">
        <v>120</v>
      </c>
      <c r="G7" s="33"/>
      <c r="H7" s="33"/>
      <c r="K7" t="s">
        <v>127</v>
      </c>
      <c r="L7">
        <v>0</v>
      </c>
    </row>
    <row r="8" spans="1:15" ht="44.4" customHeight="1" x14ac:dyDescent="0.3">
      <c r="A8" s="31">
        <f t="shared" si="1"/>
        <v>514.28571428571422</v>
      </c>
      <c r="B8" s="5"/>
      <c r="C8" s="5"/>
      <c r="D8" s="33"/>
      <c r="E8" s="33"/>
      <c r="F8" s="33"/>
      <c r="G8" s="33"/>
      <c r="H8" s="33"/>
      <c r="K8" t="s">
        <v>128</v>
      </c>
      <c r="L8">
        <v>1</v>
      </c>
    </row>
    <row r="9" spans="1:15" ht="44.4" customHeight="1" x14ac:dyDescent="0.3">
      <c r="A9" s="31">
        <f t="shared" si="1"/>
        <v>599.99999999999989</v>
      </c>
      <c r="B9" s="5"/>
      <c r="C9" s="5"/>
      <c r="D9" s="5"/>
      <c r="E9" s="33"/>
      <c r="F9" s="33"/>
      <c r="G9" s="33"/>
      <c r="H9" s="5"/>
      <c r="K9" t="s">
        <v>129</v>
      </c>
      <c r="L9">
        <f>L5</f>
        <v>114.28571428571429</v>
      </c>
    </row>
    <row r="10" spans="1:15" x14ac:dyDescent="0.3">
      <c r="K10" t="s">
        <v>130</v>
      </c>
      <c r="L10">
        <f>L6</f>
        <v>85.714285714285708</v>
      </c>
    </row>
    <row r="11" spans="1:15" x14ac:dyDescent="0.3">
      <c r="A11" t="s">
        <v>127</v>
      </c>
      <c r="B11" t="s">
        <v>128</v>
      </c>
      <c r="C11" t="s">
        <v>133</v>
      </c>
      <c r="D11" t="s">
        <v>134</v>
      </c>
      <c r="F11" t="s">
        <v>135</v>
      </c>
      <c r="H11" t="s">
        <v>136</v>
      </c>
      <c r="K11" t="s">
        <v>133</v>
      </c>
      <c r="L11">
        <f>O5 + 1.5*L5*COS(L7)*L8</f>
        <v>685.71428571428578</v>
      </c>
    </row>
    <row r="12" spans="1:15" x14ac:dyDescent="0.3">
      <c r="A12">
        <v>0</v>
      </c>
      <c r="B12">
        <v>1</v>
      </c>
      <c r="C12">
        <f>O$5 + 1.5*L$5*COS(A12)*B12</f>
        <v>685.71428571428578</v>
      </c>
      <c r="D12">
        <f>O$6+1.5*L$6*SIN(A12)*B12</f>
        <v>385.71428571428567</v>
      </c>
      <c r="F12">
        <v>0.5</v>
      </c>
      <c r="H12">
        <v>0.5</v>
      </c>
      <c r="K12" t="s">
        <v>134</v>
      </c>
      <c r="L12">
        <f>O6+1.5*L6*SIN(L7)*L8</f>
        <v>385.71428571428567</v>
      </c>
    </row>
    <row r="13" spans="1:15" x14ac:dyDescent="0.3">
      <c r="A13">
        <f>IF(A12=6,0,A12+F$12)</f>
        <v>0.5</v>
      </c>
      <c r="B13">
        <f>IF(A12=6,B12+H$12,B12)</f>
        <v>1</v>
      </c>
      <c r="C13">
        <f>O$5 + 1.5*L$5*COS(A13)*B13</f>
        <v>664.7284391812068</v>
      </c>
      <c r="D13">
        <f>O$6+1.5*L$6*SIN(A13)*B13</f>
        <v>447.35471210625462</v>
      </c>
    </row>
    <row r="14" spans="1:15" x14ac:dyDescent="0.3">
      <c r="A14">
        <f t="shared" ref="A14:A25" si="2">IF(A13=6,0,A13+F$12)</f>
        <v>1</v>
      </c>
      <c r="B14">
        <f t="shared" ref="B14:B21" si="3">IF(A13=6,B13+H$12,B13)</f>
        <v>1</v>
      </c>
      <c r="C14">
        <f t="shared" ref="C14:C21" si="4">O$5 + 1.5*L$5*COS(A14)*B14</f>
        <v>606.90896672025258</v>
      </c>
      <c r="D14">
        <f t="shared" ref="D14:D21" si="5">O$6+1.5*L$6*SIN(A14)*B14</f>
        <v>493.90341233244379</v>
      </c>
    </row>
    <row r="15" spans="1:15" x14ac:dyDescent="0.3">
      <c r="A15">
        <f t="shared" si="2"/>
        <v>1.5</v>
      </c>
      <c r="B15">
        <f t="shared" si="3"/>
        <v>1</v>
      </c>
      <c r="C15">
        <f t="shared" si="4"/>
        <v>526.41209171446337</v>
      </c>
      <c r="D15">
        <f t="shared" si="5"/>
        <v>513.96364113480695</v>
      </c>
    </row>
    <row r="16" spans="1:15" x14ac:dyDescent="0.3">
      <c r="A16">
        <f t="shared" si="2"/>
        <v>2</v>
      </c>
      <c r="B16">
        <f t="shared" si="3"/>
        <v>1</v>
      </c>
      <c r="C16">
        <f t="shared" si="4"/>
        <v>442.94625659191848</v>
      </c>
      <c r="D16">
        <f t="shared" si="5"/>
        <v>502.62395487758761</v>
      </c>
    </row>
    <row r="17" spans="1:4" x14ac:dyDescent="0.3">
      <c r="A17">
        <f t="shared" si="2"/>
        <v>2.5</v>
      </c>
      <c r="B17">
        <f t="shared" si="3"/>
        <v>1</v>
      </c>
      <c r="C17">
        <f t="shared" si="4"/>
        <v>376.94680876338282</v>
      </c>
      <c r="D17">
        <f t="shared" si="5"/>
        <v>462.6607042419372</v>
      </c>
    </row>
    <row r="18" spans="1:4" x14ac:dyDescent="0.3">
      <c r="A18">
        <f t="shared" si="2"/>
        <v>3</v>
      </c>
      <c r="B18">
        <f t="shared" si="3"/>
        <v>1</v>
      </c>
      <c r="C18">
        <f t="shared" si="4"/>
        <v>344.5727148684951</v>
      </c>
      <c r="D18">
        <f t="shared" si="5"/>
        <v>403.85828675055433</v>
      </c>
    </row>
    <row r="19" spans="1:4" x14ac:dyDescent="0.3">
      <c r="A19">
        <f t="shared" si="2"/>
        <v>3.5</v>
      </c>
      <c r="B19">
        <f t="shared" si="3"/>
        <v>1</v>
      </c>
      <c r="C19">
        <f t="shared" si="4"/>
        <v>353.75028217872068</v>
      </c>
      <c r="D19">
        <f t="shared" si="5"/>
        <v>340.61358501133452</v>
      </c>
    </row>
    <row r="20" spans="1:4" x14ac:dyDescent="0.3">
      <c r="A20">
        <f t="shared" si="2"/>
        <v>4</v>
      </c>
      <c r="B20">
        <f t="shared" si="3"/>
        <v>1</v>
      </c>
      <c r="C20">
        <f t="shared" si="4"/>
        <v>402.23252213766659</v>
      </c>
      <c r="D20">
        <f t="shared" si="5"/>
        <v>288.41110774612349</v>
      </c>
    </row>
    <row r="21" spans="1:4" x14ac:dyDescent="0.3">
      <c r="A21">
        <f t="shared" si="2"/>
        <v>4.5</v>
      </c>
      <c r="B21">
        <f t="shared" si="3"/>
        <v>1</v>
      </c>
      <c r="C21">
        <f t="shared" si="4"/>
        <v>478.14929152615207</v>
      </c>
      <c r="D21">
        <f t="shared" si="5"/>
        <v>260.03184201448749</v>
      </c>
    </row>
    <row r="22" spans="1:4" x14ac:dyDescent="0.3">
      <c r="A22">
        <f t="shared" si="2"/>
        <v>5</v>
      </c>
      <c r="B22">
        <f>IF(A21=6,B21+H$12,B21)</f>
        <v>1</v>
      </c>
      <c r="C22">
        <f>O$5 + 1.5*L$5*COS(A22)*B22</f>
        <v>562.91351750798174</v>
      </c>
      <c r="D22">
        <f>O$6+1.5*L$6*SIN(A22)*B22</f>
        <v>262.42402182902504</v>
      </c>
    </row>
    <row r="23" spans="1:4" x14ac:dyDescent="0.3">
      <c r="A23">
        <f t="shared" si="2"/>
        <v>5.5</v>
      </c>
      <c r="B23">
        <f t="shared" ref="B23:B24" si="6">IF(A22=6,B22+H$12,B22)</f>
        <v>1</v>
      </c>
      <c r="C23">
        <f t="shared" ref="C23:C24" si="7">O$5 + 1.5*L$5*COS(A23)*B23</f>
        <v>635.77196130707318</v>
      </c>
      <c r="D23">
        <f t="shared" ref="D23:D24" si="8">O$6+1.5*L$6*SIN(A23)*B23</f>
        <v>295.00195814094957</v>
      </c>
    </row>
    <row r="24" spans="1:4" x14ac:dyDescent="0.3">
      <c r="A24">
        <f t="shared" si="2"/>
        <v>6</v>
      </c>
      <c r="B24">
        <f t="shared" si="6"/>
        <v>1</v>
      </c>
      <c r="C24">
        <f t="shared" si="7"/>
        <v>678.88633485434855</v>
      </c>
      <c r="D24">
        <f t="shared" si="8"/>
        <v>349.78943594585235</v>
      </c>
    </row>
    <row r="25" spans="1:4" x14ac:dyDescent="0.3">
      <c r="A25">
        <f t="shared" si="2"/>
        <v>0</v>
      </c>
      <c r="B25">
        <f>IF(A24=6,B24+H$12,B24)</f>
        <v>1.5</v>
      </c>
      <c r="C25">
        <f>O$5 + 1.5*L$5*COS(A25)*B25</f>
        <v>771.42857142857156</v>
      </c>
      <c r="D25">
        <f>O$6+1.5*L$6*SIN(A25)*B25</f>
        <v>385.71428571428567</v>
      </c>
    </row>
    <row r="26" spans="1:4" x14ac:dyDescent="0.3">
      <c r="A26">
        <f t="shared" ref="A26:A37" si="9">IF(A25=6,0,A25+F$12)</f>
        <v>0.5</v>
      </c>
      <c r="B26">
        <f t="shared" ref="B26:B36" si="10">IF(A25=6,B25+H$12,B25)</f>
        <v>1.5</v>
      </c>
      <c r="C26">
        <f t="shared" ref="C26:C36" si="11">O$5 + 1.5*L$5*COS(A26)*B26</f>
        <v>739.94980162895308</v>
      </c>
      <c r="D26">
        <f t="shared" ref="D26:D36" si="12">O$6+1.5*L$6*SIN(A26)*B26</f>
        <v>478.1749253022391</v>
      </c>
    </row>
    <row r="27" spans="1:4" x14ac:dyDescent="0.3">
      <c r="A27">
        <f t="shared" si="9"/>
        <v>1</v>
      </c>
      <c r="B27">
        <f t="shared" si="10"/>
        <v>1.5</v>
      </c>
      <c r="C27">
        <f t="shared" si="11"/>
        <v>653.2205929375217</v>
      </c>
      <c r="D27">
        <f t="shared" si="12"/>
        <v>547.99797564152277</v>
      </c>
    </row>
    <row r="28" spans="1:4" x14ac:dyDescent="0.3">
      <c r="A28">
        <f t="shared" si="9"/>
        <v>1.5</v>
      </c>
      <c r="B28">
        <f t="shared" si="10"/>
        <v>1.5</v>
      </c>
      <c r="C28">
        <f t="shared" si="11"/>
        <v>532.47528042883789</v>
      </c>
      <c r="D28">
        <f t="shared" si="12"/>
        <v>578.08831884506753</v>
      </c>
    </row>
    <row r="29" spans="1:4" x14ac:dyDescent="0.3">
      <c r="A29">
        <f t="shared" si="9"/>
        <v>2</v>
      </c>
      <c r="B29">
        <f t="shared" si="10"/>
        <v>1.5</v>
      </c>
      <c r="C29">
        <f t="shared" si="11"/>
        <v>407.27652774502053</v>
      </c>
      <c r="D29">
        <f t="shared" si="12"/>
        <v>561.07878945923858</v>
      </c>
    </row>
    <row r="30" spans="1:4" x14ac:dyDescent="0.3">
      <c r="A30">
        <f t="shared" si="9"/>
        <v>2.5</v>
      </c>
      <c r="B30">
        <f t="shared" si="10"/>
        <v>1.5</v>
      </c>
      <c r="C30">
        <f t="shared" si="11"/>
        <v>308.27735600221706</v>
      </c>
      <c r="D30">
        <f t="shared" si="12"/>
        <v>501.13391350576296</v>
      </c>
    </row>
    <row r="31" spans="1:4" x14ac:dyDescent="0.3">
      <c r="A31">
        <f t="shared" si="9"/>
        <v>3</v>
      </c>
      <c r="B31">
        <f t="shared" si="10"/>
        <v>1.5</v>
      </c>
      <c r="C31">
        <f t="shared" si="11"/>
        <v>259.71621515988545</v>
      </c>
      <c r="D31">
        <f t="shared" si="12"/>
        <v>412.93028726868863</v>
      </c>
    </row>
    <row r="32" spans="1:4" x14ac:dyDescent="0.3">
      <c r="A32">
        <f t="shared" si="9"/>
        <v>3.5</v>
      </c>
      <c r="B32">
        <f t="shared" si="10"/>
        <v>1.5</v>
      </c>
      <c r="C32">
        <f t="shared" si="11"/>
        <v>273.4825661252238</v>
      </c>
      <c r="D32">
        <f t="shared" si="12"/>
        <v>318.06323465985901</v>
      </c>
    </row>
    <row r="33" spans="1:4" x14ac:dyDescent="0.3">
      <c r="A33">
        <f t="shared" si="9"/>
        <v>4</v>
      </c>
      <c r="B33">
        <f t="shared" si="10"/>
        <v>1.5</v>
      </c>
      <c r="C33">
        <f t="shared" si="11"/>
        <v>346.20592606364266</v>
      </c>
      <c r="D33">
        <f t="shared" si="12"/>
        <v>239.75951876204238</v>
      </c>
    </row>
    <row r="34" spans="1:4" x14ac:dyDescent="0.3">
      <c r="A34">
        <f t="shared" si="9"/>
        <v>4.5</v>
      </c>
      <c r="B34">
        <f t="shared" si="10"/>
        <v>1.5</v>
      </c>
      <c r="C34">
        <f t="shared" si="11"/>
        <v>460.08108014637099</v>
      </c>
      <c r="D34">
        <f t="shared" si="12"/>
        <v>197.19062016458841</v>
      </c>
    </row>
    <row r="35" spans="1:4" x14ac:dyDescent="0.3">
      <c r="A35">
        <f t="shared" si="9"/>
        <v>5</v>
      </c>
      <c r="B35">
        <f t="shared" si="10"/>
        <v>1.5</v>
      </c>
      <c r="C35">
        <f t="shared" si="11"/>
        <v>587.22741911911544</v>
      </c>
      <c r="D35">
        <f t="shared" si="12"/>
        <v>200.77888988639469</v>
      </c>
    </row>
    <row r="36" spans="1:4" x14ac:dyDescent="0.3">
      <c r="A36">
        <f t="shared" si="9"/>
        <v>5.5</v>
      </c>
      <c r="B36">
        <f t="shared" si="10"/>
        <v>1.5</v>
      </c>
      <c r="C36">
        <f t="shared" si="11"/>
        <v>696.51508481775261</v>
      </c>
      <c r="D36">
        <f t="shared" si="12"/>
        <v>249.64579435428152</v>
      </c>
    </row>
    <row r="37" spans="1:4" x14ac:dyDescent="0.3">
      <c r="A37">
        <f t="shared" si="9"/>
        <v>6</v>
      </c>
      <c r="B37">
        <f>IF(A36=6,B36+H$12,B36)</f>
        <v>1.5</v>
      </c>
      <c r="C37">
        <f>O$5 + 1.5*L$5*COS(A37)*B37</f>
        <v>761.18664513866565</v>
      </c>
      <c r="D37">
        <f>O$6+1.5*L$6*SIN(A37)*B37</f>
        <v>331.82701106163569</v>
      </c>
    </row>
    <row r="38" spans="1:4" x14ac:dyDescent="0.3">
      <c r="A38">
        <f t="shared" ref="A38:A50" si="13">IF(A37=6,0,A37+F$12)</f>
        <v>0</v>
      </c>
      <c r="B38">
        <f t="shared" ref="B38:B50" si="14">IF(A37=6,B37+H$12,B37)</f>
        <v>2</v>
      </c>
      <c r="C38">
        <f t="shared" ref="C38:C50" si="15">O$5 + 1.5*L$5*COS(A38)*B38</f>
        <v>857.14285714285722</v>
      </c>
      <c r="D38">
        <f t="shared" ref="D38:D50" si="16">O$6+1.5*L$6*SIN(A38)*B38</f>
        <v>385.71428571428567</v>
      </c>
    </row>
    <row r="39" spans="1:4" x14ac:dyDescent="0.3">
      <c r="A39">
        <f t="shared" si="13"/>
        <v>0.5</v>
      </c>
      <c r="B39">
        <f t="shared" si="14"/>
        <v>2</v>
      </c>
      <c r="C39">
        <f t="shared" si="15"/>
        <v>815.17116407669937</v>
      </c>
      <c r="D39">
        <f t="shared" si="16"/>
        <v>508.99513849822358</v>
      </c>
    </row>
    <row r="40" spans="1:4" x14ac:dyDescent="0.3">
      <c r="A40">
        <f t="shared" si="13"/>
        <v>1</v>
      </c>
      <c r="B40">
        <f t="shared" si="14"/>
        <v>2</v>
      </c>
      <c r="C40">
        <f t="shared" si="15"/>
        <v>699.53221915479082</v>
      </c>
      <c r="D40">
        <f t="shared" si="16"/>
        <v>602.09253895060192</v>
      </c>
    </row>
    <row r="41" spans="1:4" x14ac:dyDescent="0.3">
      <c r="A41">
        <f t="shared" si="13"/>
        <v>1.5</v>
      </c>
      <c r="B41">
        <f t="shared" si="14"/>
        <v>2</v>
      </c>
      <c r="C41">
        <f t="shared" si="15"/>
        <v>538.53846914321252</v>
      </c>
      <c r="D41">
        <f t="shared" si="16"/>
        <v>642.21299655532823</v>
      </c>
    </row>
    <row r="42" spans="1:4" x14ac:dyDescent="0.3">
      <c r="A42">
        <f t="shared" si="13"/>
        <v>2</v>
      </c>
      <c r="B42">
        <f t="shared" si="14"/>
        <v>2</v>
      </c>
      <c r="C42">
        <f t="shared" si="15"/>
        <v>371.60679889812263</v>
      </c>
      <c r="D42">
        <f t="shared" si="16"/>
        <v>619.53362404088944</v>
      </c>
    </row>
    <row r="43" spans="1:4" x14ac:dyDescent="0.3">
      <c r="A43">
        <f t="shared" si="13"/>
        <v>2.5</v>
      </c>
      <c r="B43">
        <f t="shared" si="14"/>
        <v>2</v>
      </c>
      <c r="C43">
        <f t="shared" si="15"/>
        <v>239.6079032410513</v>
      </c>
      <c r="D43">
        <f t="shared" si="16"/>
        <v>539.60712276958873</v>
      </c>
    </row>
    <row r="44" spans="1:4" x14ac:dyDescent="0.3">
      <c r="A44">
        <f t="shared" si="13"/>
        <v>3</v>
      </c>
      <c r="B44">
        <f t="shared" si="14"/>
        <v>2</v>
      </c>
      <c r="C44">
        <f t="shared" si="15"/>
        <v>174.85971545127586</v>
      </c>
      <c r="D44">
        <f t="shared" si="16"/>
        <v>422.00228778682293</v>
      </c>
    </row>
    <row r="45" spans="1:4" x14ac:dyDescent="0.3">
      <c r="A45">
        <f t="shared" si="13"/>
        <v>3.5</v>
      </c>
      <c r="B45">
        <f t="shared" si="14"/>
        <v>2</v>
      </c>
      <c r="C45">
        <f t="shared" si="15"/>
        <v>193.21485007172697</v>
      </c>
      <c r="D45">
        <f t="shared" si="16"/>
        <v>295.51288430838343</v>
      </c>
    </row>
    <row r="46" spans="1:4" x14ac:dyDescent="0.3">
      <c r="A46">
        <f t="shared" si="13"/>
        <v>4</v>
      </c>
      <c r="B46">
        <f t="shared" si="14"/>
        <v>2</v>
      </c>
      <c r="C46">
        <f t="shared" si="15"/>
        <v>290.17932998961879</v>
      </c>
      <c r="D46">
        <f t="shared" si="16"/>
        <v>191.10792977796129</v>
      </c>
    </row>
    <row r="47" spans="1:4" x14ac:dyDescent="0.3">
      <c r="A47">
        <f t="shared" si="13"/>
        <v>4.5</v>
      </c>
      <c r="B47">
        <f t="shared" si="14"/>
        <v>2</v>
      </c>
      <c r="C47">
        <f t="shared" si="15"/>
        <v>442.01286876658986</v>
      </c>
      <c r="D47">
        <f t="shared" si="16"/>
        <v>134.34939831468932</v>
      </c>
    </row>
    <row r="48" spans="1:4" x14ac:dyDescent="0.3">
      <c r="A48">
        <f t="shared" si="13"/>
        <v>5</v>
      </c>
      <c r="B48">
        <f t="shared" si="14"/>
        <v>2</v>
      </c>
      <c r="C48">
        <f t="shared" si="15"/>
        <v>611.54132073024903</v>
      </c>
      <c r="D48">
        <f t="shared" si="16"/>
        <v>139.13375794376438</v>
      </c>
    </row>
    <row r="49" spans="1:4" x14ac:dyDescent="0.3">
      <c r="A49">
        <f t="shared" si="13"/>
        <v>5.5</v>
      </c>
      <c r="B49">
        <f t="shared" si="14"/>
        <v>2</v>
      </c>
      <c r="C49">
        <f t="shared" si="15"/>
        <v>757.25820832843203</v>
      </c>
      <c r="D49">
        <f t="shared" si="16"/>
        <v>204.28963056761347</v>
      </c>
    </row>
    <row r="50" spans="1:4" x14ac:dyDescent="0.3">
      <c r="A50">
        <f t="shared" si="13"/>
        <v>6</v>
      </c>
      <c r="B50">
        <f t="shared" si="14"/>
        <v>2</v>
      </c>
      <c r="C50">
        <f t="shared" si="15"/>
        <v>843.48695542298265</v>
      </c>
      <c r="D50">
        <f t="shared" si="16"/>
        <v>313.86458617741903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RowHeight="14.4" x14ac:dyDescent="0.3"/>
  <sheetData>
    <row r="1" spans="1:5" x14ac:dyDescent="0.3">
      <c r="A1" t="s">
        <v>8</v>
      </c>
      <c r="B1" t="s">
        <v>80</v>
      </c>
      <c r="D1" t="s">
        <v>80</v>
      </c>
    </row>
    <row r="2" spans="1:5" x14ac:dyDescent="0.3">
      <c r="A2">
        <f>E2</f>
        <v>114</v>
      </c>
      <c r="B2">
        <f>E3</f>
        <v>425</v>
      </c>
      <c r="D2" t="s">
        <v>8</v>
      </c>
      <c r="E2">
        <v>114</v>
      </c>
    </row>
    <row r="3" spans="1:5" x14ac:dyDescent="0.3">
      <c r="A3">
        <f>E2</f>
        <v>114</v>
      </c>
      <c r="B3">
        <f>E3+E5</f>
        <v>510</v>
      </c>
      <c r="D3" t="s">
        <v>9</v>
      </c>
      <c r="E3">
        <v>425</v>
      </c>
    </row>
    <row r="4" spans="1:5" x14ac:dyDescent="0.3">
      <c r="A4">
        <f>E2+E4</f>
        <v>228</v>
      </c>
      <c r="B4">
        <f>E3+E5</f>
        <v>510</v>
      </c>
      <c r="D4" t="s">
        <v>53</v>
      </c>
      <c r="E4">
        <v>114</v>
      </c>
    </row>
    <row r="5" spans="1:5" x14ac:dyDescent="0.3">
      <c r="A5">
        <f>E2+E4</f>
        <v>228</v>
      </c>
      <c r="B5">
        <f>E3</f>
        <v>425</v>
      </c>
      <c r="D5" t="s">
        <v>20</v>
      </c>
      <c r="E5">
        <v>85</v>
      </c>
    </row>
    <row r="6" spans="1:5" x14ac:dyDescent="0.3">
      <c r="A6">
        <f>E2</f>
        <v>114</v>
      </c>
      <c r="B6">
        <f>E3</f>
        <v>425</v>
      </c>
    </row>
    <row r="7" spans="1:5" x14ac:dyDescent="0.3">
      <c r="A7" t="s">
        <v>8</v>
      </c>
      <c r="B7" t="s">
        <v>137</v>
      </c>
      <c r="D7" t="s">
        <v>137</v>
      </c>
    </row>
    <row r="8" spans="1:5" x14ac:dyDescent="0.3">
      <c r="A8">
        <f>E8</f>
        <v>56</v>
      </c>
      <c r="B8">
        <f>E9</f>
        <v>510</v>
      </c>
      <c r="D8" t="s">
        <v>8</v>
      </c>
      <c r="E8">
        <v>56</v>
      </c>
    </row>
    <row r="9" spans="1:5" x14ac:dyDescent="0.3">
      <c r="A9">
        <f>E8</f>
        <v>56</v>
      </c>
      <c r="B9">
        <f>E9+E11</f>
        <v>552</v>
      </c>
      <c r="D9" t="s">
        <v>9</v>
      </c>
      <c r="E9">
        <v>510</v>
      </c>
    </row>
    <row r="10" spans="1:5" x14ac:dyDescent="0.3">
      <c r="A10">
        <f>E8+E10</f>
        <v>113</v>
      </c>
      <c r="B10">
        <f>E9+E11</f>
        <v>552</v>
      </c>
      <c r="D10" t="s">
        <v>53</v>
      </c>
      <c r="E10">
        <v>57</v>
      </c>
    </row>
    <row r="11" spans="1:5" x14ac:dyDescent="0.3">
      <c r="A11">
        <f>E8+E10</f>
        <v>113</v>
      </c>
      <c r="B11">
        <f>E9</f>
        <v>510</v>
      </c>
      <c r="D11" t="s">
        <v>20</v>
      </c>
      <c r="E11">
        <v>42</v>
      </c>
    </row>
    <row r="12" spans="1:5" x14ac:dyDescent="0.3">
      <c r="A12">
        <f>E8</f>
        <v>56</v>
      </c>
      <c r="B12">
        <f>E9</f>
        <v>510</v>
      </c>
    </row>
    <row r="13" spans="1:5" x14ac:dyDescent="0.3">
      <c r="D13" t="s">
        <v>138</v>
      </c>
    </row>
    <row r="14" spans="1:5" x14ac:dyDescent="0.3">
      <c r="A14">
        <f>E14</f>
        <v>61</v>
      </c>
      <c r="B14">
        <f>E15</f>
        <v>510</v>
      </c>
      <c r="D14" t="s">
        <v>8</v>
      </c>
      <c r="E14">
        <v>61</v>
      </c>
    </row>
    <row r="15" spans="1:5" x14ac:dyDescent="0.3">
      <c r="A15">
        <f>E14</f>
        <v>61</v>
      </c>
      <c r="B15">
        <f>E15+E17</f>
        <v>552</v>
      </c>
      <c r="D15" t="s">
        <v>9</v>
      </c>
      <c r="E15">
        <v>510</v>
      </c>
    </row>
    <row r="16" spans="1:5" x14ac:dyDescent="0.3">
      <c r="A16">
        <f>E14+E16</f>
        <v>118</v>
      </c>
      <c r="B16">
        <f>E15+E17</f>
        <v>552</v>
      </c>
      <c r="D16" t="s">
        <v>53</v>
      </c>
      <c r="E16">
        <v>57</v>
      </c>
    </row>
    <row r="17" spans="1:5" x14ac:dyDescent="0.3">
      <c r="A17">
        <f>E14+E16</f>
        <v>118</v>
      </c>
      <c r="B17">
        <f>E15</f>
        <v>510</v>
      </c>
      <c r="D17" t="s">
        <v>20</v>
      </c>
      <c r="E17">
        <v>42</v>
      </c>
    </row>
    <row r="18" spans="1:5" x14ac:dyDescent="0.3">
      <c r="A18">
        <f>E14</f>
        <v>61</v>
      </c>
      <c r="B18">
        <f>E15</f>
        <v>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  <vt:lpstr>monsters</vt:lpstr>
      <vt:lpstr>process collisions 2</vt:lpstr>
      <vt:lpstr>health</vt:lpstr>
      <vt:lpstr>projectiles movement</vt:lpstr>
      <vt:lpstr>firing accuracy</vt:lpstr>
      <vt:lpstr>balance game consts</vt:lpstr>
      <vt:lpstr>objs speed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mk crazy</cp:lastModifiedBy>
  <dcterms:created xsi:type="dcterms:W3CDTF">2019-12-26T17:38:45Z</dcterms:created>
  <dcterms:modified xsi:type="dcterms:W3CDTF">2021-01-23T15:06:36Z</dcterms:modified>
</cp:coreProperties>
</file>