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166481\Workspace\Cursor\njs-mywork-tools\tests\attendance\data\"/>
    </mc:Choice>
  </mc:AlternateContent>
  <xr:revisionPtr revIDLastSave="0" documentId="13_ncr:1_{5826B4FD-8094-468E-807F-BEF1A3FAFD6B}" xr6:coauthVersionLast="47" xr6:coauthVersionMax="47" xr10:uidLastSave="{00000000-0000-0000-0000-000000000000}"/>
  <bookViews>
    <workbookView xWindow="-120" yWindow="-120" windowWidth="29040" windowHeight="16440" tabRatio="721" xr2:uid="{00000000-000D-0000-FFFF-FFFF00000000}"/>
  </bookViews>
  <sheets>
    <sheet name="12月" sheetId="48" r:id="rId1"/>
    <sheet name="1月" sheetId="49" r:id="rId2"/>
    <sheet name="設定" sheetId="2" r:id="rId3"/>
    <sheet name="祝祭日" sheetId="22" r:id="rId4"/>
  </sheets>
  <definedNames>
    <definedName name="_xlnm.Print_Area" localSheetId="0">'12月'!$C$1:$V$49</definedName>
    <definedName name="_xlnm.Print_Area" localSheetId="1">'1月'!$C$1:$V$49</definedName>
    <definedName name="_xlnm.Print_Titles" localSheetId="0">'12月'!$1:$6</definedName>
    <definedName name="_xlnm.Print_Titles" localSheetId="1">'1月'!$1:$6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49" l="1"/>
  <c r="J48" i="49"/>
  <c r="I48" i="49"/>
  <c r="H48" i="49"/>
  <c r="G48" i="49"/>
  <c r="V41" i="49"/>
  <c r="V48" i="49" s="1"/>
  <c r="U41" i="49"/>
  <c r="U48" i="49" s="1"/>
  <c r="P41" i="49"/>
  <c r="O48" i="49" s="1"/>
  <c r="J41" i="49"/>
  <c r="M48" i="49" s="1"/>
  <c r="O40" i="49"/>
  <c r="H40" i="49"/>
  <c r="G40" i="49"/>
  <c r="I40" i="49" s="1"/>
  <c r="C40" i="49"/>
  <c r="E40" i="49" s="1"/>
  <c r="A40" i="49" s="1"/>
  <c r="O39" i="49"/>
  <c r="H39" i="49"/>
  <c r="G39" i="49"/>
  <c r="K39" i="49" s="1"/>
  <c r="C39" i="49"/>
  <c r="E39" i="49" s="1"/>
  <c r="A39" i="49" s="1"/>
  <c r="O38" i="49"/>
  <c r="H38" i="49"/>
  <c r="G38" i="49"/>
  <c r="C38" i="49"/>
  <c r="E38" i="49" s="1"/>
  <c r="A38" i="49" s="1"/>
  <c r="O37" i="49"/>
  <c r="H37" i="49"/>
  <c r="G37" i="49"/>
  <c r="K37" i="49" s="1"/>
  <c r="C37" i="49"/>
  <c r="E37" i="49" s="1"/>
  <c r="A37" i="49" s="1"/>
  <c r="O36" i="49"/>
  <c r="H36" i="49"/>
  <c r="G36" i="49"/>
  <c r="I36" i="49" s="1"/>
  <c r="C36" i="49"/>
  <c r="E36" i="49" s="1"/>
  <c r="A36" i="49" s="1"/>
  <c r="O35" i="49"/>
  <c r="H35" i="49"/>
  <c r="G35" i="49"/>
  <c r="K35" i="49" s="1"/>
  <c r="C35" i="49"/>
  <c r="E35" i="49" s="1"/>
  <c r="A35" i="49" s="1"/>
  <c r="O34" i="49"/>
  <c r="H34" i="49"/>
  <c r="G34" i="49"/>
  <c r="I34" i="49" s="1"/>
  <c r="C34" i="49"/>
  <c r="E34" i="49" s="1"/>
  <c r="A34" i="49" s="1"/>
  <c r="O33" i="49"/>
  <c r="H33" i="49"/>
  <c r="G33" i="49"/>
  <c r="C33" i="49"/>
  <c r="E33" i="49" s="1"/>
  <c r="A33" i="49" s="1"/>
  <c r="O32" i="49"/>
  <c r="H32" i="49"/>
  <c r="G32" i="49"/>
  <c r="K32" i="49" s="1"/>
  <c r="E32" i="49"/>
  <c r="A32" i="49" s="1"/>
  <c r="C32" i="49"/>
  <c r="O31" i="49"/>
  <c r="H31" i="49"/>
  <c r="G31" i="49"/>
  <c r="C31" i="49"/>
  <c r="E31" i="49" s="1"/>
  <c r="A31" i="49" s="1"/>
  <c r="O30" i="49"/>
  <c r="H30" i="49"/>
  <c r="G30" i="49"/>
  <c r="E30" i="49"/>
  <c r="A30" i="49" s="1"/>
  <c r="C30" i="49"/>
  <c r="O29" i="49"/>
  <c r="H29" i="49"/>
  <c r="K29" i="49" s="1"/>
  <c r="G29" i="49"/>
  <c r="C29" i="49"/>
  <c r="E29" i="49" s="1"/>
  <c r="A29" i="49" s="1"/>
  <c r="O28" i="49"/>
  <c r="H28" i="49"/>
  <c r="G28" i="49"/>
  <c r="I28" i="49" s="1"/>
  <c r="C28" i="49"/>
  <c r="E28" i="49" s="1"/>
  <c r="A28" i="49" s="1"/>
  <c r="O27" i="49"/>
  <c r="H27" i="49"/>
  <c r="G27" i="49"/>
  <c r="I27" i="49" s="1"/>
  <c r="C27" i="49"/>
  <c r="E27" i="49" s="1"/>
  <c r="A27" i="49" s="1"/>
  <c r="H26" i="49"/>
  <c r="G26" i="49"/>
  <c r="I26" i="49" s="1"/>
  <c r="C26" i="49"/>
  <c r="E26" i="49" s="1"/>
  <c r="A26" i="49" s="1"/>
  <c r="O25" i="49"/>
  <c r="H25" i="49"/>
  <c r="K25" i="49" s="1"/>
  <c r="G25" i="49"/>
  <c r="C25" i="49"/>
  <c r="E25" i="49" s="1"/>
  <c r="A25" i="49" s="1"/>
  <c r="O24" i="49"/>
  <c r="H24" i="49"/>
  <c r="G24" i="49"/>
  <c r="K24" i="49" s="1"/>
  <c r="C24" i="49"/>
  <c r="E24" i="49" s="1"/>
  <c r="A24" i="49" s="1"/>
  <c r="O23" i="49"/>
  <c r="H23" i="49"/>
  <c r="G23" i="49"/>
  <c r="C23" i="49"/>
  <c r="E23" i="49" s="1"/>
  <c r="A23" i="49" s="1"/>
  <c r="O22" i="49"/>
  <c r="H22" i="49"/>
  <c r="G22" i="49"/>
  <c r="K22" i="49" s="1"/>
  <c r="E22" i="49"/>
  <c r="A22" i="49" s="1"/>
  <c r="C22" i="49"/>
  <c r="O21" i="49"/>
  <c r="H21" i="49"/>
  <c r="G21" i="49"/>
  <c r="I21" i="49" s="1"/>
  <c r="C21" i="49"/>
  <c r="E21" i="49" s="1"/>
  <c r="A21" i="49" s="1"/>
  <c r="O20" i="49"/>
  <c r="K20" i="49"/>
  <c r="H20" i="49"/>
  <c r="G20" i="49"/>
  <c r="I20" i="49" s="1"/>
  <c r="C20" i="49"/>
  <c r="E20" i="49" s="1"/>
  <c r="A20" i="49" s="1"/>
  <c r="O19" i="49"/>
  <c r="H19" i="49"/>
  <c r="G19" i="49"/>
  <c r="I19" i="49" s="1"/>
  <c r="C19" i="49"/>
  <c r="W19" i="49" s="1"/>
  <c r="O18" i="49"/>
  <c r="H18" i="49"/>
  <c r="I18" i="49" s="1"/>
  <c r="G18" i="49"/>
  <c r="C18" i="49"/>
  <c r="E18" i="49" s="1"/>
  <c r="A18" i="49" s="1"/>
  <c r="O17" i="49"/>
  <c r="K17" i="49"/>
  <c r="H17" i="49"/>
  <c r="G17" i="49"/>
  <c r="I17" i="49" s="1"/>
  <c r="C17" i="49"/>
  <c r="E17" i="49" s="1"/>
  <c r="A17" i="49" s="1"/>
  <c r="H16" i="49"/>
  <c r="G16" i="49"/>
  <c r="C16" i="49"/>
  <c r="E16" i="49" s="1"/>
  <c r="A16" i="49" s="1"/>
  <c r="H15" i="49"/>
  <c r="G15" i="49"/>
  <c r="I15" i="49" s="1"/>
  <c r="C15" i="49"/>
  <c r="E15" i="49" s="1"/>
  <c r="A15" i="49" s="1"/>
  <c r="H14" i="49"/>
  <c r="G14" i="49"/>
  <c r="C14" i="49"/>
  <c r="E14" i="49" s="1"/>
  <c r="A14" i="49" s="1"/>
  <c r="H13" i="49"/>
  <c r="G13" i="49"/>
  <c r="C13" i="49"/>
  <c r="E13" i="49" s="1"/>
  <c r="A13" i="49" s="1"/>
  <c r="H12" i="49"/>
  <c r="G12" i="49"/>
  <c r="C12" i="49"/>
  <c r="E12" i="49" s="1"/>
  <c r="A12" i="49" s="1"/>
  <c r="O11" i="49"/>
  <c r="H11" i="49"/>
  <c r="G11" i="49"/>
  <c r="K11" i="49" s="1"/>
  <c r="C11" i="49"/>
  <c r="E11" i="49" s="1"/>
  <c r="A11" i="49" s="1"/>
  <c r="O10" i="49"/>
  <c r="H10" i="49"/>
  <c r="G10" i="49"/>
  <c r="K10" i="49" s="1"/>
  <c r="C10" i="49"/>
  <c r="E10" i="49" s="1"/>
  <c r="A10" i="49" s="1"/>
  <c r="I6" i="49"/>
  <c r="K48" i="48"/>
  <c r="J48" i="48"/>
  <c r="I48" i="48"/>
  <c r="H48" i="48"/>
  <c r="G48" i="48"/>
  <c r="V41" i="48"/>
  <c r="V48" i="48" s="1"/>
  <c r="U41" i="48"/>
  <c r="U48" i="48" s="1"/>
  <c r="P41" i="48"/>
  <c r="O48" i="48" s="1"/>
  <c r="J41" i="48"/>
  <c r="M48" i="48" s="1"/>
  <c r="O40" i="48"/>
  <c r="H40" i="48"/>
  <c r="G40" i="48"/>
  <c r="C40" i="48"/>
  <c r="H39" i="48"/>
  <c r="G39" i="48"/>
  <c r="C39" i="48"/>
  <c r="E39" i="48" s="1"/>
  <c r="H38" i="48"/>
  <c r="G38" i="48"/>
  <c r="C38" i="48"/>
  <c r="E38" i="48" s="1"/>
  <c r="A38" i="48" s="1"/>
  <c r="H37" i="48"/>
  <c r="G37" i="48"/>
  <c r="C37" i="48"/>
  <c r="H36" i="48"/>
  <c r="G36" i="48"/>
  <c r="C36" i="48"/>
  <c r="E36" i="48" s="1"/>
  <c r="O35" i="48"/>
  <c r="H35" i="48"/>
  <c r="G35" i="48"/>
  <c r="C35" i="48"/>
  <c r="O34" i="48"/>
  <c r="H34" i="48"/>
  <c r="G34" i="48"/>
  <c r="C34" i="48"/>
  <c r="E34" i="48" s="1"/>
  <c r="H33" i="48"/>
  <c r="G33" i="48"/>
  <c r="C33" i="48"/>
  <c r="E33" i="48" s="1"/>
  <c r="H32" i="48"/>
  <c r="G32" i="48"/>
  <c r="C32" i="48"/>
  <c r="E32" i="48" s="1"/>
  <c r="H31" i="48"/>
  <c r="G31" i="48"/>
  <c r="C31" i="48"/>
  <c r="E31" i="48" s="1"/>
  <c r="H30" i="48"/>
  <c r="G30" i="48"/>
  <c r="C30" i="48"/>
  <c r="E30" i="48" s="1"/>
  <c r="H29" i="48"/>
  <c r="G29" i="48"/>
  <c r="C29" i="48"/>
  <c r="E29" i="48" s="1"/>
  <c r="O28" i="48"/>
  <c r="H28" i="48"/>
  <c r="G28" i="48"/>
  <c r="C28" i="48"/>
  <c r="O27" i="48"/>
  <c r="H27" i="48"/>
  <c r="G27" i="48"/>
  <c r="C27" i="48"/>
  <c r="H26" i="48"/>
  <c r="G26" i="48"/>
  <c r="C26" i="48"/>
  <c r="H25" i="48"/>
  <c r="G25" i="48"/>
  <c r="C25" i="48"/>
  <c r="E25" i="48" s="1"/>
  <c r="H24" i="48"/>
  <c r="G24" i="48"/>
  <c r="I24" i="48" s="1"/>
  <c r="C24" i="48"/>
  <c r="E24" i="48" s="1"/>
  <c r="H23" i="48"/>
  <c r="G23" i="48"/>
  <c r="C23" i="48"/>
  <c r="E23" i="48" s="1"/>
  <c r="H22" i="48"/>
  <c r="G22" i="48"/>
  <c r="C22" i="48"/>
  <c r="E22" i="48" s="1"/>
  <c r="O21" i="48"/>
  <c r="H21" i="48"/>
  <c r="G21" i="48"/>
  <c r="C21" i="48"/>
  <c r="O20" i="48"/>
  <c r="H20" i="48"/>
  <c r="G20" i="48"/>
  <c r="C20" i="48"/>
  <c r="E20" i="48" s="1"/>
  <c r="O19" i="48"/>
  <c r="H19" i="48"/>
  <c r="G19" i="48"/>
  <c r="C19" i="48"/>
  <c r="H18" i="48"/>
  <c r="G18" i="48"/>
  <c r="C18" i="48"/>
  <c r="E18" i="48" s="1"/>
  <c r="H17" i="48"/>
  <c r="G17" i="48"/>
  <c r="C17" i="48"/>
  <c r="E17" i="48" s="1"/>
  <c r="A17" i="48" s="1"/>
  <c r="H16" i="48"/>
  <c r="G16" i="48"/>
  <c r="C16" i="48"/>
  <c r="H15" i="48"/>
  <c r="G15" i="48"/>
  <c r="C15" i="48"/>
  <c r="H14" i="48"/>
  <c r="G14" i="48"/>
  <c r="C14" i="48"/>
  <c r="H13" i="48"/>
  <c r="G13" i="48"/>
  <c r="C13" i="48"/>
  <c r="H12" i="48"/>
  <c r="G12" i="48"/>
  <c r="C12" i="48"/>
  <c r="O11" i="48"/>
  <c r="H11" i="48"/>
  <c r="G11" i="48"/>
  <c r="C11" i="48"/>
  <c r="H10" i="48"/>
  <c r="G10" i="48"/>
  <c r="C10" i="48"/>
  <c r="I6" i="48"/>
  <c r="I39" i="49" l="1"/>
  <c r="Q39" i="49"/>
  <c r="N39" i="49"/>
  <c r="N38" i="49"/>
  <c r="K38" i="49"/>
  <c r="N37" i="49"/>
  <c r="K36" i="49"/>
  <c r="N36" i="49" s="1"/>
  <c r="I35" i="49"/>
  <c r="N35" i="49"/>
  <c r="N34" i="49"/>
  <c r="K34" i="49"/>
  <c r="K33" i="49"/>
  <c r="Q33" i="49" s="1"/>
  <c r="K31" i="49"/>
  <c r="N31" i="49" s="1"/>
  <c r="K30" i="49"/>
  <c r="Q30" i="49" s="1"/>
  <c r="N30" i="49"/>
  <c r="N29" i="49"/>
  <c r="I29" i="49"/>
  <c r="K28" i="49"/>
  <c r="N28" i="49" s="1"/>
  <c r="K26" i="49"/>
  <c r="Q24" i="49"/>
  <c r="N24" i="49"/>
  <c r="K23" i="49"/>
  <c r="Q23" i="49" s="1"/>
  <c r="Q22" i="49"/>
  <c r="N22" i="49"/>
  <c r="K21" i="49"/>
  <c r="Q21" i="49" s="1"/>
  <c r="N20" i="49"/>
  <c r="Q20" i="49"/>
  <c r="K19" i="49"/>
  <c r="Q19" i="49" s="1"/>
  <c r="N18" i="49"/>
  <c r="K18" i="49"/>
  <c r="N17" i="49"/>
  <c r="I16" i="49"/>
  <c r="K16" i="49" s="1"/>
  <c r="Q11" i="49"/>
  <c r="I11" i="49"/>
  <c r="N11" i="49"/>
  <c r="I10" i="49"/>
  <c r="Q32" i="49"/>
  <c r="Q25" i="49"/>
  <c r="Q17" i="49"/>
  <c r="Q31" i="49"/>
  <c r="Q18" i="49"/>
  <c r="Q37" i="49"/>
  <c r="Q38" i="49"/>
  <c r="Q34" i="49"/>
  <c r="Q28" i="49"/>
  <c r="Q35" i="49"/>
  <c r="Q29" i="49"/>
  <c r="Q36" i="49"/>
  <c r="N25" i="49"/>
  <c r="N32" i="49"/>
  <c r="N33" i="49"/>
  <c r="N10" i="49"/>
  <c r="Q10" i="49"/>
  <c r="K15" i="49"/>
  <c r="I23" i="49"/>
  <c r="I31" i="49"/>
  <c r="I12" i="49"/>
  <c r="K12" i="49" s="1"/>
  <c r="E19" i="49"/>
  <c r="A19" i="49" s="1"/>
  <c r="N19" i="49" s="1"/>
  <c r="I25" i="49"/>
  <c r="I33" i="49"/>
  <c r="I14" i="49"/>
  <c r="K14" i="49" s="1"/>
  <c r="I22" i="49"/>
  <c r="I30" i="49"/>
  <c r="I38" i="49"/>
  <c r="K27" i="49"/>
  <c r="Q27" i="49" s="1"/>
  <c r="I32" i="49"/>
  <c r="I24" i="49"/>
  <c r="K40" i="49"/>
  <c r="Q40" i="49" s="1"/>
  <c r="I13" i="49"/>
  <c r="K13" i="49" s="1"/>
  <c r="I37" i="49"/>
  <c r="I18" i="48"/>
  <c r="K18" i="48" s="1"/>
  <c r="I20" i="48"/>
  <c r="K34" i="48"/>
  <c r="Q34" i="48" s="1"/>
  <c r="I21" i="48"/>
  <c r="I29" i="48"/>
  <c r="K29" i="48" s="1"/>
  <c r="I15" i="48"/>
  <c r="K15" i="48" s="1"/>
  <c r="I12" i="48"/>
  <c r="K12" i="48" s="1"/>
  <c r="I35" i="48"/>
  <c r="I34" i="48"/>
  <c r="I28" i="48"/>
  <c r="K40" i="48"/>
  <c r="Q40" i="48" s="1"/>
  <c r="I23" i="48"/>
  <c r="K23" i="48" s="1"/>
  <c r="I39" i="48"/>
  <c r="K39" i="48" s="1"/>
  <c r="K35" i="48"/>
  <c r="Q35" i="48" s="1"/>
  <c r="I30" i="48"/>
  <c r="K30" i="48" s="1"/>
  <c r="I13" i="48"/>
  <c r="K13" i="48" s="1"/>
  <c r="I11" i="48"/>
  <c r="E26" i="48"/>
  <c r="E11" i="48"/>
  <c r="A32" i="48"/>
  <c r="A36" i="48"/>
  <c r="A34" i="48"/>
  <c r="A33" i="48"/>
  <c r="E35" i="48"/>
  <c r="E40" i="48"/>
  <c r="A40" i="48" s="1"/>
  <c r="A18" i="48"/>
  <c r="E12" i="48"/>
  <c r="W19" i="48"/>
  <c r="E13" i="48"/>
  <c r="A13" i="48" s="1"/>
  <c r="E19" i="48"/>
  <c r="A19" i="48" s="1"/>
  <c r="A26" i="48"/>
  <c r="A23" i="48"/>
  <c r="K28" i="48"/>
  <c r="Q28" i="48" s="1"/>
  <c r="K11" i="48"/>
  <c r="Q11" i="48" s="1"/>
  <c r="I16" i="48"/>
  <c r="K16" i="48" s="1"/>
  <c r="K19" i="48"/>
  <c r="Q19" i="48" s="1"/>
  <c r="I32" i="48"/>
  <c r="K32" i="48" s="1"/>
  <c r="I25" i="48"/>
  <c r="K25" i="48" s="1"/>
  <c r="A20" i="48"/>
  <c r="A30" i="48"/>
  <c r="A25" i="48"/>
  <c r="A31" i="48"/>
  <c r="A39" i="48"/>
  <c r="A22" i="48"/>
  <c r="K27" i="48"/>
  <c r="Q27" i="48" s="1"/>
  <c r="I27" i="48"/>
  <c r="I19" i="48"/>
  <c r="I40" i="48"/>
  <c r="E10" i="48"/>
  <c r="I17" i="48"/>
  <c r="K17" i="48" s="1"/>
  <c r="N17" i="48" s="1"/>
  <c r="O17" i="48" s="1"/>
  <c r="E14" i="48"/>
  <c r="E15" i="48"/>
  <c r="K20" i="48"/>
  <c r="Q20" i="48" s="1"/>
  <c r="K24" i="48"/>
  <c r="E21" i="48"/>
  <c r="I10" i="48"/>
  <c r="K10" i="48" s="1"/>
  <c r="E37" i="48"/>
  <c r="I14" i="48"/>
  <c r="K14" i="48" s="1"/>
  <c r="I22" i="48"/>
  <c r="K22" i="48" s="1"/>
  <c r="E16" i="48"/>
  <c r="I31" i="48"/>
  <c r="K31" i="48" s="1"/>
  <c r="I26" i="48"/>
  <c r="K26" i="48" s="1"/>
  <c r="E28" i="48"/>
  <c r="A11" i="48"/>
  <c r="A24" i="48"/>
  <c r="K21" i="48"/>
  <c r="Q21" i="48" s="1"/>
  <c r="A29" i="48"/>
  <c r="E27" i="48"/>
  <c r="I36" i="48"/>
  <c r="K36" i="48" s="1"/>
  <c r="I37" i="48"/>
  <c r="K37" i="48" s="1"/>
  <c r="I38" i="48"/>
  <c r="K38" i="48" s="1"/>
  <c r="I33" i="48"/>
  <c r="K33" i="48" s="1"/>
  <c r="N33" i="48" s="1"/>
  <c r="O33" i="48" s="1"/>
  <c r="N26" i="49" l="1"/>
  <c r="O26" i="49" s="1"/>
  <c r="Q26" i="49" s="1"/>
  <c r="N23" i="49"/>
  <c r="N21" i="49"/>
  <c r="N16" i="49"/>
  <c r="O16" i="49" s="1"/>
  <c r="Q16" i="49" s="1"/>
  <c r="N14" i="49"/>
  <c r="O14" i="49" s="1"/>
  <c r="Q14" i="49" s="1"/>
  <c r="N13" i="49"/>
  <c r="O13" i="49" s="1"/>
  <c r="Q13" i="49" s="1"/>
  <c r="N12" i="49"/>
  <c r="O12" i="49" s="1"/>
  <c r="F48" i="49"/>
  <c r="L6" i="49" s="1"/>
  <c r="K41" i="49"/>
  <c r="N27" i="49"/>
  <c r="N15" i="49"/>
  <c r="O15" i="49" s="1"/>
  <c r="Q15" i="49" s="1"/>
  <c r="N40" i="49"/>
  <c r="N18" i="48"/>
  <c r="O18" i="48" s="1"/>
  <c r="Q18" i="48" s="1"/>
  <c r="N34" i="48"/>
  <c r="N29" i="48"/>
  <c r="O29" i="48" s="1"/>
  <c r="Q29" i="48" s="1"/>
  <c r="N40" i="48"/>
  <c r="N23" i="48"/>
  <c r="O23" i="48" s="1"/>
  <c r="Q23" i="48" s="1"/>
  <c r="N39" i="48"/>
  <c r="O39" i="48" s="1"/>
  <c r="Q39" i="48" s="1"/>
  <c r="N32" i="48"/>
  <c r="O32" i="48" s="1"/>
  <c r="Q32" i="48" s="1"/>
  <c r="N30" i="48"/>
  <c r="O30" i="48" s="1"/>
  <c r="Q30" i="48" s="1"/>
  <c r="N25" i="48"/>
  <c r="O25" i="48" s="1"/>
  <c r="Q25" i="48" s="1"/>
  <c r="N11" i="48"/>
  <c r="A35" i="48"/>
  <c r="N35" i="48" s="1"/>
  <c r="A12" i="48"/>
  <c r="N12" i="48" s="1"/>
  <c r="O12" i="48" s="1"/>
  <c r="Q12" i="48" s="1"/>
  <c r="N19" i="48"/>
  <c r="N13" i="48"/>
  <c r="O13" i="48" s="1"/>
  <c r="Q13" i="48" s="1"/>
  <c r="N38" i="48"/>
  <c r="O38" i="48" s="1"/>
  <c r="Q38" i="48" s="1"/>
  <c r="K41" i="48"/>
  <c r="N26" i="48"/>
  <c r="O26" i="48" s="1"/>
  <c r="Q26" i="48" s="1"/>
  <c r="A28" i="48"/>
  <c r="N28" i="48" s="1"/>
  <c r="A21" i="48"/>
  <c r="N21" i="48" s="1"/>
  <c r="N20" i="48"/>
  <c r="A15" i="48"/>
  <c r="N15" i="48" s="1"/>
  <c r="O15" i="48" s="1"/>
  <c r="Q15" i="48" s="1"/>
  <c r="N22" i="48"/>
  <c r="O22" i="48" s="1"/>
  <c r="Q22" i="48" s="1"/>
  <c r="A14" i="48"/>
  <c r="N14" i="48" s="1"/>
  <c r="O14" i="48" s="1"/>
  <c r="Q14" i="48" s="1"/>
  <c r="A16" i="48"/>
  <c r="N16" i="48" s="1"/>
  <c r="O16" i="48" s="1"/>
  <c r="Q16" i="48" s="1"/>
  <c r="N36" i="48"/>
  <c r="O36" i="48" s="1"/>
  <c r="Q36" i="48" s="1"/>
  <c r="A37" i="48"/>
  <c r="N37" i="48" s="1"/>
  <c r="O37" i="48" s="1"/>
  <c r="Q37" i="48" s="1"/>
  <c r="Q17" i="48"/>
  <c r="Q33" i="48"/>
  <c r="A27" i="48"/>
  <c r="N27" i="48" s="1"/>
  <c r="N24" i="48"/>
  <c r="O24" i="48" s="1"/>
  <c r="Q24" i="48" s="1"/>
  <c r="A10" i="48"/>
  <c r="N31" i="48"/>
  <c r="O31" i="48" s="1"/>
  <c r="Q31" i="48" s="1"/>
  <c r="O41" i="49" l="1"/>
  <c r="N48" i="49" s="1"/>
  <c r="Q12" i="49"/>
  <c r="Q41" i="49" s="1"/>
  <c r="L48" i="49" s="1"/>
  <c r="F48" i="48"/>
  <c r="L6" i="48" s="1"/>
  <c r="N10" i="48"/>
  <c r="O10" i="48" s="1"/>
  <c r="O41" i="48" l="1"/>
  <c r="N48" i="48" s="1"/>
  <c r="Q10" i="48"/>
  <c r="Q41" i="48" l="1"/>
  <c r="L48" i="48" s="1"/>
  <c r="I20" i="2" l="1"/>
  <c r="I19" i="2" l="1"/>
  <c r="I15" i="2" l="1"/>
  <c r="I14" i="2"/>
  <c r="I16" i="2"/>
  <c r="I6" i="2" l="1"/>
  <c r="I7" i="2"/>
  <c r="I8" i="2"/>
  <c r="I9" i="2"/>
  <c r="I10" i="2"/>
  <c r="I11" i="2"/>
  <c r="I12" i="2"/>
  <c r="I13" i="2"/>
  <c r="I17" i="2"/>
  <c r="I18" i="2"/>
  <c r="I5" i="2"/>
</calcChain>
</file>

<file path=xl/sharedStrings.xml><?xml version="1.0" encoding="utf-8"?>
<sst xmlns="http://schemas.openxmlformats.org/spreadsheetml/2006/main" count="309" uniqueCount="138">
  <si>
    <t>年</t>
    <rPh sb="0" eb="1">
      <t>ネン</t>
    </rPh>
    <phoneticPr fontId="1"/>
  </si>
  <si>
    <t>勤務時間</t>
    <rPh sb="0" eb="2">
      <t>キンム</t>
    </rPh>
    <rPh sb="2" eb="4">
      <t>ジカン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</si>
  <si>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</si>
  <si>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</si>
  <si>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</si>
  <si>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勤怠</t>
    <rPh sb="0" eb="2">
      <t>キンタイ</t>
    </rPh>
    <phoneticPr fontId="1"/>
  </si>
  <si>
    <t>勤 務 届</t>
    <rPh sb="0" eb="1">
      <t>ツトム</t>
    </rPh>
    <rPh sb="2" eb="3">
      <t>ツトム</t>
    </rPh>
    <rPh sb="4" eb="5">
      <t>トドケ</t>
    </rPh>
    <phoneticPr fontId="1"/>
  </si>
  <si>
    <t>月分</t>
    <rPh sb="0" eb="1">
      <t>ガツ</t>
    </rPh>
    <rPh sb="1" eb="2">
      <t>ブン</t>
    </rPh>
    <phoneticPr fontId="1"/>
  </si>
  <si>
    <t>承　認
（ＧＬ/ＰＬ）</t>
    <phoneticPr fontId="1"/>
  </si>
  <si>
    <t>始業時刻</t>
    <rPh sb="0" eb="2">
      <t>シギョウ</t>
    </rPh>
    <rPh sb="2" eb="4">
      <t>ジコク</t>
    </rPh>
    <phoneticPr fontId="1"/>
  </si>
  <si>
    <t>休憩</t>
    <rPh sb="0" eb="2">
      <t>キュウケイ</t>
    </rPh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</si>
  <si>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</si>
  <si>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</si>
  <si>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印</t>
    <rPh sb="0" eb="1">
      <t>イン</t>
    </rPh>
    <phoneticPr fontId="1"/>
  </si>
  <si>
    <t>計</t>
    <rPh sb="0" eb="1">
      <t>ケイ</t>
    </rPh>
    <phoneticPr fontId="1"/>
  </si>
  <si>
    <t>超　勤　時　間</t>
    <rPh sb="0" eb="1">
      <t>チョウ</t>
    </rPh>
    <rPh sb="2" eb="3">
      <t>ツトム</t>
    </rPh>
    <rPh sb="4" eb="5">
      <t>ジ</t>
    </rPh>
    <rPh sb="6" eb="7">
      <t>アイダ</t>
    </rPh>
    <phoneticPr fontId="1"/>
  </si>
  <si>
    <t>深夜</t>
    <rPh sb="0" eb="2">
      <t>シンヤ</t>
    </rPh>
    <phoneticPr fontId="1"/>
  </si>
  <si>
    <t>備　考</t>
    <rPh sb="0" eb="1">
      <t>ビ</t>
    </rPh>
    <rPh sb="2" eb="3">
      <t>コウ</t>
    </rPh>
    <phoneticPr fontId="1"/>
  </si>
  <si>
    <t>実働
時間</t>
    <rPh sb="0" eb="2">
      <t>ジツドウ</t>
    </rPh>
    <rPh sb="3" eb="5">
      <t>ジカン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</si>
  <si>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</si>
  <si>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</si>
  <si>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終業時刻</t>
    <rPh sb="0" eb="2">
      <t>シュウギョウ</t>
    </rPh>
    <rPh sb="2" eb="4">
      <t>ジコク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</si>
  <si>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</si>
  <si>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</si>
  <si>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No</t>
    <phoneticPr fontId="1"/>
  </si>
  <si>
    <t>休憩時間</t>
    <rPh sb="0" eb="2">
      <t>キュウケイ</t>
    </rPh>
    <rPh sb="2" eb="4">
      <t>ジカン</t>
    </rPh>
    <phoneticPr fontId="1"/>
  </si>
  <si>
    <t>超勤開始時刻</t>
    <rPh sb="0" eb="2">
      <t>チョウキン</t>
    </rPh>
    <rPh sb="2" eb="4">
      <t>カイシ</t>
    </rPh>
    <rPh sb="4" eb="6">
      <t>ジコク</t>
    </rPh>
    <phoneticPr fontId="1"/>
  </si>
  <si>
    <t>所定労働時間(日)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</si>
  <si>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合 計</t>
    <rPh sb="0" eb="1">
      <t>ゴウ</t>
    </rPh>
    <rPh sb="2" eb="3">
      <t>ケイ</t>
    </rPh>
    <phoneticPr fontId="1"/>
  </si>
  <si>
    <t>休憩時間（昼）</t>
    <rPh sb="0" eb="2">
      <t>キュウケイ</t>
    </rPh>
    <rPh sb="2" eb="4">
      <t>ジカン</t>
    </rPh>
    <rPh sb="5" eb="6">
      <t>ヒル</t>
    </rPh>
    <phoneticPr fontId="1"/>
  </si>
  <si>
    <t>有給休暇</t>
    <rPh sb="0" eb="2">
      <t>ユウキュウ</t>
    </rPh>
    <rPh sb="2" eb="4">
      <t>キュウカ</t>
    </rPh>
    <phoneticPr fontId="1"/>
  </si>
  <si>
    <t>欠勤</t>
    <rPh sb="0" eb="2">
      <t>ケッキン</t>
    </rPh>
    <phoneticPr fontId="1"/>
  </si>
  <si>
    <t>出勤</t>
    <rPh sb="0" eb="2">
      <t>シュッキン</t>
    </rPh>
    <phoneticPr fontId="1"/>
  </si>
  <si>
    <t>特別休暇</t>
    <rPh sb="0" eb="2">
      <t>トクベツ</t>
    </rPh>
    <rPh sb="2" eb="4">
      <t>キュウカ</t>
    </rPh>
    <phoneticPr fontId="1"/>
  </si>
  <si>
    <t>所定日数</t>
    <rPh sb="0" eb="2">
      <t>ショテイ</t>
    </rPh>
    <rPh sb="2" eb="4">
      <t>ニッスウ</t>
    </rPh>
    <phoneticPr fontId="1"/>
  </si>
  <si>
    <t>超勤</t>
    <rPh sb="0" eb="2">
      <t>チョウキン</t>
    </rPh>
    <phoneticPr fontId="1"/>
  </si>
  <si>
    <t>控除時間</t>
    <rPh sb="0" eb="2">
      <t>コウジョ</t>
    </rPh>
    <rPh sb="2" eb="4">
      <t>ジカン</t>
    </rPh>
    <phoneticPr fontId="1"/>
  </si>
  <si>
    <t>所定労働時間(月)</t>
    <rPh sb="0" eb="2">
      <t>ショテイ</t>
    </rPh>
    <rPh sb="2" eb="4">
      <t>ロウドウ</t>
    </rPh>
    <rPh sb="4" eb="6">
      <t>ジカン</t>
    </rPh>
    <rPh sb="7" eb="8">
      <t>ツキ</t>
    </rPh>
    <phoneticPr fontId="1"/>
  </si>
  <si>
    <t>控除</t>
    <rPh sb="0" eb="2">
      <t>コウジョ</t>
    </rPh>
    <phoneticPr fontId="1"/>
  </si>
  <si>
    <t>社員番号</t>
    <rPh sb="0" eb="2">
      <t>シャイン</t>
    </rPh>
    <rPh sb="2" eb="4">
      <t>バンゴウ</t>
    </rPh>
    <phoneticPr fontId="1"/>
  </si>
  <si>
    <t>氏　名</t>
    <rPh sb="0" eb="1">
      <t>シ</t>
    </rPh>
    <rPh sb="2" eb="3">
      <t>ナ</t>
    </rPh>
    <phoneticPr fontId="1"/>
  </si>
  <si>
    <t>勤　務　時　間</t>
    <rPh sb="0" eb="1">
      <t>ツトム</t>
    </rPh>
    <rPh sb="2" eb="3">
      <t>ツトム</t>
    </rPh>
    <rPh sb="4" eb="5">
      <t>ジ</t>
    </rPh>
    <rPh sb="6" eb="7">
      <t>アイダ</t>
    </rPh>
    <phoneticPr fontId="1"/>
  </si>
  <si>
    <t>振休</t>
    <rPh sb="0" eb="1">
      <t>シン</t>
    </rPh>
    <rPh sb="1" eb="2">
      <t>キュウ</t>
    </rPh>
    <phoneticPr fontId="1"/>
  </si>
  <si>
    <t>法定
45ｈ超</t>
    <rPh sb="0" eb="2">
      <t>ホウテイ</t>
    </rPh>
    <rPh sb="6" eb="7">
      <t>コ</t>
    </rPh>
    <phoneticPr fontId="1"/>
  </si>
  <si>
    <t>法定
45ｈ以内</t>
    <rPh sb="0" eb="2">
      <t>ホウテイ</t>
    </rPh>
    <rPh sb="6" eb="8">
      <t>イナイ</t>
    </rPh>
    <phoneticPr fontId="1"/>
  </si>
  <si>
    <t>休日</t>
    <rPh sb="0" eb="2">
      <t>キュウジツ</t>
    </rPh>
    <phoneticPr fontId="1"/>
  </si>
  <si>
    <t>勤 務 先</t>
    <rPh sb="0" eb="1">
      <t>ツトム</t>
    </rPh>
    <rPh sb="2" eb="3">
      <t>ツトム</t>
    </rPh>
    <rPh sb="4" eb="5">
      <t>サキ</t>
    </rPh>
    <phoneticPr fontId="1"/>
  </si>
  <si>
    <t>■ 勤務先設定</t>
    <rPh sb="2" eb="4">
      <t>キンム</t>
    </rPh>
    <rPh sb="4" eb="5">
      <t>サキ</t>
    </rPh>
    <rPh sb="5" eb="7">
      <t>セッテイ</t>
    </rPh>
    <phoneticPr fontId="1"/>
  </si>
  <si>
    <t>勤　務　先</t>
    <rPh sb="0" eb="1">
      <t>ツトム</t>
    </rPh>
    <rPh sb="2" eb="3">
      <t>ツトム</t>
    </rPh>
    <rPh sb="4" eb="5">
      <t>サキ</t>
    </rPh>
    <phoneticPr fontId="1"/>
  </si>
  <si>
    <t>　</t>
    <phoneticPr fontId="1"/>
  </si>
  <si>
    <t>■　勤務時間等について</t>
    <rPh sb="2" eb="4">
      <t>キンム</t>
    </rPh>
    <rPh sb="4" eb="6">
      <t>ジカン</t>
    </rPh>
    <rPh sb="6" eb="7">
      <t>トウ</t>
    </rPh>
    <phoneticPr fontId="1"/>
  </si>
  <si>
    <t>■ 休日勤務時の休憩時間について（労働基準法による）</t>
    <rPh sb="2" eb="4">
      <t>キュウジツ</t>
    </rPh>
    <rPh sb="4" eb="6">
      <t>キンム</t>
    </rPh>
    <rPh sb="6" eb="7">
      <t>ジ</t>
    </rPh>
    <rPh sb="8" eb="10">
      <t>キュウケイ</t>
    </rPh>
    <rPh sb="10" eb="12">
      <t>ジカン</t>
    </rPh>
    <rPh sb="17" eb="19">
      <t>ロウドウ</t>
    </rPh>
    <rPh sb="19" eb="22">
      <t>キジュンホウ</t>
    </rPh>
    <phoneticPr fontId="1"/>
  </si>
  <si>
    <t>労働時間が６時間以内</t>
    <rPh sb="0" eb="2">
      <t>ロウドウ</t>
    </rPh>
    <rPh sb="2" eb="4">
      <t>ジカン</t>
    </rPh>
    <rPh sb="6" eb="8">
      <t>ジカン</t>
    </rPh>
    <rPh sb="8" eb="10">
      <t>イナイ</t>
    </rPh>
    <phoneticPr fontId="1"/>
  </si>
  <si>
    <t>労働時間が６～８時間</t>
    <rPh sb="0" eb="2">
      <t>ロウドウ</t>
    </rPh>
    <rPh sb="2" eb="4">
      <t>ジカン</t>
    </rPh>
    <rPh sb="8" eb="10">
      <t>ジカン</t>
    </rPh>
    <phoneticPr fontId="1"/>
  </si>
  <si>
    <t>労働時間が８時間を超える</t>
    <rPh sb="0" eb="2">
      <t>ロウドウ</t>
    </rPh>
    <rPh sb="2" eb="4">
      <t>ジカン</t>
    </rPh>
    <rPh sb="6" eb="8">
      <t>ジカン</t>
    </rPh>
    <rPh sb="9" eb="10">
      <t>コ</t>
    </rPh>
    <phoneticPr fontId="1"/>
  </si>
  <si>
    <t>：　４５分以上</t>
    <rPh sb="4" eb="5">
      <t>フン</t>
    </rPh>
    <rPh sb="5" eb="7">
      <t>イジョウ</t>
    </rPh>
    <phoneticPr fontId="1"/>
  </si>
  <si>
    <t>：　６０分以上</t>
    <rPh sb="4" eb="5">
      <t>フン</t>
    </rPh>
    <rPh sb="5" eb="7">
      <t>イジョウ</t>
    </rPh>
    <phoneticPr fontId="1"/>
  </si>
  <si>
    <t>　休憩時間</t>
    <rPh sb="1" eb="3">
      <t>キュウケイ</t>
    </rPh>
    <rPh sb="3" eb="5">
      <t>ジカン</t>
    </rPh>
    <phoneticPr fontId="1"/>
  </si>
  <si>
    <t>所定労働時間（日）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</si>
  <si>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超勤開始時間</t>
    <rPh sb="0" eb="2">
      <t>チョウキン</t>
    </rPh>
    <rPh sb="2" eb="4">
      <t>カイシ</t>
    </rPh>
    <rPh sb="4" eb="6">
      <t>ジカン</t>
    </rPh>
    <phoneticPr fontId="1"/>
  </si>
  <si>
    <t>：　取得しなくて良い</t>
    <rPh sb="2" eb="4">
      <t>シュトク</t>
    </rPh>
    <rPh sb="8" eb="9">
      <t>ヨ</t>
    </rPh>
    <phoneticPr fontId="1"/>
  </si>
  <si>
    <t>深夜勤務時間 ： 22：00～翌5：00</t>
    <rPh sb="0" eb="2">
      <t>シンヤ</t>
    </rPh>
    <rPh sb="2" eb="4">
      <t>キンム</t>
    </rPh>
    <rPh sb="4" eb="6">
      <t>ジカン</t>
    </rPh>
    <rPh sb="15" eb="16">
      <t>ヨク</t>
    </rPh>
    <phoneticPr fontId="1"/>
  </si>
  <si>
    <t>(祝日)</t>
    <rPh sb="1" eb="3">
      <t>シュクジツ</t>
    </rPh>
    <phoneticPr fontId="1"/>
  </si>
  <si>
    <t>祝</t>
    <rPh sb="0" eb="1">
      <t>シュク</t>
    </rPh>
    <phoneticPr fontId="1"/>
  </si>
  <si>
    <t>振休予定を
超勤に振替</t>
    <rPh sb="0" eb="2">
      <t>フリキュウ</t>
    </rPh>
    <rPh sb="2" eb="4">
      <t>ヨテイ</t>
    </rPh>
    <rPh sb="6" eb="8">
      <t>チョウキン</t>
    </rPh>
    <rPh sb="9" eb="11">
      <t>フリカエ</t>
    </rPh>
    <phoneticPr fontId="1"/>
  </si>
  <si>
    <t>休日出勤日付</t>
    <rPh sb="0" eb="2">
      <t>キュウジツ</t>
    </rPh>
    <rPh sb="2" eb="4">
      <t>シュッキン</t>
    </rPh>
    <rPh sb="4" eb="5">
      <t>ヒ</t>
    </rPh>
    <rPh sb="5" eb="6">
      <t>ツケ</t>
    </rPh>
    <phoneticPr fontId="1"/>
  </si>
  <si>
    <t>時間</t>
    <rPh sb="0" eb="2">
      <t>ジカン</t>
    </rPh>
    <phoneticPr fontId="1"/>
  </si>
  <si>
    <t>理　由</t>
    <rPh sb="0" eb="1">
      <t>リ</t>
    </rPh>
    <rPh sb="2" eb="3">
      <t>ユ</t>
    </rPh>
    <phoneticPr fontId="1"/>
  </si>
  <si>
    <t>該当年月</t>
    <rPh sb="0" eb="2">
      <t>ガイトウ</t>
    </rPh>
    <rPh sb="2" eb="3">
      <t>ネン</t>
    </rPh>
    <rPh sb="3" eb="4">
      <t>ツキ</t>
    </rPh>
    <phoneticPr fontId="1"/>
  </si>
  <si>
    <t>(総務使用欄)</t>
    <phoneticPr fontId="1"/>
  </si>
  <si>
    <t>法定
60ｈ超</t>
    <rPh sb="0" eb="2">
      <t>ホウテイ</t>
    </rPh>
    <rPh sb="6" eb="7">
      <t>コ</t>
    </rPh>
    <phoneticPr fontId="1"/>
  </si>
  <si>
    <t>■祝祭日設定</t>
    <rPh sb="1" eb="4">
      <t>シュクサイジツ</t>
    </rPh>
    <rPh sb="4" eb="6">
      <t>セッテイ</t>
    </rPh>
    <phoneticPr fontId="1"/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</si>
  <si>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</si>
  <si>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</si>
  <si>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</si>
  <si>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</si>
  <si>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</si>
  <si>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</si>
  <si>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</si>
  <si>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</si>
  <si>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文化の日</t>
  </si>
  <si>
    <t>勤労感謝の日</t>
  </si>
  <si>
    <t>元日</t>
  </si>
  <si>
    <t>成人の日</t>
  </si>
  <si>
    <t>建国記念の日</t>
  </si>
  <si>
    <t>天皇誕生日</t>
  </si>
  <si>
    <t>通勤</t>
    <rPh sb="0" eb="2">
      <t>ツウキン</t>
    </rPh>
    <phoneticPr fontId="1"/>
  </si>
  <si>
    <t>テレ
ワーク</t>
    <phoneticPr fontId="1"/>
  </si>
  <si>
    <t>テレワーク</t>
    <phoneticPr fontId="1"/>
  </si>
  <si>
    <t/>
  </si>
  <si>
    <t>祝</t>
  </si>
  <si>
    <t>ほげ</t>
    <phoneticPr fontId="1"/>
  </si>
  <si>
    <t>有給休暇</t>
    <phoneticPr fontId="1"/>
  </si>
  <si>
    <t>出勤</t>
  </si>
  <si>
    <t>有給休暇</t>
  </si>
  <si>
    <t>休日</t>
  </si>
  <si>
    <t>春分の日</t>
  </si>
  <si>
    <t>スポーツの日</t>
  </si>
  <si>
    <t>2024/01/01</t>
  </si>
  <si>
    <t>2024/01/08</t>
  </si>
  <si>
    <t>2024/02/11</t>
  </si>
  <si>
    <t>2024/02/12</t>
  </si>
  <si>
    <t>2024/02/23</t>
  </si>
  <si>
    <t>2024/03/20</t>
  </si>
  <si>
    <t>2024/04/29</t>
  </si>
  <si>
    <t>2024/05/03</t>
  </si>
  <si>
    <t>2024/05/04</t>
  </si>
  <si>
    <t>2024/05/05</t>
  </si>
  <si>
    <t>2024/05/06</t>
  </si>
  <si>
    <t>2024/07/15</t>
  </si>
  <si>
    <t>2024/08/11</t>
  </si>
  <si>
    <t>2024/08/12</t>
  </si>
  <si>
    <t>2024/09/16</t>
  </si>
  <si>
    <t>2024/09/22</t>
  </si>
  <si>
    <t>2024/09/23</t>
  </si>
  <si>
    <t>2024/10/14</t>
  </si>
  <si>
    <t>2024/11/03</t>
  </si>
  <si>
    <t>2024/11/04</t>
  </si>
  <si>
    <t>2024/11/23</t>
  </si>
  <si>
    <t>2025/01/01</t>
  </si>
  <si>
    <t>2025/01/13</t>
  </si>
  <si>
    <t>2025/02/11</t>
  </si>
  <si>
    <t>2025/02/23</t>
  </si>
  <si>
    <t>2025/02/24</t>
  </si>
  <si>
    <t>2025/03/20</t>
  </si>
  <si>
    <t>2025/04/29</t>
  </si>
  <si>
    <t>2025/05/03</t>
  </si>
  <si>
    <t>2025/05/04</t>
  </si>
  <si>
    <t>2025/05/05</t>
  </si>
  <si>
    <t>2025/05/06</t>
  </si>
  <si>
    <t>2025/07/21</t>
  </si>
  <si>
    <t>2025/08/11</t>
  </si>
  <si>
    <t>2025/09/15</t>
  </si>
  <si>
    <t>2025/09/23</t>
  </si>
  <si>
    <t>2025/10/13</t>
  </si>
  <si>
    <t>2025/11/03</t>
  </si>
  <si>
    <t>2025/11/23</t>
  </si>
  <si>
    <t>2025/11/24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</si>
</sst>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"/>
    <numFmt numFmtId="177" formatCode="000"/>
    <numFmt numFmtId="178" formatCode="yyyy/m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Yu Gothic UI"/>
      <family val="3"/>
      <charset val="128"/>
    </font>
    <font>
      <b/>
      <sz val="12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0"/>
      <color theme="0"/>
      <name val="Yu Gothic UI"/>
      <family val="3"/>
      <charset val="128"/>
    </font>
    <font>
      <b/>
      <sz val="10"/>
      <color rgb="FFFF0000"/>
      <name val="Yu Gothic UI"/>
      <family val="3"/>
      <charset val="128"/>
    </font>
    <font>
      <sz val="10"/>
      <name val="Yu Gothic UI"/>
      <family val="3"/>
      <charset val="128"/>
    </font>
    <font>
      <sz val="9"/>
      <name val="Yu Gothic UI"/>
      <family val="3"/>
      <charset val="128"/>
    </font>
    <font>
      <sz val="9"/>
      <color theme="1"/>
      <name val="Yu Gothic UI"/>
      <family val="3"/>
      <charset val="128"/>
    </font>
    <font>
      <sz val="9"/>
      <color theme="0" tint="-0.249977111117893"/>
      <name val="Yu Gothic UI"/>
      <family val="3"/>
      <charset val="128"/>
    </font>
    <font>
      <sz val="8"/>
      <color theme="1"/>
      <name val="Yu Gothic UI"/>
      <family val="3"/>
      <charset val="128"/>
    </font>
    <font>
      <sz val="8"/>
      <name val="Yu Gothic UI"/>
      <family val="3"/>
      <charset val="128"/>
    </font>
    <font>
      <b/>
      <sz val="9"/>
      <color theme="1"/>
      <name val="Yu Gothic UI"/>
      <family val="3"/>
      <charset val="128"/>
    </font>
    <font>
      <sz val="7"/>
      <color theme="1"/>
      <name val="Yu Gothic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38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wrapText="1" shrinkToFit="1"/>
    </xf>
    <xf numFmtId="177" fontId="10" fillId="0" borderId="53" xfId="0" applyNumberFormat="1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shrinkToFit="1"/>
    </xf>
    <xf numFmtId="176" fontId="6" fillId="0" borderId="0" xfId="0" applyNumberFormat="1" applyFont="1" applyAlignment="1">
      <alignment horizontal="center" vertical="center" shrinkToFit="1"/>
    </xf>
    <xf numFmtId="0" fontId="3" fillId="0" borderId="3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176" fontId="8" fillId="3" borderId="2" xfId="0" applyNumberFormat="1" applyFont="1" applyFill="1" applyBorder="1" applyAlignment="1">
      <alignment horizontal="center" shrinkToFit="1"/>
    </xf>
    <xf numFmtId="176" fontId="8" fillId="3" borderId="50" xfId="0" applyNumberFormat="1" applyFont="1" applyFill="1" applyBorder="1" applyAlignment="1">
      <alignment horizontal="center" shrinkToFit="1"/>
    </xf>
    <xf numFmtId="176" fontId="8" fillId="3" borderId="24" xfId="0" applyNumberFormat="1" applyFont="1" applyFill="1" applyBorder="1" applyAlignment="1">
      <alignment horizontal="center" shrinkToFit="1"/>
    </xf>
    <xf numFmtId="176" fontId="8" fillId="3" borderId="7" xfId="0" applyNumberFormat="1" applyFont="1" applyFill="1" applyBorder="1" applyAlignment="1">
      <alignment horizontal="center" shrinkToFit="1"/>
    </xf>
    <xf numFmtId="176" fontId="8" fillId="3" borderId="8" xfId="0" applyNumberFormat="1" applyFont="1" applyFill="1" applyBorder="1" applyAlignment="1">
      <alignment horizontal="center" shrinkToFit="1"/>
    </xf>
    <xf numFmtId="176" fontId="8" fillId="3" borderId="6" xfId="0" applyNumberFormat="1" applyFont="1" applyFill="1" applyBorder="1" applyAlignment="1">
      <alignment horizontal="center" shrinkToFit="1"/>
    </xf>
    <xf numFmtId="176" fontId="8" fillId="3" borderId="30" xfId="0" applyNumberFormat="1" applyFont="1" applyFill="1" applyBorder="1" applyAlignment="1">
      <alignment horizontal="center" shrinkToFit="1"/>
    </xf>
    <xf numFmtId="0" fontId="10" fillId="0" borderId="0" xfId="0" applyFont="1" applyAlignment="1">
      <alignment horizontal="center" vertical="center" shrinkToFit="1"/>
    </xf>
    <xf numFmtId="0" fontId="10" fillId="0" borderId="9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176" fontId="10" fillId="3" borderId="39" xfId="0" applyNumberFormat="1" applyFont="1" applyFill="1" applyBorder="1" applyAlignment="1">
      <alignment horizontal="center" vertical="center" shrinkToFit="1"/>
    </xf>
    <xf numFmtId="20" fontId="10" fillId="3" borderId="47" xfId="0" applyNumberFormat="1" applyFont="1" applyFill="1" applyBorder="1" applyAlignment="1">
      <alignment horizontal="center" vertical="center" shrinkToFit="1"/>
    </xf>
    <xf numFmtId="20" fontId="9" fillId="3" borderId="44" xfId="0" applyNumberFormat="1" applyFont="1" applyFill="1" applyBorder="1" applyAlignment="1">
      <alignment horizontal="center" vertical="center" shrinkToFit="1"/>
    </xf>
    <xf numFmtId="20" fontId="10" fillId="3" borderId="39" xfId="0" applyNumberFormat="1" applyFont="1" applyFill="1" applyBorder="1" applyAlignment="1">
      <alignment horizontal="center" vertical="center" shrinkToFit="1"/>
    </xf>
    <xf numFmtId="176" fontId="9" fillId="3" borderId="39" xfId="0" applyNumberFormat="1" applyFont="1" applyFill="1" applyBorder="1" applyAlignment="1">
      <alignment horizontal="center" vertical="center" shrinkToFit="1"/>
    </xf>
    <xf numFmtId="20" fontId="11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25" xfId="0" applyFont="1" applyBorder="1" applyAlignment="1">
      <alignment vertical="center" shrinkToFit="1"/>
    </xf>
    <xf numFmtId="0" fontId="10" fillId="0" borderId="25" xfId="0" applyFont="1" applyBorder="1" applyAlignment="1">
      <alignment vertical="center" textRotation="255" shrinkToFit="1"/>
    </xf>
    <xf numFmtId="0" fontId="14" fillId="0" borderId="2" xfId="0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shrinkToFit="1"/>
    </xf>
    <xf numFmtId="176" fontId="10" fillId="3" borderId="15" xfId="0" applyNumberFormat="1" applyFont="1" applyFill="1" applyBorder="1" applyAlignment="1">
      <alignment horizontal="center" shrinkToFit="1"/>
    </xf>
    <xf numFmtId="176" fontId="9" fillId="3" borderId="15" xfId="0" applyNumberFormat="1" applyFont="1" applyFill="1" applyBorder="1" applyAlignment="1">
      <alignment horizontal="center" shrinkToFit="1"/>
    </xf>
    <xf numFmtId="176" fontId="10" fillId="5" borderId="15" xfId="0" applyNumberFormat="1" applyFont="1" applyFill="1" applyBorder="1" applyAlignment="1">
      <alignment horizontal="center" shrinkToFit="1"/>
    </xf>
    <xf numFmtId="176" fontId="10" fillId="3" borderId="58" xfId="0" applyNumberFormat="1" applyFont="1" applyFill="1" applyBorder="1" applyAlignment="1">
      <alignment horizontal="center" shrinkToFit="1"/>
    </xf>
    <xf numFmtId="176" fontId="10" fillId="5" borderId="59" xfId="0" applyNumberFormat="1" applyFont="1" applyFill="1" applyBorder="1" applyAlignment="1">
      <alignment horizontal="center" shrinkToFit="1"/>
    </xf>
    <xf numFmtId="176" fontId="10" fillId="5" borderId="37" xfId="0" applyNumberFormat="1" applyFont="1" applyFill="1" applyBorder="1" applyAlignment="1">
      <alignment horizontal="center" shrinkToFit="1"/>
    </xf>
    <xf numFmtId="176" fontId="10" fillId="5" borderId="53" xfId="0" applyNumberFormat="1" applyFont="1" applyFill="1" applyBorder="1" applyAlignment="1">
      <alignment horizontal="center" shrinkToFit="1"/>
    </xf>
    <xf numFmtId="176" fontId="10" fillId="5" borderId="60" xfId="0" applyNumberFormat="1" applyFont="1" applyFill="1" applyBorder="1" applyAlignment="1">
      <alignment horizontal="center" shrinkToFit="1"/>
    </xf>
    <xf numFmtId="0" fontId="10" fillId="0" borderId="3" xfId="0" applyFont="1" applyBorder="1" applyAlignment="1">
      <alignment horizontal="center" shrinkToFit="1"/>
    </xf>
    <xf numFmtId="176" fontId="10" fillId="3" borderId="3" xfId="0" applyNumberFormat="1" applyFont="1" applyFill="1" applyBorder="1" applyAlignment="1">
      <alignment horizontal="center" shrinkToFit="1"/>
    </xf>
    <xf numFmtId="176" fontId="9" fillId="3" borderId="3" xfId="0" applyNumberFormat="1" applyFont="1" applyFill="1" applyBorder="1" applyAlignment="1">
      <alignment horizontal="center" shrinkToFit="1"/>
    </xf>
    <xf numFmtId="176" fontId="10" fillId="5" borderId="3" xfId="0" applyNumberFormat="1" applyFont="1" applyFill="1" applyBorder="1" applyAlignment="1">
      <alignment horizontal="center" shrinkToFit="1"/>
    </xf>
    <xf numFmtId="176" fontId="10" fillId="3" borderId="61" xfId="0" applyNumberFormat="1" applyFont="1" applyFill="1" applyBorder="1" applyAlignment="1">
      <alignment horizontal="center" shrinkToFit="1"/>
    </xf>
    <xf numFmtId="176" fontId="10" fillId="5" borderId="56" xfId="0" applyNumberFormat="1" applyFont="1" applyFill="1" applyBorder="1" applyAlignment="1">
      <alignment horizontal="center" shrinkToFit="1"/>
    </xf>
    <xf numFmtId="176" fontId="10" fillId="5" borderId="16" xfId="0" applyNumberFormat="1" applyFont="1" applyFill="1" applyBorder="1" applyAlignment="1">
      <alignment horizontal="center" shrinkToFit="1"/>
    </xf>
    <xf numFmtId="176" fontId="10" fillId="5" borderId="57" xfId="0" applyNumberFormat="1" applyFont="1" applyFill="1" applyBorder="1" applyAlignment="1">
      <alignment horizontal="center" shrinkToFit="1"/>
    </xf>
    <xf numFmtId="176" fontId="10" fillId="5" borderId="55" xfId="0" applyNumberFormat="1" applyFont="1" applyFill="1" applyBorder="1" applyAlignment="1">
      <alignment horizontal="center" shrinkToFit="1"/>
    </xf>
    <xf numFmtId="176" fontId="9" fillId="3" borderId="5" xfId="0" applyNumberFormat="1" applyFont="1" applyFill="1" applyBorder="1" applyAlignment="1">
      <alignment horizontal="center" shrinkToFit="1"/>
    </xf>
    <xf numFmtId="176" fontId="10" fillId="5" borderId="5" xfId="0" applyNumberFormat="1" applyFont="1" applyFill="1" applyBorder="1" applyAlignment="1">
      <alignment horizontal="center" shrinkToFit="1"/>
    </xf>
    <xf numFmtId="176" fontId="10" fillId="3" borderId="62" xfId="0" applyNumberFormat="1" applyFont="1" applyFill="1" applyBorder="1" applyAlignment="1">
      <alignment horizontal="center" shrinkToFit="1"/>
    </xf>
    <xf numFmtId="176" fontId="10" fillId="5" borderId="40" xfId="0" applyNumberFormat="1" applyFont="1" applyFill="1" applyBorder="1" applyAlignment="1">
      <alignment horizontal="center" shrinkToFit="1"/>
    </xf>
    <xf numFmtId="176" fontId="10" fillId="3" borderId="5" xfId="0" applyNumberFormat="1" applyFont="1" applyFill="1" applyBorder="1" applyAlignment="1">
      <alignment horizontal="center" shrinkToFit="1"/>
    </xf>
    <xf numFmtId="176" fontId="10" fillId="5" borderId="54" xfId="0" applyNumberFormat="1" applyFont="1" applyFill="1" applyBorder="1" applyAlignment="1">
      <alignment horizontal="center" shrinkToFit="1"/>
    </xf>
    <xf numFmtId="176" fontId="10" fillId="5" borderId="63" xfId="0" applyNumberFormat="1" applyFont="1" applyFill="1" applyBorder="1" applyAlignment="1">
      <alignment horizontal="center" shrinkToFit="1"/>
    </xf>
    <xf numFmtId="0" fontId="9" fillId="3" borderId="7" xfId="0" applyFont="1" applyFill="1" applyBorder="1" applyAlignment="1">
      <alignment vertical="center" shrinkToFit="1"/>
    </xf>
    <xf numFmtId="0" fontId="10" fillId="0" borderId="53" xfId="0" applyFont="1" applyBorder="1" applyAlignment="1">
      <alignment horizontal="center" vertical="center" shrinkToFit="1"/>
    </xf>
    <xf numFmtId="0" fontId="10" fillId="0" borderId="18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center" vertical="center" shrinkToFit="1"/>
    </xf>
    <xf numFmtId="0" fontId="10" fillId="5" borderId="54" xfId="0" applyFont="1" applyFill="1" applyBorder="1" applyAlignment="1">
      <alignment horizontal="center" vertical="center" shrinkToFit="1"/>
    </xf>
    <xf numFmtId="0" fontId="10" fillId="5" borderId="20" xfId="0" applyFont="1" applyFill="1" applyBorder="1" applyAlignment="1">
      <alignment horizontal="center" vertical="center" shrinkToFit="1"/>
    </xf>
    <xf numFmtId="0" fontId="10" fillId="5" borderId="29" xfId="0" applyFont="1" applyFill="1" applyBorder="1" applyAlignment="1">
      <alignment horizontal="center" vertical="center" shrinkToFit="1"/>
    </xf>
    <xf numFmtId="0" fontId="10" fillId="5" borderId="21" xfId="0" applyFont="1" applyFill="1" applyBorder="1" applyAlignment="1">
      <alignment horizontal="center" vertical="center" shrinkToFit="1"/>
    </xf>
    <xf numFmtId="0" fontId="10" fillId="5" borderId="22" xfId="0" applyFont="1" applyFill="1" applyBorder="1" applyAlignment="1">
      <alignment horizontal="center" vertical="center" shrinkToFit="1"/>
    </xf>
    <xf numFmtId="176" fontId="10" fillId="5" borderId="20" xfId="0" applyNumberFormat="1" applyFont="1" applyFill="1" applyBorder="1" applyAlignment="1">
      <alignment horizontal="center" vertical="center" shrinkToFit="1"/>
    </xf>
    <xf numFmtId="176" fontId="10" fillId="5" borderId="21" xfId="0" applyNumberFormat="1" applyFont="1" applyFill="1" applyBorder="1" applyAlignment="1">
      <alignment horizontal="center" vertical="center" shrinkToFit="1"/>
    </xf>
    <xf numFmtId="176" fontId="10" fillId="5" borderId="29" xfId="0" applyNumberFormat="1" applyFont="1" applyFill="1" applyBorder="1" applyAlignment="1">
      <alignment horizontal="center" vertical="center" shrinkToFit="1"/>
    </xf>
    <xf numFmtId="176" fontId="9" fillId="3" borderId="15" xfId="0" applyNumberFormat="1" applyFont="1" applyFill="1" applyBorder="1" applyAlignment="1" applyProtection="1">
      <alignment horizontal="center" shrinkToFit="1"/>
      <protection locked="0"/>
    </xf>
    <xf numFmtId="176" fontId="9" fillId="3" borderId="3" xfId="0" applyNumberFormat="1" applyFont="1" applyFill="1" applyBorder="1" applyAlignment="1" applyProtection="1">
      <alignment horizontal="center" shrinkToFit="1"/>
      <protection locked="0"/>
    </xf>
    <xf numFmtId="176" fontId="9" fillId="3" borderId="5" xfId="0" applyNumberFormat="1" applyFont="1" applyFill="1" applyBorder="1" applyAlignment="1" applyProtection="1">
      <alignment horizontal="center" shrinkToFit="1"/>
      <protection locked="0"/>
    </xf>
    <xf numFmtId="0" fontId="15" fillId="0" borderId="28" xfId="0" applyFont="1" applyBorder="1" applyAlignment="1">
      <alignment horizontal="center" vertical="center" wrapText="1" shrinkToFit="1"/>
    </xf>
    <xf numFmtId="0" fontId="9" fillId="3" borderId="14" xfId="0" applyFont="1" applyFill="1" applyBorder="1" applyAlignment="1">
      <alignment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13" fillId="3" borderId="28" xfId="0" applyFont="1" applyFill="1" applyBorder="1" applyAlignment="1">
      <alignment horizontal="center" vertical="center" shrinkToFit="1"/>
    </xf>
    <xf numFmtId="176" fontId="13" fillId="3" borderId="69" xfId="0" applyNumberFormat="1" applyFont="1" applyFill="1" applyBorder="1" applyAlignment="1">
      <alignment horizontal="center" vertical="center" shrinkToFit="1"/>
    </xf>
    <xf numFmtId="178" fontId="13" fillId="3" borderId="70" xfId="0" applyNumberFormat="1" applyFont="1" applyFill="1" applyBorder="1" applyAlignment="1">
      <alignment horizontal="center" vertical="center" shrinkToFit="1"/>
    </xf>
    <xf numFmtId="178" fontId="12" fillId="0" borderId="70" xfId="0" applyNumberFormat="1" applyFont="1" applyBorder="1" applyAlignment="1">
      <alignment horizontal="center" vertical="center" shrinkToFit="1"/>
    </xf>
    <xf numFmtId="176" fontId="13" fillId="3" borderId="21" xfId="0" applyNumberFormat="1" applyFont="1" applyFill="1" applyBorder="1" applyAlignment="1">
      <alignment horizontal="center" vertical="center" shrinkToFit="1"/>
    </xf>
    <xf numFmtId="178" fontId="13" fillId="3" borderId="29" xfId="0" applyNumberFormat="1" applyFont="1" applyFill="1" applyBorder="1" applyAlignment="1">
      <alignment horizontal="center" vertical="center" shrinkToFit="1"/>
    </xf>
    <xf numFmtId="178" fontId="12" fillId="0" borderId="29" xfId="0" applyNumberFormat="1" applyFont="1" applyBorder="1" applyAlignment="1">
      <alignment horizontal="center" vertical="center" shrinkToFit="1"/>
    </xf>
    <xf numFmtId="20" fontId="3" fillId="0" borderId="3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2" borderId="66" xfId="0" applyFont="1" applyFill="1" applyBorder="1" applyAlignment="1">
      <alignment horizontal="center" vertical="center" shrinkToFit="1"/>
    </xf>
    <xf numFmtId="20" fontId="3" fillId="2" borderId="66" xfId="0" applyNumberFormat="1" applyFont="1" applyFill="1" applyBorder="1" applyAlignment="1">
      <alignment horizontal="center" vertical="center" shrinkToFit="1"/>
    </xf>
    <xf numFmtId="20" fontId="3" fillId="2" borderId="67" xfId="0" applyNumberFormat="1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20" fontId="3" fillId="2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20" fontId="3" fillId="0" borderId="4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9" xfId="0" applyFont="1" applyBorder="1" applyAlignment="1">
      <alignment vertical="center" shrinkToFit="1"/>
    </xf>
    <xf numFmtId="0" fontId="10" fillId="5" borderId="21" xfId="0" applyFont="1" applyFill="1" applyBorder="1" applyAlignment="1">
      <alignment vertical="center" shrinkToFit="1"/>
    </xf>
    <xf numFmtId="49" fontId="3" fillId="0" borderId="0" xfId="0" applyNumberFormat="1" applyFont="1" applyAlignment="1">
      <alignment vertical="center" shrinkToFit="1"/>
    </xf>
    <xf numFmtId="49" fontId="3" fillId="0" borderId="0" xfId="0" applyNumberFormat="1" applyFont="1">
      <alignment vertical="center"/>
    </xf>
    <xf numFmtId="49" fontId="3" fillId="6" borderId="2" xfId="0" applyNumberFormat="1" applyFont="1" applyFill="1" applyBorder="1" applyAlignment="1">
      <alignment vertical="center" shrinkToFit="1"/>
    </xf>
    <xf numFmtId="49" fontId="3" fillId="0" borderId="66" xfId="0" applyNumberFormat="1" applyFont="1" applyBorder="1">
      <alignment vertical="center"/>
    </xf>
    <xf numFmtId="49" fontId="3" fillId="0" borderId="66" xfId="0" applyNumberFormat="1" applyFont="1" applyBorder="1" applyAlignment="1">
      <alignment vertical="center" shrinkToFit="1"/>
    </xf>
    <xf numFmtId="49" fontId="3" fillId="0" borderId="3" xfId="0" applyNumberFormat="1" applyFont="1" applyBorder="1">
      <alignment vertical="center"/>
    </xf>
    <xf numFmtId="49" fontId="3" fillId="0" borderId="3" xfId="0" applyNumberFormat="1" applyFont="1" applyBorder="1" applyAlignment="1">
      <alignment vertical="center" shrinkToFit="1"/>
    </xf>
    <xf numFmtId="49" fontId="3" fillId="0" borderId="4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shrinkToFit="1"/>
    </xf>
    <xf numFmtId="49" fontId="3" fillId="0" borderId="5" xfId="0" applyNumberFormat="1" applyFont="1" applyBorder="1">
      <alignment vertical="center"/>
    </xf>
    <xf numFmtId="49" fontId="3" fillId="0" borderId="5" xfId="0" applyNumberFormat="1" applyFont="1" applyBorder="1" applyAlignment="1">
      <alignment vertical="center" shrinkToFit="1"/>
    </xf>
    <xf numFmtId="0" fontId="10" fillId="0" borderId="7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wrapText="1" shrinkToFit="1"/>
    </xf>
    <xf numFmtId="0" fontId="10" fillId="0" borderId="3" xfId="0" applyFont="1" applyBorder="1" applyAlignment="1">
      <alignment horizontal="center" wrapText="1" shrinkToFit="1"/>
    </xf>
    <xf numFmtId="0" fontId="10" fillId="0" borderId="5" xfId="0" applyFont="1" applyBorder="1" applyAlignment="1">
      <alignment horizontal="center" wrapText="1" shrinkToFit="1"/>
    </xf>
    <xf numFmtId="176" fontId="13" fillId="3" borderId="24" xfId="0" applyNumberFormat="1" applyFont="1" applyFill="1" applyBorder="1" applyAlignment="1">
      <alignment wrapText="1" shrinkToFit="1"/>
    </xf>
    <xf numFmtId="176" fontId="13" fillId="3" borderId="7" xfId="0" applyNumberFormat="1" applyFont="1" applyFill="1" applyBorder="1" applyAlignment="1">
      <alignment wrapText="1" shrinkToFit="1"/>
    </xf>
    <xf numFmtId="0" fontId="9" fillId="3" borderId="2" xfId="0" applyFont="1" applyFill="1" applyBorder="1" applyAlignment="1">
      <alignment horizontal="center" wrapText="1" shrinkToFit="1"/>
    </xf>
    <xf numFmtId="0" fontId="10" fillId="5" borderId="29" xfId="0" applyFont="1" applyFill="1" applyBorder="1" applyAlignment="1">
      <alignment vertical="center" shrinkToFit="1"/>
    </xf>
    <xf numFmtId="0" fontId="10" fillId="5" borderId="74" xfId="0" applyFont="1" applyFill="1" applyBorder="1" applyAlignment="1">
      <alignment vertical="center" shrinkToFit="1"/>
    </xf>
    <xf numFmtId="0" fontId="12" fillId="0" borderId="29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14" fontId="13" fillId="3" borderId="54" xfId="0" applyNumberFormat="1" applyFont="1" applyFill="1" applyBorder="1" applyAlignment="1">
      <alignment horizontal="center" vertical="center" shrinkToFit="1"/>
    </xf>
    <xf numFmtId="14" fontId="13" fillId="3" borderId="22" xfId="0" applyNumberFormat="1" applyFont="1" applyFill="1" applyBorder="1" applyAlignment="1">
      <alignment horizontal="center" vertical="center" shrinkToFit="1"/>
    </xf>
    <xf numFmtId="0" fontId="13" fillId="3" borderId="29" xfId="0" applyFont="1" applyFill="1" applyBorder="1" applyAlignment="1">
      <alignment horizontal="center" vertical="center" shrinkToFit="1"/>
    </xf>
    <xf numFmtId="0" fontId="13" fillId="3" borderId="22" xfId="0" applyFont="1" applyFill="1" applyBorder="1" applyAlignment="1">
      <alignment horizontal="center" vertical="center" shrinkToFit="1"/>
    </xf>
    <xf numFmtId="0" fontId="13" fillId="3" borderId="40" xfId="0" applyFont="1" applyFill="1" applyBorder="1" applyAlignment="1">
      <alignment horizontal="center" vertical="center" shrinkToFit="1"/>
    </xf>
    <xf numFmtId="0" fontId="13" fillId="3" borderId="54" xfId="0" applyFont="1" applyFill="1" applyBorder="1" applyAlignment="1">
      <alignment horizontal="center" vertical="center" shrinkToFit="1"/>
    </xf>
    <xf numFmtId="0" fontId="12" fillId="0" borderId="71" xfId="0" applyFont="1" applyBorder="1" applyAlignment="1">
      <alignment horizontal="left" wrapText="1" shrinkToFit="1"/>
    </xf>
    <xf numFmtId="0" fontId="12" fillId="0" borderId="52" xfId="0" applyFont="1" applyBorder="1" applyAlignment="1">
      <alignment horizontal="left" wrapText="1" shrinkToFit="1"/>
    </xf>
    <xf numFmtId="0" fontId="12" fillId="0" borderId="40" xfId="0" applyFont="1" applyBorder="1" applyAlignment="1">
      <alignment horizontal="left" wrapText="1" shrinkToFit="1"/>
    </xf>
    <xf numFmtId="0" fontId="8" fillId="0" borderId="6" xfId="0" applyFont="1" applyBorder="1" applyAlignment="1">
      <alignment horizontal="center" shrinkToFit="1"/>
    </xf>
    <xf numFmtId="0" fontId="8" fillId="0" borderId="7" xfId="0" applyFont="1" applyBorder="1" applyAlignment="1">
      <alignment horizontal="center" shrinkToFit="1"/>
    </xf>
    <xf numFmtId="0" fontId="8" fillId="0" borderId="8" xfId="0" applyFont="1" applyBorder="1" applyAlignment="1">
      <alignment horizontal="center" shrinkToFit="1"/>
    </xf>
    <xf numFmtId="0" fontId="12" fillId="0" borderId="10" xfId="0" applyFont="1" applyBorder="1" applyAlignment="1">
      <alignment horizontal="center" vertical="center" wrapText="1" shrinkToFit="1"/>
    </xf>
    <xf numFmtId="0" fontId="12" fillId="0" borderId="14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27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5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shrinkToFit="1"/>
    </xf>
    <xf numFmtId="0" fontId="13" fillId="3" borderId="53" xfId="0" applyFont="1" applyFill="1" applyBorder="1" applyAlignment="1">
      <alignment horizontal="center" vertical="center" shrinkToFit="1"/>
    </xf>
    <xf numFmtId="0" fontId="13" fillId="3" borderId="26" xfId="0" applyFont="1" applyFill="1" applyBorder="1" applyAlignment="1">
      <alignment horizontal="center" vertical="center" shrinkToFit="1"/>
    </xf>
    <xf numFmtId="0" fontId="13" fillId="3" borderId="28" xfId="0" applyFont="1" applyFill="1" applyBorder="1" applyAlignment="1">
      <alignment horizontal="center" vertical="center" shrinkToFit="1"/>
    </xf>
    <xf numFmtId="0" fontId="13" fillId="3" borderId="37" xfId="0" applyFont="1" applyFill="1" applyBorder="1" applyAlignment="1">
      <alignment horizontal="center" vertical="center" shrinkToFit="1"/>
    </xf>
    <xf numFmtId="0" fontId="13" fillId="3" borderId="51" xfId="0" applyFont="1" applyFill="1" applyBorder="1" applyAlignment="1">
      <alignment horizontal="center" vertical="center" shrinkToFit="1"/>
    </xf>
    <xf numFmtId="14" fontId="13" fillId="3" borderId="57" xfId="0" applyNumberFormat="1" applyFont="1" applyFill="1" applyBorder="1" applyAlignment="1">
      <alignment horizontal="center" vertical="center" shrinkToFit="1"/>
    </xf>
    <xf numFmtId="14" fontId="13" fillId="3" borderId="68" xfId="0" applyNumberFormat="1" applyFont="1" applyFill="1" applyBorder="1" applyAlignment="1">
      <alignment horizontal="center" vertical="center" shrinkToFit="1"/>
    </xf>
    <xf numFmtId="0" fontId="13" fillId="3" borderId="70" xfId="0" applyFont="1" applyFill="1" applyBorder="1" applyAlignment="1">
      <alignment horizontal="center" vertical="center" shrinkToFit="1"/>
    </xf>
    <xf numFmtId="0" fontId="13" fillId="3" borderId="68" xfId="0" applyFont="1" applyFill="1" applyBorder="1" applyAlignment="1">
      <alignment horizontal="center" vertical="center" shrinkToFit="1"/>
    </xf>
    <xf numFmtId="0" fontId="13" fillId="3" borderId="16" xfId="0" applyFont="1" applyFill="1" applyBorder="1" applyAlignment="1">
      <alignment horizontal="center" vertical="center" shrinkToFit="1"/>
    </xf>
    <xf numFmtId="0" fontId="13" fillId="3" borderId="57" xfId="0" applyFont="1" applyFill="1" applyBorder="1" applyAlignment="1">
      <alignment horizontal="center" vertical="center" shrinkToFit="1"/>
    </xf>
    <xf numFmtId="0" fontId="12" fillId="0" borderId="70" xfId="0" applyFont="1" applyBorder="1" applyAlignment="1">
      <alignment horizontal="center" vertical="center" shrinkToFit="1"/>
    </xf>
    <xf numFmtId="0" fontId="12" fillId="0" borderId="64" xfId="0" applyFont="1" applyBorder="1" applyAlignment="1">
      <alignment horizontal="center" vertical="center" shrinkToFit="1"/>
    </xf>
    <xf numFmtId="0" fontId="12" fillId="0" borderId="16" xfId="0" applyFont="1" applyBorder="1" applyAlignment="1">
      <alignment horizontal="center" vertical="center" shrinkToFit="1"/>
    </xf>
    <xf numFmtId="0" fontId="12" fillId="0" borderId="38" xfId="0" applyFont="1" applyBorder="1" applyAlignment="1">
      <alignment horizontal="left" wrapText="1" shrinkToFit="1"/>
    </xf>
    <xf numFmtId="0" fontId="12" fillId="0" borderId="64" xfId="0" applyFont="1" applyBorder="1" applyAlignment="1">
      <alignment horizontal="left" wrapText="1" shrinkToFit="1"/>
    </xf>
    <xf numFmtId="0" fontId="12" fillId="0" borderId="16" xfId="0" applyFont="1" applyBorder="1" applyAlignment="1">
      <alignment horizontal="left" wrapText="1" shrinkToFit="1"/>
    </xf>
    <xf numFmtId="0" fontId="12" fillId="0" borderId="36" xfId="0" applyFont="1" applyBorder="1" applyAlignment="1">
      <alignment horizontal="left" wrapText="1" shrinkToFit="1"/>
    </xf>
    <xf numFmtId="0" fontId="12" fillId="0" borderId="51" xfId="0" applyFont="1" applyBorder="1" applyAlignment="1">
      <alignment horizontal="left" wrapText="1" shrinkToFit="1"/>
    </xf>
    <xf numFmtId="0" fontId="12" fillId="0" borderId="37" xfId="0" applyFont="1" applyBorder="1" applyAlignment="1">
      <alignment horizontal="left" wrapText="1" shrinkToFit="1"/>
    </xf>
    <xf numFmtId="0" fontId="14" fillId="0" borderId="34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0" fontId="14" fillId="0" borderId="35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4" fillId="0" borderId="72" xfId="0" applyFont="1" applyBorder="1" applyAlignment="1">
      <alignment horizontal="center" vertical="center" wrapText="1" shrinkToFit="1"/>
    </xf>
    <xf numFmtId="0" fontId="14" fillId="0" borderId="17" xfId="0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23" xfId="0" applyFont="1" applyBorder="1" applyAlignment="1">
      <alignment horizontal="center" vertical="center" shrinkToFit="1"/>
    </xf>
    <xf numFmtId="0" fontId="14" fillId="0" borderId="33" xfId="0" applyFont="1" applyBorder="1" applyAlignment="1">
      <alignment horizontal="center" vertical="center" shrinkToFit="1"/>
    </xf>
    <xf numFmtId="0" fontId="14" fillId="0" borderId="31" xfId="0" applyFont="1" applyBorder="1" applyAlignment="1">
      <alignment horizontal="center" vertical="center" shrinkToFit="1"/>
    </xf>
    <xf numFmtId="0" fontId="14" fillId="0" borderId="32" xfId="0" applyFont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 shrinkToFit="1"/>
    </xf>
    <xf numFmtId="0" fontId="10" fillId="3" borderId="7" xfId="0" applyFont="1" applyFill="1" applyBorder="1" applyAlignment="1">
      <alignment horizontal="center" vertic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17" xfId="0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 shrinkToFit="1"/>
    </xf>
    <xf numFmtId="20" fontId="10" fillId="3" borderId="9" xfId="0" applyNumberFormat="1" applyFont="1" applyFill="1" applyBorder="1" applyAlignment="1">
      <alignment horizontal="center" vertical="center" shrinkToFit="1"/>
    </xf>
    <xf numFmtId="20" fontId="10" fillId="3" borderId="49" xfId="0" applyNumberFormat="1" applyFont="1" applyFill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10" fillId="0" borderId="13" xfId="0" applyFont="1" applyBorder="1" applyAlignment="1">
      <alignment horizontal="center" vertical="center" wrapText="1" shrinkToFit="1"/>
    </xf>
    <xf numFmtId="177" fontId="10" fillId="6" borderId="28" xfId="0" applyNumberFormat="1" applyFont="1" applyFill="1" applyBorder="1" applyAlignment="1">
      <alignment horizontal="center" vertical="center" shrinkToFit="1"/>
    </xf>
    <xf numFmtId="177" fontId="10" fillId="6" borderId="51" xfId="0" applyNumberFormat="1" applyFont="1" applyFill="1" applyBorder="1" applyAlignment="1">
      <alignment horizontal="center" vertical="center" shrinkToFit="1"/>
    </xf>
    <xf numFmtId="177" fontId="10" fillId="6" borderId="37" xfId="0" applyNumberFormat="1" applyFont="1" applyFill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 shrinkToFit="1"/>
    </xf>
    <xf numFmtId="0" fontId="3" fillId="0" borderId="42" xfId="0" applyFont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0" fontId="3" fillId="6" borderId="65" xfId="0" applyFont="1" applyFill="1" applyBorder="1" applyAlignment="1">
      <alignment horizontal="center" vertical="center" shrinkToFit="1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3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0" fillId="5" borderId="7" xfId="0" applyFont="1" applyFill="1" applyBorder="1" applyAlignment="1">
      <alignment horizontal="center" vertical="center" shrinkToFit="1"/>
    </xf>
    <xf numFmtId="0" fontId="10" fillId="5" borderId="8" xfId="0" applyFont="1" applyFill="1" applyBorder="1" applyAlignment="1">
      <alignment horizontal="center" vertical="center" shrinkToFit="1"/>
    </xf>
    <xf numFmtId="0" fontId="10" fillId="4" borderId="48" xfId="0" applyFont="1" applyFill="1" applyBorder="1" applyAlignment="1">
      <alignment horizontal="center" vertical="center" shrinkToFit="1"/>
    </xf>
    <xf numFmtId="0" fontId="10" fillId="4" borderId="45" xfId="0" applyFont="1" applyFill="1" applyBorder="1" applyAlignment="1">
      <alignment horizontal="center" vertical="center" shrinkToFit="1"/>
    </xf>
    <xf numFmtId="0" fontId="10" fillId="4" borderId="46" xfId="0" applyFont="1" applyFill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27" xfId="0" applyFont="1" applyBorder="1" applyAlignment="1">
      <alignment horizontal="center" vertical="center" shrinkToFit="1"/>
    </xf>
    <xf numFmtId="0" fontId="11" fillId="0" borderId="25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3" fillId="6" borderId="2" xfId="0" applyFont="1" applyFill="1" applyBorder="1" applyAlignment="1">
      <alignment horizontal="center" vertical="center" shrinkToFit="1"/>
    </xf>
    <xf numFmtId="0" fontId="12" fillId="6" borderId="2" xfId="0" applyFont="1" applyFill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2" borderId="66" xfId="0" applyFont="1" applyFill="1" applyBorder="1" applyAlignment="1">
      <alignment horizontal="left" vertical="center" shrinkToFit="1"/>
    </xf>
  </cellXfs>
  <cellStyles count="2">
    <cellStyle name="標準" xfId="0" builtinId="0"/>
    <cellStyle name="標準 2" xfId="1" xr:uid="{00000000-0005-0000-0000-000002000000}"/>
  </cellStyles>
  <dxfs count="22"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CC"/>
      <color rgb="FFFFCCFF"/>
      <color rgb="FFFFDDFF"/>
      <color rgb="FFFFD1FF"/>
      <color rgb="FFFFC5FF"/>
      <color rgb="FFFFE5FF"/>
      <color rgb="FF0066FF"/>
      <color rgb="FFCCECFF"/>
      <color rgb="FFFFD5FF"/>
      <color rgb="FFF7D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422275</xdr:colOff>
      <xdr:row>2</xdr:row>
      <xdr:rowOff>174625</xdr:rowOff>
    </xdr:from>
    <xdr:to>
      <xdr:col>19</xdr:col>
      <xdr:colOff>339725</xdr:colOff>
      <xdr:row>6</xdr:row>
      <xdr:rowOff>111125</xdr:rowOff>
    </xdr:to>
    <xdr:pic>
      <xdr:nvPicPr>
        <xdr:cNvPr id="3" name="syokuin">
          <a:extLst>
            <a:ext uri="{FF2B5EF4-FFF2-40B4-BE49-F238E27FC236}">
              <a16:creationId xmlns:a16="http://schemas.microsoft.com/office/drawing/2014/main" id="{0C454527-DC28-6218-F372-6EA6DFB604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0" y="488950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B291-8227-484F-9918-8495B758253E}">
  <dimension ref="A1:X84"/>
  <sheetViews>
    <sheetView tabSelected="1" topLeftCell="B1" zoomScale="85" zoomScaleNormal="85" workbookViewId="0">
      <pane xSplit="5" ySplit="9" topLeftCell="G10" activePane="bottomRight" state="frozen"/>
      <selection activeCell="AB11" sqref="AB11:AD11"/>
      <selection pane="topRight" activeCell="AB11" sqref="AB11:AD11"/>
      <selection pane="bottomLeft" activeCell="AB11" sqref="AB11:AD11"/>
      <selection pane="bottomRight" activeCell="K34" sqref="K34"/>
    </sheetView>
  </sheetViews>
  <sheetFormatPr defaultColWidth="7.5" defaultRowHeight="18.75" customHeight="1" x14ac:dyDescent="0.15"/>
  <cols>
    <col min="1" max="1" width="10.625" style="1" hidden="1" customWidth="1"/>
    <col min="2" max="2" width="3.25" style="1" customWidth="1"/>
    <col min="3" max="5" width="3.125" style="1" customWidth="1"/>
    <col min="6" max="17" width="6.125" style="1" customWidth="1"/>
    <col min="18" max="19" width="6.375" style="1" customWidth="1"/>
    <col min="20" max="22" width="4.5" style="1" customWidth="1"/>
    <col min="23" max="23" width="2.375" style="3" customWidth="1"/>
    <col min="24" max="24" width="3.375" style="4" customWidth="1"/>
    <col min="25" max="16384" width="7.5" style="1"/>
  </cols>
  <sheetData>
    <row r="1" spans="1:23" ht="14.25" customHeight="1" x14ac:dyDescent="0.3">
      <c r="C1" s="226">
        <v>2024</v>
      </c>
      <c r="D1" s="226"/>
      <c r="E1" s="227" t="s">
        <v>0</v>
      </c>
      <c r="F1" s="226">
        <v>12</v>
      </c>
      <c r="G1" s="227" t="s">
        <v>7</v>
      </c>
      <c r="H1" s="226" t="s">
        <v>6</v>
      </c>
      <c r="I1" s="226"/>
      <c r="J1" s="2"/>
      <c r="K1" s="2"/>
    </row>
    <row r="2" spans="1:23" ht="10.5" customHeight="1" thickBot="1" x14ac:dyDescent="0.35">
      <c r="C2" s="226"/>
      <c r="D2" s="226"/>
      <c r="E2" s="227"/>
      <c r="F2" s="226"/>
      <c r="G2" s="228"/>
      <c r="H2" s="229"/>
      <c r="I2" s="229"/>
      <c r="J2" s="2"/>
      <c r="L2" s="5"/>
      <c r="M2" s="5"/>
      <c r="O2" s="198" t="s">
        <v>8</v>
      </c>
      <c r="P2" s="199"/>
      <c r="Q2" s="198" t="s">
        <v>8</v>
      </c>
      <c r="R2" s="199"/>
      <c r="S2" s="6" t="s">
        <v>39</v>
      </c>
      <c r="T2" s="202"/>
      <c r="U2" s="203"/>
      <c r="V2" s="204"/>
    </row>
    <row r="3" spans="1:23" ht="18.75" customHeight="1" thickTop="1" thickBot="1" x14ac:dyDescent="0.2">
      <c r="C3" s="205"/>
      <c r="D3" s="206"/>
      <c r="E3" s="206"/>
      <c r="F3" s="207"/>
      <c r="L3" s="5"/>
      <c r="M3" s="5"/>
      <c r="O3" s="200"/>
      <c r="P3" s="201"/>
      <c r="Q3" s="200"/>
      <c r="R3" s="201"/>
      <c r="S3" s="7" t="s">
        <v>40</v>
      </c>
      <c r="T3" s="208"/>
      <c r="U3" s="209"/>
      <c r="V3" s="210"/>
    </row>
    <row r="4" spans="1:23" ht="18.75" customHeight="1" thickBot="1" x14ac:dyDescent="0.2">
      <c r="B4" s="19"/>
      <c r="C4" s="211" t="s">
        <v>46</v>
      </c>
      <c r="D4" s="212"/>
      <c r="E4" s="213"/>
      <c r="F4" s="214" t="s">
        <v>91</v>
      </c>
      <c r="G4" s="215"/>
      <c r="H4" s="215"/>
      <c r="I4" s="216"/>
      <c r="J4" s="20"/>
      <c r="K4" s="20"/>
      <c r="L4" s="20"/>
      <c r="M4" s="21"/>
      <c r="N4" s="19"/>
      <c r="O4" s="217" t="s">
        <v>13</v>
      </c>
      <c r="P4" s="218"/>
      <c r="Q4" s="217" t="s">
        <v>13</v>
      </c>
      <c r="R4" s="218"/>
      <c r="S4" s="217" t="s">
        <v>13</v>
      </c>
      <c r="T4" s="223"/>
      <c r="U4" s="223"/>
      <c r="V4" s="218"/>
    </row>
    <row r="5" spans="1:23" ht="18.75" customHeight="1" x14ac:dyDescent="0.15">
      <c r="B5" s="19"/>
      <c r="C5" s="193" t="s">
        <v>9</v>
      </c>
      <c r="D5" s="193"/>
      <c r="E5" s="191"/>
      <c r="F5" s="22">
        <v>0.36805555555555558</v>
      </c>
      <c r="G5" s="194" t="s">
        <v>21</v>
      </c>
      <c r="H5" s="195"/>
      <c r="I5" s="23">
        <v>0.72222222222222221</v>
      </c>
      <c r="J5" s="196" t="s">
        <v>29</v>
      </c>
      <c r="K5" s="197"/>
      <c r="L5" s="24">
        <v>3.125E-2</v>
      </c>
      <c r="M5" s="21"/>
      <c r="N5" s="19"/>
      <c r="O5" s="219"/>
      <c r="P5" s="220"/>
      <c r="Q5" s="219"/>
      <c r="R5" s="220"/>
      <c r="S5" s="219"/>
      <c r="T5" s="224"/>
      <c r="U5" s="224"/>
      <c r="V5" s="220"/>
    </row>
    <row r="6" spans="1:23" ht="18.75" customHeight="1" x14ac:dyDescent="0.15">
      <c r="B6" s="19"/>
      <c r="C6" s="193" t="s">
        <v>26</v>
      </c>
      <c r="D6" s="193"/>
      <c r="E6" s="191"/>
      <c r="F6" s="25">
        <v>0.73611111111111116</v>
      </c>
      <c r="G6" s="191" t="s">
        <v>27</v>
      </c>
      <c r="H6" s="192"/>
      <c r="I6" s="25">
        <f>I5-F5-L5</f>
        <v>0.32291666666666663</v>
      </c>
      <c r="J6" s="191" t="s">
        <v>37</v>
      </c>
      <c r="K6" s="192"/>
      <c r="L6" s="26">
        <f>I6*F48</f>
        <v>7.1041666666666661</v>
      </c>
      <c r="M6" s="27"/>
      <c r="N6" s="19"/>
      <c r="O6" s="221"/>
      <c r="P6" s="222"/>
      <c r="Q6" s="221"/>
      <c r="R6" s="222"/>
      <c r="S6" s="221"/>
      <c r="T6" s="225"/>
      <c r="U6" s="225"/>
      <c r="V6" s="222"/>
    </row>
    <row r="7" spans="1:23" ht="14.1" customHeight="1" x14ac:dyDescent="0.15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15">
      <c r="B8" s="31" t="s">
        <v>62</v>
      </c>
      <c r="C8" s="184" t="s">
        <v>2</v>
      </c>
      <c r="D8" s="184" t="s">
        <v>3</v>
      </c>
      <c r="E8" s="184" t="s">
        <v>4</v>
      </c>
      <c r="F8" s="184" t="s">
        <v>5</v>
      </c>
      <c r="G8" s="185" t="s">
        <v>41</v>
      </c>
      <c r="H8" s="186"/>
      <c r="I8" s="186"/>
      <c r="J8" s="186"/>
      <c r="K8" s="186"/>
      <c r="L8" s="187" t="s">
        <v>15</v>
      </c>
      <c r="M8" s="184"/>
      <c r="N8" s="184"/>
      <c r="O8" s="184"/>
      <c r="P8" s="188"/>
      <c r="Q8" s="189" t="s">
        <v>18</v>
      </c>
      <c r="R8" s="176" t="s">
        <v>17</v>
      </c>
      <c r="S8" s="177"/>
      <c r="T8" s="178"/>
      <c r="U8" s="182" t="s">
        <v>86</v>
      </c>
      <c r="V8" s="182" t="s">
        <v>87</v>
      </c>
    </row>
    <row r="9" spans="1:23" ht="15" customHeight="1" x14ac:dyDescent="0.15">
      <c r="B9" s="32" t="s">
        <v>63</v>
      </c>
      <c r="C9" s="184"/>
      <c r="D9" s="184"/>
      <c r="E9" s="184"/>
      <c r="F9" s="184"/>
      <c r="G9" s="33" t="s">
        <v>11</v>
      </c>
      <c r="H9" s="33" t="s">
        <v>12</v>
      </c>
      <c r="I9" s="33" t="s">
        <v>10</v>
      </c>
      <c r="J9" s="33" t="s">
        <v>36</v>
      </c>
      <c r="K9" s="34" t="s">
        <v>1</v>
      </c>
      <c r="L9" s="35" t="s">
        <v>19</v>
      </c>
      <c r="M9" s="33" t="s">
        <v>20</v>
      </c>
      <c r="N9" s="36" t="s">
        <v>10</v>
      </c>
      <c r="O9" s="36" t="s">
        <v>14</v>
      </c>
      <c r="P9" s="37" t="s">
        <v>16</v>
      </c>
      <c r="Q9" s="190"/>
      <c r="R9" s="179"/>
      <c r="S9" s="180"/>
      <c r="T9" s="181"/>
      <c r="U9" s="183"/>
      <c r="V9" s="183"/>
    </row>
    <row r="10" spans="1:23" ht="22.5" customHeight="1" x14ac:dyDescent="0.25">
      <c r="A10" s="1">
        <f t="shared" ref="A10:A39" si="0">IF(OR(B10="祝",E10="土",E10="日",E10=""),0,1)</f>
        <v>1</v>
      </c>
      <c r="B10" s="19" t="s">
        <v>89</v>
      </c>
      <c r="C10" s="8">
        <f>IF($F$1=1,12,$F$1-1)</f>
        <v>11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77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73"/>
      <c r="S10" s="174"/>
      <c r="T10" s="175"/>
      <c r="U10" s="120"/>
      <c r="V10" s="120"/>
      <c r="W10" s="9"/>
    </row>
    <row r="11" spans="1:23" ht="22.5" customHeight="1" x14ac:dyDescent="0.25">
      <c r="A11" s="1">
        <f t="shared" si="0"/>
        <v>1</v>
      </c>
      <c r="B11" s="19" t="s">
        <v>89</v>
      </c>
      <c r="C11" s="10">
        <f t="shared" ref="C11:C20" si="3">IF($F$1=1,12,$F$1-1)</f>
        <v>11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78" t="str">
        <f>IF(COUNT(L11:M11),M11-L11-IF(N11="",0,N11),"")</f>
        <v/>
      </c>
      <c r="P11" s="54"/>
      <c r="Q11" s="55" t="str">
        <f t="shared" si="2"/>
        <v/>
      </c>
      <c r="R11" s="170"/>
      <c r="S11" s="171"/>
      <c r="T11" s="172"/>
      <c r="U11" s="121"/>
      <c r="V11" s="121"/>
    </row>
    <row r="12" spans="1:23" ht="22.5" customHeight="1" x14ac:dyDescent="0.25">
      <c r="A12" s="1">
        <f t="shared" si="0"/>
        <v>0</v>
      </c>
      <c r="B12" s="19" t="s">
        <v>90</v>
      </c>
      <c r="C12" s="10">
        <f t="shared" si="3"/>
        <v>11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78" t="str">
        <f t="shared" ref="O12:O40" si="9">IF(COUNT(L12:M12),M12-L12-IF(N12="",0,N12),"")</f>
        <v/>
      </c>
      <c r="P12" s="54"/>
      <c r="Q12" s="55" t="str">
        <f t="shared" si="2"/>
        <v/>
      </c>
      <c r="R12" s="170"/>
      <c r="S12" s="171"/>
      <c r="T12" s="172"/>
      <c r="U12" s="121"/>
      <c r="V12" s="121"/>
    </row>
    <row r="13" spans="1:23" ht="22.5" customHeight="1" x14ac:dyDescent="0.25">
      <c r="A13" s="1">
        <f t="shared" si="0"/>
        <v>0</v>
      </c>
      <c r="B13" s="19" t="s">
        <v>89</v>
      </c>
      <c r="C13" s="10">
        <f t="shared" si="3"/>
        <v>11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78" t="str">
        <f t="shared" si="9"/>
        <v/>
      </c>
      <c r="P13" s="54"/>
      <c r="Q13" s="55" t="str">
        <f t="shared" si="2"/>
        <v/>
      </c>
      <c r="R13" s="170"/>
      <c r="S13" s="171"/>
      <c r="T13" s="172"/>
      <c r="U13" s="121"/>
      <c r="V13" s="121"/>
    </row>
    <row r="14" spans="1:23" ht="22.5" customHeight="1" x14ac:dyDescent="0.25">
      <c r="A14" s="1">
        <f t="shared" si="0"/>
        <v>1</v>
      </c>
      <c r="B14" s="19" t="s">
        <v>89</v>
      </c>
      <c r="C14" s="10">
        <f t="shared" si="3"/>
        <v>11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78" t="str">
        <f t="shared" si="9"/>
        <v/>
      </c>
      <c r="P14" s="54"/>
      <c r="Q14" s="55" t="str">
        <f t="shared" si="2"/>
        <v/>
      </c>
      <c r="R14" s="170"/>
      <c r="S14" s="171"/>
      <c r="T14" s="172"/>
      <c r="U14" s="121"/>
      <c r="V14" s="121"/>
    </row>
    <row r="15" spans="1:23" ht="22.5" customHeight="1" x14ac:dyDescent="0.25">
      <c r="A15" s="1">
        <f t="shared" si="0"/>
        <v>1</v>
      </c>
      <c r="B15" s="19" t="s">
        <v>89</v>
      </c>
      <c r="C15" s="10">
        <f t="shared" si="3"/>
        <v>11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78" t="str">
        <f t="shared" si="9"/>
        <v/>
      </c>
      <c r="P15" s="54"/>
      <c r="Q15" s="55" t="str">
        <f t="shared" si="2"/>
        <v/>
      </c>
      <c r="R15" s="170"/>
      <c r="S15" s="171"/>
      <c r="T15" s="172"/>
      <c r="U15" s="121"/>
      <c r="V15" s="121"/>
    </row>
    <row r="16" spans="1:23" ht="22.5" customHeight="1" x14ac:dyDescent="0.25">
      <c r="A16" s="1">
        <f t="shared" si="0"/>
        <v>1</v>
      </c>
      <c r="B16" s="19" t="s">
        <v>89</v>
      </c>
      <c r="C16" s="10">
        <f t="shared" si="3"/>
        <v>11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78" t="str">
        <f t="shared" si="9"/>
        <v/>
      </c>
      <c r="P16" s="54"/>
      <c r="Q16" s="55" t="str">
        <f t="shared" si="2"/>
        <v/>
      </c>
      <c r="R16" s="170"/>
      <c r="S16" s="171"/>
      <c r="T16" s="172"/>
      <c r="U16" s="121"/>
      <c r="V16" s="121"/>
    </row>
    <row r="17" spans="1:23" ht="22.5" customHeight="1" x14ac:dyDescent="0.25">
      <c r="A17" s="1">
        <f t="shared" si="0"/>
        <v>1</v>
      </c>
      <c r="B17" s="19" t="s">
        <v>89</v>
      </c>
      <c r="C17" s="10">
        <f t="shared" si="3"/>
        <v>11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78" t="str">
        <f t="shared" si="9"/>
        <v/>
      </c>
      <c r="P17" s="54"/>
      <c r="Q17" s="55" t="str">
        <f t="shared" si="2"/>
        <v/>
      </c>
      <c r="R17" s="170"/>
      <c r="S17" s="171"/>
      <c r="T17" s="172"/>
      <c r="U17" s="121"/>
      <c r="V17" s="121"/>
    </row>
    <row r="18" spans="1:23" ht="22.5" customHeight="1" x14ac:dyDescent="0.25">
      <c r="A18" s="1">
        <f t="shared" si="0"/>
        <v>1</v>
      </c>
      <c r="B18" s="19" t="s">
        <v>89</v>
      </c>
      <c r="C18" s="10">
        <f t="shared" si="3"/>
        <v>11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78" t="str">
        <f t="shared" si="9"/>
        <v/>
      </c>
      <c r="P18" s="54"/>
      <c r="Q18" s="55" t="str">
        <f t="shared" si="2"/>
        <v/>
      </c>
      <c r="R18" s="170"/>
      <c r="S18" s="171"/>
      <c r="T18" s="172"/>
      <c r="U18" s="121"/>
      <c r="V18" s="121"/>
    </row>
    <row r="19" spans="1:23" ht="22.5" customHeight="1" x14ac:dyDescent="0.25">
      <c r="A19" s="1">
        <f t="shared" si="0"/>
        <v>0</v>
      </c>
      <c r="B19" s="19" t="s">
        <v>89</v>
      </c>
      <c r="C19" s="10">
        <f t="shared" si="3"/>
        <v>11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78" t="str">
        <f t="shared" si="9"/>
        <v/>
      </c>
      <c r="P19" s="54"/>
      <c r="Q19" s="55" t="str">
        <f t="shared" si="2"/>
        <v/>
      </c>
      <c r="R19" s="170"/>
      <c r="S19" s="171"/>
      <c r="T19" s="172"/>
      <c r="U19" s="121"/>
      <c r="V19" s="121"/>
      <c r="W19" s="3" t="str">
        <f>IF(OR(C19="",D19=""),"",IFERROR(CHOOSE(WEEKDAY($C$1&amp;"/"&amp;C19&amp;"/"&amp;D19,1),"日","月","火","水","木","金","土"),""))</f>
        <v>土</v>
      </c>
    </row>
    <row r="20" spans="1:23" ht="22.5" customHeight="1" x14ac:dyDescent="0.25">
      <c r="A20" s="1">
        <f t="shared" si="0"/>
        <v>0</v>
      </c>
      <c r="B20" s="19" t="s">
        <v>89</v>
      </c>
      <c r="C20" s="10">
        <f t="shared" si="3"/>
        <v>11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78" t="str">
        <f t="shared" si="9"/>
        <v/>
      </c>
      <c r="P20" s="54"/>
      <c r="Q20" s="55" t="str">
        <f t="shared" si="2"/>
        <v/>
      </c>
      <c r="R20" s="170"/>
      <c r="S20" s="171"/>
      <c r="T20" s="172"/>
      <c r="U20" s="121"/>
      <c r="V20" s="121"/>
    </row>
    <row r="21" spans="1:23" ht="22.5" customHeight="1" x14ac:dyDescent="0.25">
      <c r="A21" s="1">
        <f t="shared" si="0"/>
        <v>0</v>
      </c>
      <c r="B21" s="19" t="s">
        <v>89</v>
      </c>
      <c r="C21" s="10">
        <f>$F$1</f>
        <v>12</v>
      </c>
      <c r="D21" s="10">
        <v>1</v>
      </c>
      <c r="E21" s="10" t="str">
        <f t="shared" si="6"/>
        <v>日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78" t="str">
        <f t="shared" si="9"/>
        <v/>
      </c>
      <c r="P21" s="54"/>
      <c r="Q21" s="55" t="str">
        <f t="shared" si="2"/>
        <v/>
      </c>
      <c r="R21" s="170"/>
      <c r="S21" s="171"/>
      <c r="T21" s="172"/>
      <c r="U21" s="121"/>
      <c r="V21" s="121"/>
    </row>
    <row r="22" spans="1:23" ht="22.5" customHeight="1" x14ac:dyDescent="0.25">
      <c r="A22" s="1">
        <f t="shared" si="0"/>
        <v>1</v>
      </c>
      <c r="B22" s="19" t="s">
        <v>89</v>
      </c>
      <c r="C22" s="10">
        <f t="shared" ref="C22:C40" si="11">$F$1</f>
        <v>12</v>
      </c>
      <c r="D22" s="10">
        <v>2</v>
      </c>
      <c r="E22" s="10" t="str">
        <f t="shared" si="6"/>
        <v>月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78" t="str">
        <f t="shared" si="9"/>
        <v/>
      </c>
      <c r="P22" s="54"/>
      <c r="Q22" s="55" t="str">
        <f t="shared" si="2"/>
        <v/>
      </c>
      <c r="R22" s="170"/>
      <c r="S22" s="171"/>
      <c r="T22" s="172"/>
      <c r="U22" s="121"/>
      <c r="V22" s="121"/>
    </row>
    <row r="23" spans="1:23" ht="22.5" customHeight="1" x14ac:dyDescent="0.25">
      <c r="A23" s="1">
        <f t="shared" si="0"/>
        <v>1</v>
      </c>
      <c r="B23" s="19" t="s">
        <v>89</v>
      </c>
      <c r="C23" s="10">
        <f t="shared" si="11"/>
        <v>12</v>
      </c>
      <c r="D23" s="10">
        <v>3</v>
      </c>
      <c r="E23" s="10" t="str">
        <f t="shared" si="6"/>
        <v>火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78" t="str">
        <f t="shared" si="9"/>
        <v/>
      </c>
      <c r="P23" s="54"/>
      <c r="Q23" s="55" t="str">
        <f t="shared" si="2"/>
        <v/>
      </c>
      <c r="R23" s="170"/>
      <c r="S23" s="171"/>
      <c r="T23" s="172"/>
      <c r="U23" s="121"/>
      <c r="V23" s="121"/>
    </row>
    <row r="24" spans="1:23" ht="22.5" customHeight="1" x14ac:dyDescent="0.25">
      <c r="A24" s="1">
        <f t="shared" si="0"/>
        <v>1</v>
      </c>
      <c r="B24" s="19" t="s">
        <v>89</v>
      </c>
      <c r="C24" s="10">
        <f t="shared" si="11"/>
        <v>12</v>
      </c>
      <c r="D24" s="10">
        <v>4</v>
      </c>
      <c r="E24" s="10" t="str">
        <f t="shared" si="6"/>
        <v>水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78" t="str">
        <f t="shared" si="9"/>
        <v/>
      </c>
      <c r="P24" s="54"/>
      <c r="Q24" s="55" t="str">
        <f t="shared" si="2"/>
        <v/>
      </c>
      <c r="R24" s="170"/>
      <c r="S24" s="171"/>
      <c r="T24" s="172"/>
      <c r="U24" s="121"/>
      <c r="V24" s="121"/>
    </row>
    <row r="25" spans="1:23" ht="22.5" customHeight="1" x14ac:dyDescent="0.25">
      <c r="A25" s="1">
        <f t="shared" si="0"/>
        <v>1</v>
      </c>
      <c r="B25" s="19" t="s">
        <v>89</v>
      </c>
      <c r="C25" s="10">
        <f t="shared" si="11"/>
        <v>12</v>
      </c>
      <c r="D25" s="10">
        <v>5</v>
      </c>
      <c r="E25" s="10" t="str">
        <f t="shared" si="6"/>
        <v>木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78" t="str">
        <f t="shared" si="9"/>
        <v/>
      </c>
      <c r="P25" s="54"/>
      <c r="Q25" s="55" t="str">
        <f t="shared" si="2"/>
        <v/>
      </c>
      <c r="R25" s="170"/>
      <c r="S25" s="171"/>
      <c r="T25" s="172"/>
      <c r="U25" s="121"/>
      <c r="V25" s="121"/>
    </row>
    <row r="26" spans="1:23" ht="22.5" customHeight="1" x14ac:dyDescent="0.25">
      <c r="A26" s="1">
        <f t="shared" si="0"/>
        <v>1</v>
      </c>
      <c r="B26" s="19" t="s">
        <v>89</v>
      </c>
      <c r="C26" s="10">
        <f t="shared" si="11"/>
        <v>12</v>
      </c>
      <c r="D26" s="10">
        <v>6</v>
      </c>
      <c r="E26" s="10" t="str">
        <f t="shared" si="6"/>
        <v>金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78" t="str">
        <f t="shared" si="9"/>
        <v/>
      </c>
      <c r="P26" s="54"/>
      <c r="Q26" s="55" t="str">
        <f t="shared" si="2"/>
        <v/>
      </c>
      <c r="R26" s="170"/>
      <c r="S26" s="171"/>
      <c r="T26" s="172"/>
      <c r="U26" s="121"/>
      <c r="V26" s="121"/>
    </row>
    <row r="27" spans="1:23" ht="22.5" customHeight="1" x14ac:dyDescent="0.25">
      <c r="A27" s="1">
        <f t="shared" si="0"/>
        <v>0</v>
      </c>
      <c r="B27" s="19" t="s">
        <v>89</v>
      </c>
      <c r="C27" s="10">
        <f t="shared" si="11"/>
        <v>12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土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78" t="str">
        <f t="shared" si="9"/>
        <v/>
      </c>
      <c r="P27" s="54"/>
      <c r="Q27" s="55" t="str">
        <f t="shared" si="2"/>
        <v/>
      </c>
      <c r="R27" s="170"/>
      <c r="S27" s="171"/>
      <c r="T27" s="172"/>
      <c r="U27" s="121"/>
      <c r="V27" s="121"/>
    </row>
    <row r="28" spans="1:23" ht="22.5" customHeight="1" x14ac:dyDescent="0.25">
      <c r="A28" s="1">
        <f t="shared" si="0"/>
        <v>0</v>
      </c>
      <c r="B28" s="19" t="s">
        <v>89</v>
      </c>
      <c r="C28" s="10">
        <f t="shared" si="11"/>
        <v>12</v>
      </c>
      <c r="D28" s="10">
        <v>8</v>
      </c>
      <c r="E28" s="10" t="str">
        <f t="shared" si="6"/>
        <v>日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78" t="str">
        <f t="shared" si="9"/>
        <v/>
      </c>
      <c r="P28" s="54"/>
      <c r="Q28" s="55" t="str">
        <f t="shared" si="2"/>
        <v/>
      </c>
      <c r="R28" s="170"/>
      <c r="S28" s="171"/>
      <c r="T28" s="172"/>
      <c r="U28" s="121"/>
      <c r="V28" s="121"/>
    </row>
    <row r="29" spans="1:23" ht="22.5" customHeight="1" x14ac:dyDescent="0.25">
      <c r="A29" s="1">
        <f t="shared" si="0"/>
        <v>1</v>
      </c>
      <c r="B29" s="19" t="s">
        <v>89</v>
      </c>
      <c r="C29" s="10">
        <f t="shared" si="11"/>
        <v>12</v>
      </c>
      <c r="D29" s="10">
        <v>9</v>
      </c>
      <c r="E29" s="10" t="str">
        <f t="shared" si="6"/>
        <v>月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78" t="str">
        <f t="shared" si="9"/>
        <v/>
      </c>
      <c r="P29" s="54"/>
      <c r="Q29" s="55" t="str">
        <f t="shared" si="2"/>
        <v/>
      </c>
      <c r="R29" s="170"/>
      <c r="S29" s="171"/>
      <c r="T29" s="172"/>
      <c r="U29" s="121"/>
      <c r="V29" s="121"/>
    </row>
    <row r="30" spans="1:23" ht="22.5" customHeight="1" x14ac:dyDescent="0.25">
      <c r="A30" s="1">
        <f t="shared" si="0"/>
        <v>1</v>
      </c>
      <c r="B30" s="19" t="s">
        <v>89</v>
      </c>
      <c r="C30" s="10">
        <f t="shared" si="11"/>
        <v>12</v>
      </c>
      <c r="D30" s="10">
        <v>10</v>
      </c>
      <c r="E30" s="10" t="str">
        <f t="shared" si="6"/>
        <v>火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78" t="str">
        <f t="shared" si="9"/>
        <v/>
      </c>
      <c r="P30" s="54"/>
      <c r="Q30" s="55" t="str">
        <f t="shared" si="2"/>
        <v/>
      </c>
      <c r="R30" s="170"/>
      <c r="S30" s="171"/>
      <c r="T30" s="172"/>
      <c r="U30" s="121"/>
      <c r="V30" s="121"/>
    </row>
    <row r="31" spans="1:23" ht="22.5" customHeight="1" x14ac:dyDescent="0.25">
      <c r="A31" s="1">
        <f t="shared" si="0"/>
        <v>1</v>
      </c>
      <c r="B31" s="19" t="s">
        <v>89</v>
      </c>
      <c r="C31" s="10">
        <f t="shared" si="11"/>
        <v>12</v>
      </c>
      <c r="D31" s="10">
        <v>11</v>
      </c>
      <c r="E31" s="10" t="str">
        <f t="shared" si="6"/>
        <v>水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78" t="str">
        <f t="shared" si="9"/>
        <v/>
      </c>
      <c r="P31" s="54"/>
      <c r="Q31" s="55" t="str">
        <f t="shared" si="2"/>
        <v/>
      </c>
      <c r="R31" s="170"/>
      <c r="S31" s="171"/>
      <c r="T31" s="172"/>
      <c r="U31" s="121"/>
      <c r="V31" s="121"/>
    </row>
    <row r="32" spans="1:23" ht="22.5" customHeight="1" x14ac:dyDescent="0.25">
      <c r="A32" s="1">
        <f t="shared" si="0"/>
        <v>1</v>
      </c>
      <c r="B32" s="19" t="s">
        <v>89</v>
      </c>
      <c r="C32" s="10">
        <f t="shared" si="11"/>
        <v>12</v>
      </c>
      <c r="D32" s="10">
        <v>12</v>
      </c>
      <c r="E32" s="10" t="str">
        <f t="shared" si="6"/>
        <v>木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78" t="str">
        <f t="shared" si="9"/>
        <v/>
      </c>
      <c r="P32" s="54"/>
      <c r="Q32" s="55" t="str">
        <f t="shared" si="2"/>
        <v/>
      </c>
      <c r="R32" s="170"/>
      <c r="S32" s="171"/>
      <c r="T32" s="172"/>
      <c r="U32" s="121"/>
      <c r="V32" s="121"/>
    </row>
    <row r="33" spans="1:22" ht="22.5" customHeight="1" x14ac:dyDescent="0.25">
      <c r="A33" s="1">
        <f t="shared" si="0"/>
        <v>1</v>
      </c>
      <c r="B33" s="19" t="s">
        <v>89</v>
      </c>
      <c r="C33" s="10">
        <f t="shared" si="11"/>
        <v>12</v>
      </c>
      <c r="D33" s="10">
        <v>13</v>
      </c>
      <c r="E33" s="10" t="str">
        <f t="shared" si="6"/>
        <v>金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78" t="str">
        <f t="shared" si="9"/>
        <v/>
      </c>
      <c r="P33" s="54"/>
      <c r="Q33" s="55" t="str">
        <f t="shared" si="2"/>
        <v/>
      </c>
      <c r="R33" s="170"/>
      <c r="S33" s="171"/>
      <c r="T33" s="172"/>
      <c r="U33" s="121"/>
      <c r="V33" s="121"/>
    </row>
    <row r="34" spans="1:22" ht="22.5" customHeight="1" x14ac:dyDescent="0.25">
      <c r="A34" s="1">
        <f t="shared" si="0"/>
        <v>0</v>
      </c>
      <c r="B34" s="19" t="s">
        <v>89</v>
      </c>
      <c r="C34" s="10">
        <f t="shared" si="11"/>
        <v>12</v>
      </c>
      <c r="D34" s="10">
        <v>14</v>
      </c>
      <c r="E34" s="10" t="str">
        <f t="shared" si="6"/>
        <v>土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78" t="str">
        <f t="shared" si="9"/>
        <v/>
      </c>
      <c r="P34" s="54"/>
      <c r="Q34" s="55" t="str">
        <f t="shared" si="2"/>
        <v/>
      </c>
      <c r="R34" s="170"/>
      <c r="S34" s="171"/>
      <c r="T34" s="172"/>
      <c r="U34" s="121"/>
      <c r="V34" s="121"/>
    </row>
    <row r="35" spans="1:22" ht="22.5" customHeight="1" x14ac:dyDescent="0.25">
      <c r="A35" s="1">
        <f t="shared" si="0"/>
        <v>0</v>
      </c>
      <c r="B35" s="19" t="s">
        <v>89</v>
      </c>
      <c r="C35" s="10">
        <f t="shared" si="11"/>
        <v>12</v>
      </c>
      <c r="D35" s="10">
        <v>15</v>
      </c>
      <c r="E35" s="10" t="str">
        <f t="shared" si="6"/>
        <v>日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78" t="str">
        <f t="shared" si="9"/>
        <v/>
      </c>
      <c r="P35" s="54"/>
      <c r="Q35" s="55" t="str">
        <f t="shared" si="2"/>
        <v/>
      </c>
      <c r="R35" s="170"/>
      <c r="S35" s="171"/>
      <c r="T35" s="172"/>
      <c r="U35" s="121"/>
      <c r="V35" s="121"/>
    </row>
    <row r="36" spans="1:22" ht="22.5" customHeight="1" x14ac:dyDescent="0.25">
      <c r="A36" s="1">
        <f t="shared" si="0"/>
        <v>1</v>
      </c>
      <c r="B36" s="19" t="s">
        <v>89</v>
      </c>
      <c r="C36" s="10">
        <f t="shared" si="11"/>
        <v>12</v>
      </c>
      <c r="D36" s="10">
        <v>16</v>
      </c>
      <c r="E36" s="10" t="str">
        <f t="shared" si="6"/>
        <v>月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78" t="str">
        <f t="shared" si="9"/>
        <v/>
      </c>
      <c r="P36" s="54"/>
      <c r="Q36" s="55" t="str">
        <f t="shared" si="2"/>
        <v/>
      </c>
      <c r="R36" s="170"/>
      <c r="S36" s="171"/>
      <c r="T36" s="172"/>
      <c r="U36" s="121"/>
      <c r="V36" s="121"/>
    </row>
    <row r="37" spans="1:22" ht="22.5" customHeight="1" x14ac:dyDescent="0.25">
      <c r="A37" s="1">
        <f t="shared" si="0"/>
        <v>1</v>
      </c>
      <c r="B37" s="19" t="s">
        <v>89</v>
      </c>
      <c r="C37" s="10">
        <f t="shared" si="11"/>
        <v>12</v>
      </c>
      <c r="D37" s="10">
        <v>17</v>
      </c>
      <c r="E37" s="10" t="str">
        <f t="shared" si="6"/>
        <v>火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78" t="str">
        <f t="shared" si="9"/>
        <v/>
      </c>
      <c r="P37" s="54"/>
      <c r="Q37" s="55" t="str">
        <f t="shared" si="2"/>
        <v/>
      </c>
      <c r="R37" s="170"/>
      <c r="S37" s="171"/>
      <c r="T37" s="172"/>
      <c r="U37" s="121"/>
      <c r="V37" s="121"/>
    </row>
    <row r="38" spans="1:22" ht="22.5" customHeight="1" x14ac:dyDescent="0.25">
      <c r="A38" s="1">
        <f t="shared" si="0"/>
        <v>1</v>
      </c>
      <c r="B38" s="19" t="s">
        <v>89</v>
      </c>
      <c r="C38" s="10">
        <f t="shared" si="11"/>
        <v>12</v>
      </c>
      <c r="D38" s="10">
        <v>18</v>
      </c>
      <c r="E38" s="10" t="str">
        <f t="shared" si="6"/>
        <v>水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78" t="str">
        <f t="shared" si="9"/>
        <v/>
      </c>
      <c r="P38" s="54"/>
      <c r="Q38" s="55" t="str">
        <f t="shared" si="2"/>
        <v/>
      </c>
      <c r="R38" s="170"/>
      <c r="S38" s="171"/>
      <c r="T38" s="172"/>
      <c r="U38" s="121"/>
      <c r="V38" s="121"/>
    </row>
    <row r="39" spans="1:22" ht="22.5" customHeight="1" x14ac:dyDescent="0.25">
      <c r="A39" s="1">
        <f t="shared" si="0"/>
        <v>1</v>
      </c>
      <c r="B39" s="19" t="s">
        <v>89</v>
      </c>
      <c r="C39" s="10">
        <f t="shared" si="11"/>
        <v>12</v>
      </c>
      <c r="D39" s="10">
        <v>19</v>
      </c>
      <c r="E39" s="10" t="str">
        <f t="shared" si="6"/>
        <v>木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78" t="str">
        <f t="shared" si="9"/>
        <v/>
      </c>
      <c r="P39" s="54"/>
      <c r="Q39" s="55" t="str">
        <f t="shared" si="2"/>
        <v/>
      </c>
      <c r="R39" s="170"/>
      <c r="S39" s="171"/>
      <c r="T39" s="172"/>
      <c r="U39" s="121"/>
      <c r="V39" s="121"/>
    </row>
    <row r="40" spans="1:22" ht="22.5" customHeight="1" x14ac:dyDescent="0.25">
      <c r="A40" s="1">
        <f>IF(OR(B40="祝",E40="土",E40="日",E40=""),0,1)</f>
        <v>1</v>
      </c>
      <c r="B40" s="19" t="s">
        <v>89</v>
      </c>
      <c r="C40" s="11">
        <f t="shared" si="11"/>
        <v>12</v>
      </c>
      <c r="D40" s="11">
        <v>20</v>
      </c>
      <c r="E40" s="10" t="str">
        <f t="shared" si="6"/>
        <v>金</v>
      </c>
      <c r="F40" s="47" t="s">
        <v>92</v>
      </c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2"/>
      <c r="M40" s="59"/>
      <c r="N40" s="60" t="str">
        <f t="shared" si="5"/>
        <v/>
      </c>
      <c r="O40" s="79" t="str">
        <f t="shared" si="9"/>
        <v/>
      </c>
      <c r="P40" s="61"/>
      <c r="Q40" s="62" t="str">
        <f t="shared" si="2"/>
        <v/>
      </c>
      <c r="R40" s="141"/>
      <c r="S40" s="142"/>
      <c r="T40" s="143"/>
      <c r="U40" s="122"/>
      <c r="V40" s="122"/>
    </row>
    <row r="41" spans="1:22" ht="22.5" customHeight="1" x14ac:dyDescent="0.25">
      <c r="B41" s="19"/>
      <c r="C41" s="144" t="s">
        <v>14</v>
      </c>
      <c r="D41" s="145"/>
      <c r="E41" s="145"/>
      <c r="F41" s="145"/>
      <c r="G41" s="145"/>
      <c r="H41" s="145"/>
      <c r="I41" s="146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23"/>
      <c r="S41" s="124"/>
      <c r="T41" s="124"/>
      <c r="U41" s="125">
        <f>SUM(U10:U40)</f>
        <v>0</v>
      </c>
      <c r="V41" s="125">
        <f>SUM(V10:V40)</f>
        <v>0</v>
      </c>
    </row>
    <row r="42" spans="1:22" ht="10.5" customHeight="1" x14ac:dyDescent="0.15">
      <c r="B42" s="19"/>
      <c r="C42" s="19"/>
      <c r="D42" s="19"/>
      <c r="E42" s="19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:22" ht="16.5" customHeight="1" x14ac:dyDescent="0.15">
      <c r="B43" s="19"/>
      <c r="C43" s="147" t="s">
        <v>64</v>
      </c>
      <c r="D43" s="148"/>
      <c r="E43" s="149"/>
      <c r="F43" s="156" t="s">
        <v>65</v>
      </c>
      <c r="G43" s="157"/>
      <c r="H43" s="82" t="s">
        <v>66</v>
      </c>
      <c r="I43" s="158" t="s">
        <v>67</v>
      </c>
      <c r="J43" s="157"/>
      <c r="K43" s="83" t="s">
        <v>68</v>
      </c>
      <c r="L43" s="158" t="s">
        <v>69</v>
      </c>
      <c r="M43" s="159"/>
      <c r="N43" s="156" t="s">
        <v>65</v>
      </c>
      <c r="O43" s="157"/>
      <c r="P43" s="82" t="s">
        <v>66</v>
      </c>
      <c r="Q43" s="158" t="s">
        <v>67</v>
      </c>
      <c r="R43" s="157"/>
      <c r="S43" s="83" t="s">
        <v>68</v>
      </c>
      <c r="T43" s="158" t="s">
        <v>69</v>
      </c>
      <c r="U43" s="160"/>
      <c r="V43" s="159"/>
    </row>
    <row r="44" spans="1:22" ht="16.5" customHeight="1" x14ac:dyDescent="0.15">
      <c r="B44" s="19"/>
      <c r="C44" s="150"/>
      <c r="D44" s="151"/>
      <c r="E44" s="152"/>
      <c r="F44" s="161"/>
      <c r="G44" s="162"/>
      <c r="H44" s="84"/>
      <c r="I44" s="163"/>
      <c r="J44" s="164"/>
      <c r="K44" s="85"/>
      <c r="L44" s="163"/>
      <c r="M44" s="165"/>
      <c r="N44" s="166"/>
      <c r="O44" s="164"/>
      <c r="P44" s="84"/>
      <c r="Q44" s="163"/>
      <c r="R44" s="164"/>
      <c r="S44" s="86"/>
      <c r="T44" s="167"/>
      <c r="U44" s="168"/>
      <c r="V44" s="169"/>
    </row>
    <row r="45" spans="1:22" ht="16.5" customHeight="1" x14ac:dyDescent="0.15">
      <c r="B45" s="19"/>
      <c r="C45" s="153"/>
      <c r="D45" s="154"/>
      <c r="E45" s="155"/>
      <c r="F45" s="135"/>
      <c r="G45" s="136"/>
      <c r="H45" s="87"/>
      <c r="I45" s="137"/>
      <c r="J45" s="138"/>
      <c r="K45" s="88"/>
      <c r="L45" s="137"/>
      <c r="M45" s="139"/>
      <c r="N45" s="140"/>
      <c r="O45" s="138"/>
      <c r="P45" s="87"/>
      <c r="Q45" s="137"/>
      <c r="R45" s="138"/>
      <c r="S45" s="89"/>
      <c r="T45" s="128"/>
      <c r="U45" s="129"/>
      <c r="V45" s="130"/>
    </row>
    <row r="46" spans="1:22" ht="10.5" customHeight="1" x14ac:dyDescent="0.15">
      <c r="B46" s="19"/>
      <c r="C46" s="19"/>
      <c r="D46" s="19"/>
      <c r="E46" s="19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</row>
    <row r="47" spans="1:22" ht="22.5" customHeight="1" x14ac:dyDescent="0.15">
      <c r="B47" s="19"/>
      <c r="C47" s="131" t="s">
        <v>28</v>
      </c>
      <c r="D47" s="132"/>
      <c r="E47" s="132"/>
      <c r="F47" s="64" t="s">
        <v>34</v>
      </c>
      <c r="G47" s="65" t="s">
        <v>32</v>
      </c>
      <c r="H47" s="66" t="s">
        <v>33</v>
      </c>
      <c r="I47" s="67" t="s">
        <v>30</v>
      </c>
      <c r="J47" s="68" t="s">
        <v>31</v>
      </c>
      <c r="K47" s="67" t="s">
        <v>42</v>
      </c>
      <c r="L47" s="65" t="s">
        <v>1</v>
      </c>
      <c r="M47" s="67" t="s">
        <v>38</v>
      </c>
      <c r="N47" s="67" t="s">
        <v>35</v>
      </c>
      <c r="O47" s="67" t="s">
        <v>16</v>
      </c>
      <c r="P47" s="66" t="s">
        <v>45</v>
      </c>
      <c r="Q47" s="80" t="s">
        <v>44</v>
      </c>
      <c r="R47" s="80" t="s">
        <v>43</v>
      </c>
      <c r="S47" s="80" t="s">
        <v>70</v>
      </c>
      <c r="T47" s="106"/>
      <c r="U47" s="67" t="s">
        <v>86</v>
      </c>
      <c r="V47" s="119" t="s">
        <v>88</v>
      </c>
    </row>
    <row r="48" spans="1:22" ht="22.5" customHeight="1" x14ac:dyDescent="0.15">
      <c r="B48" s="19"/>
      <c r="C48" s="133"/>
      <c r="D48" s="134"/>
      <c r="E48" s="134"/>
      <c r="F48" s="69">
        <f>SUM(A10:A40)</f>
        <v>22</v>
      </c>
      <c r="G48" s="70">
        <f>COUNTIF($F$10:$F$40,"出勤")+COUNTIF($F$10:$F$40,"出勤/遅刻")+COUNTIF($F$10:$F$40,"出勤/早退")</f>
        <v>0</v>
      </c>
      <c r="H48" s="71">
        <f>COUNTIF($F$10:$F$40,"特別休暇")</f>
        <v>0</v>
      </c>
      <c r="I48" s="72">
        <f>COUNTIF($F$10:$F$40,"有給休暇")</f>
        <v>1</v>
      </c>
      <c r="J48" s="73">
        <f>COUNTIF($F$10:$F$40,"欠勤")</f>
        <v>0</v>
      </c>
      <c r="K48" s="72">
        <f>COUNTIF($F$10:$F$40,"振休")</f>
        <v>0</v>
      </c>
      <c r="L48" s="74">
        <f>Q41</f>
        <v>0</v>
      </c>
      <c r="M48" s="75">
        <f>J41</f>
        <v>0</v>
      </c>
      <c r="N48" s="75">
        <f>O41</f>
        <v>0</v>
      </c>
      <c r="O48" s="75">
        <f>P41</f>
        <v>0</v>
      </c>
      <c r="P48" s="71"/>
      <c r="Q48" s="76"/>
      <c r="R48" s="76"/>
      <c r="S48" s="76"/>
      <c r="T48" s="107"/>
      <c r="U48" s="126">
        <f>U41</f>
        <v>0</v>
      </c>
      <c r="V48" s="127">
        <f>V41</f>
        <v>0</v>
      </c>
    </row>
    <row r="49" spans="2:22" ht="18" customHeight="1" x14ac:dyDescent="0.15">
      <c r="B49" s="19"/>
      <c r="C49" s="19"/>
      <c r="D49" s="19"/>
      <c r="E49" s="19"/>
      <c r="F49" s="2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1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1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1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1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2:22" ht="18.75" customHeight="1" x14ac:dyDescent="0.1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2:22" ht="18.75" customHeight="1" x14ac:dyDescent="0.1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2:22" ht="18.75" customHeight="1" x14ac:dyDescent="0.1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2:22" ht="18.75" customHeight="1" x14ac:dyDescent="0.1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2:22" ht="18.75" customHeight="1" x14ac:dyDescent="0.1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2:22" ht="18.75" customHeight="1" x14ac:dyDescent="0.1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2:22" ht="18.75" customHeight="1" x14ac:dyDescent="0.1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2:22" ht="18.75" customHeight="1" x14ac:dyDescent="0.1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2:22" ht="18.75" customHeight="1" x14ac:dyDescent="0.1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2:22" ht="18.75" customHeight="1" x14ac:dyDescent="0.1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2:22" ht="18.75" customHeight="1" x14ac:dyDescent="0.1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2:22" ht="18.75" customHeight="1" x14ac:dyDescent="0.1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2:22" ht="18.75" customHeight="1" x14ac:dyDescent="0.1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2:22" ht="18.75" customHeight="1" x14ac:dyDescent="0.1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2:22" ht="18.75" customHeight="1" x14ac:dyDescent="0.1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2:22" ht="18.75" customHeight="1" x14ac:dyDescent="0.1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2:22" ht="18.75" customHeight="1" x14ac:dyDescent="0.1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2:22" ht="18.75" customHeight="1" x14ac:dyDescent="0.1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2:22" ht="18.75" customHeight="1" x14ac:dyDescent="0.1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2:22" ht="18.75" customHeight="1" x14ac:dyDescent="0.1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2:22" ht="18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2:22" ht="18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2:22" ht="18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2:22" ht="18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2:22" ht="18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2:22" ht="18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2:22" ht="18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2:22" ht="18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2:22" ht="18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</sheetData>
  <mergeCells count="83"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  <mergeCell ref="C6:E6"/>
    <mergeCell ref="G6:H6"/>
    <mergeCell ref="J6:K6"/>
    <mergeCell ref="C8:C9"/>
    <mergeCell ref="C5:E5"/>
    <mergeCell ref="G5:H5"/>
    <mergeCell ref="J5:K5"/>
    <mergeCell ref="R8:T9"/>
    <mergeCell ref="U8:U9"/>
    <mergeCell ref="V8:V9"/>
    <mergeCell ref="D8:D9"/>
    <mergeCell ref="E8:E9"/>
    <mergeCell ref="F8:F9"/>
    <mergeCell ref="G8:K8"/>
    <mergeCell ref="L8:P8"/>
    <mergeCell ref="Q8:Q9"/>
    <mergeCell ref="R13:T13"/>
    <mergeCell ref="R14:T14"/>
    <mergeCell ref="R15:T15"/>
    <mergeCell ref="R10:T10"/>
    <mergeCell ref="R11:T11"/>
    <mergeCell ref="R12:T12"/>
    <mergeCell ref="R19:T19"/>
    <mergeCell ref="R20:T20"/>
    <mergeCell ref="R21:T21"/>
    <mergeCell ref="R16:T16"/>
    <mergeCell ref="R17:T17"/>
    <mergeCell ref="R18:T18"/>
    <mergeCell ref="R25:T25"/>
    <mergeCell ref="R26:T26"/>
    <mergeCell ref="R27:T27"/>
    <mergeCell ref="R22:T22"/>
    <mergeCell ref="R23:T23"/>
    <mergeCell ref="R24:T24"/>
    <mergeCell ref="R31:T31"/>
    <mergeCell ref="R32:T32"/>
    <mergeCell ref="R33:T33"/>
    <mergeCell ref="R28:T28"/>
    <mergeCell ref="R29:T29"/>
    <mergeCell ref="R30:T30"/>
    <mergeCell ref="R37:T37"/>
    <mergeCell ref="R38:T38"/>
    <mergeCell ref="R39:T39"/>
    <mergeCell ref="R34:T34"/>
    <mergeCell ref="R35:T35"/>
    <mergeCell ref="R36:T36"/>
    <mergeCell ref="R40:T40"/>
    <mergeCell ref="C41:I41"/>
    <mergeCell ref="C43:E45"/>
    <mergeCell ref="F43:G43"/>
    <mergeCell ref="I43:J43"/>
    <mergeCell ref="L43:M43"/>
    <mergeCell ref="N43:O43"/>
    <mergeCell ref="Q43:R43"/>
    <mergeCell ref="T43:V43"/>
    <mergeCell ref="F44:G44"/>
    <mergeCell ref="I44:J44"/>
    <mergeCell ref="L44:M44"/>
    <mergeCell ref="N44:O44"/>
    <mergeCell ref="Q44:R44"/>
    <mergeCell ref="T44:V44"/>
    <mergeCell ref="Q45:R45"/>
    <mergeCell ref="T45:V45"/>
    <mergeCell ref="C47:E48"/>
    <mergeCell ref="F45:G45"/>
    <mergeCell ref="I45:J45"/>
    <mergeCell ref="L45:M45"/>
    <mergeCell ref="N45:O45"/>
  </mergeCells>
  <phoneticPr fontId="1"/>
  <conditionalFormatting sqref="C10:Q40">
    <cfRule type="expression" dxfId="21" priority="9" stopIfTrue="1">
      <formula>$E10="土"</formula>
    </cfRule>
    <cfRule type="expression" dxfId="20" priority="10" stopIfTrue="1">
      <formula>OR($E10="日",$B10="祝")</formula>
    </cfRule>
    <cfRule type="expression" dxfId="19" priority="11" stopIfTrue="1">
      <formula>$E10=""</formula>
    </cfRule>
  </conditionalFormatting>
  <conditionalFormatting sqref="F10:F40">
    <cfRule type="expression" dxfId="18" priority="7">
      <formula>OR($F10="出勤/早退",$F10="出勤/遅刻")</formula>
    </cfRule>
    <cfRule type="containsText" dxfId="17" priority="8" operator="containsText" text="欠勤">
      <formula>NOT(ISERROR(SEARCH("欠勤",F10)))</formula>
    </cfRule>
  </conditionalFormatting>
  <conditionalFormatting sqref="R10:R40">
    <cfRule type="expression" dxfId="16" priority="4" stopIfTrue="1">
      <formula>$E10="土"</formula>
    </cfRule>
    <cfRule type="expression" dxfId="15" priority="5" stopIfTrue="1">
      <formula>OR($E10="日",$B10="祝")</formula>
    </cfRule>
    <cfRule type="expression" dxfId="14" priority="6" stopIfTrue="1">
      <formula>$E10=""</formula>
    </cfRule>
  </conditionalFormatting>
  <conditionalFormatting sqref="U10:V40">
    <cfRule type="expression" dxfId="13" priority="1" stopIfTrue="1">
      <formula>$E10="土"</formula>
    </cfRule>
    <cfRule type="expression" dxfId="12" priority="2" stopIfTrue="1">
      <formula>OR($E10="日",$B10="祝")</formula>
    </cfRule>
    <cfRule type="expression" dxfId="11" priority="3" stopIfTrue="1">
      <formula>$E10=""</formula>
    </cfRule>
  </conditionalFormatting>
  <dataValidations count="3">
    <dataValidation allowBlank="1" showInputMessage="1" sqref="J4:L4" xr:uid="{3A40E9AC-3D25-482E-9162-D9781535F0B1}"/>
    <dataValidation type="list" allowBlank="1" showInputMessage="1" sqref="F10:F40" xr:uid="{3F61D7EA-5522-4AC3-920D-FAE642B32506}">
      <formula1>"出勤,出勤/遅刻,出勤/早退,有給休暇,振休,欠勤,特別休暇"</formula1>
    </dataValidation>
    <dataValidation type="list" allowBlank="1" showInputMessage="1" sqref="I44:I45 Q44:Q45" xr:uid="{E4A4151B-2BE4-4BD9-8B27-E32982EED41D}">
      <formula1>"　,業務多忙のため,振休取得不可"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C183-451B-4D7D-8AE1-6F984EB9CD8D}">
  <dimension ref="A1:X84"/>
  <sheetViews>
    <sheetView topLeftCell="B1" zoomScale="85" zoomScaleNormal="85" workbookViewId="0">
      <pane xSplit="5" ySplit="9" topLeftCell="G10" activePane="bottomRight" state="frozen"/>
      <selection activeCell="AB11" sqref="AB11:AD11"/>
      <selection pane="topRight" activeCell="AB11" sqref="AB11:AD11"/>
      <selection pane="bottomLeft" activeCell="AB11" sqref="AB11:AD11"/>
      <selection pane="bottomRight" activeCell="B34" sqref="B34"/>
    </sheetView>
  </sheetViews>
  <sheetFormatPr defaultColWidth="7.5" defaultRowHeight="18.75" customHeight="1" x14ac:dyDescent="0.15"/>
  <cols>
    <col min="1" max="1" width="10.625" style="1" hidden="1" customWidth="1"/>
    <col min="2" max="2" width="3.25" style="1" customWidth="1"/>
    <col min="3" max="5" width="3.125" style="1" customWidth="1"/>
    <col min="6" max="17" width="6.125" style="1" customWidth="1"/>
    <col min="18" max="19" width="6.375" style="1" customWidth="1"/>
    <col min="20" max="22" width="4.5" style="1" customWidth="1"/>
    <col min="23" max="23" width="2.375" style="3" customWidth="1"/>
    <col min="24" max="24" width="3.375" style="4" customWidth="1"/>
    <col min="25" max="16384" width="7.5" style="1"/>
  </cols>
  <sheetData>
    <row r="1" spans="1:23" ht="14.25" customHeight="1" x14ac:dyDescent="0.3">
      <c r="C1" s="226">
        <v>2025</v>
      </c>
      <c r="D1" s="226"/>
      <c r="E1" s="227" t="s">
        <v>0</v>
      </c>
      <c r="F1" s="226">
        <v>1</v>
      </c>
      <c r="G1" s="227" t="s">
        <v>7</v>
      </c>
      <c r="H1" s="226" t="s">
        <v>6</v>
      </c>
      <c r="I1" s="226"/>
      <c r="J1" s="2"/>
      <c r="K1" s="2"/>
    </row>
    <row r="2" spans="1:23" ht="10.5" customHeight="1" thickBot="1" x14ac:dyDescent="0.35">
      <c r="C2" s="226"/>
      <c r="D2" s="226"/>
      <c r="E2" s="227"/>
      <c r="F2" s="226"/>
      <c r="G2" s="228"/>
      <c r="H2" s="229"/>
      <c r="I2" s="229"/>
      <c r="J2" s="2"/>
      <c r="L2" s="5"/>
      <c r="M2" s="5"/>
      <c r="O2" s="198" t="s">
        <v>8</v>
      </c>
      <c r="P2" s="199"/>
      <c r="Q2" s="198" t="s">
        <v>8</v>
      </c>
      <c r="R2" s="199"/>
      <c r="S2" s="6" t="s">
        <v>39</v>
      </c>
      <c r="T2" s="202"/>
      <c r="U2" s="203"/>
      <c r="V2" s="204"/>
    </row>
    <row r="3" spans="1:23" ht="18.75" customHeight="1" thickTop="1" thickBot="1" x14ac:dyDescent="0.2">
      <c r="C3" s="205"/>
      <c r="D3" s="206"/>
      <c r="E3" s="206"/>
      <c r="F3" s="207"/>
      <c r="L3" s="5"/>
      <c r="M3" s="5"/>
      <c r="O3" s="200"/>
      <c r="P3" s="201"/>
      <c r="Q3" s="200"/>
      <c r="R3" s="201"/>
      <c r="S3" s="7" t="s">
        <v>40</v>
      </c>
      <c r="T3" s="208"/>
      <c r="U3" s="209"/>
      <c r="V3" s="210"/>
    </row>
    <row r="4" spans="1:23" ht="18.75" customHeight="1" thickBot="1" x14ac:dyDescent="0.2">
      <c r="B4" s="19"/>
      <c r="C4" s="211" t="s">
        <v>46</v>
      </c>
      <c r="D4" s="212"/>
      <c r="E4" s="213"/>
      <c r="F4" s="214" t="s">
        <v>91</v>
      </c>
      <c r="G4" s="215"/>
      <c r="H4" s="215"/>
      <c r="I4" s="216"/>
      <c r="J4" s="20"/>
      <c r="K4" s="20"/>
      <c r="L4" s="20"/>
      <c r="M4" s="21"/>
      <c r="N4" s="19"/>
      <c r="O4" s="217" t="s">
        <v>13</v>
      </c>
      <c r="P4" s="218"/>
      <c r="Q4" s="217" t="s">
        <v>13</v>
      </c>
      <c r="R4" s="218"/>
      <c r="S4" s="217" t="s">
        <v>13</v>
      </c>
      <c r="T4" s="223"/>
      <c r="U4" s="223"/>
      <c r="V4" s="218"/>
    </row>
    <row r="5" spans="1:23" ht="18.75" customHeight="1" x14ac:dyDescent="0.15">
      <c r="B5" s="19"/>
      <c r="C5" s="193" t="s">
        <v>9</v>
      </c>
      <c r="D5" s="193"/>
      <c r="E5" s="191"/>
      <c r="F5" s="22">
        <v>0.36805555555555558</v>
      </c>
      <c r="G5" s="194" t="s">
        <v>21</v>
      </c>
      <c r="H5" s="195"/>
      <c r="I5" s="23">
        <v>0.72222222222222221</v>
      </c>
      <c r="J5" s="196" t="s">
        <v>29</v>
      </c>
      <c r="K5" s="197"/>
      <c r="L5" s="24">
        <v>3.125E-2</v>
      </c>
      <c r="M5" s="21"/>
      <c r="N5" s="19"/>
      <c r="O5" s="219"/>
      <c r="P5" s="220"/>
      <c r="Q5" s="219"/>
      <c r="R5" s="220"/>
      <c r="S5" s="219"/>
      <c r="T5" s="224"/>
      <c r="U5" s="224"/>
      <c r="V5" s="220"/>
    </row>
    <row r="6" spans="1:23" ht="18.75" customHeight="1" x14ac:dyDescent="0.15">
      <c r="B6" s="19"/>
      <c r="C6" s="193" t="s">
        <v>26</v>
      </c>
      <c r="D6" s="193"/>
      <c r="E6" s="191"/>
      <c r="F6" s="25">
        <v>0.73611111111111116</v>
      </c>
      <c r="G6" s="191" t="s">
        <v>27</v>
      </c>
      <c r="H6" s="192"/>
      <c r="I6" s="25">
        <f>I5-F5-L5</f>
        <v>0.32291666666666663</v>
      </c>
      <c r="J6" s="191" t="s">
        <v>37</v>
      </c>
      <c r="K6" s="192"/>
      <c r="L6" s="26">
        <f>I6*F48</f>
        <v>6.1354166666666661</v>
      </c>
      <c r="M6" s="27"/>
      <c r="N6" s="19"/>
      <c r="O6" s="221"/>
      <c r="P6" s="222"/>
      <c r="Q6" s="221"/>
      <c r="R6" s="222"/>
      <c r="S6" s="221"/>
      <c r="T6" s="225"/>
      <c r="U6" s="225"/>
      <c r="V6" s="222"/>
    </row>
    <row r="7" spans="1:23" ht="14.1" customHeight="1" x14ac:dyDescent="0.15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15">
      <c r="B8" s="31" t="s">
        <v>62</v>
      </c>
      <c r="C8" s="184" t="s">
        <v>2</v>
      </c>
      <c r="D8" s="184" t="s">
        <v>3</v>
      </c>
      <c r="E8" s="184" t="s">
        <v>4</v>
      </c>
      <c r="F8" s="184" t="s">
        <v>5</v>
      </c>
      <c r="G8" s="185" t="s">
        <v>41</v>
      </c>
      <c r="H8" s="186"/>
      <c r="I8" s="186"/>
      <c r="J8" s="186"/>
      <c r="K8" s="186"/>
      <c r="L8" s="187" t="s">
        <v>15</v>
      </c>
      <c r="M8" s="184"/>
      <c r="N8" s="184"/>
      <c r="O8" s="184"/>
      <c r="P8" s="188"/>
      <c r="Q8" s="189" t="s">
        <v>18</v>
      </c>
      <c r="R8" s="176" t="s">
        <v>17</v>
      </c>
      <c r="S8" s="177"/>
      <c r="T8" s="178"/>
      <c r="U8" s="182" t="s">
        <v>86</v>
      </c>
      <c r="V8" s="182" t="s">
        <v>87</v>
      </c>
    </row>
    <row r="9" spans="1:23" ht="15" customHeight="1" x14ac:dyDescent="0.15">
      <c r="B9" s="32" t="s">
        <v>63</v>
      </c>
      <c r="C9" s="184"/>
      <c r="D9" s="184"/>
      <c r="E9" s="184"/>
      <c r="F9" s="184"/>
      <c r="G9" s="33" t="s">
        <v>11</v>
      </c>
      <c r="H9" s="33" t="s">
        <v>12</v>
      </c>
      <c r="I9" s="33" t="s">
        <v>10</v>
      </c>
      <c r="J9" s="33" t="s">
        <v>36</v>
      </c>
      <c r="K9" s="34" t="s">
        <v>1</v>
      </c>
      <c r="L9" s="35" t="s">
        <v>19</v>
      </c>
      <c r="M9" s="33" t="s">
        <v>20</v>
      </c>
      <c r="N9" s="36" t="s">
        <v>10</v>
      </c>
      <c r="O9" s="36" t="s">
        <v>14</v>
      </c>
      <c r="P9" s="37" t="s">
        <v>16</v>
      </c>
      <c r="Q9" s="190"/>
      <c r="R9" s="179"/>
      <c r="S9" s="180"/>
      <c r="T9" s="181"/>
      <c r="U9" s="183"/>
      <c r="V9" s="183"/>
    </row>
    <row r="10" spans="1:23" ht="22.5" customHeight="1" x14ac:dyDescent="0.25">
      <c r="A10" s="1">
        <f t="shared" ref="A10:A39" si="0">IF(OR(B10="祝",E10="土",E10="日",E10=""),0,1)</f>
        <v>0</v>
      </c>
      <c r="B10" s="19" t="s">
        <v>89</v>
      </c>
      <c r="C10" s="8">
        <f>IF($F$1=1,12,$F$1-1)</f>
        <v>12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土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77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73"/>
      <c r="S10" s="174"/>
      <c r="T10" s="175"/>
      <c r="U10" s="120"/>
      <c r="V10" s="120"/>
      <c r="W10" s="9"/>
    </row>
    <row r="11" spans="1:23" ht="22.5" customHeight="1" x14ac:dyDescent="0.25">
      <c r="A11" s="1">
        <f t="shared" si="0"/>
        <v>0</v>
      </c>
      <c r="B11" s="19" t="s">
        <v>89</v>
      </c>
      <c r="C11" s="10">
        <f t="shared" ref="C11:C20" si="3">IF($F$1=1,12,$F$1-1)</f>
        <v>12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日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78" t="str">
        <f>IF(COUNT(L11:M11),M11-L11-IF(N11="",0,N11),"")</f>
        <v/>
      </c>
      <c r="P11" s="54"/>
      <c r="Q11" s="55" t="str">
        <f t="shared" si="2"/>
        <v/>
      </c>
      <c r="R11" s="170"/>
      <c r="S11" s="171"/>
      <c r="T11" s="172"/>
      <c r="U11" s="121"/>
      <c r="V11" s="121"/>
    </row>
    <row r="12" spans="1:23" ht="22.5" customHeight="1" x14ac:dyDescent="0.25">
      <c r="A12" s="1">
        <f t="shared" si="0"/>
        <v>1</v>
      </c>
      <c r="B12" s="19"/>
      <c r="C12" s="10">
        <f t="shared" si="3"/>
        <v>12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月</v>
      </c>
      <c r="F12" s="47" t="s">
        <v>93</v>
      </c>
      <c r="G12" s="48">
        <f>IF(OR(F12="出勤",F12="出勤/早退"),$F$5,"")</f>
        <v>0.36805555555555558</v>
      </c>
      <c r="H12" s="48">
        <f t="shared" ref="H12:H40" si="7">IF(F12="出勤",$I$5,"")</f>
        <v>0.72222222222222221</v>
      </c>
      <c r="I12" s="49">
        <f t="shared" ref="I12:I40" si="8">IF(AND(G12&lt;TIMEVALUE("11:30"), H12&gt;TIMEVALUE("13:30")),$L$5,"")</f>
        <v>3.125E-2</v>
      </c>
      <c r="J12" s="50"/>
      <c r="K12" s="51">
        <f t="shared" si="1"/>
        <v>0.32291666666666663</v>
      </c>
      <c r="L12" s="52">
        <v>0.36805555555555558</v>
      </c>
      <c r="M12" s="53">
        <v>0.77777777777777779</v>
      </c>
      <c r="N12" s="48" t="str">
        <f t="shared" si="5"/>
        <v/>
      </c>
      <c r="O12" s="78">
        <f t="shared" ref="O12:O40" si="9">IF(COUNT(L12:M12),M12-L12-IF(N12="",0,N12),"")</f>
        <v>0.40972222222222221</v>
      </c>
      <c r="P12" s="54"/>
      <c r="Q12" s="55">
        <f t="shared" si="2"/>
        <v>0.73263888888888884</v>
      </c>
      <c r="R12" s="170"/>
      <c r="S12" s="171"/>
      <c r="T12" s="172"/>
      <c r="U12" s="121"/>
      <c r="V12" s="121">
        <v>1</v>
      </c>
    </row>
    <row r="13" spans="1:23" ht="22.5" customHeight="1" x14ac:dyDescent="0.25">
      <c r="A13" s="1">
        <f t="shared" si="0"/>
        <v>1</v>
      </c>
      <c r="B13" s="19" t="s">
        <v>89</v>
      </c>
      <c r="C13" s="10">
        <f t="shared" si="3"/>
        <v>12</v>
      </c>
      <c r="D13" s="10">
        <v>24</v>
      </c>
      <c r="E13" s="10" t="str">
        <f t="shared" si="6"/>
        <v>火</v>
      </c>
      <c r="F13" s="47" t="s">
        <v>93</v>
      </c>
      <c r="G13" s="48">
        <f t="shared" ref="G13:G40" si="10">IF(OR(F13="出勤",F13="出勤/早退"),$F$5,"")</f>
        <v>0.36805555555555558</v>
      </c>
      <c r="H13" s="48">
        <f t="shared" si="7"/>
        <v>0.72222222222222221</v>
      </c>
      <c r="I13" s="49">
        <f t="shared" si="8"/>
        <v>3.125E-2</v>
      </c>
      <c r="J13" s="50"/>
      <c r="K13" s="51">
        <f t="shared" si="1"/>
        <v>0.32291666666666663</v>
      </c>
      <c r="L13" s="52">
        <v>0.36805555555555558</v>
      </c>
      <c r="M13" s="53">
        <v>0.77777777777777779</v>
      </c>
      <c r="N13" s="48" t="str">
        <f t="shared" si="5"/>
        <v/>
      </c>
      <c r="O13" s="78">
        <f t="shared" si="9"/>
        <v>0.40972222222222221</v>
      </c>
      <c r="P13" s="54"/>
      <c r="Q13" s="55">
        <f t="shared" si="2"/>
        <v>0.73263888888888884</v>
      </c>
      <c r="R13" s="170"/>
      <c r="S13" s="171"/>
      <c r="T13" s="172"/>
      <c r="U13" s="121"/>
      <c r="V13" s="121">
        <v>1</v>
      </c>
    </row>
    <row r="14" spans="1:23" ht="22.5" customHeight="1" x14ac:dyDescent="0.25">
      <c r="A14" s="1">
        <f t="shared" si="0"/>
        <v>1</v>
      </c>
      <c r="B14" s="19" t="s">
        <v>89</v>
      </c>
      <c r="C14" s="10">
        <f t="shared" si="3"/>
        <v>12</v>
      </c>
      <c r="D14" s="10">
        <v>25</v>
      </c>
      <c r="E14" s="10" t="str">
        <f t="shared" si="6"/>
        <v>水</v>
      </c>
      <c r="F14" s="47" t="s">
        <v>93</v>
      </c>
      <c r="G14" s="48">
        <f t="shared" si="10"/>
        <v>0.36805555555555558</v>
      </c>
      <c r="H14" s="48">
        <f t="shared" si="7"/>
        <v>0.72222222222222221</v>
      </c>
      <c r="I14" s="49">
        <f t="shared" si="8"/>
        <v>3.125E-2</v>
      </c>
      <c r="J14" s="50"/>
      <c r="K14" s="51">
        <f t="shared" si="1"/>
        <v>0.32291666666666663</v>
      </c>
      <c r="L14" s="52">
        <v>0.36805555555555558</v>
      </c>
      <c r="M14" s="53">
        <v>0.72916666666666663</v>
      </c>
      <c r="N14" s="48" t="str">
        <f t="shared" si="5"/>
        <v/>
      </c>
      <c r="O14" s="78">
        <f t="shared" si="9"/>
        <v>0.36111111111111105</v>
      </c>
      <c r="P14" s="54"/>
      <c r="Q14" s="55">
        <f t="shared" si="2"/>
        <v>0.68402777777777768</v>
      </c>
      <c r="R14" s="170"/>
      <c r="S14" s="171"/>
      <c r="T14" s="172"/>
      <c r="U14" s="121"/>
      <c r="V14" s="121">
        <v>1</v>
      </c>
    </row>
    <row r="15" spans="1:23" ht="22.5" customHeight="1" x14ac:dyDescent="0.25">
      <c r="A15" s="1">
        <f t="shared" si="0"/>
        <v>1</v>
      </c>
      <c r="B15" s="19" t="s">
        <v>89</v>
      </c>
      <c r="C15" s="10">
        <f t="shared" si="3"/>
        <v>12</v>
      </c>
      <c r="D15" s="10">
        <v>26</v>
      </c>
      <c r="E15" s="10" t="str">
        <f t="shared" si="6"/>
        <v>木</v>
      </c>
      <c r="F15" s="47" t="s">
        <v>93</v>
      </c>
      <c r="G15" s="48">
        <f t="shared" si="10"/>
        <v>0.36805555555555558</v>
      </c>
      <c r="H15" s="48">
        <f t="shared" si="7"/>
        <v>0.72222222222222221</v>
      </c>
      <c r="I15" s="49">
        <f t="shared" si="8"/>
        <v>3.125E-2</v>
      </c>
      <c r="J15" s="50"/>
      <c r="K15" s="51">
        <f t="shared" si="1"/>
        <v>0.32291666666666663</v>
      </c>
      <c r="L15" s="52">
        <v>0.36805555555555558</v>
      </c>
      <c r="M15" s="53">
        <v>0.77777777777777779</v>
      </c>
      <c r="N15" s="48" t="str">
        <f t="shared" si="5"/>
        <v/>
      </c>
      <c r="O15" s="78">
        <f t="shared" si="9"/>
        <v>0.40972222222222221</v>
      </c>
      <c r="P15" s="54"/>
      <c r="Q15" s="55">
        <f t="shared" si="2"/>
        <v>0.73263888888888884</v>
      </c>
      <c r="R15" s="170"/>
      <c r="S15" s="171"/>
      <c r="T15" s="172"/>
      <c r="U15" s="121"/>
      <c r="V15" s="121">
        <v>1</v>
      </c>
    </row>
    <row r="16" spans="1:23" ht="22.5" customHeight="1" x14ac:dyDescent="0.25">
      <c r="A16" s="1">
        <f t="shared" si="0"/>
        <v>1</v>
      </c>
      <c r="B16" s="19" t="s">
        <v>89</v>
      </c>
      <c r="C16" s="10">
        <f t="shared" si="3"/>
        <v>12</v>
      </c>
      <c r="D16" s="10">
        <v>27</v>
      </c>
      <c r="E16" s="10" t="str">
        <f t="shared" si="6"/>
        <v>金</v>
      </c>
      <c r="F16" s="47" t="s">
        <v>93</v>
      </c>
      <c r="G16" s="48">
        <f t="shared" si="10"/>
        <v>0.36805555555555558</v>
      </c>
      <c r="H16" s="48">
        <f t="shared" si="7"/>
        <v>0.72222222222222221</v>
      </c>
      <c r="I16" s="49">
        <f t="shared" si="8"/>
        <v>3.125E-2</v>
      </c>
      <c r="J16" s="50"/>
      <c r="K16" s="51">
        <f t="shared" si="1"/>
        <v>0.32291666666666663</v>
      </c>
      <c r="L16" s="52">
        <v>0.36805555555555558</v>
      </c>
      <c r="M16" s="53">
        <v>0.72916666666666663</v>
      </c>
      <c r="N16" s="48" t="str">
        <f t="shared" si="5"/>
        <v/>
      </c>
      <c r="O16" s="78">
        <f t="shared" si="9"/>
        <v>0.36111111111111105</v>
      </c>
      <c r="P16" s="54"/>
      <c r="Q16" s="55">
        <f t="shared" si="2"/>
        <v>0.68402777777777768</v>
      </c>
      <c r="R16" s="170"/>
      <c r="S16" s="171"/>
      <c r="T16" s="172"/>
      <c r="U16" s="121"/>
      <c r="V16" s="121">
        <v>1</v>
      </c>
    </row>
    <row r="17" spans="1:23" ht="22.5" customHeight="1" x14ac:dyDescent="0.25">
      <c r="A17" s="1">
        <f t="shared" si="0"/>
        <v>0</v>
      </c>
      <c r="B17" s="19" t="s">
        <v>89</v>
      </c>
      <c r="C17" s="10">
        <f t="shared" si="3"/>
        <v>12</v>
      </c>
      <c r="D17" s="10">
        <v>28</v>
      </c>
      <c r="E17" s="10" t="str">
        <f t="shared" si="6"/>
        <v>土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78" t="str">
        <f t="shared" si="9"/>
        <v/>
      </c>
      <c r="P17" s="54"/>
      <c r="Q17" s="55" t="str">
        <f t="shared" si="2"/>
        <v/>
      </c>
      <c r="R17" s="170"/>
      <c r="S17" s="171"/>
      <c r="T17" s="172"/>
      <c r="U17" s="121"/>
      <c r="V17" s="121"/>
    </row>
    <row r="18" spans="1:23" ht="22.5" customHeight="1" x14ac:dyDescent="0.25">
      <c r="A18" s="1">
        <f t="shared" si="0"/>
        <v>0</v>
      </c>
      <c r="B18" s="19" t="s">
        <v>89</v>
      </c>
      <c r="C18" s="10">
        <f t="shared" si="3"/>
        <v>12</v>
      </c>
      <c r="D18" s="10">
        <v>29</v>
      </c>
      <c r="E18" s="10" t="str">
        <f t="shared" si="6"/>
        <v>日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78" t="str">
        <f t="shared" si="9"/>
        <v/>
      </c>
      <c r="P18" s="54"/>
      <c r="Q18" s="55" t="str">
        <f t="shared" si="2"/>
        <v/>
      </c>
      <c r="R18" s="170"/>
      <c r="S18" s="171"/>
      <c r="T18" s="172"/>
      <c r="U18" s="121"/>
      <c r="V18" s="121"/>
    </row>
    <row r="19" spans="1:23" ht="22.5" customHeight="1" x14ac:dyDescent="0.25">
      <c r="A19" s="1">
        <f t="shared" si="0"/>
        <v>1</v>
      </c>
      <c r="B19" s="19" t="s">
        <v>89</v>
      </c>
      <c r="C19" s="10">
        <f t="shared" si="3"/>
        <v>12</v>
      </c>
      <c r="D19" s="10">
        <v>30</v>
      </c>
      <c r="E19" s="10" t="str">
        <f t="shared" si="6"/>
        <v>月</v>
      </c>
      <c r="F19" s="47" t="s">
        <v>94</v>
      </c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78" t="str">
        <f t="shared" si="9"/>
        <v/>
      </c>
      <c r="P19" s="54"/>
      <c r="Q19" s="55" t="str">
        <f t="shared" si="2"/>
        <v/>
      </c>
      <c r="R19" s="170"/>
      <c r="S19" s="171"/>
      <c r="T19" s="172"/>
      <c r="U19" s="121"/>
      <c r="V19" s="121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25">
      <c r="A20" s="1">
        <f t="shared" si="0"/>
        <v>1</v>
      </c>
      <c r="B20" s="19" t="s">
        <v>89</v>
      </c>
      <c r="C20" s="10">
        <f t="shared" si="3"/>
        <v>12</v>
      </c>
      <c r="D20" s="10">
        <v>31</v>
      </c>
      <c r="E20" s="10" t="str">
        <f t="shared" si="6"/>
        <v>火</v>
      </c>
      <c r="F20" s="47" t="s">
        <v>94</v>
      </c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78" t="str">
        <f t="shared" si="9"/>
        <v/>
      </c>
      <c r="P20" s="54"/>
      <c r="Q20" s="55" t="str">
        <f t="shared" si="2"/>
        <v/>
      </c>
      <c r="R20" s="170"/>
      <c r="S20" s="171"/>
      <c r="T20" s="172"/>
      <c r="U20" s="121"/>
      <c r="V20" s="121"/>
    </row>
    <row r="21" spans="1:23" ht="22.5" customHeight="1" x14ac:dyDescent="0.25">
      <c r="A21" s="1">
        <f t="shared" si="0"/>
        <v>0</v>
      </c>
      <c r="B21" s="19" t="s">
        <v>63</v>
      </c>
      <c r="C21" s="10">
        <f>$F$1</f>
        <v>1</v>
      </c>
      <c r="D21" s="10">
        <v>1</v>
      </c>
      <c r="E21" s="10" t="str">
        <f t="shared" si="6"/>
        <v>水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78" t="str">
        <f t="shared" si="9"/>
        <v/>
      </c>
      <c r="P21" s="54"/>
      <c r="Q21" s="55" t="str">
        <f t="shared" si="2"/>
        <v/>
      </c>
      <c r="R21" s="170"/>
      <c r="S21" s="171"/>
      <c r="T21" s="172"/>
      <c r="U21" s="121"/>
      <c r="V21" s="121"/>
    </row>
    <row r="22" spans="1:23" ht="22.5" customHeight="1" x14ac:dyDescent="0.25">
      <c r="A22" s="1">
        <f t="shared" si="0"/>
        <v>1</v>
      </c>
      <c r="B22" s="19" t="s">
        <v>89</v>
      </c>
      <c r="C22" s="10">
        <f t="shared" ref="C22:C40" si="11">$F$1</f>
        <v>1</v>
      </c>
      <c r="D22" s="10">
        <v>2</v>
      </c>
      <c r="E22" s="10" t="str">
        <f t="shared" si="6"/>
        <v>木</v>
      </c>
      <c r="F22" s="47" t="s">
        <v>94</v>
      </c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78" t="str">
        <f t="shared" si="9"/>
        <v/>
      </c>
      <c r="P22" s="54"/>
      <c r="Q22" s="55" t="str">
        <f t="shared" si="2"/>
        <v/>
      </c>
      <c r="R22" s="170"/>
      <c r="S22" s="171"/>
      <c r="T22" s="172"/>
      <c r="U22" s="121"/>
      <c r="V22" s="121"/>
    </row>
    <row r="23" spans="1:23" ht="22.5" customHeight="1" x14ac:dyDescent="0.25">
      <c r="A23" s="1">
        <f t="shared" si="0"/>
        <v>1</v>
      </c>
      <c r="B23" s="19" t="s">
        <v>89</v>
      </c>
      <c r="C23" s="10">
        <f t="shared" si="11"/>
        <v>1</v>
      </c>
      <c r="D23" s="10">
        <v>3</v>
      </c>
      <c r="E23" s="10" t="str">
        <f t="shared" si="6"/>
        <v>金</v>
      </c>
      <c r="F23" s="47" t="s">
        <v>94</v>
      </c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78" t="str">
        <f t="shared" si="9"/>
        <v/>
      </c>
      <c r="P23" s="54"/>
      <c r="Q23" s="55" t="str">
        <f t="shared" si="2"/>
        <v/>
      </c>
      <c r="R23" s="170"/>
      <c r="S23" s="171"/>
      <c r="T23" s="172"/>
      <c r="U23" s="121"/>
      <c r="V23" s="121"/>
    </row>
    <row r="24" spans="1:23" ht="22.5" customHeight="1" x14ac:dyDescent="0.25">
      <c r="A24" s="1">
        <f t="shared" si="0"/>
        <v>0</v>
      </c>
      <c r="B24" s="19" t="s">
        <v>89</v>
      </c>
      <c r="C24" s="10">
        <f t="shared" si="11"/>
        <v>1</v>
      </c>
      <c r="D24" s="10">
        <v>4</v>
      </c>
      <c r="E24" s="10" t="str">
        <f t="shared" si="6"/>
        <v>土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78" t="str">
        <f t="shared" si="9"/>
        <v/>
      </c>
      <c r="P24" s="54"/>
      <c r="Q24" s="55" t="str">
        <f t="shared" si="2"/>
        <v/>
      </c>
      <c r="R24" s="170"/>
      <c r="S24" s="171"/>
      <c r="T24" s="172"/>
      <c r="U24" s="121"/>
      <c r="V24" s="121"/>
    </row>
    <row r="25" spans="1:23" ht="22.5" customHeight="1" x14ac:dyDescent="0.25">
      <c r="A25" s="1">
        <f t="shared" si="0"/>
        <v>0</v>
      </c>
      <c r="B25" s="19" t="s">
        <v>89</v>
      </c>
      <c r="C25" s="10">
        <f t="shared" si="11"/>
        <v>1</v>
      </c>
      <c r="D25" s="10">
        <v>5</v>
      </c>
      <c r="E25" s="10" t="str">
        <f t="shared" si="6"/>
        <v>日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78" t="str">
        <f t="shared" si="9"/>
        <v/>
      </c>
      <c r="P25" s="54"/>
      <c r="Q25" s="55" t="str">
        <f t="shared" si="2"/>
        <v/>
      </c>
      <c r="R25" s="170"/>
      <c r="S25" s="171"/>
      <c r="T25" s="172"/>
      <c r="U25" s="121"/>
      <c r="V25" s="121"/>
    </row>
    <row r="26" spans="1:23" ht="22.5" customHeight="1" x14ac:dyDescent="0.25">
      <c r="A26" s="1">
        <f t="shared" si="0"/>
        <v>1</v>
      </c>
      <c r="B26" s="19" t="s">
        <v>89</v>
      </c>
      <c r="C26" s="10">
        <f t="shared" si="11"/>
        <v>1</v>
      </c>
      <c r="D26" s="10">
        <v>6</v>
      </c>
      <c r="E26" s="10" t="str">
        <f t="shared" si="6"/>
        <v>月</v>
      </c>
      <c r="F26" s="47" t="s">
        <v>93</v>
      </c>
      <c r="G26" s="48">
        <f t="shared" si="10"/>
        <v>0.36805555555555558</v>
      </c>
      <c r="H26" s="48">
        <f t="shared" si="7"/>
        <v>0.72222222222222221</v>
      </c>
      <c r="I26" s="49">
        <f t="shared" si="8"/>
        <v>3.125E-2</v>
      </c>
      <c r="J26" s="50"/>
      <c r="K26" s="51">
        <f t="shared" si="1"/>
        <v>0.32291666666666663</v>
      </c>
      <c r="L26" s="52">
        <v>0.36805555555555558</v>
      </c>
      <c r="M26" s="53">
        <v>0.72916666666666663</v>
      </c>
      <c r="N26" s="48" t="str">
        <f t="shared" si="5"/>
        <v/>
      </c>
      <c r="O26" s="78">
        <f t="shared" si="9"/>
        <v>0.36111111111111105</v>
      </c>
      <c r="P26" s="54"/>
      <c r="Q26" s="55">
        <f t="shared" si="2"/>
        <v>0.68402777777777768</v>
      </c>
      <c r="R26" s="170"/>
      <c r="S26" s="171"/>
      <c r="T26" s="172"/>
      <c r="U26" s="121"/>
      <c r="V26" s="121">
        <v>1</v>
      </c>
    </row>
    <row r="27" spans="1:23" ht="22.5" customHeight="1" x14ac:dyDescent="0.25">
      <c r="A27" s="1">
        <f t="shared" si="0"/>
        <v>1</v>
      </c>
      <c r="B27" s="19" t="s">
        <v>89</v>
      </c>
      <c r="C27" s="10">
        <f t="shared" si="11"/>
        <v>1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火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78" t="str">
        <f t="shared" si="9"/>
        <v/>
      </c>
      <c r="P27" s="54"/>
      <c r="Q27" s="55" t="str">
        <f t="shared" si="2"/>
        <v/>
      </c>
      <c r="R27" s="170"/>
      <c r="S27" s="171"/>
      <c r="T27" s="172"/>
      <c r="U27" s="121"/>
      <c r="V27" s="121"/>
    </row>
    <row r="28" spans="1:23" ht="22.5" customHeight="1" x14ac:dyDescent="0.25">
      <c r="A28" s="1">
        <f t="shared" si="0"/>
        <v>1</v>
      </c>
      <c r="B28" s="19" t="s">
        <v>89</v>
      </c>
      <c r="C28" s="10">
        <f t="shared" si="11"/>
        <v>1</v>
      </c>
      <c r="D28" s="10">
        <v>8</v>
      </c>
      <c r="E28" s="10" t="str">
        <f t="shared" si="6"/>
        <v>水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78" t="str">
        <f t="shared" si="9"/>
        <v/>
      </c>
      <c r="P28" s="54"/>
      <c r="Q28" s="55" t="str">
        <f t="shared" si="2"/>
        <v/>
      </c>
      <c r="R28" s="170"/>
      <c r="S28" s="171"/>
      <c r="T28" s="172"/>
      <c r="U28" s="121"/>
      <c r="V28" s="121"/>
    </row>
    <row r="29" spans="1:23" ht="22.5" customHeight="1" x14ac:dyDescent="0.25">
      <c r="A29" s="1">
        <f t="shared" si="0"/>
        <v>1</v>
      </c>
      <c r="B29" s="19" t="s">
        <v>89</v>
      </c>
      <c r="C29" s="10">
        <f t="shared" si="11"/>
        <v>1</v>
      </c>
      <c r="D29" s="10">
        <v>9</v>
      </c>
      <c r="E29" s="10" t="str">
        <f t="shared" si="6"/>
        <v>木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78" t="str">
        <f t="shared" si="9"/>
        <v/>
      </c>
      <c r="P29" s="54"/>
      <c r="Q29" s="55" t="str">
        <f t="shared" si="2"/>
        <v/>
      </c>
      <c r="R29" s="170"/>
      <c r="S29" s="171"/>
      <c r="T29" s="172"/>
      <c r="U29" s="121"/>
      <c r="V29" s="121"/>
    </row>
    <row r="30" spans="1:23" ht="22.5" customHeight="1" x14ac:dyDescent="0.25">
      <c r="A30" s="1">
        <f t="shared" si="0"/>
        <v>1</v>
      </c>
      <c r="B30" s="19" t="s">
        <v>89</v>
      </c>
      <c r="C30" s="10">
        <f t="shared" si="11"/>
        <v>1</v>
      </c>
      <c r="D30" s="10">
        <v>10</v>
      </c>
      <c r="E30" s="10" t="str">
        <f t="shared" si="6"/>
        <v>金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78" t="str">
        <f t="shared" si="9"/>
        <v/>
      </c>
      <c r="P30" s="54"/>
      <c r="Q30" s="55" t="str">
        <f t="shared" si="2"/>
        <v/>
      </c>
      <c r="R30" s="170"/>
      <c r="S30" s="171"/>
      <c r="T30" s="172"/>
      <c r="U30" s="121"/>
      <c r="V30" s="121"/>
    </row>
    <row r="31" spans="1:23" ht="22.5" customHeight="1" x14ac:dyDescent="0.25">
      <c r="A31" s="1">
        <f t="shared" si="0"/>
        <v>0</v>
      </c>
      <c r="B31" s="19" t="s">
        <v>89</v>
      </c>
      <c r="C31" s="10">
        <f t="shared" si="11"/>
        <v>1</v>
      </c>
      <c r="D31" s="10">
        <v>11</v>
      </c>
      <c r="E31" s="10" t="str">
        <f t="shared" si="6"/>
        <v>土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78" t="str">
        <f t="shared" si="9"/>
        <v/>
      </c>
      <c r="P31" s="54"/>
      <c r="Q31" s="55" t="str">
        <f t="shared" si="2"/>
        <v/>
      </c>
      <c r="R31" s="170"/>
      <c r="S31" s="171"/>
      <c r="T31" s="172"/>
      <c r="U31" s="121"/>
      <c r="V31" s="121"/>
    </row>
    <row r="32" spans="1:23" ht="22.5" customHeight="1" x14ac:dyDescent="0.25">
      <c r="A32" s="1">
        <f t="shared" si="0"/>
        <v>0</v>
      </c>
      <c r="B32" s="19" t="s">
        <v>89</v>
      </c>
      <c r="C32" s="10">
        <f t="shared" si="11"/>
        <v>1</v>
      </c>
      <c r="D32" s="10">
        <v>12</v>
      </c>
      <c r="E32" s="10" t="str">
        <f t="shared" si="6"/>
        <v>日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78" t="str">
        <f t="shared" si="9"/>
        <v/>
      </c>
      <c r="P32" s="54"/>
      <c r="Q32" s="55" t="str">
        <f t="shared" si="2"/>
        <v/>
      </c>
      <c r="R32" s="170"/>
      <c r="S32" s="171"/>
      <c r="T32" s="172"/>
      <c r="U32" s="121"/>
      <c r="V32" s="121"/>
    </row>
    <row r="33" spans="1:22" ht="22.5" customHeight="1" x14ac:dyDescent="0.25">
      <c r="A33" s="1">
        <f t="shared" si="0"/>
        <v>0</v>
      </c>
      <c r="B33" s="19" t="s">
        <v>63</v>
      </c>
      <c r="C33" s="10">
        <f t="shared" si="11"/>
        <v>1</v>
      </c>
      <c r="D33" s="10">
        <v>13</v>
      </c>
      <c r="E33" s="10" t="str">
        <f t="shared" si="6"/>
        <v>月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78" t="str">
        <f t="shared" si="9"/>
        <v/>
      </c>
      <c r="P33" s="54"/>
      <c r="Q33" s="55" t="str">
        <f t="shared" si="2"/>
        <v/>
      </c>
      <c r="R33" s="170"/>
      <c r="S33" s="171"/>
      <c r="T33" s="172"/>
      <c r="U33" s="121"/>
      <c r="V33" s="121"/>
    </row>
    <row r="34" spans="1:22" ht="22.5" customHeight="1" x14ac:dyDescent="0.25">
      <c r="A34" s="1">
        <f t="shared" si="0"/>
        <v>1</v>
      </c>
      <c r="B34" s="19"/>
      <c r="C34" s="10">
        <f t="shared" si="11"/>
        <v>1</v>
      </c>
      <c r="D34" s="10">
        <v>14</v>
      </c>
      <c r="E34" s="10" t="str">
        <f t="shared" si="6"/>
        <v>火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78" t="str">
        <f t="shared" si="9"/>
        <v/>
      </c>
      <c r="P34" s="54"/>
      <c r="Q34" s="55" t="str">
        <f t="shared" si="2"/>
        <v/>
      </c>
      <c r="R34" s="170"/>
      <c r="S34" s="171"/>
      <c r="T34" s="172"/>
      <c r="U34" s="121"/>
      <c r="V34" s="121"/>
    </row>
    <row r="35" spans="1:22" ht="22.5" customHeight="1" x14ac:dyDescent="0.25">
      <c r="A35" s="1">
        <f t="shared" si="0"/>
        <v>1</v>
      </c>
      <c r="B35" s="19"/>
      <c r="C35" s="10">
        <f t="shared" si="11"/>
        <v>1</v>
      </c>
      <c r="D35" s="10">
        <v>15</v>
      </c>
      <c r="E35" s="10" t="str">
        <f t="shared" si="6"/>
        <v>水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78" t="str">
        <f t="shared" si="9"/>
        <v/>
      </c>
      <c r="P35" s="54"/>
      <c r="Q35" s="55" t="str">
        <f t="shared" si="2"/>
        <v/>
      </c>
      <c r="R35" s="170"/>
      <c r="S35" s="171"/>
      <c r="T35" s="172"/>
      <c r="U35" s="121"/>
      <c r="V35" s="121"/>
    </row>
    <row r="36" spans="1:22" ht="22.5" customHeight="1" x14ac:dyDescent="0.25">
      <c r="A36" s="1">
        <f t="shared" si="0"/>
        <v>1</v>
      </c>
      <c r="B36" s="19" t="s">
        <v>89</v>
      </c>
      <c r="C36" s="10">
        <f t="shared" si="11"/>
        <v>1</v>
      </c>
      <c r="D36" s="10">
        <v>16</v>
      </c>
      <c r="E36" s="10" t="str">
        <f t="shared" si="6"/>
        <v>木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78" t="str">
        <f t="shared" si="9"/>
        <v/>
      </c>
      <c r="P36" s="54"/>
      <c r="Q36" s="55" t="str">
        <f t="shared" si="2"/>
        <v/>
      </c>
      <c r="R36" s="170"/>
      <c r="S36" s="171"/>
      <c r="T36" s="172"/>
      <c r="U36" s="121"/>
      <c r="V36" s="121"/>
    </row>
    <row r="37" spans="1:22" ht="22.5" customHeight="1" x14ac:dyDescent="0.25">
      <c r="A37" s="1">
        <f t="shared" si="0"/>
        <v>1</v>
      </c>
      <c r="B37" s="19" t="s">
        <v>89</v>
      </c>
      <c r="C37" s="10">
        <f t="shared" si="11"/>
        <v>1</v>
      </c>
      <c r="D37" s="10">
        <v>17</v>
      </c>
      <c r="E37" s="10" t="str">
        <f t="shared" si="6"/>
        <v>金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78" t="str">
        <f t="shared" si="9"/>
        <v/>
      </c>
      <c r="P37" s="54"/>
      <c r="Q37" s="55" t="str">
        <f t="shared" si="2"/>
        <v/>
      </c>
      <c r="R37" s="170"/>
      <c r="S37" s="171"/>
      <c r="T37" s="172"/>
      <c r="U37" s="121"/>
      <c r="V37" s="121"/>
    </row>
    <row r="38" spans="1:22" ht="22.5" customHeight="1" x14ac:dyDescent="0.25">
      <c r="A38" s="1">
        <f t="shared" si="0"/>
        <v>0</v>
      </c>
      <c r="B38" s="19" t="s">
        <v>89</v>
      </c>
      <c r="C38" s="10">
        <f t="shared" si="11"/>
        <v>1</v>
      </c>
      <c r="D38" s="10">
        <v>18</v>
      </c>
      <c r="E38" s="10" t="str">
        <f t="shared" si="6"/>
        <v>土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78" t="str">
        <f t="shared" si="9"/>
        <v/>
      </c>
      <c r="P38" s="54"/>
      <c r="Q38" s="55" t="str">
        <f t="shared" si="2"/>
        <v/>
      </c>
      <c r="R38" s="170"/>
      <c r="S38" s="171"/>
      <c r="T38" s="172"/>
      <c r="U38" s="121"/>
      <c r="V38" s="121"/>
    </row>
    <row r="39" spans="1:22" ht="22.5" customHeight="1" x14ac:dyDescent="0.25">
      <c r="A39" s="1">
        <f t="shared" si="0"/>
        <v>0</v>
      </c>
      <c r="B39" s="19" t="s">
        <v>89</v>
      </c>
      <c r="C39" s="10">
        <f t="shared" si="11"/>
        <v>1</v>
      </c>
      <c r="D39" s="10">
        <v>19</v>
      </c>
      <c r="E39" s="10" t="str">
        <f t="shared" si="6"/>
        <v>日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78" t="str">
        <f t="shared" si="9"/>
        <v/>
      </c>
      <c r="P39" s="54"/>
      <c r="Q39" s="55" t="str">
        <f t="shared" si="2"/>
        <v/>
      </c>
      <c r="R39" s="170"/>
      <c r="S39" s="171"/>
      <c r="T39" s="172"/>
      <c r="U39" s="121"/>
      <c r="V39" s="121"/>
    </row>
    <row r="40" spans="1:22" ht="22.5" customHeight="1" x14ac:dyDescent="0.25">
      <c r="A40" s="1">
        <f>IF(OR(B40="祝",E40="土",E40="日",E40=""),0,1)</f>
        <v>1</v>
      </c>
      <c r="B40" s="19" t="s">
        <v>89</v>
      </c>
      <c r="C40" s="11">
        <f t="shared" si="11"/>
        <v>1</v>
      </c>
      <c r="D40" s="11">
        <v>20</v>
      </c>
      <c r="E40" s="10" t="str">
        <f t="shared" si="6"/>
        <v>月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2"/>
      <c r="M40" s="59"/>
      <c r="N40" s="60" t="str">
        <f t="shared" si="5"/>
        <v/>
      </c>
      <c r="O40" s="79" t="str">
        <f t="shared" si="9"/>
        <v/>
      </c>
      <c r="P40" s="61"/>
      <c r="Q40" s="62" t="str">
        <f t="shared" si="2"/>
        <v/>
      </c>
      <c r="R40" s="141"/>
      <c r="S40" s="142"/>
      <c r="T40" s="143"/>
      <c r="U40" s="122"/>
      <c r="V40" s="122"/>
    </row>
    <row r="41" spans="1:22" ht="22.5" customHeight="1" x14ac:dyDescent="0.25">
      <c r="B41" s="19"/>
      <c r="C41" s="144" t="s">
        <v>14</v>
      </c>
      <c r="D41" s="145"/>
      <c r="E41" s="145"/>
      <c r="F41" s="145"/>
      <c r="G41" s="145"/>
      <c r="H41" s="145"/>
      <c r="I41" s="146"/>
      <c r="J41" s="12">
        <f>SUM(J10:J40)</f>
        <v>0</v>
      </c>
      <c r="K41" s="13">
        <f>SUM(K10:K40)</f>
        <v>1.9374999999999996</v>
      </c>
      <c r="L41" s="14"/>
      <c r="M41" s="15"/>
      <c r="N41" s="16"/>
      <c r="O41" s="17">
        <f>SUM(O10:O40)</f>
        <v>2.3125</v>
      </c>
      <c r="P41" s="17">
        <f>SUM(P10:P40)</f>
        <v>0</v>
      </c>
      <c r="Q41" s="18">
        <f>SUM(Q10:Q40)</f>
        <v>4.25</v>
      </c>
      <c r="R41" s="123"/>
      <c r="S41" s="124"/>
      <c r="T41" s="124"/>
      <c r="U41" s="125">
        <f>SUM(U10:U40)</f>
        <v>0</v>
      </c>
      <c r="V41" s="125">
        <f>SUM(V10:V40)</f>
        <v>6</v>
      </c>
    </row>
    <row r="42" spans="1:22" ht="10.5" customHeight="1" x14ac:dyDescent="0.15">
      <c r="B42" s="19"/>
      <c r="C42" s="19"/>
      <c r="D42" s="19"/>
      <c r="E42" s="19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:22" ht="16.5" customHeight="1" x14ac:dyDescent="0.15">
      <c r="B43" s="19"/>
      <c r="C43" s="147" t="s">
        <v>64</v>
      </c>
      <c r="D43" s="148"/>
      <c r="E43" s="149"/>
      <c r="F43" s="156" t="s">
        <v>65</v>
      </c>
      <c r="G43" s="157"/>
      <c r="H43" s="82" t="s">
        <v>66</v>
      </c>
      <c r="I43" s="158" t="s">
        <v>67</v>
      </c>
      <c r="J43" s="157"/>
      <c r="K43" s="83" t="s">
        <v>68</v>
      </c>
      <c r="L43" s="158" t="s">
        <v>69</v>
      </c>
      <c r="M43" s="159"/>
      <c r="N43" s="156" t="s">
        <v>65</v>
      </c>
      <c r="O43" s="157"/>
      <c r="P43" s="82" t="s">
        <v>66</v>
      </c>
      <c r="Q43" s="158" t="s">
        <v>67</v>
      </c>
      <c r="R43" s="157"/>
      <c r="S43" s="83" t="s">
        <v>68</v>
      </c>
      <c r="T43" s="158" t="s">
        <v>69</v>
      </c>
      <c r="U43" s="160"/>
      <c r="V43" s="159"/>
    </row>
    <row r="44" spans="1:22" ht="16.5" customHeight="1" x14ac:dyDescent="0.15">
      <c r="B44" s="19"/>
      <c r="C44" s="150"/>
      <c r="D44" s="151"/>
      <c r="E44" s="152"/>
      <c r="F44" s="161"/>
      <c r="G44" s="162"/>
      <c r="H44" s="84"/>
      <c r="I44" s="163"/>
      <c r="J44" s="164"/>
      <c r="K44" s="85"/>
      <c r="L44" s="163"/>
      <c r="M44" s="165"/>
      <c r="N44" s="166"/>
      <c r="O44" s="164"/>
      <c r="P44" s="84"/>
      <c r="Q44" s="163"/>
      <c r="R44" s="164"/>
      <c r="S44" s="86"/>
      <c r="T44" s="167"/>
      <c r="U44" s="168"/>
      <c r="V44" s="169"/>
    </row>
    <row r="45" spans="1:22" ht="16.5" customHeight="1" x14ac:dyDescent="0.15">
      <c r="B45" s="19"/>
      <c r="C45" s="153"/>
      <c r="D45" s="154"/>
      <c r="E45" s="155"/>
      <c r="F45" s="135"/>
      <c r="G45" s="136"/>
      <c r="H45" s="87"/>
      <c r="I45" s="137"/>
      <c r="J45" s="138"/>
      <c r="K45" s="88"/>
      <c r="L45" s="137"/>
      <c r="M45" s="139"/>
      <c r="N45" s="140"/>
      <c r="O45" s="138"/>
      <c r="P45" s="87"/>
      <c r="Q45" s="137"/>
      <c r="R45" s="138"/>
      <c r="S45" s="89"/>
      <c r="T45" s="128"/>
      <c r="U45" s="129"/>
      <c r="V45" s="130"/>
    </row>
    <row r="46" spans="1:22" ht="10.5" customHeight="1" x14ac:dyDescent="0.15">
      <c r="B46" s="19"/>
      <c r="C46" s="19"/>
      <c r="D46" s="19"/>
      <c r="E46" s="19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</row>
    <row r="47" spans="1:22" ht="22.5" customHeight="1" x14ac:dyDescent="0.15">
      <c r="B47" s="19"/>
      <c r="C47" s="131" t="s">
        <v>28</v>
      </c>
      <c r="D47" s="132"/>
      <c r="E47" s="132"/>
      <c r="F47" s="64" t="s">
        <v>34</v>
      </c>
      <c r="G47" s="65" t="s">
        <v>32</v>
      </c>
      <c r="H47" s="66" t="s">
        <v>33</v>
      </c>
      <c r="I47" s="67" t="s">
        <v>30</v>
      </c>
      <c r="J47" s="68" t="s">
        <v>31</v>
      </c>
      <c r="K47" s="67" t="s">
        <v>42</v>
      </c>
      <c r="L47" s="65" t="s">
        <v>1</v>
      </c>
      <c r="M47" s="67" t="s">
        <v>38</v>
      </c>
      <c r="N47" s="67" t="s">
        <v>35</v>
      </c>
      <c r="O47" s="67" t="s">
        <v>16</v>
      </c>
      <c r="P47" s="66" t="s">
        <v>45</v>
      </c>
      <c r="Q47" s="80" t="s">
        <v>44</v>
      </c>
      <c r="R47" s="80" t="s">
        <v>43</v>
      </c>
      <c r="S47" s="80" t="s">
        <v>70</v>
      </c>
      <c r="T47" s="106"/>
      <c r="U47" s="67" t="s">
        <v>86</v>
      </c>
      <c r="V47" s="119" t="s">
        <v>88</v>
      </c>
    </row>
    <row r="48" spans="1:22" ht="22.5" customHeight="1" x14ac:dyDescent="0.15">
      <c r="B48" s="19"/>
      <c r="C48" s="133"/>
      <c r="D48" s="134"/>
      <c r="E48" s="134"/>
      <c r="F48" s="69">
        <f>SUM(A10:A40)</f>
        <v>19</v>
      </c>
      <c r="G48" s="70">
        <f>COUNTIF($F$10:$F$40,"出勤")+COUNTIF($F$10:$F$40,"出勤/遅刻")+COUNTIF($F$10:$F$40,"出勤/早退")</f>
        <v>6</v>
      </c>
      <c r="H48" s="71">
        <f>COUNTIF($F$10:$F$40,"特別休暇")</f>
        <v>0</v>
      </c>
      <c r="I48" s="72">
        <f>COUNTIF($F$10:$F$40,"有給休暇")</f>
        <v>4</v>
      </c>
      <c r="J48" s="73">
        <f>COUNTIF($F$10:$F$40,"欠勤")</f>
        <v>0</v>
      </c>
      <c r="K48" s="72">
        <f>COUNTIF($F$10:$F$40,"振休")</f>
        <v>0</v>
      </c>
      <c r="L48" s="74">
        <f>Q41</f>
        <v>4.25</v>
      </c>
      <c r="M48" s="75">
        <f>J41</f>
        <v>0</v>
      </c>
      <c r="N48" s="75">
        <f>O41</f>
        <v>2.3125</v>
      </c>
      <c r="O48" s="75">
        <f>P41</f>
        <v>0</v>
      </c>
      <c r="P48" s="71"/>
      <c r="Q48" s="76"/>
      <c r="R48" s="76"/>
      <c r="S48" s="76"/>
      <c r="T48" s="107"/>
      <c r="U48" s="126">
        <f>U41</f>
        <v>0</v>
      </c>
      <c r="V48" s="127">
        <f>V41</f>
        <v>6</v>
      </c>
    </row>
    <row r="49" spans="2:22" ht="18" customHeight="1" x14ac:dyDescent="0.15">
      <c r="B49" s="19"/>
      <c r="C49" s="19"/>
      <c r="D49" s="19"/>
      <c r="E49" s="19"/>
      <c r="F49" s="2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1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1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1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1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1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2:22" ht="18.75" customHeight="1" x14ac:dyDescent="0.1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2:22" ht="18.75" customHeight="1" x14ac:dyDescent="0.1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2:22" ht="18.75" customHeight="1" x14ac:dyDescent="0.1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2:22" ht="18.75" customHeight="1" x14ac:dyDescent="0.1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2:22" ht="18.75" customHeight="1" x14ac:dyDescent="0.1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2:22" ht="18.75" customHeight="1" x14ac:dyDescent="0.1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2:22" ht="18.75" customHeight="1" x14ac:dyDescent="0.1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2:22" ht="18.75" customHeight="1" x14ac:dyDescent="0.1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2:22" ht="18.75" customHeight="1" x14ac:dyDescent="0.1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2:22" ht="18.75" customHeight="1" x14ac:dyDescent="0.1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2:22" ht="18.75" customHeight="1" x14ac:dyDescent="0.1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2:22" ht="18.75" customHeight="1" x14ac:dyDescent="0.1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2:22" ht="18.75" customHeight="1" x14ac:dyDescent="0.1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2:22" ht="18.75" customHeight="1" x14ac:dyDescent="0.1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2:22" ht="18.75" customHeight="1" x14ac:dyDescent="0.1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2:22" ht="18.75" customHeight="1" x14ac:dyDescent="0.1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2:22" ht="18.75" customHeight="1" x14ac:dyDescent="0.1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2:22" ht="18.75" customHeight="1" x14ac:dyDescent="0.1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2:22" ht="18.75" customHeight="1" x14ac:dyDescent="0.1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2:22" ht="18.75" customHeight="1" x14ac:dyDescent="0.1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2:22" ht="18.75" customHeight="1" x14ac:dyDescent="0.1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2:22" ht="18.75" customHeight="1" x14ac:dyDescent="0.1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2:22" ht="18.75" customHeight="1" x14ac:dyDescent="0.1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2:22" ht="18.75" customHeight="1" x14ac:dyDescent="0.1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2:22" ht="18.75" customHeight="1" x14ac:dyDescent="0.1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2:22" ht="18.75" customHeight="1" x14ac:dyDescent="0.1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2:22" ht="18.75" customHeight="1" x14ac:dyDescent="0.1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2:22" ht="18.75" customHeight="1" x14ac:dyDescent="0.1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2:22" ht="18.75" customHeight="1" x14ac:dyDescent="0.1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</sheetData>
  <mergeCells count="83">
    <mergeCell ref="Q45:R45"/>
    <mergeCell ref="T45:V45"/>
    <mergeCell ref="C47:E48"/>
    <mergeCell ref="Q43:R43"/>
    <mergeCell ref="T43:V43"/>
    <mergeCell ref="F44:G44"/>
    <mergeCell ref="I44:J44"/>
    <mergeCell ref="L44:M44"/>
    <mergeCell ref="N44:O44"/>
    <mergeCell ref="Q44:R44"/>
    <mergeCell ref="T44:V44"/>
    <mergeCell ref="N43:O43"/>
    <mergeCell ref="N45:O45"/>
    <mergeCell ref="C41:I41"/>
    <mergeCell ref="C43:E45"/>
    <mergeCell ref="F43:G43"/>
    <mergeCell ref="I43:J43"/>
    <mergeCell ref="L43:M43"/>
    <mergeCell ref="F45:G45"/>
    <mergeCell ref="I45:J45"/>
    <mergeCell ref="L45:M45"/>
    <mergeCell ref="R40:T40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28:T28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16:T16"/>
    <mergeCell ref="L8:P8"/>
    <mergeCell ref="Q8:Q9"/>
    <mergeCell ref="R8:T9"/>
    <mergeCell ref="U8:U9"/>
    <mergeCell ref="R11:T11"/>
    <mergeCell ref="R12:T12"/>
    <mergeCell ref="R13:T13"/>
    <mergeCell ref="R14:T14"/>
    <mergeCell ref="R15:T15"/>
    <mergeCell ref="V8:V9"/>
    <mergeCell ref="R10:T10"/>
    <mergeCell ref="G5:H5"/>
    <mergeCell ref="J5:K5"/>
    <mergeCell ref="C6:E6"/>
    <mergeCell ref="G6:H6"/>
    <mergeCell ref="J6:K6"/>
    <mergeCell ref="C8:C9"/>
    <mergeCell ref="D8:D9"/>
    <mergeCell ref="E8:E9"/>
    <mergeCell ref="F8:F9"/>
    <mergeCell ref="G8:K8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5:E5"/>
    <mergeCell ref="C1:D2"/>
    <mergeCell ref="E1:E2"/>
    <mergeCell ref="F1:F2"/>
    <mergeCell ref="G1:G2"/>
    <mergeCell ref="H1:I2"/>
    <mergeCell ref="O2:P3"/>
  </mergeCells>
  <phoneticPr fontId="1"/>
  <conditionalFormatting sqref="C10:Q40">
    <cfRule type="expression" dxfId="10" priority="9" stopIfTrue="1">
      <formula>$E10="土"</formula>
    </cfRule>
    <cfRule type="expression" dxfId="9" priority="10" stopIfTrue="1">
      <formula>OR($E10="日",$B10="祝")</formula>
    </cfRule>
    <cfRule type="expression" dxfId="8" priority="11" stopIfTrue="1">
      <formula>$E10=""</formula>
    </cfRule>
  </conditionalFormatting>
  <conditionalFormatting sqref="F10:F40">
    <cfRule type="expression" dxfId="7" priority="7">
      <formula>OR($F10="出勤/早退",$F10="出勤/遅刻")</formula>
    </cfRule>
    <cfRule type="containsText" dxfId="6" priority="8" operator="containsText" text="欠勤">
      <formula>NOT(ISERROR(SEARCH("欠勤",F10)))</formula>
    </cfRule>
  </conditionalFormatting>
  <conditionalFormatting sqref="R10:R40">
    <cfRule type="expression" dxfId="5" priority="4" stopIfTrue="1">
      <formula>$E10="土"</formula>
    </cfRule>
    <cfRule type="expression" dxfId="4" priority="5" stopIfTrue="1">
      <formula>OR($E10="日",$B10="祝")</formula>
    </cfRule>
    <cfRule type="expression" dxfId="3" priority="6" stopIfTrue="1">
      <formula>$E10=""</formula>
    </cfRule>
  </conditionalFormatting>
  <conditionalFormatting sqref="U10:V40">
    <cfRule type="expression" dxfId="2" priority="1" stopIfTrue="1">
      <formula>$E10="土"</formula>
    </cfRule>
    <cfRule type="expression" dxfId="1" priority="2" stopIfTrue="1">
      <formula>OR($E10="日",$B10="祝")</formula>
    </cfRule>
    <cfRule type="expression" dxfId="0" priority="3" stopIfTrue="1">
      <formula>$E10=""</formula>
    </cfRule>
  </conditionalFormatting>
  <dataValidations count="3">
    <dataValidation type="list" allowBlank="1" showInputMessage="1" sqref="I44:I45 Q44:Q45" xr:uid="{9EA1E6F0-9DBF-4D02-B719-20CE64D22A9F}">
      <formula1>"　,業務多忙のため,振休取得不可"</formula1>
    </dataValidation>
    <dataValidation type="list" allowBlank="1" showInputMessage="1" sqref="F10:F40" xr:uid="{017013C6-463D-4F44-917E-D6A2D9585F35}">
      <formula1>"出勤,出勤/遅刻,出勤/早退,有給休暇,振休,欠勤,特別休暇"</formula1>
    </dataValidation>
    <dataValidation allowBlank="1" showInputMessage="1" sqref="J4:L4" xr:uid="{BA448153-3850-4595-9FFC-0BE6A7345379}"/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14999847407452621"/>
  </sheetPr>
  <dimension ref="B1:K84"/>
  <sheetViews>
    <sheetView zoomScale="85" zoomScaleNormal="85" workbookViewId="0">
      <pane ySplit="4" topLeftCell="A5" activePane="bottomLeft" state="frozen"/>
      <selection pane="bottomLeft" activeCell="C18" sqref="C18:E18"/>
    </sheetView>
  </sheetViews>
  <sheetFormatPr defaultColWidth="9" defaultRowHeight="18.75" customHeight="1" x14ac:dyDescent="0.15"/>
  <cols>
    <col min="1" max="2" width="4.625" style="91" customWidth="1"/>
    <col min="3" max="4" width="9" style="91" customWidth="1"/>
    <col min="5" max="16384" width="9" style="91"/>
  </cols>
  <sheetData>
    <row r="1" spans="2:11" ht="15.95" customHeight="1" x14ac:dyDescent="0.15"/>
    <row r="2" spans="2:11" ht="15.95" customHeight="1" x14ac:dyDescent="0.15">
      <c r="B2" s="236" t="s">
        <v>47</v>
      </c>
      <c r="C2" s="236"/>
      <c r="D2" s="236"/>
      <c r="E2" s="236"/>
    </row>
    <row r="3" spans="2:11" ht="12.75" customHeight="1" x14ac:dyDescent="0.15">
      <c r="B3" s="230" t="s">
        <v>24</v>
      </c>
      <c r="C3" s="230" t="s">
        <v>48</v>
      </c>
      <c r="D3" s="230"/>
      <c r="E3" s="230"/>
      <c r="F3" s="230" t="s">
        <v>22</v>
      </c>
      <c r="G3" s="230" t="s">
        <v>23</v>
      </c>
      <c r="H3" s="230" t="s">
        <v>25</v>
      </c>
      <c r="I3" s="231" t="s">
        <v>58</v>
      </c>
      <c r="J3" s="230" t="s">
        <v>59</v>
      </c>
      <c r="K3" s="230"/>
    </row>
    <row r="4" spans="2:11" ht="12.75" customHeight="1" x14ac:dyDescent="0.15">
      <c r="B4" s="230"/>
      <c r="C4" s="230"/>
      <c r="D4" s="230"/>
      <c r="E4" s="230"/>
      <c r="F4" s="230"/>
      <c r="G4" s="230"/>
      <c r="H4" s="230"/>
      <c r="I4" s="231"/>
      <c r="J4" s="230"/>
      <c r="K4" s="230"/>
    </row>
    <row r="5" spans="2:11" ht="15.95" customHeight="1" x14ac:dyDescent="0.15">
      <c r="B5" s="92">
        <v>1</v>
      </c>
      <c r="C5" s="237"/>
      <c r="D5" s="237"/>
      <c r="E5" s="237"/>
      <c r="F5" s="93">
        <v>0.36805555555555558</v>
      </c>
      <c r="G5" s="93">
        <v>0.72916666666666663</v>
      </c>
      <c r="H5" s="93">
        <v>4.1666666666666664E-2</v>
      </c>
      <c r="I5" s="94">
        <f>IF(COUNT(F5:G5),G5-F5-H5,"")</f>
        <v>0.31944444444444436</v>
      </c>
      <c r="J5" s="93">
        <v>0.73958333333333337</v>
      </c>
      <c r="K5" s="93"/>
    </row>
    <row r="6" spans="2:11" ht="15.95" customHeight="1" x14ac:dyDescent="0.15">
      <c r="B6" s="95">
        <v>2</v>
      </c>
      <c r="C6" s="235"/>
      <c r="D6" s="235"/>
      <c r="E6" s="235"/>
      <c r="F6" s="96"/>
      <c r="G6" s="96"/>
      <c r="H6" s="96"/>
      <c r="I6" s="96" t="str">
        <f t="shared" ref="I6:I20" si="0">IF(COUNT(F6:G6),G6-F6-H6,"")</f>
        <v/>
      </c>
      <c r="J6" s="96"/>
      <c r="K6" s="96"/>
    </row>
    <row r="7" spans="2:11" ht="15.95" customHeight="1" x14ac:dyDescent="0.15">
      <c r="B7" s="95">
        <v>3</v>
      </c>
      <c r="C7" s="235"/>
      <c r="D7" s="235"/>
      <c r="E7" s="235"/>
      <c r="F7" s="96">
        <v>0.375</v>
      </c>
      <c r="G7" s="96">
        <v>0.72916666666666663</v>
      </c>
      <c r="H7" s="96">
        <v>3.125E-2</v>
      </c>
      <c r="I7" s="96">
        <f t="shared" si="0"/>
        <v>0.32291666666666663</v>
      </c>
      <c r="J7" s="96">
        <v>0.75</v>
      </c>
      <c r="K7" s="96"/>
    </row>
    <row r="8" spans="2:11" ht="15.95" customHeight="1" x14ac:dyDescent="0.15">
      <c r="B8" s="95">
        <v>4</v>
      </c>
      <c r="C8" s="235"/>
      <c r="D8" s="235"/>
      <c r="E8" s="235"/>
      <c r="F8" s="96">
        <v>0.35416666666666669</v>
      </c>
      <c r="G8" s="96">
        <v>0.71875</v>
      </c>
      <c r="H8" s="96">
        <v>4.1666666666666664E-2</v>
      </c>
      <c r="I8" s="96">
        <f t="shared" si="0"/>
        <v>0.32291666666666663</v>
      </c>
      <c r="J8" s="96">
        <v>0.72916666666666663</v>
      </c>
      <c r="K8" s="95"/>
    </row>
    <row r="9" spans="2:11" ht="15.95" customHeight="1" x14ac:dyDescent="0.15">
      <c r="B9" s="95">
        <v>5</v>
      </c>
      <c r="C9" s="235"/>
      <c r="D9" s="235"/>
      <c r="E9" s="235"/>
      <c r="F9" s="96">
        <v>0.35416666666666669</v>
      </c>
      <c r="G9" s="96">
        <v>0.70833333333333337</v>
      </c>
      <c r="H9" s="96">
        <v>3.125E-2</v>
      </c>
      <c r="I9" s="96">
        <f t="shared" si="0"/>
        <v>0.32291666666666669</v>
      </c>
      <c r="J9" s="96">
        <v>0.71875</v>
      </c>
      <c r="K9" s="96"/>
    </row>
    <row r="10" spans="2:11" ht="15.95" customHeight="1" x14ac:dyDescent="0.15">
      <c r="B10" s="95">
        <v>6</v>
      </c>
      <c r="C10" s="235"/>
      <c r="D10" s="235"/>
      <c r="E10" s="235"/>
      <c r="F10" s="96">
        <v>0.36805555555555558</v>
      </c>
      <c r="G10" s="96">
        <v>0.73263888888888884</v>
      </c>
      <c r="H10" s="96">
        <v>4.1666666666666664E-2</v>
      </c>
      <c r="I10" s="96">
        <f t="shared" si="0"/>
        <v>0.32291666666666657</v>
      </c>
      <c r="J10" s="96">
        <v>0.75</v>
      </c>
      <c r="K10" s="95"/>
    </row>
    <row r="11" spans="2:11" ht="15.95" customHeight="1" x14ac:dyDescent="0.15">
      <c r="B11" s="95">
        <v>7</v>
      </c>
      <c r="C11" s="235"/>
      <c r="D11" s="235"/>
      <c r="E11" s="235"/>
      <c r="F11" s="96">
        <v>0.36805555555555558</v>
      </c>
      <c r="G11" s="96">
        <v>0.72222222222222221</v>
      </c>
      <c r="H11" s="96">
        <v>4.1666666666666664E-2</v>
      </c>
      <c r="I11" s="96">
        <f t="shared" si="0"/>
        <v>0.31249999999999994</v>
      </c>
      <c r="J11" s="96">
        <v>0.72222222222222221</v>
      </c>
      <c r="K11" s="95"/>
    </row>
    <row r="12" spans="2:11" ht="15.95" customHeight="1" x14ac:dyDescent="0.15">
      <c r="B12" s="95">
        <v>8</v>
      </c>
      <c r="C12" s="235"/>
      <c r="D12" s="235"/>
      <c r="E12" s="235"/>
      <c r="F12" s="96">
        <v>0.35416666666666669</v>
      </c>
      <c r="G12" s="96">
        <v>0.71875</v>
      </c>
      <c r="H12" s="96">
        <v>4.1666666666666664E-2</v>
      </c>
      <c r="I12" s="96">
        <f t="shared" si="0"/>
        <v>0.32291666666666663</v>
      </c>
      <c r="J12" s="96">
        <v>0.72916666666666663</v>
      </c>
      <c r="K12" s="95"/>
    </row>
    <row r="13" spans="2:11" ht="15.95" customHeight="1" x14ac:dyDescent="0.15">
      <c r="B13" s="95">
        <v>9</v>
      </c>
      <c r="C13" s="234"/>
      <c r="D13" s="234"/>
      <c r="E13" s="234"/>
      <c r="F13" s="90">
        <v>0.36805555555555558</v>
      </c>
      <c r="G13" s="90">
        <v>0.72222222222222221</v>
      </c>
      <c r="H13" s="90">
        <v>4.1666666666666664E-2</v>
      </c>
      <c r="I13" s="90">
        <f t="shared" si="0"/>
        <v>0.31249999999999994</v>
      </c>
      <c r="J13" s="90">
        <v>0.73611111111111116</v>
      </c>
      <c r="K13" s="97"/>
    </row>
    <row r="14" spans="2:11" ht="15.95" customHeight="1" x14ac:dyDescent="0.15">
      <c r="B14" s="95">
        <v>10</v>
      </c>
      <c r="C14" s="234"/>
      <c r="D14" s="234"/>
      <c r="E14" s="234"/>
      <c r="F14" s="90">
        <v>0.36805555555555558</v>
      </c>
      <c r="G14" s="90">
        <v>0.72222222222222221</v>
      </c>
      <c r="H14" s="90">
        <v>3.125E-2</v>
      </c>
      <c r="I14" s="90">
        <f t="shared" si="0"/>
        <v>0.32291666666666663</v>
      </c>
      <c r="J14" s="90">
        <v>0.73263888888888884</v>
      </c>
      <c r="K14" s="97"/>
    </row>
    <row r="15" spans="2:11" ht="15.95" customHeight="1" x14ac:dyDescent="0.15">
      <c r="B15" s="95">
        <v>11</v>
      </c>
      <c r="C15" s="234"/>
      <c r="D15" s="234"/>
      <c r="E15" s="234"/>
      <c r="F15" s="90">
        <v>0.36805555555555558</v>
      </c>
      <c r="G15" s="90">
        <v>0.73611111111111116</v>
      </c>
      <c r="H15" s="90">
        <v>4.1666666666666664E-2</v>
      </c>
      <c r="I15" s="90">
        <f t="shared" si="0"/>
        <v>0.3263888888888889</v>
      </c>
      <c r="J15" s="90">
        <v>0.73611111111111116</v>
      </c>
      <c r="K15" s="97"/>
    </row>
    <row r="16" spans="2:11" ht="15.95" customHeight="1" x14ac:dyDescent="0.15">
      <c r="B16" s="95">
        <v>12</v>
      </c>
      <c r="C16" s="234"/>
      <c r="D16" s="234"/>
      <c r="E16" s="234"/>
      <c r="F16" s="90">
        <v>0.375</v>
      </c>
      <c r="G16" s="90">
        <v>0.72916666666666663</v>
      </c>
      <c r="H16" s="90">
        <v>4.1666666666666664E-2</v>
      </c>
      <c r="I16" s="90">
        <f t="shared" ref="I16" si="1">IF(COUNT(F16:G16),G16-F16-H16,"")</f>
        <v>0.31249999999999994</v>
      </c>
      <c r="J16" s="90"/>
      <c r="K16" s="97"/>
    </row>
    <row r="17" spans="2:11" ht="15.95" customHeight="1" x14ac:dyDescent="0.15">
      <c r="B17" s="98">
        <v>13</v>
      </c>
      <c r="C17" s="234" t="s">
        <v>91</v>
      </c>
      <c r="D17" s="234"/>
      <c r="E17" s="234"/>
      <c r="F17" s="99">
        <v>0.36805555555555558</v>
      </c>
      <c r="G17" s="99">
        <v>0.72222222222222221</v>
      </c>
      <c r="H17" s="99">
        <v>3.125E-2</v>
      </c>
      <c r="I17" s="90">
        <f t="shared" si="0"/>
        <v>0.32291666666666663</v>
      </c>
      <c r="J17" s="99">
        <v>0.73611111111111116</v>
      </c>
      <c r="K17" s="100"/>
    </row>
    <row r="18" spans="2:11" ht="15.95" customHeight="1" x14ac:dyDescent="0.15">
      <c r="B18" s="98">
        <v>14</v>
      </c>
      <c r="C18" s="234"/>
      <c r="D18" s="234"/>
      <c r="E18" s="234"/>
      <c r="F18" s="99">
        <v>0.36805555555555558</v>
      </c>
      <c r="G18" s="99">
        <v>0.72916666666666663</v>
      </c>
      <c r="H18" s="99">
        <v>4.1666666666666664E-2</v>
      </c>
      <c r="I18" s="90">
        <f t="shared" si="0"/>
        <v>0.31944444444444436</v>
      </c>
      <c r="J18" s="100"/>
      <c r="K18" s="100"/>
    </row>
    <row r="19" spans="2:11" ht="15.95" customHeight="1" x14ac:dyDescent="0.15">
      <c r="B19" s="98">
        <v>15</v>
      </c>
      <c r="C19" s="234"/>
      <c r="D19" s="234"/>
      <c r="E19" s="234"/>
      <c r="F19" s="90">
        <v>0.375</v>
      </c>
      <c r="G19" s="90">
        <v>0.72916666666666663</v>
      </c>
      <c r="H19" s="90">
        <v>4.1666666666666664E-2</v>
      </c>
      <c r="I19" s="90">
        <f t="shared" si="0"/>
        <v>0.31249999999999994</v>
      </c>
      <c r="J19" s="100"/>
      <c r="K19" s="100"/>
    </row>
    <row r="20" spans="2:11" ht="15.95" customHeight="1" x14ac:dyDescent="0.15">
      <c r="B20" s="95">
        <v>16</v>
      </c>
      <c r="C20" s="232"/>
      <c r="D20" s="232"/>
      <c r="E20" s="232"/>
      <c r="F20" s="90">
        <v>0.36805555555555558</v>
      </c>
      <c r="G20" s="90">
        <v>0.72222222222222221</v>
      </c>
      <c r="H20" s="90">
        <v>3.125E-2</v>
      </c>
      <c r="I20" s="90">
        <f t="shared" si="0"/>
        <v>0.32291666666666663</v>
      </c>
      <c r="J20" s="90">
        <v>0.73263888888888884</v>
      </c>
      <c r="K20" s="101"/>
    </row>
    <row r="21" spans="2:11" ht="15.95" customHeight="1" x14ac:dyDescent="0.15">
      <c r="B21" s="95">
        <v>17</v>
      </c>
      <c r="C21" s="232"/>
      <c r="D21" s="232"/>
      <c r="E21" s="232"/>
      <c r="F21" s="101"/>
      <c r="G21" s="101"/>
      <c r="H21" s="101"/>
      <c r="I21" s="101"/>
      <c r="J21" s="101"/>
      <c r="K21" s="101"/>
    </row>
    <row r="22" spans="2:11" ht="15.95" customHeight="1" x14ac:dyDescent="0.15">
      <c r="B22" s="95">
        <v>18</v>
      </c>
      <c r="C22" s="232"/>
      <c r="D22" s="232"/>
      <c r="E22" s="232"/>
      <c r="F22" s="101"/>
      <c r="G22" s="101"/>
      <c r="H22" s="101"/>
      <c r="I22" s="101"/>
      <c r="J22" s="101"/>
      <c r="K22" s="101"/>
    </row>
    <row r="23" spans="2:11" ht="15.95" customHeight="1" x14ac:dyDescent="0.15">
      <c r="B23" s="95">
        <v>19</v>
      </c>
      <c r="C23" s="232"/>
      <c r="D23" s="232"/>
      <c r="E23" s="232"/>
      <c r="F23" s="101"/>
      <c r="G23" s="101"/>
      <c r="H23" s="101"/>
      <c r="I23" s="101"/>
      <c r="J23" s="101"/>
      <c r="K23" s="101"/>
    </row>
    <row r="24" spans="2:11" ht="15.95" customHeight="1" x14ac:dyDescent="0.15">
      <c r="B24" s="102">
        <v>20</v>
      </c>
      <c r="C24" s="233"/>
      <c r="D24" s="233"/>
      <c r="E24" s="233"/>
      <c r="F24" s="103"/>
      <c r="G24" s="103"/>
      <c r="H24" s="103"/>
      <c r="I24" s="103"/>
      <c r="J24" s="103"/>
      <c r="K24" s="103"/>
    </row>
    <row r="25" spans="2:11" ht="15.95" customHeight="1" x14ac:dyDescent="0.15"/>
    <row r="26" spans="2:11" ht="15.95" customHeight="1" x14ac:dyDescent="0.15"/>
    <row r="27" spans="2:11" ht="15.95" customHeight="1" x14ac:dyDescent="0.15">
      <c r="B27" s="104" t="s">
        <v>50</v>
      </c>
      <c r="C27" s="104"/>
      <c r="D27" s="104"/>
      <c r="E27" s="104"/>
    </row>
    <row r="28" spans="2:11" ht="15.95" customHeight="1" x14ac:dyDescent="0.15">
      <c r="B28" s="104" t="s">
        <v>49</v>
      </c>
      <c r="C28" s="104" t="s">
        <v>61</v>
      </c>
      <c r="D28" s="104"/>
      <c r="E28" s="104"/>
    </row>
    <row r="29" spans="2:11" ht="15.95" customHeight="1" x14ac:dyDescent="0.15">
      <c r="B29" s="104"/>
      <c r="C29" s="104"/>
      <c r="D29" s="104"/>
      <c r="E29" s="104"/>
    </row>
    <row r="30" spans="2:11" ht="15.95" customHeight="1" x14ac:dyDescent="0.15">
      <c r="B30" s="104" t="s">
        <v>51</v>
      </c>
      <c r="C30" s="104"/>
      <c r="D30" s="104"/>
      <c r="E30" s="104"/>
    </row>
    <row r="31" spans="2:11" ht="15.95" customHeight="1" x14ac:dyDescent="0.15">
      <c r="B31" s="104"/>
      <c r="C31" s="104"/>
      <c r="D31" s="104"/>
      <c r="E31" s="104" t="s">
        <v>57</v>
      </c>
    </row>
    <row r="32" spans="2:11" ht="15.95" customHeight="1" x14ac:dyDescent="0.15">
      <c r="C32" s="105" t="s">
        <v>52</v>
      </c>
      <c r="E32" s="104" t="s">
        <v>60</v>
      </c>
    </row>
    <row r="33" spans="3:6" ht="15.95" customHeight="1" x14ac:dyDescent="0.15">
      <c r="C33" s="105" t="s">
        <v>53</v>
      </c>
      <c r="E33" s="104" t="s">
        <v>55</v>
      </c>
      <c r="F33" s="104"/>
    </row>
    <row r="34" spans="3:6" ht="15.95" customHeight="1" x14ac:dyDescent="0.15">
      <c r="C34" s="105" t="s">
        <v>54</v>
      </c>
      <c r="E34" s="104" t="s">
        <v>56</v>
      </c>
      <c r="F34" s="104"/>
    </row>
    <row r="35" spans="3:6" ht="15.95" customHeight="1" x14ac:dyDescent="0.15">
      <c r="C35" s="104"/>
    </row>
    <row r="36" spans="3:6" ht="15.95" customHeight="1" x14ac:dyDescent="0.15">
      <c r="C36" s="104"/>
    </row>
    <row r="37" spans="3:6" ht="15.95" customHeight="1" x14ac:dyDescent="0.15">
      <c r="C37" s="104"/>
    </row>
    <row r="38" spans="3:6" ht="15.95" customHeight="1" x14ac:dyDescent="0.15"/>
    <row r="39" spans="3:6" ht="15.95" customHeight="1" x14ac:dyDescent="0.15"/>
    <row r="40" spans="3:6" ht="15.95" customHeight="1" x14ac:dyDescent="0.15"/>
    <row r="41" spans="3:6" ht="15.95" customHeight="1" x14ac:dyDescent="0.15"/>
    <row r="42" spans="3:6" ht="15.95" customHeight="1" x14ac:dyDescent="0.15"/>
    <row r="43" spans="3:6" ht="15.95" customHeight="1" x14ac:dyDescent="0.15"/>
    <row r="44" spans="3:6" ht="15.95" customHeight="1" x14ac:dyDescent="0.15"/>
    <row r="45" spans="3:6" ht="15.95" customHeight="1" x14ac:dyDescent="0.15"/>
    <row r="46" spans="3:6" ht="15.95" customHeight="1" x14ac:dyDescent="0.15"/>
    <row r="47" spans="3:6" ht="15.95" customHeight="1" x14ac:dyDescent="0.15"/>
    <row r="48" spans="3:6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.95" customHeight="1" x14ac:dyDescent="0.15"/>
    <row r="59" ht="15.95" customHeight="1" x14ac:dyDescent="0.15"/>
    <row r="60" ht="15.95" customHeight="1" x14ac:dyDescent="0.15"/>
    <row r="61" ht="15.95" customHeight="1" x14ac:dyDescent="0.15"/>
    <row r="62" ht="15.95" customHeight="1" x14ac:dyDescent="0.15"/>
    <row r="63" ht="15.95" customHeight="1" x14ac:dyDescent="0.15"/>
    <row r="64" ht="15.9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</sheetData>
  <mergeCells count="29">
    <mergeCell ref="B2:E2"/>
    <mergeCell ref="C8:E8"/>
    <mergeCell ref="C9:E9"/>
    <mergeCell ref="C10:E10"/>
    <mergeCell ref="C11:E11"/>
    <mergeCell ref="C5:E5"/>
    <mergeCell ref="C6:E6"/>
    <mergeCell ref="C7:E7"/>
    <mergeCell ref="B3:B4"/>
    <mergeCell ref="C3:E4"/>
    <mergeCell ref="C19:E19"/>
    <mergeCell ref="C17:E17"/>
    <mergeCell ref="C18:E18"/>
    <mergeCell ref="C12:E12"/>
    <mergeCell ref="C13:E13"/>
    <mergeCell ref="C14:E14"/>
    <mergeCell ref="C15:E15"/>
    <mergeCell ref="C16:E16"/>
    <mergeCell ref="C20:E20"/>
    <mergeCell ref="C21:E21"/>
    <mergeCell ref="C22:E22"/>
    <mergeCell ref="C23:E23"/>
    <mergeCell ref="C24:E24"/>
    <mergeCell ref="K3:K4"/>
    <mergeCell ref="F3:F4"/>
    <mergeCell ref="G3:G4"/>
    <mergeCell ref="H3:H4"/>
    <mergeCell ref="I3:I4"/>
    <mergeCell ref="J3:J4"/>
  </mergeCells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772-790F-441E-8ADE-D5B41F9B63BB}">
  <sheetPr>
    <tabColor theme="0" tint="-0.14999847407452621"/>
  </sheetPr>
  <dimension ref="B1:C77"/>
  <sheetViews>
    <sheetView zoomScale="85" zoomScaleNormal="85" workbookViewId="0">
      <pane xSplit="1" ySplit="3" topLeftCell="B4" activePane="bottomRight" state="frozen"/>
      <selection activeCell="B11" sqref="B11"/>
      <selection pane="topRight" activeCell="B11" sqref="B11"/>
      <selection pane="bottomLeft" activeCell="B11" sqref="B11"/>
      <selection pane="bottomRight" activeCell="G27" sqref="G27"/>
    </sheetView>
  </sheetViews>
  <sheetFormatPr defaultColWidth="9" defaultRowHeight="18.75" customHeight="1" x14ac:dyDescent="0.15"/>
  <cols>
    <col min="1" max="1" width="4.625" style="108" customWidth="1"/>
    <col min="2" max="2" width="11.375" style="108" bestFit="1" customWidth="1"/>
    <col min="3" max="3" width="9.625" style="108" bestFit="1" customWidth="1"/>
    <col min="4" max="16384" width="9" style="108"/>
  </cols>
  <sheetData>
    <row r="1" spans="2:3" ht="15.95" customHeight="1" x14ac:dyDescent="0.15"/>
    <row r="2" spans="2:3" ht="15.95" customHeight="1" x14ac:dyDescent="0.15">
      <c r="B2" s="109" t="s">
        <v>71</v>
      </c>
    </row>
    <row r="3" spans="2:3" ht="2.1" customHeight="1" x14ac:dyDescent="0.15">
      <c r="B3" s="110"/>
      <c r="C3" s="110"/>
    </row>
    <row r="4" spans="2:3" ht="15.95" customHeight="1" x14ac:dyDescent="0.15">
      <c r="B4" s="111" t="s">
        <v>98</v>
      </c>
      <c r="C4" s="112" t="s">
        <v>82</v>
      </c>
    </row>
    <row r="5" spans="2:3" ht="15.95" customHeight="1" x14ac:dyDescent="0.15">
      <c r="B5" s="113" t="s">
        <v>99</v>
      </c>
      <c r="C5" s="114" t="s">
        <v>83</v>
      </c>
    </row>
    <row r="6" spans="2:3" ht="15.95" customHeight="1" x14ac:dyDescent="0.15">
      <c r="B6" s="113" t="s">
        <v>100</v>
      </c>
      <c r="C6" s="114" t="s">
        <v>84</v>
      </c>
    </row>
    <row r="7" spans="2:3" ht="15.95" customHeight="1" x14ac:dyDescent="0.15">
      <c r="B7" s="113" t="s">
        <v>101</v>
      </c>
      <c r="C7" s="114" t="s">
        <v>95</v>
      </c>
    </row>
    <row r="8" spans="2:3" ht="15.95" customHeight="1" x14ac:dyDescent="0.15">
      <c r="B8" s="113" t="s">
        <v>102</v>
      </c>
      <c r="C8" s="114" t="s">
        <v>85</v>
      </c>
    </row>
    <row r="9" spans="2:3" ht="15.95" customHeight="1" x14ac:dyDescent="0.15">
      <c r="B9" s="113" t="s">
        <v>103</v>
      </c>
      <c r="C9" s="114" t="s">
        <v>96</v>
      </c>
    </row>
    <row r="10" spans="2:3" ht="15.95" customHeight="1" x14ac:dyDescent="0.15">
      <c r="B10" s="113" t="s">
        <v>104</v>
      </c>
      <c r="C10" s="114" t="s">
        <v>72</v>
      </c>
    </row>
    <row r="11" spans="2:3" ht="15.95" customHeight="1" x14ac:dyDescent="0.15">
      <c r="B11" s="113" t="s">
        <v>105</v>
      </c>
      <c r="C11" s="114" t="s">
        <v>73</v>
      </c>
    </row>
    <row r="12" spans="2:3" ht="15.95" customHeight="1" x14ac:dyDescent="0.15">
      <c r="B12" s="113" t="s">
        <v>106</v>
      </c>
      <c r="C12" s="114" t="s">
        <v>74</v>
      </c>
    </row>
    <row r="13" spans="2:3" ht="15.95" customHeight="1" x14ac:dyDescent="0.15">
      <c r="B13" s="113" t="s">
        <v>107</v>
      </c>
      <c r="C13" s="114" t="s">
        <v>75</v>
      </c>
    </row>
    <row r="14" spans="2:3" ht="15.95" customHeight="1" x14ac:dyDescent="0.15">
      <c r="B14" s="113" t="s">
        <v>108</v>
      </c>
      <c r="C14" s="114" t="s">
        <v>95</v>
      </c>
    </row>
    <row r="15" spans="2:3" ht="15.95" customHeight="1" x14ac:dyDescent="0.15">
      <c r="B15" s="115" t="s">
        <v>109</v>
      </c>
      <c r="C15" s="114" t="s">
        <v>76</v>
      </c>
    </row>
    <row r="16" spans="2:3" ht="15.95" customHeight="1" x14ac:dyDescent="0.15">
      <c r="B16" s="115" t="s">
        <v>110</v>
      </c>
      <c r="C16" s="114" t="s">
        <v>77</v>
      </c>
    </row>
    <row r="17" spans="2:3" ht="15.95" customHeight="1" x14ac:dyDescent="0.15">
      <c r="B17" s="115" t="s">
        <v>111</v>
      </c>
      <c r="C17" s="114" t="s">
        <v>95</v>
      </c>
    </row>
    <row r="18" spans="2:3" ht="15.95" customHeight="1" x14ac:dyDescent="0.15">
      <c r="B18" s="113" t="s">
        <v>112</v>
      </c>
      <c r="C18" s="116" t="s">
        <v>78</v>
      </c>
    </row>
    <row r="19" spans="2:3" ht="15.95" customHeight="1" x14ac:dyDescent="0.15">
      <c r="B19" s="113" t="s">
        <v>113</v>
      </c>
      <c r="C19" s="116" t="s">
        <v>79</v>
      </c>
    </row>
    <row r="20" spans="2:3" ht="15.95" customHeight="1" x14ac:dyDescent="0.15">
      <c r="B20" s="113" t="s">
        <v>114</v>
      </c>
      <c r="C20" s="116" t="s">
        <v>95</v>
      </c>
    </row>
    <row r="21" spans="2:3" ht="15.95" customHeight="1" x14ac:dyDescent="0.15">
      <c r="B21" s="113" t="s">
        <v>115</v>
      </c>
      <c r="C21" s="116" t="s">
        <v>97</v>
      </c>
    </row>
    <row r="22" spans="2:3" ht="15.95" customHeight="1" x14ac:dyDescent="0.15">
      <c r="B22" s="115" t="s">
        <v>116</v>
      </c>
      <c r="C22" s="116" t="s">
        <v>80</v>
      </c>
    </row>
    <row r="23" spans="2:3" ht="15.95" customHeight="1" x14ac:dyDescent="0.15">
      <c r="B23" s="115" t="s">
        <v>117</v>
      </c>
      <c r="C23" s="116" t="s">
        <v>95</v>
      </c>
    </row>
    <row r="24" spans="2:3" ht="15.95" customHeight="1" x14ac:dyDescent="0.15">
      <c r="B24" s="115" t="s">
        <v>118</v>
      </c>
      <c r="C24" s="116" t="s">
        <v>81</v>
      </c>
    </row>
    <row r="25" spans="2:3" ht="15.95" customHeight="1" x14ac:dyDescent="0.15">
      <c r="B25" s="115" t="s">
        <v>119</v>
      </c>
      <c r="C25" s="114" t="s">
        <v>82</v>
      </c>
    </row>
    <row r="26" spans="2:3" ht="15.95" customHeight="1" x14ac:dyDescent="0.15">
      <c r="B26" s="115" t="s">
        <v>120</v>
      </c>
      <c r="C26" s="114" t="s">
        <v>83</v>
      </c>
    </row>
    <row r="27" spans="2:3" ht="15.95" customHeight="1" x14ac:dyDescent="0.15">
      <c r="B27" s="113" t="s">
        <v>121</v>
      </c>
      <c r="C27" s="114" t="s">
        <v>84</v>
      </c>
    </row>
    <row r="28" spans="2:3" ht="15.95" customHeight="1" x14ac:dyDescent="0.15">
      <c r="B28" s="113" t="s">
        <v>122</v>
      </c>
      <c r="C28" s="116" t="s">
        <v>85</v>
      </c>
    </row>
    <row r="29" spans="2:3" ht="15.95" customHeight="1" x14ac:dyDescent="0.15">
      <c r="B29" s="113" t="s">
        <v>123</v>
      </c>
      <c r="C29" s="116" t="s">
        <v>95</v>
      </c>
    </row>
    <row r="30" spans="2:3" ht="15.95" customHeight="1" x14ac:dyDescent="0.15">
      <c r="B30" s="113" t="s">
        <v>124</v>
      </c>
      <c r="C30" s="116" t="s">
        <v>96</v>
      </c>
    </row>
    <row r="31" spans="2:3" ht="15.95" customHeight="1" x14ac:dyDescent="0.15">
      <c r="B31" s="113" t="s">
        <v>125</v>
      </c>
      <c r="C31" s="116" t="s">
        <v>72</v>
      </c>
    </row>
    <row r="32" spans="2:3" ht="15.95" customHeight="1" x14ac:dyDescent="0.15">
      <c r="B32" s="117" t="s">
        <v>126</v>
      </c>
      <c r="C32" s="118" t="s">
        <v>73</v>
      </c>
    </row>
    <row r="33" spans="2:3" ht="15.95" customHeight="1" x14ac:dyDescent="0.15">
      <c r="B33" s="108" t="s">
        <v>127</v>
      </c>
      <c r="C33" s="108" t="s">
        <v>74</v>
      </c>
    </row>
    <row r="34" spans="2:3" ht="15.95" customHeight="1" x14ac:dyDescent="0.15">
      <c r="B34" s="108" t="s">
        <v>128</v>
      </c>
      <c r="C34" s="108" t="s">
        <v>75</v>
      </c>
    </row>
    <row r="35" spans="2:3" ht="15.95" customHeight="1" x14ac:dyDescent="0.15">
      <c r="B35" s="108" t="s">
        <v>129</v>
      </c>
      <c r="C35" s="108" t="s">
        <v>95</v>
      </c>
    </row>
    <row r="36" spans="2:3" ht="15.95" customHeight="1" x14ac:dyDescent="0.15">
      <c r="B36" s="108" t="s">
        <v>130</v>
      </c>
      <c r="C36" s="108" t="s">
        <v>76</v>
      </c>
    </row>
    <row r="37" spans="2:3" ht="15.95" customHeight="1" x14ac:dyDescent="0.15">
      <c r="B37" s="108" t="s">
        <v>131</v>
      </c>
      <c r="C37" s="108" t="s">
        <v>77</v>
      </c>
    </row>
    <row r="38" spans="2:3" ht="15.95" customHeight="1" x14ac:dyDescent="0.15">
      <c r="B38" s="108" t="s">
        <v>132</v>
      </c>
      <c r="C38" s="108" t="s">
        <v>78</v>
      </c>
    </row>
    <row r="39" spans="2:3" ht="15.95" customHeight="1" x14ac:dyDescent="0.15">
      <c r="B39" s="108" t="s">
        <v>133</v>
      </c>
      <c r="C39" s="108" t="s">
        <v>79</v>
      </c>
    </row>
    <row r="40" spans="2:3" ht="15.95" customHeight="1" x14ac:dyDescent="0.15">
      <c r="B40" s="108" t="s">
        <v>134</v>
      </c>
      <c r="C40" s="108" t="s">
        <v>97</v>
      </c>
    </row>
    <row r="41" spans="2:3" ht="15.95" customHeight="1" x14ac:dyDescent="0.15">
      <c r="B41" s="108" t="s">
        <v>135</v>
      </c>
      <c r="C41" s="108" t="s">
        <v>80</v>
      </c>
    </row>
    <row r="42" spans="2:3" ht="15.95" customHeight="1" x14ac:dyDescent="0.15">
      <c r="B42" s="108" t="s">
        <v>136</v>
      </c>
      <c r="C42" s="108" t="s">
        <v>81</v>
      </c>
    </row>
    <row r="43" spans="2:3" ht="15.95" customHeight="1" x14ac:dyDescent="0.15">
      <c r="B43" s="108" t="s">
        <v>137</v>
      </c>
      <c r="C43" s="108" t="s">
        <v>95</v>
      </c>
    </row>
    <row r="44" spans="2:3" ht="15.95" customHeight="1" x14ac:dyDescent="0.15"/>
    <row r="45" spans="2:3" ht="15.95" customHeight="1" x14ac:dyDescent="0.15"/>
    <row r="46" spans="2:3" ht="15.95" customHeight="1" x14ac:dyDescent="0.15"/>
    <row r="47" spans="2:3" ht="15.95" customHeight="1" x14ac:dyDescent="0.15"/>
    <row r="48" spans="2:3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</sheetData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12月</vt:lpstr>
      <vt:lpstr>1月</vt:lpstr>
      <vt:lpstr>設定</vt:lpstr>
      <vt:lpstr>祝祭日</vt:lpstr>
      <vt:lpstr>'12月'!Print_Area</vt:lpstr>
      <vt:lpstr>'1月'!Print_Area</vt:lpstr>
      <vt:lpstr>'12月'!Print_Titles</vt:lpstr>
      <vt:lpstr>'1月'!Print_Titles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hideshima</dc:creator>
  <cp:lastModifiedBy>三戸宏明 / MITO，HIROAKI</cp:lastModifiedBy>
  <cp:lastPrinted>2021-11-15T04:21:56Z</cp:lastPrinted>
  <dcterms:created xsi:type="dcterms:W3CDTF">2014-06-02T07:10:07Z</dcterms:created>
  <dcterms:modified xsi:type="dcterms:W3CDTF">2025-01-06T05:36:16Z</dcterms:modified>
</cp:coreProperties>
</file>