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o\Downloads\"/>
    </mc:Choice>
  </mc:AlternateContent>
  <xr:revisionPtr revIDLastSave="0" documentId="13_ncr:1_{50688282-514F-4D45-AE66-2C534915669F}" xr6:coauthVersionLast="47" xr6:coauthVersionMax="47" xr10:uidLastSave="{00000000-0000-0000-0000-000000000000}"/>
  <bookViews>
    <workbookView xWindow="2920" yWindow="2920" windowWidth="21170" windowHeight="17560" tabRatio="658" activeTab="1" xr2:uid="{00000000-000D-0000-FFFF-FFFF00000000}"/>
  </bookViews>
  <sheets>
    <sheet name="4月" sheetId="30" r:id="rId1"/>
    <sheet name="5月" sheetId="34" r:id="rId2"/>
    <sheet name="6月" sheetId="33" r:id="rId3"/>
    <sheet name="7月" sheetId="32" r:id="rId4"/>
    <sheet name="8月" sheetId="31" r:id="rId5"/>
    <sheet name="9月" sheetId="29" r:id="rId6"/>
    <sheet name="10月" sheetId="28" r:id="rId7"/>
    <sheet name="11月" sheetId="27" r:id="rId8"/>
    <sheet name="12月" sheetId="26" r:id="rId9"/>
    <sheet name="1月" sheetId="25" r:id="rId10"/>
    <sheet name="2月" sheetId="24" r:id="rId11"/>
    <sheet name="3月" sheetId="16" r:id="rId12"/>
    <sheet name="超勤管理" sheetId="17" r:id="rId13"/>
    <sheet name="設定" sheetId="2" r:id="rId14"/>
    <sheet name="祝祭日" sheetId="22" r:id="rId15"/>
    <sheet name="工数" sheetId="23" r:id="rId16"/>
  </sheets>
  <definedNames>
    <definedName name="_xlnm.Print_Area" localSheetId="6">'10月'!$C$1:$V$42</definedName>
    <definedName name="_xlnm.Print_Area" localSheetId="7">'11月'!$C$1:$V$42</definedName>
    <definedName name="_xlnm.Print_Area" localSheetId="8">'12月'!$C$1:$V$42</definedName>
    <definedName name="_xlnm.Print_Area" localSheetId="9">'1月'!$C$1:$V$42</definedName>
    <definedName name="_xlnm.Print_Area" localSheetId="10">'2月'!$C$1:$V$42</definedName>
    <definedName name="_xlnm.Print_Area" localSheetId="11">'3月'!$C$1:$V$42</definedName>
    <definedName name="_xlnm.Print_Area" localSheetId="0">'4月'!$C$1:$V$42</definedName>
    <definedName name="_xlnm.Print_Area" localSheetId="1">'5月'!$C$1:$V$42</definedName>
    <definedName name="_xlnm.Print_Area" localSheetId="2">'6月'!$C$1:$V$42</definedName>
    <definedName name="_xlnm.Print_Area" localSheetId="3">'7月'!$C$1:$V$42</definedName>
    <definedName name="_xlnm.Print_Area" localSheetId="4">'8月'!$C$1:$V$42</definedName>
    <definedName name="_xlnm.Print_Area" localSheetId="5">'9月'!$C$1:$V$42</definedName>
    <definedName name="_xlnm.Print_Titles" localSheetId="6">'10月'!$1:$6</definedName>
    <definedName name="_xlnm.Print_Titles" localSheetId="7">'11月'!$1:$6</definedName>
    <definedName name="_xlnm.Print_Titles" localSheetId="8">'12月'!$1:$6</definedName>
    <definedName name="_xlnm.Print_Titles" localSheetId="9">'1月'!$1:$6</definedName>
    <definedName name="_xlnm.Print_Titles" localSheetId="10">'2月'!$1:$6</definedName>
    <definedName name="_xlnm.Print_Titles" localSheetId="11">'3月'!$1:$6</definedName>
    <definedName name="_xlnm.Print_Titles" localSheetId="0">'4月'!$1:$6</definedName>
    <definedName name="_xlnm.Print_Titles" localSheetId="1">'5月'!$1:$6</definedName>
    <definedName name="_xlnm.Print_Titles" localSheetId="2">'6月'!$1:$6</definedName>
    <definedName name="_xlnm.Print_Titles" localSheetId="3">'7月'!$1:$6</definedName>
    <definedName name="_xlnm.Print_Titles" localSheetId="4">'8月'!$1:$6</definedName>
    <definedName name="_xlnm.Print_Titles" localSheetId="5">'9月'!$1:$6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1" i="34" l="1"/>
  <c r="J41" i="34"/>
  <c r="O40" i="34"/>
  <c r="H40" i="34"/>
  <c r="G40" i="34"/>
  <c r="C40" i="34"/>
  <c r="O39" i="34"/>
  <c r="H39" i="34"/>
  <c r="K39" i="34" s="1"/>
  <c r="G39" i="34"/>
  <c r="C39" i="34"/>
  <c r="O38" i="34"/>
  <c r="H38" i="34"/>
  <c r="G38" i="34"/>
  <c r="K38" i="34" s="1"/>
  <c r="C38" i="34"/>
  <c r="O37" i="34"/>
  <c r="H37" i="34"/>
  <c r="G37" i="34"/>
  <c r="C37" i="34"/>
  <c r="O36" i="34"/>
  <c r="H36" i="34"/>
  <c r="G36" i="34"/>
  <c r="C36" i="34"/>
  <c r="O35" i="34"/>
  <c r="H35" i="34"/>
  <c r="K35" i="34" s="1"/>
  <c r="G35" i="34"/>
  <c r="C35" i="34"/>
  <c r="O34" i="34"/>
  <c r="H34" i="34"/>
  <c r="G34" i="34"/>
  <c r="C34" i="34"/>
  <c r="O33" i="34"/>
  <c r="H33" i="34"/>
  <c r="G33" i="34"/>
  <c r="C33" i="34"/>
  <c r="O32" i="34"/>
  <c r="H32" i="34"/>
  <c r="G32" i="34"/>
  <c r="C32" i="34"/>
  <c r="O31" i="34"/>
  <c r="H31" i="34"/>
  <c r="G31" i="34"/>
  <c r="C31" i="34"/>
  <c r="O30" i="34"/>
  <c r="H30" i="34"/>
  <c r="G30" i="34"/>
  <c r="K30" i="34" s="1"/>
  <c r="C30" i="34"/>
  <c r="O29" i="34"/>
  <c r="H29" i="34"/>
  <c r="G29" i="34"/>
  <c r="C29" i="34"/>
  <c r="O28" i="34"/>
  <c r="H28" i="34"/>
  <c r="G28" i="34"/>
  <c r="C28" i="34"/>
  <c r="O27" i="34"/>
  <c r="H27" i="34"/>
  <c r="G27" i="34"/>
  <c r="C27" i="34"/>
  <c r="O26" i="34"/>
  <c r="H26" i="34"/>
  <c r="G26" i="34"/>
  <c r="C26" i="34"/>
  <c r="O25" i="34"/>
  <c r="H25" i="34"/>
  <c r="G25" i="34"/>
  <c r="C25" i="34"/>
  <c r="O24" i="34"/>
  <c r="H24" i="34"/>
  <c r="G24" i="34"/>
  <c r="K24" i="34" s="1"/>
  <c r="C24" i="34"/>
  <c r="O23" i="34"/>
  <c r="H23" i="34"/>
  <c r="G23" i="34"/>
  <c r="C23" i="34"/>
  <c r="O22" i="34"/>
  <c r="H22" i="34"/>
  <c r="G22" i="34"/>
  <c r="C22" i="34"/>
  <c r="O21" i="34"/>
  <c r="H21" i="34"/>
  <c r="G21" i="34"/>
  <c r="C21" i="34"/>
  <c r="O20" i="34"/>
  <c r="H20" i="34"/>
  <c r="G20" i="34"/>
  <c r="C20" i="34"/>
  <c r="O19" i="34"/>
  <c r="H19" i="34"/>
  <c r="G19" i="34"/>
  <c r="C19" i="34"/>
  <c r="O18" i="34"/>
  <c r="H18" i="34"/>
  <c r="G18" i="34"/>
  <c r="C18" i="34"/>
  <c r="O17" i="34"/>
  <c r="H17" i="34"/>
  <c r="G17" i="34"/>
  <c r="C17" i="34"/>
  <c r="O16" i="34"/>
  <c r="H16" i="34"/>
  <c r="G16" i="34"/>
  <c r="C16" i="34"/>
  <c r="O15" i="34"/>
  <c r="H15" i="34"/>
  <c r="G15" i="34"/>
  <c r="C15" i="34"/>
  <c r="O14" i="34"/>
  <c r="H14" i="34"/>
  <c r="G14" i="34"/>
  <c r="C14" i="34"/>
  <c r="O13" i="34"/>
  <c r="H13" i="34"/>
  <c r="G13" i="34"/>
  <c r="C13" i="34"/>
  <c r="O12" i="34"/>
  <c r="H12" i="34"/>
  <c r="G12" i="34"/>
  <c r="C12" i="34"/>
  <c r="O11" i="34"/>
  <c r="H11" i="34"/>
  <c r="G11" i="34"/>
  <c r="C11" i="34"/>
  <c r="O10" i="34"/>
  <c r="H10" i="34"/>
  <c r="G10" i="34"/>
  <c r="C10" i="34"/>
  <c r="F6" i="34"/>
  <c r="L5" i="34"/>
  <c r="I5" i="34"/>
  <c r="F5" i="34"/>
  <c r="T3" i="34"/>
  <c r="T2" i="34"/>
  <c r="P41" i="33"/>
  <c r="J41" i="33"/>
  <c r="O40" i="33"/>
  <c r="H40" i="33"/>
  <c r="G40" i="33"/>
  <c r="K40" i="33" s="1"/>
  <c r="C40" i="33"/>
  <c r="O39" i="33"/>
  <c r="H39" i="33"/>
  <c r="G39" i="33"/>
  <c r="C39" i="33"/>
  <c r="O38" i="33"/>
  <c r="H38" i="33"/>
  <c r="G38" i="33"/>
  <c r="C38" i="33"/>
  <c r="O37" i="33"/>
  <c r="H37" i="33"/>
  <c r="G37" i="33"/>
  <c r="C37" i="33"/>
  <c r="O36" i="33"/>
  <c r="H36" i="33"/>
  <c r="G36" i="33"/>
  <c r="C36" i="33"/>
  <c r="O35" i="33"/>
  <c r="H35" i="33"/>
  <c r="G35" i="33"/>
  <c r="C35" i="33"/>
  <c r="O34" i="33"/>
  <c r="H34" i="33"/>
  <c r="G34" i="33"/>
  <c r="C34" i="33"/>
  <c r="O33" i="33"/>
  <c r="H33" i="33"/>
  <c r="G33" i="33"/>
  <c r="C33" i="33"/>
  <c r="O32" i="33"/>
  <c r="H32" i="33"/>
  <c r="G32" i="33"/>
  <c r="C32" i="33"/>
  <c r="O31" i="33"/>
  <c r="H31" i="33"/>
  <c r="G31" i="33"/>
  <c r="C31" i="33"/>
  <c r="O30" i="33"/>
  <c r="H30" i="33"/>
  <c r="G30" i="33"/>
  <c r="C30" i="33"/>
  <c r="O29" i="33"/>
  <c r="H29" i="33"/>
  <c r="G29" i="33"/>
  <c r="C29" i="33"/>
  <c r="O28" i="33"/>
  <c r="H28" i="33"/>
  <c r="G28" i="33"/>
  <c r="C28" i="33"/>
  <c r="O27" i="33"/>
  <c r="H27" i="33"/>
  <c r="G27" i="33"/>
  <c r="C27" i="33"/>
  <c r="O26" i="33"/>
  <c r="H26" i="33"/>
  <c r="G26" i="33"/>
  <c r="C26" i="33"/>
  <c r="O25" i="33"/>
  <c r="H25" i="33"/>
  <c r="G25" i="33"/>
  <c r="C25" i="33"/>
  <c r="O24" i="33"/>
  <c r="H24" i="33"/>
  <c r="G24" i="33"/>
  <c r="C24" i="33"/>
  <c r="O23" i="33"/>
  <c r="H23" i="33"/>
  <c r="G23" i="33"/>
  <c r="C23" i="33"/>
  <c r="O22" i="33"/>
  <c r="H22" i="33"/>
  <c r="G22" i="33"/>
  <c r="C22" i="33"/>
  <c r="O21" i="33"/>
  <c r="H21" i="33"/>
  <c r="G21" i="33"/>
  <c r="C21" i="33"/>
  <c r="O20" i="33"/>
  <c r="H20" i="33"/>
  <c r="G20" i="33"/>
  <c r="C20" i="33"/>
  <c r="O19" i="33"/>
  <c r="H19" i="33"/>
  <c r="G19" i="33"/>
  <c r="C19" i="33"/>
  <c r="O18" i="33"/>
  <c r="H18" i="33"/>
  <c r="G18" i="33"/>
  <c r="C18" i="33"/>
  <c r="O17" i="33"/>
  <c r="H17" i="33"/>
  <c r="G17" i="33"/>
  <c r="C17" i="33"/>
  <c r="O16" i="33"/>
  <c r="H16" i="33"/>
  <c r="G16" i="33"/>
  <c r="K16" i="33" s="1"/>
  <c r="C16" i="33"/>
  <c r="O15" i="33"/>
  <c r="H15" i="33"/>
  <c r="G15" i="33"/>
  <c r="C15" i="33"/>
  <c r="O14" i="33"/>
  <c r="H14" i="33"/>
  <c r="G14" i="33"/>
  <c r="C14" i="33"/>
  <c r="O13" i="33"/>
  <c r="H13" i="33"/>
  <c r="I13" i="33" s="1"/>
  <c r="G13" i="33"/>
  <c r="C13" i="33"/>
  <c r="O12" i="33"/>
  <c r="H12" i="33"/>
  <c r="G12" i="33"/>
  <c r="C12" i="33"/>
  <c r="O11" i="33"/>
  <c r="H11" i="33"/>
  <c r="G11" i="33"/>
  <c r="C11" i="33"/>
  <c r="O10" i="33"/>
  <c r="H10" i="33"/>
  <c r="G10" i="33"/>
  <c r="I10" i="33" s="1"/>
  <c r="C10" i="33"/>
  <c r="F6" i="33"/>
  <c r="L5" i="33"/>
  <c r="I5" i="33"/>
  <c r="F5" i="33"/>
  <c r="T3" i="33"/>
  <c r="T2" i="33"/>
  <c r="P41" i="32"/>
  <c r="J41" i="32"/>
  <c r="O40" i="32"/>
  <c r="H40" i="32"/>
  <c r="G40" i="32"/>
  <c r="C40" i="32"/>
  <c r="O39" i="32"/>
  <c r="H39" i="32"/>
  <c r="G39" i="32"/>
  <c r="C39" i="32"/>
  <c r="O38" i="32"/>
  <c r="H38" i="32"/>
  <c r="G38" i="32"/>
  <c r="C38" i="32"/>
  <c r="O37" i="32"/>
  <c r="H37" i="32"/>
  <c r="G37" i="32"/>
  <c r="C37" i="32"/>
  <c r="O36" i="32"/>
  <c r="H36" i="32"/>
  <c r="G36" i="32"/>
  <c r="C36" i="32"/>
  <c r="O35" i="32"/>
  <c r="C35" i="32"/>
  <c r="O34" i="32"/>
  <c r="C34" i="32"/>
  <c r="O33" i="32"/>
  <c r="C33" i="32"/>
  <c r="O32" i="32"/>
  <c r="C32" i="32"/>
  <c r="O31" i="32"/>
  <c r="C31" i="32"/>
  <c r="O30" i="32"/>
  <c r="H30" i="32"/>
  <c r="G30" i="32"/>
  <c r="K30" i="32" s="1"/>
  <c r="C30" i="32"/>
  <c r="O29" i="32"/>
  <c r="H29" i="32"/>
  <c r="G29" i="32"/>
  <c r="C29" i="32"/>
  <c r="O28" i="32"/>
  <c r="C28" i="32"/>
  <c r="O27" i="32"/>
  <c r="C27" i="32"/>
  <c r="O26" i="32"/>
  <c r="C26" i="32"/>
  <c r="O25" i="32"/>
  <c r="C25" i="32"/>
  <c r="O24" i="32"/>
  <c r="C24" i="32"/>
  <c r="O23" i="32"/>
  <c r="H23" i="32"/>
  <c r="G23" i="32"/>
  <c r="C23" i="32"/>
  <c r="O22" i="32"/>
  <c r="H22" i="32"/>
  <c r="G22" i="32"/>
  <c r="K22" i="32" s="1"/>
  <c r="C22" i="32"/>
  <c r="O21" i="32"/>
  <c r="C21" i="32"/>
  <c r="O20" i="32"/>
  <c r="H20" i="32"/>
  <c r="G20" i="32"/>
  <c r="C20" i="32"/>
  <c r="O19" i="32"/>
  <c r="H19" i="32"/>
  <c r="G19" i="32"/>
  <c r="C19" i="32"/>
  <c r="O18" i="32"/>
  <c r="H18" i="32"/>
  <c r="G18" i="32"/>
  <c r="C18" i="32"/>
  <c r="O17" i="32"/>
  <c r="H17" i="32"/>
  <c r="G17" i="32"/>
  <c r="C17" i="32"/>
  <c r="O16" i="32"/>
  <c r="H16" i="32"/>
  <c r="G16" i="32"/>
  <c r="C16" i="32"/>
  <c r="O15" i="32"/>
  <c r="H15" i="32"/>
  <c r="G15" i="32"/>
  <c r="C15" i="32"/>
  <c r="O14" i="32"/>
  <c r="H14" i="32"/>
  <c r="G14" i="32"/>
  <c r="C14" i="32"/>
  <c r="O13" i="32"/>
  <c r="C13" i="32"/>
  <c r="O12" i="32"/>
  <c r="C12" i="32"/>
  <c r="O11" i="32"/>
  <c r="C11" i="32"/>
  <c r="O10" i="32"/>
  <c r="C10" i="32"/>
  <c r="F6" i="32"/>
  <c r="L5" i="32"/>
  <c r="I5" i="32"/>
  <c r="H10" i="32" s="1"/>
  <c r="F5" i="32"/>
  <c r="G10" i="32" s="1"/>
  <c r="T3" i="32"/>
  <c r="T2" i="32"/>
  <c r="P41" i="31"/>
  <c r="J41" i="31"/>
  <c r="O40" i="31"/>
  <c r="H40" i="31"/>
  <c r="G40" i="31"/>
  <c r="C40" i="31"/>
  <c r="O39" i="31"/>
  <c r="H39" i="31"/>
  <c r="G39" i="31"/>
  <c r="C39" i="31"/>
  <c r="O38" i="31"/>
  <c r="H38" i="31"/>
  <c r="G38" i="31"/>
  <c r="C38" i="31"/>
  <c r="O37" i="31"/>
  <c r="H37" i="31"/>
  <c r="G37" i="31"/>
  <c r="C37" i="31"/>
  <c r="O36" i="31"/>
  <c r="H36" i="31"/>
  <c r="G36" i="31"/>
  <c r="C36" i="31"/>
  <c r="O35" i="31"/>
  <c r="H35" i="31"/>
  <c r="G35" i="31"/>
  <c r="C35" i="31"/>
  <c r="O34" i="31"/>
  <c r="H34" i="31"/>
  <c r="G34" i="31"/>
  <c r="C34" i="31"/>
  <c r="O33" i="31"/>
  <c r="H33" i="31"/>
  <c r="G33" i="31"/>
  <c r="C33" i="31"/>
  <c r="O32" i="31"/>
  <c r="H32" i="31"/>
  <c r="G32" i="31"/>
  <c r="C32" i="31"/>
  <c r="O31" i="31"/>
  <c r="H31" i="31"/>
  <c r="G31" i="31"/>
  <c r="C31" i="31"/>
  <c r="O30" i="31"/>
  <c r="H30" i="31"/>
  <c r="G30" i="31"/>
  <c r="C30" i="31"/>
  <c r="O29" i="31"/>
  <c r="H29" i="31"/>
  <c r="G29" i="31"/>
  <c r="C29" i="31"/>
  <c r="O28" i="31"/>
  <c r="H28" i="31"/>
  <c r="G28" i="31"/>
  <c r="I28" i="31" s="1"/>
  <c r="C28" i="31"/>
  <c r="O27" i="31"/>
  <c r="H27" i="31"/>
  <c r="G27" i="31"/>
  <c r="C27" i="31"/>
  <c r="O26" i="31"/>
  <c r="H26" i="31"/>
  <c r="G26" i="31"/>
  <c r="C26" i="31"/>
  <c r="O25" i="31"/>
  <c r="H25" i="31"/>
  <c r="G25" i="31"/>
  <c r="C25" i="31"/>
  <c r="O24" i="31"/>
  <c r="H24" i="31"/>
  <c r="G24" i="31"/>
  <c r="K24" i="31" s="1"/>
  <c r="C24" i="31"/>
  <c r="O23" i="31"/>
  <c r="H23" i="31"/>
  <c r="G23" i="31"/>
  <c r="C23" i="31"/>
  <c r="O22" i="31"/>
  <c r="H22" i="31"/>
  <c r="G22" i="31"/>
  <c r="C22" i="31"/>
  <c r="O21" i="31"/>
  <c r="H21" i="31"/>
  <c r="G21" i="31"/>
  <c r="C21" i="31"/>
  <c r="O20" i="31"/>
  <c r="H20" i="31"/>
  <c r="G20" i="31"/>
  <c r="C20" i="31"/>
  <c r="O19" i="31"/>
  <c r="H19" i="31"/>
  <c r="G19" i="31"/>
  <c r="C19" i="31"/>
  <c r="O18" i="31"/>
  <c r="H18" i="31"/>
  <c r="G18" i="31"/>
  <c r="C18" i="31"/>
  <c r="O17" i="31"/>
  <c r="H17" i="31"/>
  <c r="G17" i="31"/>
  <c r="C17" i="31"/>
  <c r="O16" i="31"/>
  <c r="H16" i="31"/>
  <c r="G16" i="31"/>
  <c r="K16" i="31" s="1"/>
  <c r="C16" i="31"/>
  <c r="O15" i="31"/>
  <c r="H15" i="31"/>
  <c r="G15" i="31"/>
  <c r="C15" i="31"/>
  <c r="O14" i="31"/>
  <c r="H14" i="31"/>
  <c r="G14" i="31"/>
  <c r="C14" i="31"/>
  <c r="O13" i="31"/>
  <c r="H13" i="31"/>
  <c r="G13" i="31"/>
  <c r="C13" i="31"/>
  <c r="O12" i="31"/>
  <c r="H12" i="31"/>
  <c r="G12" i="31"/>
  <c r="C12" i="31"/>
  <c r="O11" i="31"/>
  <c r="H11" i="31"/>
  <c r="G11" i="31"/>
  <c r="C11" i="31"/>
  <c r="O10" i="31"/>
  <c r="C10" i="31"/>
  <c r="F6" i="31"/>
  <c r="L5" i="31"/>
  <c r="I5" i="31"/>
  <c r="H10" i="31" s="1"/>
  <c r="F5" i="31"/>
  <c r="G10" i="31" s="1"/>
  <c r="T3" i="31"/>
  <c r="T2" i="31"/>
  <c r="T3" i="28"/>
  <c r="T3" i="27"/>
  <c r="T3" i="26"/>
  <c r="T3" i="25"/>
  <c r="T3" i="24"/>
  <c r="T3" i="16"/>
  <c r="T3" i="29"/>
  <c r="T2" i="28"/>
  <c r="T2" i="27"/>
  <c r="T2" i="26"/>
  <c r="T2" i="25"/>
  <c r="T2" i="24"/>
  <c r="T2" i="16"/>
  <c r="T2" i="29"/>
  <c r="P6" i="23"/>
  <c r="P7" i="23"/>
  <c r="Q30" i="34" l="1"/>
  <c r="Q16" i="33"/>
  <c r="I10" i="34"/>
  <c r="K26" i="34"/>
  <c r="K19" i="31"/>
  <c r="Q19" i="31" s="1"/>
  <c r="K37" i="32"/>
  <c r="Q37" i="32" s="1"/>
  <c r="E31" i="34"/>
  <c r="K38" i="31"/>
  <c r="K22" i="31"/>
  <c r="K21" i="33"/>
  <c r="K29" i="33"/>
  <c r="K21" i="31"/>
  <c r="I29" i="31"/>
  <c r="K39" i="32"/>
  <c r="B36" i="32"/>
  <c r="K29" i="34"/>
  <c r="Q29" i="34" s="1"/>
  <c r="E13" i="34"/>
  <c r="K10" i="33"/>
  <c r="Q10" i="33" s="1"/>
  <c r="I18" i="31"/>
  <c r="E12" i="32"/>
  <c r="I18" i="33"/>
  <c r="K37" i="31"/>
  <c r="K40" i="31"/>
  <c r="K34" i="34"/>
  <c r="Q34" i="34" s="1"/>
  <c r="E24" i="32"/>
  <c r="I20" i="31"/>
  <c r="E28" i="32"/>
  <c r="I20" i="33"/>
  <c r="K23" i="34"/>
  <c r="K12" i="34"/>
  <c r="Q12" i="34" s="1"/>
  <c r="K28" i="34"/>
  <c r="K28" i="33"/>
  <c r="I36" i="31"/>
  <c r="B34" i="32"/>
  <c r="E15" i="32"/>
  <c r="K23" i="32"/>
  <c r="I22" i="33"/>
  <c r="E32" i="32"/>
  <c r="K13" i="31"/>
  <c r="Q13" i="31" s="1"/>
  <c r="K32" i="34"/>
  <c r="I21" i="33"/>
  <c r="I21" i="34"/>
  <c r="O41" i="31"/>
  <c r="K33" i="31"/>
  <c r="Q35" i="34"/>
  <c r="I37" i="33"/>
  <c r="K37" i="33"/>
  <c r="Q37" i="33" s="1"/>
  <c r="K15" i="31"/>
  <c r="Q15" i="31" s="1"/>
  <c r="K26" i="31"/>
  <c r="Q26" i="31" s="1"/>
  <c r="K19" i="33"/>
  <c r="Q19" i="33" s="1"/>
  <c r="I19" i="33"/>
  <c r="K34" i="31"/>
  <c r="Q34" i="31" s="1"/>
  <c r="I30" i="33"/>
  <c r="K30" i="33"/>
  <c r="Q16" i="31"/>
  <c r="I21" i="31"/>
  <c r="I37" i="31"/>
  <c r="E14" i="32"/>
  <c r="E21" i="32"/>
  <c r="I29" i="32"/>
  <c r="K29" i="32"/>
  <c r="Q29" i="32" s="1"/>
  <c r="K31" i="33"/>
  <c r="I31" i="33"/>
  <c r="K22" i="34"/>
  <c r="Q22" i="34" s="1"/>
  <c r="I19" i="31"/>
  <c r="E22" i="31"/>
  <c r="B16" i="34"/>
  <c r="K14" i="31"/>
  <c r="I22" i="31"/>
  <c r="K29" i="31"/>
  <c r="I38" i="31"/>
  <c r="K24" i="33"/>
  <c r="Q24" i="33" s="1"/>
  <c r="I28" i="33"/>
  <c r="K15" i="33"/>
  <c r="W19" i="33"/>
  <c r="K18" i="34"/>
  <c r="Q18" i="34" s="1"/>
  <c r="I39" i="34"/>
  <c r="K22" i="33"/>
  <c r="K35" i="33"/>
  <c r="Q35" i="33" s="1"/>
  <c r="I39" i="33"/>
  <c r="I16" i="34"/>
  <c r="I19" i="34"/>
  <c r="K40" i="34"/>
  <c r="K32" i="33"/>
  <c r="E14" i="34"/>
  <c r="I14" i="34"/>
  <c r="K16" i="34"/>
  <c r="Q16" i="34" s="1"/>
  <c r="K20" i="34"/>
  <c r="K27" i="34"/>
  <c r="I37" i="34"/>
  <c r="K11" i="33"/>
  <c r="K31" i="34"/>
  <c r="Q31" i="34" s="1"/>
  <c r="K18" i="32"/>
  <c r="Q18" i="32" s="1"/>
  <c r="G34" i="32"/>
  <c r="G35" i="32"/>
  <c r="H35" i="32"/>
  <c r="H34" i="32"/>
  <c r="G33" i="32"/>
  <c r="H33" i="32"/>
  <c r="H32" i="32"/>
  <c r="G32" i="32"/>
  <c r="G31" i="32"/>
  <c r="H31" i="32"/>
  <c r="G28" i="32"/>
  <c r="H28" i="32"/>
  <c r="G27" i="32"/>
  <c r="H27" i="32"/>
  <c r="G26" i="32"/>
  <c r="H26" i="32"/>
  <c r="H25" i="32"/>
  <c r="G25" i="32"/>
  <c r="G24" i="32"/>
  <c r="H24" i="32"/>
  <c r="G21" i="32"/>
  <c r="H21" i="32"/>
  <c r="I19" i="32"/>
  <c r="I18" i="32"/>
  <c r="K17" i="32"/>
  <c r="Q17" i="32" s="1"/>
  <c r="I16" i="32"/>
  <c r="H13" i="32"/>
  <c r="G13" i="32"/>
  <c r="H12" i="32"/>
  <c r="G12" i="32"/>
  <c r="H11" i="32"/>
  <c r="G11" i="32"/>
  <c r="I10" i="32"/>
  <c r="K10" i="32" s="1"/>
  <c r="Q10" i="32" s="1"/>
  <c r="E13" i="32"/>
  <c r="E10" i="32"/>
  <c r="O41" i="32"/>
  <c r="E16" i="32"/>
  <c r="E17" i="32"/>
  <c r="Q22" i="32"/>
  <c r="E27" i="32"/>
  <c r="Q39" i="32"/>
  <c r="E31" i="32"/>
  <c r="Q29" i="33"/>
  <c r="Q30" i="33"/>
  <c r="Q32" i="33"/>
  <c r="Q40" i="33"/>
  <c r="Q28" i="34"/>
  <c r="Q39" i="34"/>
  <c r="E22" i="34"/>
  <c r="E28" i="34"/>
  <c r="E35" i="34"/>
  <c r="Q23" i="34"/>
  <c r="Q26" i="34"/>
  <c r="E25" i="32"/>
  <c r="I10" i="31"/>
  <c r="K10" i="31" s="1"/>
  <c r="Q10" i="31" s="1"/>
  <c r="K16" i="32"/>
  <c r="Q16" i="32" s="1"/>
  <c r="E40" i="32"/>
  <c r="E37" i="33"/>
  <c r="K38" i="33"/>
  <c r="Q38" i="33" s="1"/>
  <c r="I38" i="33"/>
  <c r="E22" i="32"/>
  <c r="I12" i="31"/>
  <c r="K12" i="31"/>
  <c r="Q12" i="31" s="1"/>
  <c r="K25" i="31"/>
  <c r="Q25" i="31" s="1"/>
  <c r="K28" i="31"/>
  <c r="Q28" i="31" s="1"/>
  <c r="I30" i="31"/>
  <c r="K30" i="31"/>
  <c r="Q30" i="31" s="1"/>
  <c r="Q23" i="32"/>
  <c r="E35" i="32"/>
  <c r="E10" i="33"/>
  <c r="E34" i="33"/>
  <c r="K11" i="31"/>
  <c r="Q11" i="31" s="1"/>
  <c r="I11" i="31"/>
  <c r="I23" i="31"/>
  <c r="K23" i="31"/>
  <c r="I31" i="31"/>
  <c r="K31" i="31"/>
  <c r="Q31" i="31" s="1"/>
  <c r="B36" i="31"/>
  <c r="B16" i="31"/>
  <c r="Q22" i="31"/>
  <c r="E38" i="31"/>
  <c r="I39" i="31"/>
  <c r="K39" i="31"/>
  <c r="Q39" i="31" s="1"/>
  <c r="K14" i="32"/>
  <c r="Q14" i="32" s="1"/>
  <c r="K15" i="32"/>
  <c r="Q15" i="32" s="1"/>
  <c r="K19" i="32"/>
  <c r="Q19" i="32" s="1"/>
  <c r="I20" i="32"/>
  <c r="K20" i="32"/>
  <c r="Q20" i="32" s="1"/>
  <c r="E26" i="32"/>
  <c r="B27" i="32"/>
  <c r="Q30" i="32"/>
  <c r="E21" i="33"/>
  <c r="E22" i="33"/>
  <c r="I23" i="33"/>
  <c r="K23" i="33"/>
  <c r="Q23" i="33" s="1"/>
  <c r="E31" i="33"/>
  <c r="Q14" i="31"/>
  <c r="K17" i="31"/>
  <c r="Q17" i="31" s="1"/>
  <c r="Q21" i="31"/>
  <c r="Q29" i="31"/>
  <c r="Q33" i="31"/>
  <c r="K35" i="31"/>
  <c r="Q35" i="31" s="1"/>
  <c r="Q37" i="31"/>
  <c r="I13" i="31"/>
  <c r="K18" i="31"/>
  <c r="Q18" i="31" s="1"/>
  <c r="K20" i="31"/>
  <c r="Q20" i="31" s="1"/>
  <c r="K27" i="31"/>
  <c r="Q27" i="31" s="1"/>
  <c r="E31" i="31"/>
  <c r="K32" i="31"/>
  <c r="Q32" i="31" s="1"/>
  <c r="K36" i="31"/>
  <c r="I22" i="32"/>
  <c r="I36" i="32"/>
  <c r="I38" i="32"/>
  <c r="B36" i="33"/>
  <c r="B34" i="33"/>
  <c r="B27" i="33"/>
  <c r="B10" i="33"/>
  <c r="I12" i="33"/>
  <c r="B19" i="33"/>
  <c r="E28" i="33"/>
  <c r="E38" i="33"/>
  <c r="E10" i="34"/>
  <c r="E25" i="34"/>
  <c r="I25" i="34"/>
  <c r="I28" i="34"/>
  <c r="K37" i="34"/>
  <c r="Q37" i="34" s="1"/>
  <c r="E38" i="34"/>
  <c r="K36" i="32"/>
  <c r="Q36" i="32" s="1"/>
  <c r="I37" i="32"/>
  <c r="K38" i="32"/>
  <c r="Q38" i="32" s="1"/>
  <c r="Q11" i="33"/>
  <c r="K12" i="33"/>
  <c r="Q12" i="33" s="1"/>
  <c r="E13" i="33"/>
  <c r="E14" i="33"/>
  <c r="Q15" i="33"/>
  <c r="K17" i="33"/>
  <c r="Q17" i="33" s="1"/>
  <c r="Q22" i="33"/>
  <c r="E27" i="33"/>
  <c r="Q31" i="33"/>
  <c r="E33" i="33"/>
  <c r="K39" i="33"/>
  <c r="Q39" i="33" s="1"/>
  <c r="Q20" i="34"/>
  <c r="Q24" i="34"/>
  <c r="Q27" i="34"/>
  <c r="E37" i="34"/>
  <c r="Q38" i="34"/>
  <c r="B16" i="32"/>
  <c r="W19" i="32"/>
  <c r="I23" i="32"/>
  <c r="I30" i="32"/>
  <c r="E33" i="32"/>
  <c r="E34" i="32"/>
  <c r="E38" i="32"/>
  <c r="K13" i="33"/>
  <c r="Q13" i="33" s="1"/>
  <c r="K14" i="33"/>
  <c r="Q14" i="33" s="1"/>
  <c r="B16" i="33"/>
  <c r="K20" i="33"/>
  <c r="Q20" i="33" s="1"/>
  <c r="E35" i="33"/>
  <c r="B36" i="34"/>
  <c r="B27" i="34"/>
  <c r="O41" i="34"/>
  <c r="E15" i="34"/>
  <c r="W19" i="34"/>
  <c r="E21" i="34"/>
  <c r="Q32" i="34"/>
  <c r="B34" i="34"/>
  <c r="Q40" i="34"/>
  <c r="I39" i="32"/>
  <c r="K40" i="32"/>
  <c r="Q40" i="32" s="1"/>
  <c r="I11" i="33"/>
  <c r="E12" i="33"/>
  <c r="E15" i="33"/>
  <c r="E16" i="33"/>
  <c r="E17" i="33"/>
  <c r="K18" i="33"/>
  <c r="Q18" i="33" s="1"/>
  <c r="Q21" i="33"/>
  <c r="E24" i="33"/>
  <c r="K25" i="33"/>
  <c r="Q25" i="33" s="1"/>
  <c r="K26" i="33"/>
  <c r="Q26" i="33" s="1"/>
  <c r="K27" i="33"/>
  <c r="Q27" i="33" s="1"/>
  <c r="I29" i="33"/>
  <c r="E30" i="33"/>
  <c r="K33" i="33"/>
  <c r="Q33" i="33" s="1"/>
  <c r="K34" i="33"/>
  <c r="Q34" i="33" s="1"/>
  <c r="K36" i="33"/>
  <c r="Q36" i="33" s="1"/>
  <c r="K10" i="34"/>
  <c r="Q10" i="34" s="1"/>
  <c r="K11" i="34"/>
  <c r="Q11" i="34" s="1"/>
  <c r="I12" i="34"/>
  <c r="K13" i="34"/>
  <c r="Q13" i="34" s="1"/>
  <c r="K21" i="34"/>
  <c r="Q21" i="34" s="1"/>
  <c r="I22" i="34"/>
  <c r="I23" i="34"/>
  <c r="E26" i="33"/>
  <c r="Q28" i="33"/>
  <c r="E39" i="33"/>
  <c r="E40" i="33"/>
  <c r="K14" i="34"/>
  <c r="Q14" i="34" s="1"/>
  <c r="K15" i="34"/>
  <c r="Q15" i="34" s="1"/>
  <c r="K17" i="34"/>
  <c r="Q17" i="34" s="1"/>
  <c r="K19" i="34"/>
  <c r="Q19" i="34" s="1"/>
  <c r="E24" i="34"/>
  <c r="K25" i="34"/>
  <c r="Q25" i="34" s="1"/>
  <c r="I27" i="34"/>
  <c r="I30" i="34"/>
  <c r="E32" i="34"/>
  <c r="K33" i="34"/>
  <c r="Q33" i="34" s="1"/>
  <c r="K36" i="34"/>
  <c r="Q36" i="34" s="1"/>
  <c r="E39" i="34"/>
  <c r="E40" i="34"/>
  <c r="I6" i="34"/>
  <c r="E11" i="34"/>
  <c r="B14" i="34"/>
  <c r="I17" i="34"/>
  <c r="E18" i="34"/>
  <c r="E20" i="34"/>
  <c r="B25" i="34"/>
  <c r="I26" i="34"/>
  <c r="E29" i="34"/>
  <c r="B32" i="34"/>
  <c r="I35" i="34"/>
  <c r="E36" i="34"/>
  <c r="B12" i="34"/>
  <c r="I15" i="34"/>
  <c r="E16" i="34"/>
  <c r="B23" i="34"/>
  <c r="I24" i="34"/>
  <c r="E27" i="34"/>
  <c r="B30" i="34"/>
  <c r="I33" i="34"/>
  <c r="E34" i="34"/>
  <c r="B39" i="34"/>
  <c r="I40" i="34"/>
  <c r="B10" i="34"/>
  <c r="I13" i="34"/>
  <c r="B19" i="34"/>
  <c r="B21" i="34"/>
  <c r="B28" i="34"/>
  <c r="I31" i="34"/>
  <c r="B37" i="34"/>
  <c r="I38" i="34"/>
  <c r="I11" i="34"/>
  <c r="E12" i="34"/>
  <c r="B17" i="34"/>
  <c r="I18" i="34"/>
  <c r="I20" i="34"/>
  <c r="E23" i="34"/>
  <c r="B26" i="34"/>
  <c r="I29" i="34"/>
  <c r="E30" i="34"/>
  <c r="B35" i="34"/>
  <c r="I36" i="34"/>
  <c r="B15" i="34"/>
  <c r="E19" i="34"/>
  <c r="B24" i="34"/>
  <c r="B33" i="34"/>
  <c r="I34" i="34"/>
  <c r="B40" i="34"/>
  <c r="B13" i="34"/>
  <c r="E17" i="34"/>
  <c r="B22" i="34"/>
  <c r="E26" i="34"/>
  <c r="B31" i="34"/>
  <c r="I32" i="34"/>
  <c r="B38" i="34"/>
  <c r="B11" i="34"/>
  <c r="B18" i="34"/>
  <c r="B20" i="34"/>
  <c r="B29" i="34"/>
  <c r="E33" i="34"/>
  <c r="I6" i="33"/>
  <c r="I6" i="32"/>
  <c r="E11" i="33"/>
  <c r="B14" i="33"/>
  <c r="I17" i="33"/>
  <c r="E18" i="33"/>
  <c r="E20" i="33"/>
  <c r="B25" i="33"/>
  <c r="I26" i="33"/>
  <c r="E29" i="33"/>
  <c r="B32" i="33"/>
  <c r="I35" i="33"/>
  <c r="E36" i="33"/>
  <c r="B12" i="33"/>
  <c r="I15" i="33"/>
  <c r="B23" i="33"/>
  <c r="I24" i="33"/>
  <c r="B30" i="33"/>
  <c r="I33" i="33"/>
  <c r="B39" i="33"/>
  <c r="I40" i="33"/>
  <c r="O41" i="33"/>
  <c r="B21" i="33"/>
  <c r="E25" i="33"/>
  <c r="B28" i="33"/>
  <c r="E32" i="33"/>
  <c r="B37" i="33"/>
  <c r="B17" i="33"/>
  <c r="E23" i="33"/>
  <c r="B26" i="33"/>
  <c r="B35" i="33"/>
  <c r="I36" i="33"/>
  <c r="B15" i="33"/>
  <c r="I16" i="33"/>
  <c r="E19" i="33"/>
  <c r="B24" i="33"/>
  <c r="I27" i="33"/>
  <c r="B33" i="33"/>
  <c r="I34" i="33"/>
  <c r="B40" i="33"/>
  <c r="B13" i="33"/>
  <c r="I14" i="33"/>
  <c r="B22" i="33"/>
  <c r="I25" i="33"/>
  <c r="B31" i="33"/>
  <c r="I32" i="33"/>
  <c r="B38" i="33"/>
  <c r="B11" i="33"/>
  <c r="B18" i="33"/>
  <c r="B20" i="33"/>
  <c r="B29" i="33"/>
  <c r="E11" i="32"/>
  <c r="B14" i="32"/>
  <c r="I17" i="32"/>
  <c r="E18" i="32"/>
  <c r="E20" i="32"/>
  <c r="B25" i="32"/>
  <c r="E29" i="32"/>
  <c r="B32" i="32"/>
  <c r="E36" i="32"/>
  <c r="B12" i="32"/>
  <c r="I15" i="32"/>
  <c r="B23" i="32"/>
  <c r="B30" i="32"/>
  <c r="B39" i="32"/>
  <c r="I40" i="32"/>
  <c r="B10" i="32"/>
  <c r="B19" i="32"/>
  <c r="B21" i="32"/>
  <c r="B28" i="32"/>
  <c r="B37" i="32"/>
  <c r="B17" i="32"/>
  <c r="E23" i="32"/>
  <c r="B26" i="32"/>
  <c r="E30" i="32"/>
  <c r="B35" i="32"/>
  <c r="E39" i="32"/>
  <c r="B15" i="32"/>
  <c r="E19" i="32"/>
  <c r="B24" i="32"/>
  <c r="B33" i="32"/>
  <c r="E37" i="32"/>
  <c r="B40" i="32"/>
  <c r="B13" i="32"/>
  <c r="I14" i="32"/>
  <c r="B22" i="32"/>
  <c r="B31" i="32"/>
  <c r="B38" i="32"/>
  <c r="B11" i="32"/>
  <c r="B18" i="32"/>
  <c r="B20" i="32"/>
  <c r="B29" i="32"/>
  <c r="I6" i="31"/>
  <c r="E37" i="31"/>
  <c r="E34" i="31"/>
  <c r="E10" i="31"/>
  <c r="E28" i="31"/>
  <c r="Q38" i="31"/>
  <c r="E15" i="31"/>
  <c r="E17" i="31"/>
  <c r="E26" i="31"/>
  <c r="E32" i="31"/>
  <c r="Q23" i="31"/>
  <c r="E33" i="31"/>
  <c r="E35" i="31"/>
  <c r="W19" i="31"/>
  <c r="E21" i="31"/>
  <c r="E25" i="31"/>
  <c r="E27" i="31"/>
  <c r="E13" i="31"/>
  <c r="E24" i="31"/>
  <c r="Q24" i="31"/>
  <c r="E40" i="31"/>
  <c r="E16" i="31"/>
  <c r="B27" i="31"/>
  <c r="B34" i="31"/>
  <c r="Q36" i="31"/>
  <c r="Q40" i="31"/>
  <c r="E11" i="31"/>
  <c r="B14" i="31"/>
  <c r="I17" i="31"/>
  <c r="E18" i="31"/>
  <c r="E20" i="31"/>
  <c r="B25" i="31"/>
  <c r="I26" i="31"/>
  <c r="E29" i="31"/>
  <c r="B32" i="31"/>
  <c r="I35" i="31"/>
  <c r="E36" i="31"/>
  <c r="B12" i="31"/>
  <c r="I15" i="31"/>
  <c r="B23" i="31"/>
  <c r="I24" i="31"/>
  <c r="B30" i="31"/>
  <c r="I33" i="31"/>
  <c r="B39" i="31"/>
  <c r="I40" i="31"/>
  <c r="B10" i="31"/>
  <c r="E14" i="31"/>
  <c r="B19" i="31"/>
  <c r="B21" i="31"/>
  <c r="B28" i="31"/>
  <c r="B37" i="31"/>
  <c r="E12" i="31"/>
  <c r="B26" i="31"/>
  <c r="E39" i="31"/>
  <c r="E23" i="31"/>
  <c r="E30" i="31"/>
  <c r="B15" i="31"/>
  <c r="I16" i="31"/>
  <c r="E19" i="31"/>
  <c r="B24" i="31"/>
  <c r="I27" i="31"/>
  <c r="B33" i="31"/>
  <c r="I34" i="31"/>
  <c r="B40" i="31"/>
  <c r="B13" i="31"/>
  <c r="I14" i="31"/>
  <c r="B22" i="31"/>
  <c r="I25" i="31"/>
  <c r="B31" i="31"/>
  <c r="I32" i="31"/>
  <c r="B38" i="31"/>
  <c r="B17" i="31"/>
  <c r="B35" i="31"/>
  <c r="B11" i="31"/>
  <c r="B18" i="31"/>
  <c r="B20" i="31"/>
  <c r="B29" i="31"/>
  <c r="G4" i="17"/>
  <c r="H4" i="17"/>
  <c r="F4" i="17"/>
  <c r="E4" i="17"/>
  <c r="A34" i="31" l="1"/>
  <c r="N34" i="31" s="1"/>
  <c r="A34" i="33"/>
  <c r="N34" i="33" s="1"/>
  <c r="A16" i="33"/>
  <c r="N16" i="33" s="1"/>
  <c r="K41" i="34"/>
  <c r="I35" i="32"/>
  <c r="I31" i="32"/>
  <c r="K31" i="32" s="1"/>
  <c r="Q31" i="32" s="1"/>
  <c r="I33" i="32"/>
  <c r="K33" i="32" s="1"/>
  <c r="Q33" i="32" s="1"/>
  <c r="I34" i="32"/>
  <c r="K34" i="32" s="1"/>
  <c r="Q34" i="32" s="1"/>
  <c r="K35" i="32"/>
  <c r="Q35" i="32" s="1"/>
  <c r="I32" i="32"/>
  <c r="K32" i="32" s="1"/>
  <c r="Q32" i="32" s="1"/>
  <c r="I25" i="32"/>
  <c r="K25" i="32" s="1"/>
  <c r="Q25" i="32" s="1"/>
  <c r="I28" i="32"/>
  <c r="K28" i="32" s="1"/>
  <c r="Q28" i="32" s="1"/>
  <c r="I26" i="32"/>
  <c r="K26" i="32" s="1"/>
  <c r="Q26" i="32" s="1"/>
  <c r="I24" i="32"/>
  <c r="K24" i="32" s="1"/>
  <c r="Q24" i="32" s="1"/>
  <c r="I27" i="32"/>
  <c r="K27" i="32" s="1"/>
  <c r="Q27" i="32" s="1"/>
  <c r="I21" i="32"/>
  <c r="K21" i="32" s="1"/>
  <c r="Q21" i="32" s="1"/>
  <c r="I13" i="32"/>
  <c r="K13" i="32" s="1"/>
  <c r="Q13" i="32" s="1"/>
  <c r="I12" i="32"/>
  <c r="K12" i="32" s="1"/>
  <c r="Q12" i="32" s="1"/>
  <c r="I11" i="32"/>
  <c r="K11" i="32" s="1"/>
  <c r="A10" i="33"/>
  <c r="N10" i="33" s="1"/>
  <c r="A16" i="32"/>
  <c r="N16" i="32" s="1"/>
  <c r="A34" i="32"/>
  <c r="K41" i="31"/>
  <c r="Q41" i="33"/>
  <c r="A27" i="32"/>
  <c r="A27" i="33"/>
  <c r="N27" i="33" s="1"/>
  <c r="K41" i="33"/>
  <c r="A29" i="34"/>
  <c r="N29" i="34" s="1"/>
  <c r="A39" i="34"/>
  <c r="N39" i="34" s="1"/>
  <c r="Q41" i="34"/>
  <c r="A20" i="34"/>
  <c r="N20" i="34" s="1"/>
  <c r="A22" i="34"/>
  <c r="N22" i="34" s="1"/>
  <c r="A15" i="34"/>
  <c r="N15" i="34" s="1"/>
  <c r="A28" i="34"/>
  <c r="N28" i="34" s="1"/>
  <c r="A12" i="34"/>
  <c r="N12" i="34" s="1"/>
  <c r="A34" i="34"/>
  <c r="N34" i="34" s="1"/>
  <c r="A17" i="34"/>
  <c r="N17" i="34" s="1"/>
  <c r="A19" i="34"/>
  <c r="N19" i="34" s="1"/>
  <c r="A30" i="34"/>
  <c r="N30" i="34" s="1"/>
  <c r="A14" i="34"/>
  <c r="N14" i="34" s="1"/>
  <c r="A21" i="34"/>
  <c r="N21" i="34" s="1"/>
  <c r="A13" i="34"/>
  <c r="N13" i="34" s="1"/>
  <c r="A40" i="34"/>
  <c r="N40" i="34" s="1"/>
  <c r="A35" i="34"/>
  <c r="N35" i="34" s="1"/>
  <c r="A32" i="34"/>
  <c r="N32" i="34" s="1"/>
  <c r="A36" i="34"/>
  <c r="N36" i="34" s="1"/>
  <c r="A11" i="34"/>
  <c r="N11" i="34" s="1"/>
  <c r="A38" i="34"/>
  <c r="N38" i="34" s="1"/>
  <c r="A18" i="34"/>
  <c r="N18" i="34" s="1"/>
  <c r="A33" i="34"/>
  <c r="N33" i="34" s="1"/>
  <c r="A10" i="34"/>
  <c r="A23" i="34"/>
  <c r="N23" i="34" s="1"/>
  <c r="A16" i="34"/>
  <c r="N16" i="34" s="1"/>
  <c r="A27" i="34"/>
  <c r="N27" i="34" s="1"/>
  <c r="A31" i="34"/>
  <c r="N31" i="34" s="1"/>
  <c r="A24" i="34"/>
  <c r="N24" i="34" s="1"/>
  <c r="A26" i="34"/>
  <c r="N26" i="34" s="1"/>
  <c r="A37" i="34"/>
  <c r="N37" i="34" s="1"/>
  <c r="A25" i="34"/>
  <c r="N25" i="34" s="1"/>
  <c r="A18" i="33"/>
  <c r="N18" i="33" s="1"/>
  <c r="A11" i="33"/>
  <c r="A40" i="33"/>
  <c r="N40" i="33" s="1"/>
  <c r="A30" i="33"/>
  <c r="N30" i="33" s="1"/>
  <c r="A13" i="33"/>
  <c r="N13" i="33" s="1"/>
  <c r="A35" i="33"/>
  <c r="N35" i="33" s="1"/>
  <c r="A28" i="33"/>
  <c r="N28" i="33" s="1"/>
  <c r="A15" i="33"/>
  <c r="N15" i="33" s="1"/>
  <c r="A32" i="33"/>
  <c r="N32" i="33" s="1"/>
  <c r="A33" i="33"/>
  <c r="N33" i="33" s="1"/>
  <c r="A26" i="33"/>
  <c r="N26" i="33" s="1"/>
  <c r="A23" i="33"/>
  <c r="N23" i="33" s="1"/>
  <c r="A25" i="33"/>
  <c r="N25" i="33" s="1"/>
  <c r="A29" i="33"/>
  <c r="N29" i="33" s="1"/>
  <c r="A37" i="33"/>
  <c r="N37" i="33" s="1"/>
  <c r="A38" i="33"/>
  <c r="N38" i="33" s="1"/>
  <c r="A31" i="33"/>
  <c r="N31" i="33" s="1"/>
  <c r="A21" i="33"/>
  <c r="N21" i="33" s="1"/>
  <c r="A24" i="33"/>
  <c r="N24" i="33" s="1"/>
  <c r="A17" i="33"/>
  <c r="N17" i="33" s="1"/>
  <c r="A12" i="33"/>
  <c r="N12" i="33" s="1"/>
  <c r="A22" i="33"/>
  <c r="N22" i="33" s="1"/>
  <c r="A36" i="33"/>
  <c r="N36" i="33" s="1"/>
  <c r="A20" i="33"/>
  <c r="N20" i="33" s="1"/>
  <c r="A39" i="33"/>
  <c r="N39" i="33" s="1"/>
  <c r="A14" i="33"/>
  <c r="N14" i="33" s="1"/>
  <c r="A19" i="33"/>
  <c r="N19" i="33" s="1"/>
  <c r="A19" i="32"/>
  <c r="N19" i="32" s="1"/>
  <c r="A26" i="32"/>
  <c r="A29" i="32"/>
  <c r="N29" i="32" s="1"/>
  <c r="A10" i="32"/>
  <c r="A12" i="32"/>
  <c r="A25" i="32"/>
  <c r="A20" i="32"/>
  <c r="N20" i="32" s="1"/>
  <c r="A22" i="32"/>
  <c r="N22" i="32" s="1"/>
  <c r="A15" i="32"/>
  <c r="N15" i="32" s="1"/>
  <c r="A17" i="32"/>
  <c r="N17" i="32" s="1"/>
  <c r="A36" i="32"/>
  <c r="N36" i="32" s="1"/>
  <c r="A33" i="32"/>
  <c r="A31" i="32"/>
  <c r="A18" i="32"/>
  <c r="N18" i="32" s="1"/>
  <c r="A39" i="32"/>
  <c r="N39" i="32" s="1"/>
  <c r="A24" i="32"/>
  <c r="A11" i="32"/>
  <c r="A13" i="32"/>
  <c r="A37" i="32"/>
  <c r="N37" i="32" s="1"/>
  <c r="A14" i="32"/>
  <c r="N14" i="32" s="1"/>
  <c r="A23" i="32"/>
  <c r="N23" i="32" s="1"/>
  <c r="A40" i="32"/>
  <c r="N40" i="32" s="1"/>
  <c r="A28" i="32"/>
  <c r="N28" i="32" s="1"/>
  <c r="A30" i="32"/>
  <c r="N30" i="32" s="1"/>
  <c r="A32" i="32"/>
  <c r="N32" i="32" s="1"/>
  <c r="A38" i="32"/>
  <c r="N38" i="32" s="1"/>
  <c r="A35" i="32"/>
  <c r="A21" i="32"/>
  <c r="Q41" i="31"/>
  <c r="A27" i="31"/>
  <c r="N27" i="31" s="1"/>
  <c r="A16" i="31"/>
  <c r="N16" i="31" s="1"/>
  <c r="A39" i="31"/>
  <c r="N39" i="31" s="1"/>
  <c r="A33" i="31"/>
  <c r="N33" i="31" s="1"/>
  <c r="A28" i="31"/>
  <c r="N28" i="31" s="1"/>
  <c r="A32" i="31"/>
  <c r="N32" i="31" s="1"/>
  <c r="A10" i="31"/>
  <c r="A14" i="31"/>
  <c r="N14" i="31" s="1"/>
  <c r="A31" i="31"/>
  <c r="N31" i="31" s="1"/>
  <c r="A21" i="31"/>
  <c r="N21" i="31" s="1"/>
  <c r="A30" i="31"/>
  <c r="N30" i="31" s="1"/>
  <c r="A36" i="31"/>
  <c r="N36" i="31" s="1"/>
  <c r="A13" i="31"/>
  <c r="N13" i="31" s="1"/>
  <c r="A37" i="31"/>
  <c r="N37" i="31" s="1"/>
  <c r="A29" i="31"/>
  <c r="N29" i="31" s="1"/>
  <c r="A20" i="31"/>
  <c r="N20" i="31" s="1"/>
  <c r="A24" i="31"/>
  <c r="N24" i="31" s="1"/>
  <c r="A19" i="31"/>
  <c r="N19" i="31" s="1"/>
  <c r="A38" i="31"/>
  <c r="N38" i="31" s="1"/>
  <c r="A22" i="31"/>
  <c r="N22" i="31" s="1"/>
  <c r="A23" i="31"/>
  <c r="N23" i="31" s="1"/>
  <c r="A25" i="31"/>
  <c r="N25" i="31" s="1"/>
  <c r="A35" i="31"/>
  <c r="N35" i="31" s="1"/>
  <c r="A18" i="31"/>
  <c r="N18" i="31" s="1"/>
  <c r="A11" i="31"/>
  <c r="N11" i="31" s="1"/>
  <c r="A26" i="31"/>
  <c r="N26" i="31" s="1"/>
  <c r="A15" i="31"/>
  <c r="N15" i="31" s="1"/>
  <c r="A12" i="31"/>
  <c r="N12" i="31" s="1"/>
  <c r="A17" i="31"/>
  <c r="N17" i="31" s="1"/>
  <c r="A40" i="31"/>
  <c r="N40" i="31" s="1"/>
  <c r="N33" i="32" l="1"/>
  <c r="N35" i="32"/>
  <c r="N27" i="32"/>
  <c r="N31" i="32"/>
  <c r="N34" i="32"/>
  <c r="N24" i="32"/>
  <c r="N25" i="32"/>
  <c r="N26" i="32"/>
  <c r="N13" i="32"/>
  <c r="N21" i="32"/>
  <c r="N12" i="32"/>
  <c r="Q11" i="32"/>
  <c r="K41" i="32"/>
  <c r="N11" i="32"/>
  <c r="N10" i="34"/>
  <c r="N11" i="33"/>
  <c r="N10" i="32"/>
  <c r="N10" i="31"/>
  <c r="Q41" i="32" l="1"/>
  <c r="P41" i="30" l="1"/>
  <c r="J41" i="30"/>
  <c r="O40" i="30"/>
  <c r="H40" i="30"/>
  <c r="G40" i="30"/>
  <c r="C40" i="30"/>
  <c r="E40" i="30" s="1"/>
  <c r="O39" i="30"/>
  <c r="H39" i="30"/>
  <c r="G39" i="30"/>
  <c r="C39" i="30"/>
  <c r="O38" i="30"/>
  <c r="H38" i="30"/>
  <c r="G38" i="30"/>
  <c r="C38" i="30"/>
  <c r="E38" i="30" s="1"/>
  <c r="O37" i="30"/>
  <c r="H37" i="30"/>
  <c r="G37" i="30"/>
  <c r="C37" i="30"/>
  <c r="E37" i="30" s="1"/>
  <c r="O36" i="30"/>
  <c r="H36" i="30"/>
  <c r="G36" i="30"/>
  <c r="C36" i="30"/>
  <c r="O35" i="30"/>
  <c r="H35" i="30"/>
  <c r="G35" i="30"/>
  <c r="C35" i="30"/>
  <c r="O34" i="30"/>
  <c r="H34" i="30"/>
  <c r="G34" i="30"/>
  <c r="C34" i="30"/>
  <c r="E34" i="30" s="1"/>
  <c r="O33" i="30"/>
  <c r="H33" i="30"/>
  <c r="G33" i="30"/>
  <c r="C33" i="30"/>
  <c r="E33" i="30" s="1"/>
  <c r="O32" i="30"/>
  <c r="H32" i="30"/>
  <c r="G32" i="30"/>
  <c r="C32" i="30"/>
  <c r="O31" i="30"/>
  <c r="H31" i="30"/>
  <c r="G31" i="30"/>
  <c r="C31" i="30"/>
  <c r="E31" i="30" s="1"/>
  <c r="O30" i="30"/>
  <c r="H30" i="30"/>
  <c r="G30" i="30"/>
  <c r="C30" i="30"/>
  <c r="O29" i="30"/>
  <c r="H29" i="30"/>
  <c r="G29" i="30"/>
  <c r="C29" i="30"/>
  <c r="O28" i="30"/>
  <c r="H28" i="30"/>
  <c r="G28" i="30"/>
  <c r="C28" i="30"/>
  <c r="E28" i="30" s="1"/>
  <c r="O27" i="30"/>
  <c r="H27" i="30"/>
  <c r="G27" i="30"/>
  <c r="C27" i="30"/>
  <c r="E27" i="30" s="1"/>
  <c r="O26" i="30"/>
  <c r="H26" i="30"/>
  <c r="G26" i="30"/>
  <c r="C26" i="30"/>
  <c r="O25" i="30"/>
  <c r="H25" i="30"/>
  <c r="G25" i="30"/>
  <c r="C25" i="30"/>
  <c r="O24" i="30"/>
  <c r="H24" i="30"/>
  <c r="G24" i="30"/>
  <c r="C24" i="30"/>
  <c r="E24" i="30" s="1"/>
  <c r="O23" i="30"/>
  <c r="H23" i="30"/>
  <c r="G23" i="30"/>
  <c r="C23" i="30"/>
  <c r="O22" i="30"/>
  <c r="H22" i="30"/>
  <c r="G22" i="30"/>
  <c r="C22" i="30"/>
  <c r="E22" i="30" s="1"/>
  <c r="O21" i="30"/>
  <c r="H21" i="30"/>
  <c r="G21" i="30"/>
  <c r="C21" i="30"/>
  <c r="E21" i="30" s="1"/>
  <c r="O20" i="30"/>
  <c r="H20" i="30"/>
  <c r="G20" i="30"/>
  <c r="C20" i="30"/>
  <c r="O19" i="30"/>
  <c r="H19" i="30"/>
  <c r="G19" i="30"/>
  <c r="C19" i="30"/>
  <c r="W19" i="30" s="1"/>
  <c r="O18" i="30"/>
  <c r="H18" i="30"/>
  <c r="G18" i="30"/>
  <c r="C18" i="30"/>
  <c r="O17" i="30"/>
  <c r="H17" i="30"/>
  <c r="G17" i="30"/>
  <c r="C17" i="30"/>
  <c r="O16" i="30"/>
  <c r="H16" i="30"/>
  <c r="G16" i="30"/>
  <c r="C16" i="30"/>
  <c r="E16" i="30" s="1"/>
  <c r="O15" i="30"/>
  <c r="H15" i="30"/>
  <c r="G15" i="30"/>
  <c r="C15" i="30"/>
  <c r="E15" i="30" s="1"/>
  <c r="O14" i="30"/>
  <c r="H14" i="30"/>
  <c r="G14" i="30"/>
  <c r="C14" i="30"/>
  <c r="O13" i="30"/>
  <c r="H13" i="30"/>
  <c r="G13" i="30"/>
  <c r="C13" i="30"/>
  <c r="O12" i="30"/>
  <c r="H12" i="30"/>
  <c r="G12" i="30"/>
  <c r="I12" i="30" s="1"/>
  <c r="C12" i="30"/>
  <c r="E12" i="30" s="1"/>
  <c r="C11" i="30"/>
  <c r="O10" i="30"/>
  <c r="C10" i="30"/>
  <c r="F6" i="30"/>
  <c r="L5" i="30"/>
  <c r="I5" i="30"/>
  <c r="H10" i="30" s="1"/>
  <c r="F5" i="30"/>
  <c r="G10" i="30" s="1"/>
  <c r="P41" i="29"/>
  <c r="J41" i="29"/>
  <c r="O40" i="29"/>
  <c r="H40" i="29"/>
  <c r="G40" i="29"/>
  <c r="C40" i="29"/>
  <c r="O39" i="29"/>
  <c r="H39" i="29"/>
  <c r="G39" i="29"/>
  <c r="C39" i="29"/>
  <c r="O38" i="29"/>
  <c r="H38" i="29"/>
  <c r="G38" i="29"/>
  <c r="C38" i="29"/>
  <c r="O37" i="29"/>
  <c r="H37" i="29"/>
  <c r="G37" i="29"/>
  <c r="C37" i="29"/>
  <c r="O36" i="29"/>
  <c r="H36" i="29"/>
  <c r="G36" i="29"/>
  <c r="C36" i="29"/>
  <c r="O35" i="29"/>
  <c r="H35" i="29"/>
  <c r="G35" i="29"/>
  <c r="C35" i="29"/>
  <c r="O34" i="29"/>
  <c r="H34" i="29"/>
  <c r="G34" i="29"/>
  <c r="C34" i="29"/>
  <c r="O33" i="29"/>
  <c r="H33" i="29"/>
  <c r="G33" i="29"/>
  <c r="C33" i="29"/>
  <c r="O32" i="29"/>
  <c r="H32" i="29"/>
  <c r="G32" i="29"/>
  <c r="C32" i="29"/>
  <c r="O31" i="29"/>
  <c r="H31" i="29"/>
  <c r="G31" i="29"/>
  <c r="C31" i="29"/>
  <c r="O30" i="29"/>
  <c r="H30" i="29"/>
  <c r="G30" i="29"/>
  <c r="I30" i="29" s="1"/>
  <c r="C30" i="29"/>
  <c r="O29" i="29"/>
  <c r="H29" i="29"/>
  <c r="G29" i="29"/>
  <c r="C29" i="29"/>
  <c r="O28" i="29"/>
  <c r="H28" i="29"/>
  <c r="G28" i="29"/>
  <c r="C28" i="29"/>
  <c r="O27" i="29"/>
  <c r="H27" i="29"/>
  <c r="G27" i="29"/>
  <c r="C27" i="29"/>
  <c r="O26" i="29"/>
  <c r="H26" i="29"/>
  <c r="G26" i="29"/>
  <c r="C26" i="29"/>
  <c r="O25" i="29"/>
  <c r="H25" i="29"/>
  <c r="G25" i="29"/>
  <c r="C25" i="29"/>
  <c r="O24" i="29"/>
  <c r="H24" i="29"/>
  <c r="G24" i="29"/>
  <c r="C24" i="29"/>
  <c r="O23" i="29"/>
  <c r="H23" i="29"/>
  <c r="G23" i="29"/>
  <c r="C23" i="29"/>
  <c r="O22" i="29"/>
  <c r="H22" i="29"/>
  <c r="G22" i="29"/>
  <c r="C22" i="29"/>
  <c r="O21" i="29"/>
  <c r="H21" i="29"/>
  <c r="G21" i="29"/>
  <c r="I21" i="29" s="1"/>
  <c r="C21" i="29"/>
  <c r="O20" i="29"/>
  <c r="H20" i="29"/>
  <c r="G20" i="29"/>
  <c r="C20" i="29"/>
  <c r="O19" i="29"/>
  <c r="H19" i="29"/>
  <c r="G19" i="29"/>
  <c r="C19" i="29"/>
  <c r="O18" i="29"/>
  <c r="H18" i="29"/>
  <c r="G18" i="29"/>
  <c r="C18" i="29"/>
  <c r="O17" i="29"/>
  <c r="H17" i="29"/>
  <c r="G17" i="29"/>
  <c r="C17" i="29"/>
  <c r="O16" i="29"/>
  <c r="H16" i="29"/>
  <c r="G16" i="29"/>
  <c r="C16" i="29"/>
  <c r="O15" i="29"/>
  <c r="H15" i="29"/>
  <c r="G15" i="29"/>
  <c r="C15" i="29"/>
  <c r="O14" i="29"/>
  <c r="H14" i="29"/>
  <c r="G14" i="29"/>
  <c r="C14" i="29"/>
  <c r="O13" i="29"/>
  <c r="H13" i="29"/>
  <c r="G13" i="29"/>
  <c r="C13" i="29"/>
  <c r="O12" i="29"/>
  <c r="H12" i="29"/>
  <c r="G12" i="29"/>
  <c r="C12" i="29"/>
  <c r="O11" i="29"/>
  <c r="H11" i="29"/>
  <c r="G11" i="29"/>
  <c r="C11" i="29"/>
  <c r="O10" i="29"/>
  <c r="H10" i="29"/>
  <c r="G10" i="29"/>
  <c r="C10" i="29"/>
  <c r="E10" i="29" s="1"/>
  <c r="F6" i="29"/>
  <c r="L5" i="29"/>
  <c r="I5" i="29"/>
  <c r="F5" i="29"/>
  <c r="E13" i="29"/>
  <c r="P41" i="28"/>
  <c r="J41" i="28"/>
  <c r="O40" i="28"/>
  <c r="H40" i="28"/>
  <c r="G40" i="28"/>
  <c r="C40" i="28"/>
  <c r="E40" i="28" s="1"/>
  <c r="O39" i="28"/>
  <c r="H39" i="28"/>
  <c r="G39" i="28"/>
  <c r="C39" i="28"/>
  <c r="E39" i="28" s="1"/>
  <c r="O38" i="28"/>
  <c r="H38" i="28"/>
  <c r="G38" i="28"/>
  <c r="C38" i="28"/>
  <c r="O37" i="28"/>
  <c r="H37" i="28"/>
  <c r="G37" i="28"/>
  <c r="C37" i="28"/>
  <c r="O36" i="28"/>
  <c r="H36" i="28"/>
  <c r="G36" i="28"/>
  <c r="C36" i="28"/>
  <c r="O35" i="28"/>
  <c r="H35" i="28"/>
  <c r="G35" i="28"/>
  <c r="C35" i="28"/>
  <c r="O34" i="28"/>
  <c r="H34" i="28"/>
  <c r="G34" i="28"/>
  <c r="C34" i="28"/>
  <c r="O33" i="28"/>
  <c r="H33" i="28"/>
  <c r="G33" i="28"/>
  <c r="C33" i="28"/>
  <c r="O32" i="28"/>
  <c r="H32" i="28"/>
  <c r="G32" i="28"/>
  <c r="C32" i="28"/>
  <c r="O31" i="28"/>
  <c r="H31" i="28"/>
  <c r="G31" i="28"/>
  <c r="C31" i="28"/>
  <c r="E31" i="28" s="1"/>
  <c r="O30" i="28"/>
  <c r="H30" i="28"/>
  <c r="G30" i="28"/>
  <c r="C30" i="28"/>
  <c r="E30" i="28" s="1"/>
  <c r="O29" i="28"/>
  <c r="H29" i="28"/>
  <c r="G29" i="28"/>
  <c r="C29" i="28"/>
  <c r="O28" i="28"/>
  <c r="H28" i="28"/>
  <c r="G28" i="28"/>
  <c r="C28" i="28"/>
  <c r="E28" i="28" s="1"/>
  <c r="O27" i="28"/>
  <c r="H27" i="28"/>
  <c r="G27" i="28"/>
  <c r="C27" i="28"/>
  <c r="B27" i="28" s="1"/>
  <c r="O26" i="28"/>
  <c r="H26" i="28"/>
  <c r="G26" i="28"/>
  <c r="C26" i="28"/>
  <c r="O25" i="28"/>
  <c r="H25" i="28"/>
  <c r="G25" i="28"/>
  <c r="C25" i="28"/>
  <c r="O24" i="28"/>
  <c r="H24" i="28"/>
  <c r="G24" i="28"/>
  <c r="C24" i="28"/>
  <c r="E24" i="28" s="1"/>
  <c r="O23" i="28"/>
  <c r="H23" i="28"/>
  <c r="G23" i="28"/>
  <c r="K23" i="28" s="1"/>
  <c r="C23" i="28"/>
  <c r="O22" i="28"/>
  <c r="H22" i="28"/>
  <c r="G22" i="28"/>
  <c r="C22" i="28"/>
  <c r="O21" i="28"/>
  <c r="H21" i="28"/>
  <c r="G21" i="28"/>
  <c r="C21" i="28"/>
  <c r="O20" i="28"/>
  <c r="H20" i="28"/>
  <c r="G20" i="28"/>
  <c r="C20" i="28"/>
  <c r="O19" i="28"/>
  <c r="H19" i="28"/>
  <c r="G19" i="28"/>
  <c r="K19" i="28" s="1"/>
  <c r="C19" i="28"/>
  <c r="O18" i="28"/>
  <c r="H18" i="28"/>
  <c r="G18" i="28"/>
  <c r="C18" i="28"/>
  <c r="O17" i="28"/>
  <c r="H17" i="28"/>
  <c r="G17" i="28"/>
  <c r="C17" i="28"/>
  <c r="O16" i="28"/>
  <c r="H16" i="28"/>
  <c r="G16" i="28"/>
  <c r="C16" i="28"/>
  <c r="O15" i="28"/>
  <c r="H15" i="28"/>
  <c r="G15" i="28"/>
  <c r="C15" i="28"/>
  <c r="E15" i="28" s="1"/>
  <c r="O14" i="28"/>
  <c r="H14" i="28"/>
  <c r="G14" i="28"/>
  <c r="C14" i="28"/>
  <c r="O13" i="28"/>
  <c r="H13" i="28"/>
  <c r="G13" i="28"/>
  <c r="C13" i="28"/>
  <c r="O12" i="28"/>
  <c r="H12" i="28"/>
  <c r="G12" i="28"/>
  <c r="C12" i="28"/>
  <c r="E12" i="28" s="1"/>
  <c r="O11" i="28"/>
  <c r="H11" i="28"/>
  <c r="G11" i="28"/>
  <c r="C11" i="28"/>
  <c r="O10" i="28"/>
  <c r="H10" i="28"/>
  <c r="G10" i="28"/>
  <c r="C10" i="28"/>
  <c r="F6" i="28"/>
  <c r="L5" i="28"/>
  <c r="I5" i="28"/>
  <c r="F5" i="28"/>
  <c r="P41" i="27"/>
  <c r="J41" i="27"/>
  <c r="O40" i="27"/>
  <c r="H40" i="27"/>
  <c r="G40" i="27"/>
  <c r="C40" i="27"/>
  <c r="O39" i="27"/>
  <c r="H39" i="27"/>
  <c r="G39" i="27"/>
  <c r="C39" i="27"/>
  <c r="O38" i="27"/>
  <c r="H38" i="27"/>
  <c r="G38" i="27"/>
  <c r="C38" i="27"/>
  <c r="E38" i="27" s="1"/>
  <c r="O37" i="27"/>
  <c r="H37" i="27"/>
  <c r="G37" i="27"/>
  <c r="C37" i="27"/>
  <c r="O36" i="27"/>
  <c r="H36" i="27"/>
  <c r="G36" i="27"/>
  <c r="C36" i="27"/>
  <c r="O35" i="27"/>
  <c r="H35" i="27"/>
  <c r="G35" i="27"/>
  <c r="C35" i="27"/>
  <c r="O34" i="27"/>
  <c r="H34" i="27"/>
  <c r="G34" i="27"/>
  <c r="C34" i="27"/>
  <c r="O33" i="27"/>
  <c r="H33" i="27"/>
  <c r="G33" i="27"/>
  <c r="C33" i="27"/>
  <c r="O32" i="27"/>
  <c r="H32" i="27"/>
  <c r="G32" i="27"/>
  <c r="C32" i="27"/>
  <c r="O31" i="27"/>
  <c r="H31" i="27"/>
  <c r="G31" i="27"/>
  <c r="C31" i="27"/>
  <c r="O30" i="27"/>
  <c r="H30" i="27"/>
  <c r="G30" i="27"/>
  <c r="C30" i="27"/>
  <c r="O29" i="27"/>
  <c r="H29" i="27"/>
  <c r="G29" i="27"/>
  <c r="C29" i="27"/>
  <c r="O28" i="27"/>
  <c r="H28" i="27"/>
  <c r="G28" i="27"/>
  <c r="C28" i="27"/>
  <c r="O27" i="27"/>
  <c r="H27" i="27"/>
  <c r="G27" i="27"/>
  <c r="C27" i="27"/>
  <c r="O26" i="27"/>
  <c r="H26" i="27"/>
  <c r="G26" i="27"/>
  <c r="C26" i="27"/>
  <c r="O25" i="27"/>
  <c r="H25" i="27"/>
  <c r="G25" i="27"/>
  <c r="C25" i="27"/>
  <c r="O24" i="27"/>
  <c r="H24" i="27"/>
  <c r="G24" i="27"/>
  <c r="C24" i="27"/>
  <c r="O23" i="27"/>
  <c r="H23" i="27"/>
  <c r="G23" i="27"/>
  <c r="C23" i="27"/>
  <c r="O22" i="27"/>
  <c r="H22" i="27"/>
  <c r="G22" i="27"/>
  <c r="C22" i="27"/>
  <c r="O21" i="27"/>
  <c r="H21" i="27"/>
  <c r="G21" i="27"/>
  <c r="C21" i="27"/>
  <c r="O20" i="27"/>
  <c r="H20" i="27"/>
  <c r="G20" i="27"/>
  <c r="C20" i="27"/>
  <c r="O19" i="27"/>
  <c r="H19" i="27"/>
  <c r="G19" i="27"/>
  <c r="C19" i="27"/>
  <c r="O18" i="27"/>
  <c r="H18" i="27"/>
  <c r="I18" i="27" s="1"/>
  <c r="G18" i="27"/>
  <c r="C18" i="27"/>
  <c r="O17" i="27"/>
  <c r="H17" i="27"/>
  <c r="G17" i="27"/>
  <c r="C17" i="27"/>
  <c r="O16" i="27"/>
  <c r="H16" i="27"/>
  <c r="G16" i="27"/>
  <c r="C16" i="27"/>
  <c r="O15" i="27"/>
  <c r="H15" i="27"/>
  <c r="G15" i="27"/>
  <c r="C15" i="27"/>
  <c r="O14" i="27"/>
  <c r="H14" i="27"/>
  <c r="G14" i="27"/>
  <c r="C14" i="27"/>
  <c r="O13" i="27"/>
  <c r="H13" i="27"/>
  <c r="G13" i="27"/>
  <c r="C13" i="27"/>
  <c r="O12" i="27"/>
  <c r="H12" i="27"/>
  <c r="G12" i="27"/>
  <c r="C12" i="27"/>
  <c r="O11" i="27"/>
  <c r="H11" i="27"/>
  <c r="G11" i="27"/>
  <c r="C11" i="27"/>
  <c r="O10" i="27"/>
  <c r="H10" i="27"/>
  <c r="G10" i="27"/>
  <c r="C10" i="27"/>
  <c r="F6" i="27"/>
  <c r="L5" i="27"/>
  <c r="I5" i="27"/>
  <c r="F5" i="27"/>
  <c r="P41" i="26"/>
  <c r="J41" i="26"/>
  <c r="O40" i="26"/>
  <c r="H40" i="26"/>
  <c r="G40" i="26"/>
  <c r="C40" i="26"/>
  <c r="E40" i="26" s="1"/>
  <c r="O39" i="26"/>
  <c r="H39" i="26"/>
  <c r="G39" i="26"/>
  <c r="C39" i="26"/>
  <c r="O38" i="26"/>
  <c r="H38" i="26"/>
  <c r="G38" i="26"/>
  <c r="C38" i="26"/>
  <c r="O37" i="26"/>
  <c r="H37" i="26"/>
  <c r="K37" i="26" s="1"/>
  <c r="G37" i="26"/>
  <c r="C37" i="26"/>
  <c r="O36" i="26"/>
  <c r="H36" i="26"/>
  <c r="G36" i="26"/>
  <c r="C36" i="26"/>
  <c r="O35" i="26"/>
  <c r="H35" i="26"/>
  <c r="G35" i="26"/>
  <c r="C35" i="26"/>
  <c r="O34" i="26"/>
  <c r="H34" i="26"/>
  <c r="G34" i="26"/>
  <c r="C34" i="26"/>
  <c r="O33" i="26"/>
  <c r="H33" i="26"/>
  <c r="G33" i="26"/>
  <c r="C33" i="26"/>
  <c r="O32" i="26"/>
  <c r="H32" i="26"/>
  <c r="G32" i="26"/>
  <c r="C32" i="26"/>
  <c r="O31" i="26"/>
  <c r="H31" i="26"/>
  <c r="G31" i="26"/>
  <c r="C31" i="26"/>
  <c r="O30" i="26"/>
  <c r="H30" i="26"/>
  <c r="K30" i="26" s="1"/>
  <c r="G30" i="26"/>
  <c r="C30" i="26"/>
  <c r="O29" i="26"/>
  <c r="H29" i="26"/>
  <c r="G29" i="26"/>
  <c r="C29" i="26"/>
  <c r="O28" i="26"/>
  <c r="H28" i="26"/>
  <c r="G28" i="26"/>
  <c r="C28" i="26"/>
  <c r="O27" i="26"/>
  <c r="H27" i="26"/>
  <c r="G27" i="26"/>
  <c r="C27" i="26"/>
  <c r="O26" i="26"/>
  <c r="H26" i="26"/>
  <c r="G26" i="26"/>
  <c r="C26" i="26"/>
  <c r="O25" i="26"/>
  <c r="H25" i="26"/>
  <c r="K25" i="26" s="1"/>
  <c r="G25" i="26"/>
  <c r="C25" i="26"/>
  <c r="O24" i="26"/>
  <c r="H24" i="26"/>
  <c r="G24" i="26"/>
  <c r="C24" i="26"/>
  <c r="O23" i="26"/>
  <c r="H23" i="26"/>
  <c r="G23" i="26"/>
  <c r="C23" i="26"/>
  <c r="O22" i="26"/>
  <c r="H22" i="26"/>
  <c r="G22" i="26"/>
  <c r="C22" i="26"/>
  <c r="O21" i="26"/>
  <c r="H21" i="26"/>
  <c r="G21" i="26"/>
  <c r="C21" i="26"/>
  <c r="E21" i="26" s="1"/>
  <c r="O20" i="26"/>
  <c r="H20" i="26"/>
  <c r="G20" i="26"/>
  <c r="C20" i="26"/>
  <c r="O19" i="26"/>
  <c r="H19" i="26"/>
  <c r="K19" i="26" s="1"/>
  <c r="G19" i="26"/>
  <c r="C19" i="26"/>
  <c r="O18" i="26"/>
  <c r="H18" i="26"/>
  <c r="G18" i="26"/>
  <c r="C18" i="26"/>
  <c r="O17" i="26"/>
  <c r="H17" i="26"/>
  <c r="G17" i="26"/>
  <c r="C17" i="26"/>
  <c r="O16" i="26"/>
  <c r="H16" i="26"/>
  <c r="G16" i="26"/>
  <c r="C16" i="26"/>
  <c r="O15" i="26"/>
  <c r="H15" i="26"/>
  <c r="G15" i="26"/>
  <c r="C15" i="26"/>
  <c r="O14" i="26"/>
  <c r="H14" i="26"/>
  <c r="K14" i="26" s="1"/>
  <c r="G14" i="26"/>
  <c r="C14" i="26"/>
  <c r="O13" i="26"/>
  <c r="H13" i="26"/>
  <c r="G13" i="26"/>
  <c r="C13" i="26"/>
  <c r="O12" i="26"/>
  <c r="H12" i="26"/>
  <c r="G12" i="26"/>
  <c r="C12" i="26"/>
  <c r="O11" i="26"/>
  <c r="H11" i="26"/>
  <c r="G11" i="26"/>
  <c r="C11" i="26"/>
  <c r="O10" i="26"/>
  <c r="H10" i="26"/>
  <c r="G10" i="26"/>
  <c r="C10" i="26"/>
  <c r="E10" i="26" s="1"/>
  <c r="F6" i="26"/>
  <c r="L5" i="26"/>
  <c r="I5" i="26"/>
  <c r="F5" i="26"/>
  <c r="P41" i="25"/>
  <c r="J41" i="25"/>
  <c r="O40" i="25"/>
  <c r="H40" i="25"/>
  <c r="G40" i="25"/>
  <c r="C40" i="25"/>
  <c r="O39" i="25"/>
  <c r="H39" i="25"/>
  <c r="G39" i="25"/>
  <c r="C39" i="25"/>
  <c r="O38" i="25"/>
  <c r="H38" i="25"/>
  <c r="G38" i="25"/>
  <c r="K38" i="25" s="1"/>
  <c r="C38" i="25"/>
  <c r="O37" i="25"/>
  <c r="H37" i="25"/>
  <c r="G37" i="25"/>
  <c r="C37" i="25"/>
  <c r="O36" i="25"/>
  <c r="H36" i="25"/>
  <c r="G36" i="25"/>
  <c r="C36" i="25"/>
  <c r="O35" i="25"/>
  <c r="H35" i="25"/>
  <c r="G35" i="25"/>
  <c r="C35" i="25"/>
  <c r="O34" i="25"/>
  <c r="H34" i="25"/>
  <c r="G34" i="25"/>
  <c r="C34" i="25"/>
  <c r="O33" i="25"/>
  <c r="H33" i="25"/>
  <c r="G33" i="25"/>
  <c r="C33" i="25"/>
  <c r="O32" i="25"/>
  <c r="H32" i="25"/>
  <c r="G32" i="25"/>
  <c r="C32" i="25"/>
  <c r="O31" i="25"/>
  <c r="H31" i="25"/>
  <c r="G31" i="25"/>
  <c r="C31" i="25"/>
  <c r="O30" i="25"/>
  <c r="H30" i="25"/>
  <c r="G30" i="25"/>
  <c r="K30" i="25" s="1"/>
  <c r="C30" i="25"/>
  <c r="O29" i="25"/>
  <c r="H29" i="25"/>
  <c r="G29" i="25"/>
  <c r="C29" i="25"/>
  <c r="O28" i="25"/>
  <c r="H28" i="25"/>
  <c r="G28" i="25"/>
  <c r="C28" i="25"/>
  <c r="O27" i="25"/>
  <c r="H27" i="25"/>
  <c r="G27" i="25"/>
  <c r="C27" i="25"/>
  <c r="O26" i="25"/>
  <c r="H26" i="25"/>
  <c r="G26" i="25"/>
  <c r="C26" i="25"/>
  <c r="O25" i="25"/>
  <c r="H25" i="25"/>
  <c r="G25" i="25"/>
  <c r="C25" i="25"/>
  <c r="O24" i="25"/>
  <c r="H24" i="25"/>
  <c r="G24" i="25"/>
  <c r="C24" i="25"/>
  <c r="O23" i="25"/>
  <c r="H23" i="25"/>
  <c r="G23" i="25"/>
  <c r="C23" i="25"/>
  <c r="O22" i="25"/>
  <c r="H22" i="25"/>
  <c r="G22" i="25"/>
  <c r="C22" i="25"/>
  <c r="O21" i="25"/>
  <c r="H21" i="25"/>
  <c r="G21" i="25"/>
  <c r="C21" i="25"/>
  <c r="O20" i="25"/>
  <c r="H20" i="25"/>
  <c r="G20" i="25"/>
  <c r="C20" i="25"/>
  <c r="O19" i="25"/>
  <c r="H19" i="25"/>
  <c r="G19" i="25"/>
  <c r="C19" i="25"/>
  <c r="O18" i="25"/>
  <c r="H18" i="25"/>
  <c r="G18" i="25"/>
  <c r="K18" i="25" s="1"/>
  <c r="C18" i="25"/>
  <c r="O17" i="25"/>
  <c r="H17" i="25"/>
  <c r="G17" i="25"/>
  <c r="C17" i="25"/>
  <c r="O16" i="25"/>
  <c r="H16" i="25"/>
  <c r="G16" i="25"/>
  <c r="C16" i="25"/>
  <c r="O15" i="25"/>
  <c r="H15" i="25"/>
  <c r="G15" i="25"/>
  <c r="C15" i="25"/>
  <c r="O14" i="25"/>
  <c r="H14" i="25"/>
  <c r="G14" i="25"/>
  <c r="C14" i="25"/>
  <c r="O13" i="25"/>
  <c r="H13" i="25"/>
  <c r="G13" i="25"/>
  <c r="C13" i="25"/>
  <c r="O12" i="25"/>
  <c r="H12" i="25"/>
  <c r="G12" i="25"/>
  <c r="C12" i="25"/>
  <c r="O11" i="25"/>
  <c r="H11" i="25"/>
  <c r="G11" i="25"/>
  <c r="C11" i="25"/>
  <c r="O10" i="25"/>
  <c r="H10" i="25"/>
  <c r="G10" i="25"/>
  <c r="C10" i="25"/>
  <c r="F6" i="25"/>
  <c r="L5" i="25"/>
  <c r="I5" i="25"/>
  <c r="F5" i="25"/>
  <c r="P41" i="24"/>
  <c r="J41" i="24"/>
  <c r="O40" i="24"/>
  <c r="H40" i="24"/>
  <c r="G40" i="24"/>
  <c r="C40" i="24"/>
  <c r="O39" i="24"/>
  <c r="H39" i="24"/>
  <c r="G39" i="24"/>
  <c r="C39" i="24"/>
  <c r="E39" i="24" s="1"/>
  <c r="O38" i="24"/>
  <c r="H38" i="24"/>
  <c r="G38" i="24"/>
  <c r="C38" i="24"/>
  <c r="O37" i="24"/>
  <c r="H37" i="24"/>
  <c r="G37" i="24"/>
  <c r="C37" i="24"/>
  <c r="O36" i="24"/>
  <c r="H36" i="24"/>
  <c r="G36" i="24"/>
  <c r="C36" i="24"/>
  <c r="O35" i="24"/>
  <c r="H35" i="24"/>
  <c r="G35" i="24"/>
  <c r="C35" i="24"/>
  <c r="E35" i="24" s="1"/>
  <c r="O34" i="24"/>
  <c r="H34" i="24"/>
  <c r="G34" i="24"/>
  <c r="C34" i="24"/>
  <c r="B34" i="24" s="1"/>
  <c r="O33" i="24"/>
  <c r="H33" i="24"/>
  <c r="G33" i="24"/>
  <c r="C33" i="24"/>
  <c r="E33" i="24" s="1"/>
  <c r="O32" i="24"/>
  <c r="H32" i="24"/>
  <c r="G32" i="24"/>
  <c r="C32" i="24"/>
  <c r="O31" i="24"/>
  <c r="H31" i="24"/>
  <c r="G31" i="24"/>
  <c r="C31" i="24"/>
  <c r="E31" i="24" s="1"/>
  <c r="O30" i="24"/>
  <c r="H30" i="24"/>
  <c r="G30" i="24"/>
  <c r="C30" i="24"/>
  <c r="O29" i="24"/>
  <c r="H29" i="24"/>
  <c r="G29" i="24"/>
  <c r="C29" i="24"/>
  <c r="O28" i="24"/>
  <c r="H28" i="24"/>
  <c r="G28" i="24"/>
  <c r="C28" i="24"/>
  <c r="O27" i="24"/>
  <c r="H27" i="24"/>
  <c r="G27" i="24"/>
  <c r="K27" i="24" s="1"/>
  <c r="C27" i="24"/>
  <c r="B27" i="24" s="1"/>
  <c r="O26" i="24"/>
  <c r="H26" i="24"/>
  <c r="G26" i="24"/>
  <c r="C26" i="24"/>
  <c r="O25" i="24"/>
  <c r="H25" i="24"/>
  <c r="G25" i="24"/>
  <c r="C25" i="24"/>
  <c r="E25" i="24" s="1"/>
  <c r="O24" i="24"/>
  <c r="H24" i="24"/>
  <c r="G24" i="24"/>
  <c r="C24" i="24"/>
  <c r="O23" i="24"/>
  <c r="H23" i="24"/>
  <c r="G23" i="24"/>
  <c r="I23" i="24" s="1"/>
  <c r="C23" i="24"/>
  <c r="O22" i="24"/>
  <c r="H22" i="24"/>
  <c r="G22" i="24"/>
  <c r="C22" i="24"/>
  <c r="E22" i="24" s="1"/>
  <c r="O21" i="24"/>
  <c r="C21" i="24"/>
  <c r="O20" i="24"/>
  <c r="H20" i="24"/>
  <c r="G20" i="24"/>
  <c r="C20" i="24"/>
  <c r="O19" i="24"/>
  <c r="H19" i="24"/>
  <c r="G19" i="24"/>
  <c r="C19" i="24"/>
  <c r="O18" i="24"/>
  <c r="H18" i="24"/>
  <c r="G18" i="24"/>
  <c r="C18" i="24"/>
  <c r="O17" i="24"/>
  <c r="H17" i="24"/>
  <c r="G17" i="24"/>
  <c r="C17" i="24"/>
  <c r="O16" i="24"/>
  <c r="H16" i="24"/>
  <c r="G16" i="24"/>
  <c r="C16" i="24"/>
  <c r="O15" i="24"/>
  <c r="H15" i="24"/>
  <c r="G15" i="24"/>
  <c r="C15" i="24"/>
  <c r="O14" i="24"/>
  <c r="H14" i="24"/>
  <c r="G14" i="24"/>
  <c r="C14" i="24"/>
  <c r="O13" i="24"/>
  <c r="H13" i="24"/>
  <c r="G13" i="24"/>
  <c r="C13" i="24"/>
  <c r="O12" i="24"/>
  <c r="C12" i="24"/>
  <c r="E12" i="24" s="1"/>
  <c r="O11" i="24"/>
  <c r="H11" i="24"/>
  <c r="G11" i="24"/>
  <c r="I11" i="24" s="1"/>
  <c r="C11" i="24"/>
  <c r="O10" i="24"/>
  <c r="H10" i="24"/>
  <c r="G10" i="24"/>
  <c r="C10" i="24"/>
  <c r="F6" i="24"/>
  <c r="L5" i="24"/>
  <c r="I5" i="24"/>
  <c r="H21" i="24" s="1"/>
  <c r="F5" i="24"/>
  <c r="G21" i="24" s="1"/>
  <c r="H11" i="16"/>
  <c r="G12" i="24" l="1"/>
  <c r="H12" i="24"/>
  <c r="I19" i="25"/>
  <c r="K27" i="25"/>
  <c r="I30" i="30"/>
  <c r="K34" i="30"/>
  <c r="K38" i="30"/>
  <c r="Q38" i="30" s="1"/>
  <c r="K28" i="25"/>
  <c r="K23" i="27"/>
  <c r="K19" i="30"/>
  <c r="K39" i="30"/>
  <c r="I21" i="25"/>
  <c r="K25" i="25"/>
  <c r="K33" i="25"/>
  <c r="Q33" i="25" s="1"/>
  <c r="K38" i="24"/>
  <c r="K21" i="28"/>
  <c r="K28" i="29"/>
  <c r="K17" i="28"/>
  <c r="I23" i="29"/>
  <c r="K17" i="26"/>
  <c r="K23" i="25"/>
  <c r="K17" i="24"/>
  <c r="K22" i="26"/>
  <c r="K34" i="26"/>
  <c r="K10" i="24"/>
  <c r="I34" i="24"/>
  <c r="K37" i="29"/>
  <c r="K27" i="26"/>
  <c r="K35" i="24"/>
  <c r="Q23" i="28"/>
  <c r="K13" i="30"/>
  <c r="K37" i="30"/>
  <c r="K37" i="25"/>
  <c r="Q37" i="25" s="1"/>
  <c r="K15" i="25"/>
  <c r="K26" i="25"/>
  <c r="K32" i="26"/>
  <c r="K40" i="26"/>
  <c r="K27" i="28"/>
  <c r="I29" i="24"/>
  <c r="K40" i="24"/>
  <c r="I10" i="26"/>
  <c r="K29" i="26"/>
  <c r="I37" i="26"/>
  <c r="I32" i="28"/>
  <c r="I37" i="29"/>
  <c r="K17" i="25"/>
  <c r="Q17" i="25" s="1"/>
  <c r="K40" i="28"/>
  <c r="I12" i="24"/>
  <c r="K12" i="24" s="1"/>
  <c r="Q12" i="24" s="1"/>
  <c r="K26" i="24"/>
  <c r="Q26" i="24" s="1"/>
  <c r="K34" i="24"/>
  <c r="K23" i="26"/>
  <c r="Q23" i="26" s="1"/>
  <c r="K39" i="29"/>
  <c r="K18" i="30"/>
  <c r="K28" i="24"/>
  <c r="I39" i="24"/>
  <c r="K35" i="27"/>
  <c r="I25" i="26"/>
  <c r="K20" i="28"/>
  <c r="I11" i="29"/>
  <c r="K23" i="30"/>
  <c r="Q23" i="30" s="1"/>
  <c r="K31" i="30"/>
  <c r="K20" i="30"/>
  <c r="I28" i="30"/>
  <c r="K22" i="24"/>
  <c r="Q22" i="24" s="1"/>
  <c r="I30" i="24"/>
  <c r="K11" i="26"/>
  <c r="K38" i="26"/>
  <c r="K13" i="29"/>
  <c r="I14" i="28"/>
  <c r="K30" i="28"/>
  <c r="B16" i="24"/>
  <c r="I18" i="24"/>
  <c r="I31" i="24"/>
  <c r="I37" i="24"/>
  <c r="K11" i="25"/>
  <c r="K21" i="25"/>
  <c r="K29" i="25"/>
  <c r="Q29" i="25" s="1"/>
  <c r="K15" i="26"/>
  <c r="Q15" i="26" s="1"/>
  <c r="K16" i="27"/>
  <c r="K11" i="28"/>
  <c r="Q11" i="28" s="1"/>
  <c r="K14" i="28"/>
  <c r="Q14" i="28" s="1"/>
  <c r="I21" i="28"/>
  <c r="I25" i="28"/>
  <c r="K28" i="28"/>
  <c r="I37" i="28"/>
  <c r="I28" i="29"/>
  <c r="I19" i="30"/>
  <c r="K28" i="30"/>
  <c r="K35" i="30"/>
  <c r="Q35" i="30" s="1"/>
  <c r="E13" i="24"/>
  <c r="K16" i="24"/>
  <c r="K19" i="24"/>
  <c r="I12" i="25"/>
  <c r="K19" i="25"/>
  <c r="Q19" i="25" s="1"/>
  <c r="I30" i="25"/>
  <c r="K20" i="26"/>
  <c r="Q20" i="26" s="1"/>
  <c r="K33" i="26"/>
  <c r="Q33" i="26" s="1"/>
  <c r="K14" i="27"/>
  <c r="I20" i="27"/>
  <c r="K27" i="27"/>
  <c r="K22" i="28"/>
  <c r="K25" i="28"/>
  <c r="Q25" i="28" s="1"/>
  <c r="I28" i="28"/>
  <c r="I31" i="28"/>
  <c r="I35" i="28"/>
  <c r="K38" i="28"/>
  <c r="K19" i="29"/>
  <c r="K26" i="29"/>
  <c r="Q26" i="29" s="1"/>
  <c r="I29" i="30"/>
  <c r="I36" i="30"/>
  <c r="K16" i="25"/>
  <c r="K34" i="25"/>
  <c r="Q34" i="25" s="1"/>
  <c r="K13" i="26"/>
  <c r="Q13" i="26" s="1"/>
  <c r="I23" i="26"/>
  <c r="I17" i="27"/>
  <c r="I39" i="27"/>
  <c r="I19" i="28"/>
  <c r="I10" i="24"/>
  <c r="K16" i="28"/>
  <c r="Q16" i="28" s="1"/>
  <c r="K26" i="28"/>
  <c r="Q26" i="28" s="1"/>
  <c r="K23" i="29"/>
  <c r="Q23" i="29" s="1"/>
  <c r="I36" i="29"/>
  <c r="K17" i="30"/>
  <c r="I13" i="24"/>
  <c r="I20" i="24"/>
  <c r="K36" i="24"/>
  <c r="I14" i="26"/>
  <c r="I21" i="26"/>
  <c r="I36" i="27"/>
  <c r="K39" i="27"/>
  <c r="I10" i="28"/>
  <c r="I13" i="28"/>
  <c r="I27" i="28"/>
  <c r="K32" i="28"/>
  <c r="Q32" i="28" s="1"/>
  <c r="K14" i="29"/>
  <c r="Q14" i="29" s="1"/>
  <c r="I17" i="29"/>
  <c r="K27" i="29"/>
  <c r="K30" i="29"/>
  <c r="K21" i="30"/>
  <c r="K11" i="24"/>
  <c r="Q11" i="24" s="1"/>
  <c r="I10" i="25"/>
  <c r="K35" i="25"/>
  <c r="K39" i="25"/>
  <c r="I23" i="27"/>
  <c r="K18" i="28"/>
  <c r="K21" i="29"/>
  <c r="K15" i="30"/>
  <c r="H11" i="30"/>
  <c r="G11" i="30"/>
  <c r="I39" i="26"/>
  <c r="K39" i="26"/>
  <c r="K10" i="27"/>
  <c r="I10" i="27"/>
  <c r="K12" i="27"/>
  <c r="Q12" i="27" s="1"/>
  <c r="I12" i="27"/>
  <c r="K15" i="24"/>
  <c r="I17" i="24"/>
  <c r="I26" i="24"/>
  <c r="K31" i="24"/>
  <c r="K32" i="24"/>
  <c r="Q32" i="24" s="1"/>
  <c r="K22" i="25"/>
  <c r="Q22" i="25" s="1"/>
  <c r="I28" i="26"/>
  <c r="K28" i="26"/>
  <c r="K11" i="27"/>
  <c r="I11" i="27"/>
  <c r="K28" i="27"/>
  <c r="I28" i="27"/>
  <c r="K30" i="27"/>
  <c r="I30" i="27"/>
  <c r="E14" i="28"/>
  <c r="I16" i="24"/>
  <c r="K18" i="24"/>
  <c r="Q18" i="24" s="1"/>
  <c r="I19" i="24"/>
  <c r="K20" i="24"/>
  <c r="Q20" i="24" s="1"/>
  <c r="K23" i="24"/>
  <c r="Q23" i="24" s="1"/>
  <c r="I27" i="24"/>
  <c r="I28" i="24"/>
  <c r="K29" i="24"/>
  <c r="K30" i="24"/>
  <c r="B36" i="25"/>
  <c r="K12" i="25"/>
  <c r="I28" i="25"/>
  <c r="I12" i="26"/>
  <c r="K12" i="26"/>
  <c r="K19" i="27"/>
  <c r="Q19" i="27" s="1"/>
  <c r="I19" i="27"/>
  <c r="K21" i="27"/>
  <c r="Q21" i="27" s="1"/>
  <c r="I21" i="27"/>
  <c r="K29" i="27"/>
  <c r="Q29" i="27" s="1"/>
  <c r="I29" i="27"/>
  <c r="I12" i="28"/>
  <c r="K12" i="28"/>
  <c r="Q12" i="28" s="1"/>
  <c r="I10" i="29"/>
  <c r="K10" i="29"/>
  <c r="K29" i="29"/>
  <c r="Q29" i="29" s="1"/>
  <c r="I29" i="29"/>
  <c r="I39" i="29"/>
  <c r="E10" i="30"/>
  <c r="K13" i="24"/>
  <c r="Q13" i="24" s="1"/>
  <c r="K14" i="24"/>
  <c r="K24" i="24"/>
  <c r="K25" i="24"/>
  <c r="Q25" i="24" s="1"/>
  <c r="Q29" i="24"/>
  <c r="K33" i="24"/>
  <c r="Q33" i="24" s="1"/>
  <c r="I35" i="24"/>
  <c r="K37" i="24"/>
  <c r="Q37" i="24" s="1"/>
  <c r="K39" i="24"/>
  <c r="Q39" i="24" s="1"/>
  <c r="K10" i="25"/>
  <c r="Q10" i="25" s="1"/>
  <c r="K13" i="25"/>
  <c r="Q13" i="25" s="1"/>
  <c r="K32" i="25"/>
  <c r="I37" i="25"/>
  <c r="K18" i="26"/>
  <c r="Q18" i="26" s="1"/>
  <c r="I19" i="26"/>
  <c r="I30" i="26"/>
  <c r="I37" i="27"/>
  <c r="K37" i="27"/>
  <c r="Q37" i="27" s="1"/>
  <c r="B36" i="28"/>
  <c r="I39" i="28"/>
  <c r="K39" i="28"/>
  <c r="Q39" i="28" s="1"/>
  <c r="I12" i="29"/>
  <c r="K12" i="29"/>
  <c r="E16" i="29"/>
  <c r="B16" i="29"/>
  <c r="I19" i="29"/>
  <c r="K14" i="25"/>
  <c r="K20" i="25"/>
  <c r="I23" i="25"/>
  <c r="K24" i="25"/>
  <c r="Q24" i="25" s="1"/>
  <c r="K31" i="25"/>
  <c r="K36" i="25"/>
  <c r="Q36" i="25" s="1"/>
  <c r="I39" i="25"/>
  <c r="K40" i="25"/>
  <c r="K10" i="26"/>
  <c r="K16" i="26"/>
  <c r="K24" i="26"/>
  <c r="K26" i="26"/>
  <c r="Q26" i="26" s="1"/>
  <c r="K31" i="26"/>
  <c r="K36" i="26"/>
  <c r="Q36" i="26" s="1"/>
  <c r="Q11" i="27"/>
  <c r="K18" i="27"/>
  <c r="Q18" i="27" s="1"/>
  <c r="K20" i="27"/>
  <c r="K34" i="27"/>
  <c r="K10" i="28"/>
  <c r="K13" i="28"/>
  <c r="Q13" i="28" s="1"/>
  <c r="I16" i="28"/>
  <c r="I17" i="28"/>
  <c r="K24" i="28"/>
  <c r="Q24" i="28" s="1"/>
  <c r="I26" i="28"/>
  <c r="K29" i="28"/>
  <c r="Q29" i="28" s="1"/>
  <c r="I30" i="28"/>
  <c r="K31" i="28"/>
  <c r="Q31" i="28" s="1"/>
  <c r="K34" i="28"/>
  <c r="Q34" i="28" s="1"/>
  <c r="K35" i="28"/>
  <c r="Q35" i="28" s="1"/>
  <c r="K18" i="29"/>
  <c r="Q18" i="29" s="1"/>
  <c r="K20" i="29"/>
  <c r="K22" i="29"/>
  <c r="Q22" i="29" s="1"/>
  <c r="K31" i="29"/>
  <c r="Q31" i="29" s="1"/>
  <c r="K34" i="29"/>
  <c r="E13" i="30"/>
  <c r="K14" i="30"/>
  <c r="Q14" i="30" s="1"/>
  <c r="K22" i="30"/>
  <c r="K27" i="30"/>
  <c r="Q27" i="30" s="1"/>
  <c r="K32" i="30"/>
  <c r="K17" i="27"/>
  <c r="Q17" i="27" s="1"/>
  <c r="K25" i="27"/>
  <c r="K26" i="27"/>
  <c r="K32" i="27"/>
  <c r="K36" i="27"/>
  <c r="Q36" i="27" s="1"/>
  <c r="K15" i="28"/>
  <c r="I23" i="28"/>
  <c r="K33" i="28"/>
  <c r="Q33" i="28" s="1"/>
  <c r="K36" i="28"/>
  <c r="K37" i="28"/>
  <c r="Q37" i="28" s="1"/>
  <c r="I38" i="28"/>
  <c r="K11" i="29"/>
  <c r="Q11" i="29" s="1"/>
  <c r="K16" i="29"/>
  <c r="Q16" i="29" s="1"/>
  <c r="I18" i="29"/>
  <c r="I20" i="29"/>
  <c r="K25" i="29"/>
  <c r="Q25" i="29" s="1"/>
  <c r="I26" i="29"/>
  <c r="K32" i="29"/>
  <c r="Q32" i="29" s="1"/>
  <c r="K36" i="29"/>
  <c r="Q36" i="29" s="1"/>
  <c r="K38" i="29"/>
  <c r="K16" i="30"/>
  <c r="I18" i="30"/>
  <c r="I20" i="30"/>
  <c r="I21" i="30"/>
  <c r="I22" i="30"/>
  <c r="K25" i="30"/>
  <c r="Q25" i="30" s="1"/>
  <c r="K26" i="30"/>
  <c r="K36" i="30"/>
  <c r="Q36" i="30" s="1"/>
  <c r="I37" i="30"/>
  <c r="K21" i="26"/>
  <c r="Q21" i="26" s="1"/>
  <c r="K35" i="26"/>
  <c r="Q35" i="26" s="1"/>
  <c r="Q14" i="27"/>
  <c r="Q16" i="27"/>
  <c r="Q20" i="27"/>
  <c r="Q40" i="28"/>
  <c r="K12" i="30"/>
  <c r="Q12" i="30" s="1"/>
  <c r="I13" i="30"/>
  <c r="Q15" i="30"/>
  <c r="I23" i="30"/>
  <c r="K24" i="30"/>
  <c r="K29" i="30"/>
  <c r="Q29" i="30" s="1"/>
  <c r="K30" i="30"/>
  <c r="Q30" i="30" s="1"/>
  <c r="I31" i="30"/>
  <c r="K33" i="30"/>
  <c r="Q33" i="30" s="1"/>
  <c r="I39" i="30"/>
  <c r="K40" i="30"/>
  <c r="Q40" i="30" s="1"/>
  <c r="I10" i="30"/>
  <c r="K10" i="30" s="1"/>
  <c r="I21" i="24"/>
  <c r="K21" i="24" s="1"/>
  <c r="Q20" i="29"/>
  <c r="Q13" i="29"/>
  <c r="Q30" i="29"/>
  <c r="Q38" i="29"/>
  <c r="Q30" i="28"/>
  <c r="Q18" i="28"/>
  <c r="Q20" i="28"/>
  <c r="Q34" i="27"/>
  <c r="Q28" i="26"/>
  <c r="Q39" i="26"/>
  <c r="Q20" i="25"/>
  <c r="Q40" i="25"/>
  <c r="Q32" i="25"/>
  <c r="E12" i="25"/>
  <c r="E38" i="25"/>
  <c r="E20" i="27"/>
  <c r="Q28" i="27"/>
  <c r="Q30" i="27"/>
  <c r="Q22" i="28"/>
  <c r="E33" i="28"/>
  <c r="E38" i="28"/>
  <c r="B27" i="25"/>
  <c r="Q27" i="27"/>
  <c r="O41" i="28"/>
  <c r="W19" i="28"/>
  <c r="E21" i="28"/>
  <c r="B34" i="28"/>
  <c r="Q36" i="28"/>
  <c r="Q38" i="28"/>
  <c r="W19" i="29"/>
  <c r="E37" i="29"/>
  <c r="E15" i="24"/>
  <c r="E17" i="24"/>
  <c r="E26" i="24"/>
  <c r="E30" i="24"/>
  <c r="E32" i="24"/>
  <c r="Q16" i="25"/>
  <c r="Q21" i="25"/>
  <c r="E30" i="25"/>
  <c r="Q27" i="26"/>
  <c r="Q29" i="26"/>
  <c r="Q32" i="26"/>
  <c r="Q40" i="26"/>
  <c r="B13" i="28"/>
  <c r="Q19" i="28"/>
  <c r="Q21" i="28"/>
  <c r="Q27" i="28"/>
  <c r="E32" i="28"/>
  <c r="Q39" i="29"/>
  <c r="Q25" i="25"/>
  <c r="E28" i="25"/>
  <c r="E13" i="28"/>
  <c r="Q15" i="28"/>
  <c r="Q17" i="28"/>
  <c r="Q28" i="28"/>
  <c r="E37" i="28"/>
  <c r="Q10" i="29"/>
  <c r="Q30" i="24"/>
  <c r="Q30" i="25"/>
  <c r="E31" i="25"/>
  <c r="Q23" i="27"/>
  <c r="E10" i="28"/>
  <c r="A12" i="28"/>
  <c r="N12" i="28" s="1"/>
  <c r="B16" i="28"/>
  <c r="E22" i="28"/>
  <c r="E25" i="28"/>
  <c r="Q12" i="29"/>
  <c r="Q19" i="29"/>
  <c r="Q21" i="29"/>
  <c r="Q28" i="29"/>
  <c r="Q37" i="29"/>
  <c r="B36" i="30"/>
  <c r="B34" i="30"/>
  <c r="B16" i="30"/>
  <c r="A16" i="30" s="1"/>
  <c r="N16" i="30" s="1"/>
  <c r="B27" i="30"/>
  <c r="A27" i="30" s="1"/>
  <c r="Q22" i="30"/>
  <c r="Q16" i="30"/>
  <c r="Q32" i="30"/>
  <c r="I6" i="30"/>
  <c r="Q17" i="30"/>
  <c r="Q19" i="30"/>
  <c r="Q21" i="30"/>
  <c r="Q26" i="30"/>
  <c r="Q28" i="30"/>
  <c r="Q31" i="30"/>
  <c r="Q13" i="30"/>
  <c r="Q24" i="30"/>
  <c r="Q34" i="30"/>
  <c r="Q39" i="30"/>
  <c r="Q18" i="30"/>
  <c r="Q20" i="30"/>
  <c r="Q37" i="30"/>
  <c r="E11" i="30"/>
  <c r="B14" i="30"/>
  <c r="I17" i="30"/>
  <c r="E18" i="30"/>
  <c r="E20" i="30"/>
  <c r="B25" i="30"/>
  <c r="I26" i="30"/>
  <c r="E29" i="30"/>
  <c r="B32" i="30"/>
  <c r="I35" i="30"/>
  <c r="E36" i="30"/>
  <c r="B12" i="30"/>
  <c r="I15" i="30"/>
  <c r="B23" i="30"/>
  <c r="I24" i="30"/>
  <c r="B30" i="30"/>
  <c r="I33" i="30"/>
  <c r="B39" i="30"/>
  <c r="I40" i="30"/>
  <c r="E14" i="30"/>
  <c r="B19" i="30"/>
  <c r="B21" i="30"/>
  <c r="E25" i="30"/>
  <c r="B28" i="30"/>
  <c r="E32" i="30"/>
  <c r="B37" i="30"/>
  <c r="I38" i="30"/>
  <c r="B17" i="30"/>
  <c r="E23" i="30"/>
  <c r="B26" i="30"/>
  <c r="E30" i="30"/>
  <c r="B35" i="30"/>
  <c r="E39" i="30"/>
  <c r="B15" i="30"/>
  <c r="I16" i="30"/>
  <c r="E19" i="30"/>
  <c r="B24" i="30"/>
  <c r="I27" i="30"/>
  <c r="B33" i="30"/>
  <c r="I34" i="30"/>
  <c r="B40" i="30"/>
  <c r="B13" i="30"/>
  <c r="I14" i="30"/>
  <c r="E17" i="30"/>
  <c r="B22" i="30"/>
  <c r="I25" i="30"/>
  <c r="E26" i="30"/>
  <c r="B31" i="30"/>
  <c r="I32" i="30"/>
  <c r="E35" i="30"/>
  <c r="B38" i="30"/>
  <c r="B11" i="30"/>
  <c r="B18" i="30"/>
  <c r="B20" i="30"/>
  <c r="B29" i="30"/>
  <c r="I6" i="29"/>
  <c r="E18" i="29"/>
  <c r="E20" i="29"/>
  <c r="Q27" i="29"/>
  <c r="E31" i="29"/>
  <c r="K33" i="29"/>
  <c r="Q33" i="29" s="1"/>
  <c r="I33" i="29"/>
  <c r="E35" i="29"/>
  <c r="E22" i="29"/>
  <c r="K24" i="29"/>
  <c r="Q24" i="29" s="1"/>
  <c r="I24" i="29"/>
  <c r="E28" i="29"/>
  <c r="I35" i="29"/>
  <c r="K35" i="29"/>
  <c r="Q35" i="29" s="1"/>
  <c r="E36" i="29"/>
  <c r="E32" i="29"/>
  <c r="B34" i="29"/>
  <c r="E29" i="29"/>
  <c r="O41" i="29"/>
  <c r="E11" i="29"/>
  <c r="E34" i="29"/>
  <c r="E38" i="29"/>
  <c r="K40" i="29"/>
  <c r="Q40" i="29" s="1"/>
  <c r="I40" i="29"/>
  <c r="K15" i="29"/>
  <c r="Q15" i="29" s="1"/>
  <c r="I15" i="29"/>
  <c r="E17" i="29"/>
  <c r="E21" i="29"/>
  <c r="Q34" i="29"/>
  <c r="E40" i="29"/>
  <c r="B36" i="29"/>
  <c r="E33" i="29"/>
  <c r="B29" i="29"/>
  <c r="E24" i="29"/>
  <c r="B20" i="29"/>
  <c r="B18" i="29"/>
  <c r="E15" i="29"/>
  <c r="B11" i="29"/>
  <c r="B38" i="29"/>
  <c r="B31" i="29"/>
  <c r="E26" i="29"/>
  <c r="B22" i="29"/>
  <c r="B13" i="29"/>
  <c r="B40" i="29"/>
  <c r="B33" i="29"/>
  <c r="B24" i="29"/>
  <c r="B15" i="29"/>
  <c r="B14" i="29"/>
  <c r="E39" i="29"/>
  <c r="B35" i="29"/>
  <c r="E30" i="29"/>
  <c r="B26" i="29"/>
  <c r="E23" i="29"/>
  <c r="B17" i="29"/>
  <c r="E12" i="29"/>
  <c r="B25" i="29"/>
  <c r="B37" i="29"/>
  <c r="B28" i="29"/>
  <c r="B21" i="29"/>
  <c r="B19" i="29"/>
  <c r="B10" i="29"/>
  <c r="B32" i="29"/>
  <c r="B39" i="29"/>
  <c r="B30" i="29"/>
  <c r="B23" i="29"/>
  <c r="B12" i="29"/>
  <c r="K17" i="29"/>
  <c r="Q17" i="29" s="1"/>
  <c r="E25" i="29"/>
  <c r="B27" i="29"/>
  <c r="E27" i="29"/>
  <c r="I13" i="29"/>
  <c r="E14" i="29"/>
  <c r="I22" i="29"/>
  <c r="I31" i="29"/>
  <c r="I38" i="29"/>
  <c r="I16" i="29"/>
  <c r="E19" i="29"/>
  <c r="I27" i="29"/>
  <c r="I34" i="29"/>
  <c r="I14" i="29"/>
  <c r="I25" i="29"/>
  <c r="I32" i="29"/>
  <c r="I6" i="28"/>
  <c r="Q10" i="28"/>
  <c r="E11" i="28"/>
  <c r="B14" i="28"/>
  <c r="E18" i="28"/>
  <c r="E20" i="28"/>
  <c r="B25" i="28"/>
  <c r="E29" i="28"/>
  <c r="B32" i="28"/>
  <c r="E36" i="28"/>
  <c r="I15" i="28"/>
  <c r="E16" i="28"/>
  <c r="B23" i="28"/>
  <c r="I24" i="28"/>
  <c r="E27" i="28"/>
  <c r="I33" i="28"/>
  <c r="E34" i="28"/>
  <c r="B39" i="28"/>
  <c r="I40" i="28"/>
  <c r="B10" i="28"/>
  <c r="B19" i="28"/>
  <c r="B21" i="28"/>
  <c r="I22" i="28"/>
  <c r="B28" i="28"/>
  <c r="B37" i="28"/>
  <c r="I11" i="28"/>
  <c r="B17" i="28"/>
  <c r="I18" i="28"/>
  <c r="I20" i="28"/>
  <c r="E23" i="28"/>
  <c r="B26" i="28"/>
  <c r="I29" i="28"/>
  <c r="B35" i="28"/>
  <c r="I36" i="28"/>
  <c r="B15" i="28"/>
  <c r="E19" i="28"/>
  <c r="B24" i="28"/>
  <c r="B33" i="28"/>
  <c r="I34" i="28"/>
  <c r="B40" i="28"/>
  <c r="E17" i="28"/>
  <c r="B22" i="28"/>
  <c r="E26" i="28"/>
  <c r="B31" i="28"/>
  <c r="E35" i="28"/>
  <c r="B38" i="28"/>
  <c r="B11" i="28"/>
  <c r="B18" i="28"/>
  <c r="B20" i="28"/>
  <c r="B29" i="28"/>
  <c r="E10" i="27"/>
  <c r="B32" i="27"/>
  <c r="I6" i="27"/>
  <c r="E21" i="27"/>
  <c r="Q39" i="27"/>
  <c r="Q10" i="27"/>
  <c r="E16" i="27"/>
  <c r="Q26" i="27"/>
  <c r="Q35" i="27"/>
  <c r="E11" i="27"/>
  <c r="B14" i="27"/>
  <c r="W19" i="27"/>
  <c r="K22" i="27"/>
  <c r="Q22" i="27" s="1"/>
  <c r="I22" i="27"/>
  <c r="Q25" i="27"/>
  <c r="B27" i="27"/>
  <c r="K33" i="27"/>
  <c r="Q33" i="27" s="1"/>
  <c r="I33" i="27"/>
  <c r="K40" i="27"/>
  <c r="Q40" i="27" s="1"/>
  <c r="I40" i="27"/>
  <c r="B16" i="27"/>
  <c r="E27" i="27"/>
  <c r="E35" i="27"/>
  <c r="E37" i="27"/>
  <c r="K24" i="27"/>
  <c r="Q24" i="27" s="1"/>
  <c r="I24" i="27"/>
  <c r="O41" i="27"/>
  <c r="E13" i="27"/>
  <c r="E18" i="27"/>
  <c r="E26" i="27"/>
  <c r="E29" i="27"/>
  <c r="E32" i="27"/>
  <c r="B34" i="27"/>
  <c r="K13" i="27"/>
  <c r="Q13" i="27" s="1"/>
  <c r="I13" i="27"/>
  <c r="Q32" i="27"/>
  <c r="E34" i="27"/>
  <c r="I35" i="27"/>
  <c r="E28" i="27"/>
  <c r="E36" i="27"/>
  <c r="K15" i="27"/>
  <c r="Q15" i="27" s="1"/>
  <c r="I15" i="27"/>
  <c r="B25" i="27"/>
  <c r="I26" i="27"/>
  <c r="E31" i="27"/>
  <c r="B36" i="27"/>
  <c r="E33" i="27"/>
  <c r="B29" i="27"/>
  <c r="E24" i="27"/>
  <c r="B20" i="27"/>
  <c r="B18" i="27"/>
  <c r="E15" i="27"/>
  <c r="B11" i="27"/>
  <c r="E39" i="27"/>
  <c r="B17" i="27"/>
  <c r="E12" i="27"/>
  <c r="B38" i="27"/>
  <c r="B31" i="27"/>
  <c r="B22" i="27"/>
  <c r="B13" i="27"/>
  <c r="B35" i="27"/>
  <c r="E30" i="27"/>
  <c r="B40" i="27"/>
  <c r="B33" i="27"/>
  <c r="B24" i="27"/>
  <c r="B15" i="27"/>
  <c r="B26" i="27"/>
  <c r="E23" i="27"/>
  <c r="B37" i="27"/>
  <c r="B28" i="27"/>
  <c r="B21" i="27"/>
  <c r="B19" i="27"/>
  <c r="B10" i="27"/>
  <c r="B39" i="27"/>
  <c r="B30" i="27"/>
  <c r="B23" i="27"/>
  <c r="B12" i="27"/>
  <c r="E17" i="27"/>
  <c r="E22" i="27"/>
  <c r="E25" i="27"/>
  <c r="K31" i="27"/>
  <c r="Q31" i="27" s="1"/>
  <c r="I31" i="27"/>
  <c r="K38" i="27"/>
  <c r="Q38" i="27" s="1"/>
  <c r="I38" i="27"/>
  <c r="E40" i="27"/>
  <c r="E14" i="27"/>
  <c r="I16" i="27"/>
  <c r="E19" i="27"/>
  <c r="I27" i="27"/>
  <c r="I34" i="27"/>
  <c r="I14" i="27"/>
  <c r="I25" i="27"/>
  <c r="I32" i="27"/>
  <c r="E35" i="26"/>
  <c r="Q12" i="26"/>
  <c r="B16" i="26"/>
  <c r="Q25" i="26"/>
  <c r="E28" i="26"/>
  <c r="Q37" i="26"/>
  <c r="E38" i="26"/>
  <c r="O41" i="26"/>
  <c r="Q16" i="26"/>
  <c r="Q38" i="26"/>
  <c r="E26" i="26"/>
  <c r="Q11" i="26"/>
  <c r="Q19" i="26"/>
  <c r="E22" i="26"/>
  <c r="Q24" i="26"/>
  <c r="Q30" i="26"/>
  <c r="B34" i="26"/>
  <c r="E39" i="26"/>
  <c r="E13" i="26"/>
  <c r="E16" i="26"/>
  <c r="W19" i="26"/>
  <c r="E31" i="26"/>
  <c r="E34" i="26"/>
  <c r="E37" i="26"/>
  <c r="E12" i="26"/>
  <c r="E17" i="26"/>
  <c r="Q22" i="26"/>
  <c r="B27" i="26"/>
  <c r="Q17" i="26"/>
  <c r="E23" i="26"/>
  <c r="E27" i="26"/>
  <c r="Q31" i="26"/>
  <c r="Q34" i="26"/>
  <c r="Q14" i="26"/>
  <c r="I6" i="26"/>
  <c r="Q10" i="26"/>
  <c r="E11" i="26"/>
  <c r="B14" i="26"/>
  <c r="I17" i="26"/>
  <c r="E18" i="26"/>
  <c r="E20" i="26"/>
  <c r="B25" i="26"/>
  <c r="I26" i="26"/>
  <c r="E29" i="26"/>
  <c r="B32" i="26"/>
  <c r="I35" i="26"/>
  <c r="E36" i="26"/>
  <c r="B12" i="26"/>
  <c r="I15" i="26"/>
  <c r="B23" i="26"/>
  <c r="I24" i="26"/>
  <c r="B30" i="26"/>
  <c r="I33" i="26"/>
  <c r="B39" i="26"/>
  <c r="I40" i="26"/>
  <c r="B10" i="26"/>
  <c r="I13" i="26"/>
  <c r="E14" i="26"/>
  <c r="B19" i="26"/>
  <c r="B21" i="26"/>
  <c r="I22" i="26"/>
  <c r="E25" i="26"/>
  <c r="B28" i="26"/>
  <c r="I31" i="26"/>
  <c r="E32" i="26"/>
  <c r="B37" i="26"/>
  <c r="I38" i="26"/>
  <c r="I11" i="26"/>
  <c r="B17" i="26"/>
  <c r="I18" i="26"/>
  <c r="I20" i="26"/>
  <c r="B26" i="26"/>
  <c r="I29" i="26"/>
  <c r="E30" i="26"/>
  <c r="B35" i="26"/>
  <c r="I36" i="26"/>
  <c r="B15" i="26"/>
  <c r="I16" i="26"/>
  <c r="E19" i="26"/>
  <c r="B24" i="26"/>
  <c r="I27" i="26"/>
  <c r="B33" i="26"/>
  <c r="I34" i="26"/>
  <c r="B40" i="26"/>
  <c r="B13" i="26"/>
  <c r="B22" i="26"/>
  <c r="B31" i="26"/>
  <c r="I32" i="26"/>
  <c r="B38" i="26"/>
  <c r="B11" i="26"/>
  <c r="E15" i="26"/>
  <c r="B18" i="26"/>
  <c r="B20" i="26"/>
  <c r="E24" i="26"/>
  <c r="B29" i="26"/>
  <c r="E33" i="26"/>
  <c r="B36" i="26"/>
  <c r="E22" i="25"/>
  <c r="O41" i="25"/>
  <c r="Q11" i="25"/>
  <c r="Q14" i="25"/>
  <c r="E25" i="25"/>
  <c r="Q27" i="25"/>
  <c r="E33" i="25"/>
  <c r="Q35" i="25"/>
  <c r="Q38" i="25"/>
  <c r="B34" i="25"/>
  <c r="E37" i="25"/>
  <c r="E10" i="25"/>
  <c r="Q15" i="25"/>
  <c r="Q18" i="25"/>
  <c r="Q12" i="25"/>
  <c r="B16" i="25"/>
  <c r="W19" i="25"/>
  <c r="Q23" i="25"/>
  <c r="Q31" i="25"/>
  <c r="Q39" i="25"/>
  <c r="E15" i="25"/>
  <c r="E21" i="25"/>
  <c r="E13" i="25"/>
  <c r="E24" i="25"/>
  <c r="Q26" i="25"/>
  <c r="Q28" i="25"/>
  <c r="E32" i="25"/>
  <c r="E40" i="25"/>
  <c r="I6" i="25"/>
  <c r="E11" i="25"/>
  <c r="B14" i="25"/>
  <c r="I17" i="25"/>
  <c r="E18" i="25"/>
  <c r="E20" i="25"/>
  <c r="B25" i="25"/>
  <c r="I26" i="25"/>
  <c r="E29" i="25"/>
  <c r="B32" i="25"/>
  <c r="I35" i="25"/>
  <c r="E36" i="25"/>
  <c r="B12" i="25"/>
  <c r="I15" i="25"/>
  <c r="E16" i="25"/>
  <c r="I24" i="25"/>
  <c r="E27" i="25"/>
  <c r="B30" i="25"/>
  <c r="I33" i="25"/>
  <c r="E34" i="25"/>
  <c r="B39" i="25"/>
  <c r="I40" i="25"/>
  <c r="B10" i="25"/>
  <c r="I13" i="25"/>
  <c r="E14" i="25"/>
  <c r="B19" i="25"/>
  <c r="B21" i="25"/>
  <c r="I22" i="25"/>
  <c r="B28" i="25"/>
  <c r="I31" i="25"/>
  <c r="B37" i="25"/>
  <c r="I38" i="25"/>
  <c r="B17" i="25"/>
  <c r="I18" i="25"/>
  <c r="I20" i="25"/>
  <c r="E23" i="25"/>
  <c r="B26" i="25"/>
  <c r="I29" i="25"/>
  <c r="B35" i="25"/>
  <c r="I36" i="25"/>
  <c r="E39" i="25"/>
  <c r="I11" i="25"/>
  <c r="B15" i="25"/>
  <c r="I16" i="25"/>
  <c r="E19" i="25"/>
  <c r="B24" i="25"/>
  <c r="I27" i="25"/>
  <c r="B33" i="25"/>
  <c r="I34" i="25"/>
  <c r="B40" i="25"/>
  <c r="B13" i="25"/>
  <c r="I14" i="25"/>
  <c r="E17" i="25"/>
  <c r="B22" i="25"/>
  <c r="I25" i="25"/>
  <c r="E26" i="25"/>
  <c r="B31" i="25"/>
  <c r="I32" i="25"/>
  <c r="E35" i="25"/>
  <c r="B38" i="25"/>
  <c r="B11" i="25"/>
  <c r="B18" i="25"/>
  <c r="B20" i="25"/>
  <c r="B29" i="25"/>
  <c r="Q14" i="24"/>
  <c r="Q16" i="24"/>
  <c r="E23" i="24"/>
  <c r="Q28" i="24"/>
  <c r="E40" i="24"/>
  <c r="Q19" i="24"/>
  <c r="I6" i="24"/>
  <c r="Q17" i="24"/>
  <c r="E24" i="24"/>
  <c r="E38" i="24"/>
  <c r="Q35" i="24"/>
  <c r="B36" i="24"/>
  <c r="O41" i="24"/>
  <c r="Q31" i="24"/>
  <c r="Q36" i="24"/>
  <c r="Q15" i="24"/>
  <c r="Q27" i="24"/>
  <c r="Q24" i="24"/>
  <c r="Q34" i="24"/>
  <c r="Q40" i="24"/>
  <c r="Q38" i="24"/>
  <c r="Q10" i="24"/>
  <c r="E11" i="24"/>
  <c r="B14" i="24"/>
  <c r="E18" i="24"/>
  <c r="E20" i="24"/>
  <c r="B25" i="24"/>
  <c r="E29" i="24"/>
  <c r="B32" i="24"/>
  <c r="E36" i="24"/>
  <c r="B12" i="24"/>
  <c r="I15" i="24"/>
  <c r="E16" i="24"/>
  <c r="B23" i="24"/>
  <c r="I24" i="24"/>
  <c r="E27" i="24"/>
  <c r="B30" i="24"/>
  <c r="I33" i="24"/>
  <c r="E34" i="24"/>
  <c r="B39" i="24"/>
  <c r="I40" i="24"/>
  <c r="B10" i="24"/>
  <c r="E14" i="24"/>
  <c r="B19" i="24"/>
  <c r="B21" i="24"/>
  <c r="I22" i="24"/>
  <c r="B28" i="24"/>
  <c r="B37" i="24"/>
  <c r="I38" i="24"/>
  <c r="B17" i="24"/>
  <c r="B26" i="24"/>
  <c r="B35" i="24"/>
  <c r="I36" i="24"/>
  <c r="B15" i="24"/>
  <c r="W19" i="24"/>
  <c r="E21" i="24"/>
  <c r="B24" i="24"/>
  <c r="E28" i="24"/>
  <c r="B33" i="24"/>
  <c r="E37" i="24"/>
  <c r="B40" i="24"/>
  <c r="E10" i="24"/>
  <c r="B13" i="24"/>
  <c r="I14" i="24"/>
  <c r="B22" i="24"/>
  <c r="I25" i="24"/>
  <c r="I32" i="24"/>
  <c r="B38" i="24"/>
  <c r="E19" i="24"/>
  <c r="B11" i="24"/>
  <c r="B18" i="24"/>
  <c r="B20" i="24"/>
  <c r="B29" i="24"/>
  <c r="A16" i="29" l="1"/>
  <c r="N16" i="29" s="1"/>
  <c r="K41" i="26"/>
  <c r="N27" i="30"/>
  <c r="K41" i="25"/>
  <c r="K41" i="28"/>
  <c r="I11" i="30"/>
  <c r="K11" i="30" s="1"/>
  <c r="A10" i="30"/>
  <c r="N10" i="30" s="1"/>
  <c r="Q10" i="30"/>
  <c r="K41" i="24"/>
  <c r="Q21" i="24"/>
  <c r="A27" i="26"/>
  <c r="N27" i="26" s="1"/>
  <c r="A13" i="28"/>
  <c r="N13" i="28" s="1"/>
  <c r="A36" i="28"/>
  <c r="N36" i="28" s="1"/>
  <c r="A34" i="30"/>
  <c r="N34" i="30" s="1"/>
  <c r="A18" i="30"/>
  <c r="N18" i="30" s="1"/>
  <c r="A11" i="30"/>
  <c r="A22" i="30"/>
  <c r="N22" i="30" s="1"/>
  <c r="A24" i="30"/>
  <c r="N24" i="30" s="1"/>
  <c r="A26" i="30"/>
  <c r="N26" i="30" s="1"/>
  <c r="A28" i="30"/>
  <c r="N28" i="30" s="1"/>
  <c r="A30" i="30"/>
  <c r="N30" i="30" s="1"/>
  <c r="A32" i="30"/>
  <c r="N32" i="30" s="1"/>
  <c r="A36" i="30"/>
  <c r="N36" i="30" s="1"/>
  <c r="A38" i="30"/>
  <c r="N38" i="30" s="1"/>
  <c r="A17" i="30"/>
  <c r="N17" i="30" s="1"/>
  <c r="A21" i="30"/>
  <c r="N21" i="30" s="1"/>
  <c r="A23" i="30"/>
  <c r="N23" i="30" s="1"/>
  <c r="A13" i="30"/>
  <c r="N13" i="30" s="1"/>
  <c r="A15" i="30"/>
  <c r="N15" i="30" s="1"/>
  <c r="A19" i="30"/>
  <c r="N19" i="30" s="1"/>
  <c r="A25" i="30"/>
  <c r="N25" i="30" s="1"/>
  <c r="A14" i="30"/>
  <c r="N14" i="30" s="1"/>
  <c r="A40" i="30"/>
  <c r="N40" i="30" s="1"/>
  <c r="A12" i="30"/>
  <c r="N12" i="30" s="1"/>
  <c r="A29" i="30"/>
  <c r="N29" i="30" s="1"/>
  <c r="A31" i="30"/>
  <c r="N31" i="30" s="1"/>
  <c r="A20" i="30"/>
  <c r="N20" i="30" s="1"/>
  <c r="A33" i="30"/>
  <c r="N33" i="30" s="1"/>
  <c r="A35" i="30"/>
  <c r="N35" i="30" s="1"/>
  <c r="A37" i="30"/>
  <c r="N37" i="30" s="1"/>
  <c r="A39" i="30"/>
  <c r="N39" i="30" s="1"/>
  <c r="A19" i="29"/>
  <c r="N19" i="29" s="1"/>
  <c r="A26" i="29"/>
  <c r="N26" i="29" s="1"/>
  <c r="A40" i="29"/>
  <c r="N40" i="29" s="1"/>
  <c r="A18" i="29"/>
  <c r="N18" i="29" s="1"/>
  <c r="A21" i="29"/>
  <c r="N21" i="29" s="1"/>
  <c r="A13" i="29"/>
  <c r="N13" i="29" s="1"/>
  <c r="A20" i="29"/>
  <c r="N20" i="29" s="1"/>
  <c r="A12" i="29"/>
  <c r="N12" i="29" s="1"/>
  <c r="A22" i="29"/>
  <c r="N22" i="29" s="1"/>
  <c r="A23" i="29"/>
  <c r="N23" i="29" s="1"/>
  <c r="A37" i="29"/>
  <c r="N37" i="29" s="1"/>
  <c r="A29" i="29"/>
  <c r="N29" i="29" s="1"/>
  <c r="A34" i="29"/>
  <c r="N34" i="29" s="1"/>
  <c r="A35" i="29"/>
  <c r="N35" i="29" s="1"/>
  <c r="A30" i="29"/>
  <c r="N30" i="29" s="1"/>
  <c r="A14" i="29"/>
  <c r="N14" i="29" s="1"/>
  <c r="A31" i="29"/>
  <c r="N31" i="29" s="1"/>
  <c r="A27" i="29"/>
  <c r="N27" i="29" s="1"/>
  <c r="A39" i="29"/>
  <c r="N39" i="29" s="1"/>
  <c r="A15" i="29"/>
  <c r="N15" i="29" s="1"/>
  <c r="A38" i="29"/>
  <c r="N38" i="29" s="1"/>
  <c r="A36" i="29"/>
  <c r="N36" i="29" s="1"/>
  <c r="A25" i="29"/>
  <c r="N25" i="29" s="1"/>
  <c r="K41" i="29"/>
  <c r="A32" i="29"/>
  <c r="N32" i="29" s="1"/>
  <c r="A17" i="29"/>
  <c r="N17" i="29" s="1"/>
  <c r="A24" i="29"/>
  <c r="N24" i="29" s="1"/>
  <c r="A11" i="29"/>
  <c r="N11" i="29" s="1"/>
  <c r="A28" i="29"/>
  <c r="N28" i="29" s="1"/>
  <c r="A10" i="29"/>
  <c r="A33" i="29"/>
  <c r="N33" i="29" s="1"/>
  <c r="Q41" i="29"/>
  <c r="A19" i="28"/>
  <c r="N19" i="28" s="1"/>
  <c r="A20" i="28"/>
  <c r="N20" i="28" s="1"/>
  <c r="A22" i="28"/>
  <c r="N22" i="28" s="1"/>
  <c r="A17" i="28"/>
  <c r="N17" i="28" s="1"/>
  <c r="A10" i="28"/>
  <c r="A23" i="28"/>
  <c r="N23" i="28" s="1"/>
  <c r="A34" i="28"/>
  <c r="N34" i="28" s="1"/>
  <c r="A29" i="28"/>
  <c r="N29" i="28" s="1"/>
  <c r="A14" i="28"/>
  <c r="N14" i="28" s="1"/>
  <c r="A15" i="28"/>
  <c r="N15" i="28" s="1"/>
  <c r="A40" i="28"/>
  <c r="N40" i="28" s="1"/>
  <c r="A39" i="28"/>
  <c r="N39" i="28" s="1"/>
  <c r="A18" i="28"/>
  <c r="N18" i="28" s="1"/>
  <c r="A35" i="28"/>
  <c r="N35" i="28" s="1"/>
  <c r="A37" i="28"/>
  <c r="N37" i="28" s="1"/>
  <c r="A11" i="28"/>
  <c r="N11" i="28" s="1"/>
  <c r="A38" i="28"/>
  <c r="N38" i="28" s="1"/>
  <c r="A33" i="28"/>
  <c r="N33" i="28" s="1"/>
  <c r="A26" i="28"/>
  <c r="N26" i="28" s="1"/>
  <c r="A28" i="28"/>
  <c r="N28" i="28" s="1"/>
  <c r="A32" i="28"/>
  <c r="N32" i="28" s="1"/>
  <c r="A24" i="28"/>
  <c r="N24" i="28" s="1"/>
  <c r="A30" i="28"/>
  <c r="N30" i="28" s="1"/>
  <c r="A27" i="28"/>
  <c r="N27" i="28" s="1"/>
  <c r="A31" i="28"/>
  <c r="N31" i="28" s="1"/>
  <c r="A21" i="28"/>
  <c r="N21" i="28" s="1"/>
  <c r="A25" i="28"/>
  <c r="N25" i="28" s="1"/>
  <c r="Q41" i="28"/>
  <c r="A16" i="28"/>
  <c r="N16" i="28" s="1"/>
  <c r="A24" i="27"/>
  <c r="N24" i="27" s="1"/>
  <c r="A19" i="27"/>
  <c r="N19" i="27" s="1"/>
  <c r="A33" i="27"/>
  <c r="N33" i="27" s="1"/>
  <c r="A29" i="27"/>
  <c r="N29" i="27" s="1"/>
  <c r="A38" i="27"/>
  <c r="N38" i="27" s="1"/>
  <c r="A21" i="27"/>
  <c r="N21" i="27" s="1"/>
  <c r="A40" i="27"/>
  <c r="N40" i="27" s="1"/>
  <c r="A17" i="27"/>
  <c r="N17" i="27" s="1"/>
  <c r="A34" i="27"/>
  <c r="N34" i="27" s="1"/>
  <c r="A14" i="27"/>
  <c r="N14" i="27" s="1"/>
  <c r="A10" i="27"/>
  <c r="A28" i="27"/>
  <c r="N28" i="27" s="1"/>
  <c r="A36" i="27"/>
  <c r="N36" i="27" s="1"/>
  <c r="Q41" i="27"/>
  <c r="A12" i="27"/>
  <c r="N12" i="27" s="1"/>
  <c r="A37" i="27"/>
  <c r="N37" i="27" s="1"/>
  <c r="A35" i="27"/>
  <c r="N35" i="27" s="1"/>
  <c r="A11" i="27"/>
  <c r="N11" i="27" s="1"/>
  <c r="A27" i="27"/>
  <c r="N27" i="27" s="1"/>
  <c r="A23" i="27"/>
  <c r="N23" i="27" s="1"/>
  <c r="A13" i="27"/>
  <c r="N13" i="27" s="1"/>
  <c r="A16" i="27"/>
  <c r="N16" i="27" s="1"/>
  <c r="A30" i="27"/>
  <c r="N30" i="27" s="1"/>
  <c r="A26" i="27"/>
  <c r="N26" i="27" s="1"/>
  <c r="A22" i="27"/>
  <c r="N22" i="27" s="1"/>
  <c r="A18" i="27"/>
  <c r="N18" i="27" s="1"/>
  <c r="A25" i="27"/>
  <c r="N25" i="27" s="1"/>
  <c r="A32" i="27"/>
  <c r="N32" i="27" s="1"/>
  <c r="A39" i="27"/>
  <c r="N39" i="27" s="1"/>
  <c r="A15" i="27"/>
  <c r="N15" i="27" s="1"/>
  <c r="A31" i="27"/>
  <c r="N31" i="27" s="1"/>
  <c r="A20" i="27"/>
  <c r="N20" i="27" s="1"/>
  <c r="K41" i="27"/>
  <c r="A34" i="26"/>
  <c r="N34" i="26" s="1"/>
  <c r="A16" i="26"/>
  <c r="N16" i="26" s="1"/>
  <c r="A12" i="26"/>
  <c r="N12" i="26" s="1"/>
  <c r="A17" i="26"/>
  <c r="N17" i="26" s="1"/>
  <c r="A18" i="26"/>
  <c r="N18" i="26" s="1"/>
  <c r="A11" i="26"/>
  <c r="N11" i="26" s="1"/>
  <c r="A33" i="26"/>
  <c r="N33" i="26" s="1"/>
  <c r="A39" i="26"/>
  <c r="N39" i="26" s="1"/>
  <c r="A14" i="26"/>
  <c r="N14" i="26" s="1"/>
  <c r="A36" i="26"/>
  <c r="N36" i="26" s="1"/>
  <c r="A38" i="26"/>
  <c r="N38" i="26" s="1"/>
  <c r="A35" i="26"/>
  <c r="N35" i="26" s="1"/>
  <c r="A21" i="26"/>
  <c r="N21" i="26" s="1"/>
  <c r="A32" i="26"/>
  <c r="N32" i="26" s="1"/>
  <c r="A24" i="26"/>
  <c r="N24" i="26" s="1"/>
  <c r="A19" i="26"/>
  <c r="N19" i="26" s="1"/>
  <c r="A30" i="26"/>
  <c r="N30" i="26" s="1"/>
  <c r="A10" i="26"/>
  <c r="A29" i="26"/>
  <c r="N29" i="26" s="1"/>
  <c r="A37" i="26"/>
  <c r="N37" i="26" s="1"/>
  <c r="A40" i="26"/>
  <c r="N40" i="26" s="1"/>
  <c r="A31" i="26"/>
  <c r="N31" i="26" s="1"/>
  <c r="A22" i="26"/>
  <c r="N22" i="26" s="1"/>
  <c r="A26" i="26"/>
  <c r="N26" i="26" s="1"/>
  <c r="A23" i="26"/>
  <c r="N23" i="26" s="1"/>
  <c r="A25" i="26"/>
  <c r="N25" i="26" s="1"/>
  <c r="Q41" i="26"/>
  <c r="A28" i="26"/>
  <c r="N28" i="26" s="1"/>
  <c r="A20" i="26"/>
  <c r="N20" i="26" s="1"/>
  <c r="A13" i="26"/>
  <c r="N13" i="26" s="1"/>
  <c r="A15" i="26"/>
  <c r="N15" i="26" s="1"/>
  <c r="Q41" i="25"/>
  <c r="A14" i="25"/>
  <c r="N14" i="25" s="1"/>
  <c r="A16" i="25"/>
  <c r="N16" i="25" s="1"/>
  <c r="A13" i="25"/>
  <c r="N13" i="25" s="1"/>
  <c r="A15" i="25"/>
  <c r="N15" i="25" s="1"/>
  <c r="A26" i="25"/>
  <c r="N26" i="25" s="1"/>
  <c r="A37" i="25"/>
  <c r="N37" i="25" s="1"/>
  <c r="A32" i="25"/>
  <c r="N32" i="25" s="1"/>
  <c r="A30" i="25"/>
  <c r="N30" i="25" s="1"/>
  <c r="A40" i="25"/>
  <c r="N40" i="25" s="1"/>
  <c r="A10" i="25"/>
  <c r="A23" i="25"/>
  <c r="N23" i="25" s="1"/>
  <c r="A27" i="25"/>
  <c r="N27" i="25" s="1"/>
  <c r="A29" i="25"/>
  <c r="N29" i="25" s="1"/>
  <c r="A31" i="25"/>
  <c r="N31" i="25" s="1"/>
  <c r="A28" i="25"/>
  <c r="N28" i="25" s="1"/>
  <c r="A36" i="25"/>
  <c r="N36" i="25" s="1"/>
  <c r="A35" i="25"/>
  <c r="N35" i="25" s="1"/>
  <c r="A38" i="25"/>
  <c r="N38" i="25" s="1"/>
  <c r="A20" i="25"/>
  <c r="N20" i="25" s="1"/>
  <c r="A33" i="25"/>
  <c r="N33" i="25" s="1"/>
  <c r="A39" i="25"/>
  <c r="N39" i="25" s="1"/>
  <c r="A25" i="25"/>
  <c r="N25" i="25" s="1"/>
  <c r="A18" i="25"/>
  <c r="N18" i="25" s="1"/>
  <c r="A17" i="25"/>
  <c r="N17" i="25" s="1"/>
  <c r="A21" i="25"/>
  <c r="N21" i="25" s="1"/>
  <c r="A12" i="25"/>
  <c r="N12" i="25" s="1"/>
  <c r="A11" i="25"/>
  <c r="N11" i="25" s="1"/>
  <c r="A22" i="25"/>
  <c r="N22" i="25" s="1"/>
  <c r="A24" i="25"/>
  <c r="N24" i="25" s="1"/>
  <c r="A19" i="25"/>
  <c r="N19" i="25" s="1"/>
  <c r="A34" i="25"/>
  <c r="N34" i="25" s="1"/>
  <c r="A27" i="24"/>
  <c r="N27" i="24" s="1"/>
  <c r="A24" i="24"/>
  <c r="N24" i="24" s="1"/>
  <c r="A23" i="24"/>
  <c r="N23" i="24" s="1"/>
  <c r="A18" i="24"/>
  <c r="N18" i="24" s="1"/>
  <c r="A16" i="24"/>
  <c r="N16" i="24" s="1"/>
  <c r="A36" i="24"/>
  <c r="N36" i="24" s="1"/>
  <c r="A20" i="24"/>
  <c r="N20" i="24" s="1"/>
  <c r="A10" i="24"/>
  <c r="A11" i="24"/>
  <c r="N11" i="24" s="1"/>
  <c r="A13" i="24"/>
  <c r="N13" i="24" s="1"/>
  <c r="A37" i="24"/>
  <c r="N37" i="24" s="1"/>
  <c r="A39" i="24"/>
  <c r="N39" i="24" s="1"/>
  <c r="A14" i="24"/>
  <c r="N14" i="24" s="1"/>
  <c r="A22" i="24"/>
  <c r="N22" i="24" s="1"/>
  <c r="A15" i="24"/>
  <c r="N15" i="24" s="1"/>
  <c r="A28" i="24"/>
  <c r="N28" i="24" s="1"/>
  <c r="A12" i="24"/>
  <c r="N12" i="24" s="1"/>
  <c r="A34" i="24"/>
  <c r="N34" i="24" s="1"/>
  <c r="A38" i="24"/>
  <c r="N38" i="24" s="1"/>
  <c r="A40" i="24"/>
  <c r="N40" i="24" s="1"/>
  <c r="A35" i="24"/>
  <c r="N35" i="24" s="1"/>
  <c r="A21" i="24"/>
  <c r="N21" i="24" s="1"/>
  <c r="A30" i="24"/>
  <c r="N30" i="24" s="1"/>
  <c r="A32" i="24"/>
  <c r="N32" i="24" s="1"/>
  <c r="A31" i="24"/>
  <c r="N31" i="24" s="1"/>
  <c r="A33" i="24"/>
  <c r="N33" i="24" s="1"/>
  <c r="A26" i="24"/>
  <c r="N26" i="24" s="1"/>
  <c r="A19" i="24"/>
  <c r="N19" i="24" s="1"/>
  <c r="A29" i="24"/>
  <c r="N29" i="24" s="1"/>
  <c r="A17" i="24"/>
  <c r="N17" i="24" s="1"/>
  <c r="A25" i="24"/>
  <c r="N25" i="24" s="1"/>
  <c r="G6" i="23"/>
  <c r="K6" i="23"/>
  <c r="J7" i="23"/>
  <c r="M4" i="17"/>
  <c r="O6" i="23"/>
  <c r="H5" i="23"/>
  <c r="J6" i="23"/>
  <c r="O5" i="23"/>
  <c r="I4" i="17"/>
  <c r="N4" i="17"/>
  <c r="L4" i="17"/>
  <c r="J4" i="17"/>
  <c r="H7" i="23"/>
  <c r="F6" i="23"/>
  <c r="J5" i="23"/>
  <c r="E7" i="23"/>
  <c r="L5" i="23"/>
  <c r="K7" i="23"/>
  <c r="N7" i="23"/>
  <c r="E6" i="23"/>
  <c r="G5" i="23"/>
  <c r="I5" i="23"/>
  <c r="N5" i="23"/>
  <c r="H6" i="23"/>
  <c r="P5" i="23"/>
  <c r="K4" i="17"/>
  <c r="N6" i="23"/>
  <c r="M5" i="23"/>
  <c r="G7" i="23"/>
  <c r="I6" i="23"/>
  <c r="O7" i="23"/>
  <c r="F5" i="23"/>
  <c r="L6" i="23"/>
  <c r="I7" i="23"/>
  <c r="M7" i="23"/>
  <c r="L7" i="23"/>
  <c r="F7" i="23"/>
  <c r="E5" i="23"/>
  <c r="K5" i="23"/>
  <c r="M6" i="23"/>
  <c r="K41" i="30" l="1"/>
  <c r="P8" i="23"/>
  <c r="Q41" i="24"/>
  <c r="N11" i="30"/>
  <c r="O11" i="30" s="1"/>
  <c r="O41" i="30" s="1"/>
  <c r="N10" i="29"/>
  <c r="N10" i="28"/>
  <c r="N10" i="27"/>
  <c r="N10" i="26"/>
  <c r="N10" i="25"/>
  <c r="N10" i="24"/>
  <c r="D4" i="17"/>
  <c r="Q11" i="30" l="1"/>
  <c r="M8" i="23"/>
  <c r="N8" i="23"/>
  <c r="Q6" i="23"/>
  <c r="G8" i="23"/>
  <c r="K8" i="23"/>
  <c r="O8" i="23"/>
  <c r="E8" i="23"/>
  <c r="Q5" i="23"/>
  <c r="L8" i="23"/>
  <c r="Q7" i="23"/>
  <c r="H8" i="23"/>
  <c r="J8" i="23"/>
  <c r="I8" i="23"/>
  <c r="F8" i="23"/>
  <c r="Q41" i="30" l="1"/>
  <c r="Q8" i="23"/>
  <c r="P5" i="17" l="1"/>
  <c r="P41" i="16" l="1"/>
  <c r="J41" i="16"/>
  <c r="O40" i="16"/>
  <c r="C40" i="16"/>
  <c r="O39" i="16"/>
  <c r="C39" i="16"/>
  <c r="O38" i="16"/>
  <c r="C38" i="16"/>
  <c r="O37" i="16"/>
  <c r="C37" i="16"/>
  <c r="O36" i="16"/>
  <c r="C36" i="16"/>
  <c r="O35" i="16"/>
  <c r="C35" i="16"/>
  <c r="O34" i="16"/>
  <c r="C34" i="16"/>
  <c r="O33" i="16"/>
  <c r="C33" i="16"/>
  <c r="O32" i="16"/>
  <c r="C32" i="16"/>
  <c r="O31" i="16"/>
  <c r="C31" i="16"/>
  <c r="O30" i="16"/>
  <c r="C30" i="16"/>
  <c r="O29" i="16"/>
  <c r="C29" i="16"/>
  <c r="O28" i="16"/>
  <c r="C28" i="16"/>
  <c r="O27" i="16"/>
  <c r="C27" i="16"/>
  <c r="O26" i="16"/>
  <c r="C26" i="16"/>
  <c r="O25" i="16"/>
  <c r="C25" i="16"/>
  <c r="O24" i="16"/>
  <c r="C24" i="16"/>
  <c r="O23" i="16"/>
  <c r="C23" i="16"/>
  <c r="O22" i="16"/>
  <c r="C22" i="16"/>
  <c r="O21" i="16"/>
  <c r="C21" i="16"/>
  <c r="O20" i="16"/>
  <c r="C20" i="16"/>
  <c r="O19" i="16"/>
  <c r="C19" i="16"/>
  <c r="O18" i="16"/>
  <c r="C18" i="16"/>
  <c r="O17" i="16"/>
  <c r="C17" i="16"/>
  <c r="O16" i="16"/>
  <c r="C16" i="16"/>
  <c r="B16" i="16" s="1"/>
  <c r="O15" i="16"/>
  <c r="C15" i="16"/>
  <c r="O14" i="16"/>
  <c r="C14" i="16"/>
  <c r="O13" i="16"/>
  <c r="C13" i="16"/>
  <c r="O12" i="16"/>
  <c r="C12" i="16"/>
  <c r="O11" i="16"/>
  <c r="C11" i="16"/>
  <c r="B11" i="16" s="1"/>
  <c r="C10" i="16"/>
  <c r="F6" i="16"/>
  <c r="L5" i="16"/>
  <c r="I5" i="16"/>
  <c r="H10" i="16" s="1"/>
  <c r="F5" i="16"/>
  <c r="B14" i="16" l="1"/>
  <c r="B18" i="16"/>
  <c r="B20" i="16"/>
  <c r="B22" i="16"/>
  <c r="B24" i="16"/>
  <c r="B26" i="16"/>
  <c r="B28" i="16"/>
  <c r="B30" i="16"/>
  <c r="B32" i="16"/>
  <c r="B34" i="16"/>
  <c r="B36" i="16"/>
  <c r="B38" i="16"/>
  <c r="B40" i="16"/>
  <c r="B13" i="16"/>
  <c r="B15" i="16"/>
  <c r="B17" i="16"/>
  <c r="B19" i="16"/>
  <c r="B21" i="16"/>
  <c r="B23" i="16"/>
  <c r="B25" i="16"/>
  <c r="B27" i="16"/>
  <c r="B29" i="16"/>
  <c r="B31" i="16"/>
  <c r="B33" i="16"/>
  <c r="B35" i="16"/>
  <c r="B37" i="16"/>
  <c r="B39" i="16"/>
  <c r="B10" i="16"/>
  <c r="G40" i="16"/>
  <c r="G10" i="16"/>
  <c r="I10" i="16" s="1"/>
  <c r="K10" i="16" s="1"/>
  <c r="G13" i="16"/>
  <c r="G15" i="16"/>
  <c r="G17" i="16"/>
  <c r="G19" i="16"/>
  <c r="G21" i="16"/>
  <c r="G23" i="16"/>
  <c r="G25" i="16"/>
  <c r="G27" i="16"/>
  <c r="G29" i="16"/>
  <c r="H13" i="16"/>
  <c r="H15" i="16"/>
  <c r="H17" i="16"/>
  <c r="H19" i="16"/>
  <c r="H21" i="16"/>
  <c r="H23" i="16"/>
  <c r="H25" i="16"/>
  <c r="H27" i="16"/>
  <c r="H29" i="16"/>
  <c r="I29" i="16" s="1"/>
  <c r="G31" i="16"/>
  <c r="G33" i="16"/>
  <c r="G35" i="16"/>
  <c r="G37" i="16"/>
  <c r="G39" i="16"/>
  <c r="H31" i="16"/>
  <c r="H33" i="16"/>
  <c r="H35" i="16"/>
  <c r="H37" i="16"/>
  <c r="H39" i="16"/>
  <c r="G12" i="16"/>
  <c r="G14" i="16"/>
  <c r="G16" i="16"/>
  <c r="G18" i="16"/>
  <c r="G20" i="16"/>
  <c r="G22" i="16"/>
  <c r="I22" i="16" s="1"/>
  <c r="K22" i="16" s="1"/>
  <c r="Q22" i="16" s="1"/>
  <c r="G24" i="16"/>
  <c r="G26" i="16"/>
  <c r="G28" i="16"/>
  <c r="H12" i="16"/>
  <c r="H14" i="16"/>
  <c r="H16" i="16"/>
  <c r="H18" i="16"/>
  <c r="H20" i="16"/>
  <c r="H22" i="16"/>
  <c r="H24" i="16"/>
  <c r="H26" i="16"/>
  <c r="H28" i="16"/>
  <c r="I28" i="16" s="1"/>
  <c r="K28" i="16" s="1"/>
  <c r="Q28" i="16" s="1"/>
  <c r="G30" i="16"/>
  <c r="G32" i="16"/>
  <c r="I32" i="16" s="1"/>
  <c r="K32" i="16" s="1"/>
  <c r="Q32" i="16" s="1"/>
  <c r="G34" i="16"/>
  <c r="G36" i="16"/>
  <c r="G38" i="16"/>
  <c r="H30" i="16"/>
  <c r="H32" i="16"/>
  <c r="H34" i="16"/>
  <c r="H36" i="16"/>
  <c r="H38" i="16"/>
  <c r="H40" i="16"/>
  <c r="G11" i="16"/>
  <c r="E12" i="16"/>
  <c r="E16" i="16"/>
  <c r="A16" i="16" s="1"/>
  <c r="E11" i="16"/>
  <c r="E22" i="16"/>
  <c r="E28" i="16"/>
  <c r="E30" i="16"/>
  <c r="E32" i="16"/>
  <c r="E34" i="16"/>
  <c r="E36" i="16"/>
  <c r="E38" i="16"/>
  <c r="E40" i="16"/>
  <c r="E27" i="16"/>
  <c r="E13" i="16"/>
  <c r="E14" i="16"/>
  <c r="E31" i="16"/>
  <c r="E33" i="16"/>
  <c r="E35" i="16"/>
  <c r="E37" i="16"/>
  <c r="E39" i="16"/>
  <c r="E17" i="16"/>
  <c r="E19" i="16"/>
  <c r="E20" i="16"/>
  <c r="E21" i="16"/>
  <c r="E29" i="16"/>
  <c r="E18" i="16"/>
  <c r="E26" i="16"/>
  <c r="L6" i="17"/>
  <c r="I6" i="16"/>
  <c r="M6" i="17"/>
  <c r="N6" i="17"/>
  <c r="E23" i="16"/>
  <c r="E24" i="16"/>
  <c r="E25" i="16"/>
  <c r="E10" i="16"/>
  <c r="W19" i="16"/>
  <c r="E15" i="16"/>
  <c r="K6" i="17"/>
  <c r="J6" i="17"/>
  <c r="I6" i="17"/>
  <c r="H6" i="17"/>
  <c r="G6" i="17"/>
  <c r="F6" i="17"/>
  <c r="E6" i="17"/>
  <c r="I37" i="16" l="1"/>
  <c r="K37" i="16" s="1"/>
  <c r="Q37" i="16" s="1"/>
  <c r="I30" i="16"/>
  <c r="K30" i="16" s="1"/>
  <c r="Q30" i="16" s="1"/>
  <c r="I24" i="16"/>
  <c r="A38" i="16"/>
  <c r="I40" i="16"/>
  <c r="K40" i="16" s="1"/>
  <c r="Q40" i="16" s="1"/>
  <c r="I33" i="16"/>
  <c r="I25" i="16"/>
  <c r="K25" i="16" s="1"/>
  <c r="Q25" i="16" s="1"/>
  <c r="A11" i="16"/>
  <c r="A35" i="16"/>
  <c r="I12" i="16"/>
  <c r="K12" i="16" s="1"/>
  <c r="Q12" i="16" s="1"/>
  <c r="I15" i="16"/>
  <c r="K15" i="16" s="1"/>
  <c r="Q15" i="16" s="1"/>
  <c r="I17" i="16"/>
  <c r="I26" i="16"/>
  <c r="I13" i="16"/>
  <c r="K13" i="16" s="1"/>
  <c r="Q13" i="16" s="1"/>
  <c r="I34" i="16"/>
  <c r="K34" i="16" s="1"/>
  <c r="Q34" i="16" s="1"/>
  <c r="I20" i="16"/>
  <c r="K20" i="16" s="1"/>
  <c r="Q20" i="16" s="1"/>
  <c r="K24" i="16"/>
  <c r="Q24" i="16" s="1"/>
  <c r="I21" i="16"/>
  <c r="K21" i="16" s="1"/>
  <c r="Q21" i="16" s="1"/>
  <c r="I38" i="16"/>
  <c r="K38" i="16" s="1"/>
  <c r="Q38" i="16" s="1"/>
  <c r="I16" i="16"/>
  <c r="K16" i="16" s="1"/>
  <c r="I31" i="16"/>
  <c r="K31" i="16" s="1"/>
  <c r="Q31" i="16" s="1"/>
  <c r="I14" i="16"/>
  <c r="K14" i="16" s="1"/>
  <c r="Q14" i="16" s="1"/>
  <c r="I39" i="16"/>
  <c r="K39" i="16" s="1"/>
  <c r="Q39" i="16" s="1"/>
  <c r="I27" i="16"/>
  <c r="K27" i="16" s="1"/>
  <c r="Q27" i="16" s="1"/>
  <c r="I23" i="16"/>
  <c r="K23" i="16" s="1"/>
  <c r="Q23" i="16" s="1"/>
  <c r="K33" i="16"/>
  <c r="Q33" i="16" s="1"/>
  <c r="I18" i="16"/>
  <c r="K18" i="16" s="1"/>
  <c r="Q18" i="16" s="1"/>
  <c r="K26" i="16"/>
  <c r="Q26" i="16" s="1"/>
  <c r="I36" i="16"/>
  <c r="K36" i="16" s="1"/>
  <c r="Q36" i="16" s="1"/>
  <c r="I35" i="16"/>
  <c r="K35" i="16" s="1"/>
  <c r="Q35" i="16" s="1"/>
  <c r="K17" i="16"/>
  <c r="Q17" i="16" s="1"/>
  <c r="I19" i="16"/>
  <c r="K19" i="16" s="1"/>
  <c r="Q19" i="16" s="1"/>
  <c r="K29" i="16"/>
  <c r="Q29" i="16" s="1"/>
  <c r="I11" i="16"/>
  <c r="K11" i="16" s="1"/>
  <c r="A12" i="16"/>
  <c r="A22" i="16"/>
  <c r="N22" i="16" s="1"/>
  <c r="A14" i="16"/>
  <c r="A30" i="16"/>
  <c r="N30" i="16" s="1"/>
  <c r="A37" i="16"/>
  <c r="N37" i="16" s="1"/>
  <c r="A26" i="16"/>
  <c r="A18" i="16"/>
  <c r="A13" i="16"/>
  <c r="A40" i="16"/>
  <c r="N40" i="16" s="1"/>
  <c r="A17" i="16"/>
  <c r="A29" i="16"/>
  <c r="A34" i="16"/>
  <c r="A21" i="16"/>
  <c r="A36" i="16"/>
  <c r="A32" i="16"/>
  <c r="N32" i="16" s="1"/>
  <c r="A28" i="16"/>
  <c r="N28" i="16" s="1"/>
  <c r="A39" i="16"/>
  <c r="A19" i="16"/>
  <c r="A31" i="16"/>
  <c r="A33" i="16"/>
  <c r="A27" i="16"/>
  <c r="A20" i="16"/>
  <c r="A23" i="16"/>
  <c r="A25" i="16"/>
  <c r="A24" i="16"/>
  <c r="N24" i="16" s="1"/>
  <c r="A15" i="16"/>
  <c r="N38" i="16"/>
  <c r="A10" i="16"/>
  <c r="N23" i="16" l="1"/>
  <c r="N31" i="16"/>
  <c r="N19" i="16"/>
  <c r="N39" i="16"/>
  <c r="N25" i="16"/>
  <c r="N33" i="16"/>
  <c r="N21" i="16"/>
  <c r="N14" i="16"/>
  <c r="N12" i="16"/>
  <c r="N15" i="16"/>
  <c r="N17" i="16"/>
  <c r="N13" i="16"/>
  <c r="Q16" i="16"/>
  <c r="N16" i="16"/>
  <c r="N36" i="16"/>
  <c r="N26" i="16"/>
  <c r="N27" i="16"/>
  <c r="N20" i="16"/>
  <c r="N34" i="16"/>
  <c r="N18" i="16"/>
  <c r="N35" i="16"/>
  <c r="N29" i="16"/>
  <c r="Q11" i="16"/>
  <c r="N11" i="16"/>
  <c r="K41" i="16"/>
  <c r="N10" i="16"/>
  <c r="O10" i="16" s="1"/>
  <c r="O41" i="16" l="1"/>
  <c r="Q10" i="16"/>
  <c r="O4" i="17"/>
  <c r="O6" i="17" l="1"/>
  <c r="Q41" i="16"/>
  <c r="D6" i="17" l="1"/>
  <c r="P4" i="17"/>
  <c r="P6" i="17" s="1"/>
  <c r="I5" i="2" l="1"/>
</calcChain>
</file>

<file path=xl/sharedStrings.xml><?xml version="1.0" encoding="utf-8"?>
<sst xmlns="http://schemas.openxmlformats.org/spreadsheetml/2006/main" count="538" uniqueCount="98">
  <si>
    <t>年</t>
    <rPh sb="0" eb="1">
      <t>ネン</t>
    </rPh>
    <phoneticPr fontId="1"/>
  </si>
  <si>
    <t>勤務時間</t>
    <rPh sb="0" eb="2">
      <t>キンム</t>
    </rPh>
    <rPh sb="2" eb="4">
      <t>ジカン</t>
    </rPh>
    <phoneticPr fontId="1"/>
  </si>
  <si>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</si>
  <si>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</si>
  <si>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</si>
  <si>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勤怠</t>
    <rPh sb="0" eb="2">
      <t>キンタイ</t>
    </rPh>
    <phoneticPr fontId="1"/>
  </si>
  <si>
    <t>勤 務 届</t>
    <rPh sb="0" eb="1">
      <t>ツトム</t>
    </rPh>
    <rPh sb="2" eb="3">
      <t>ツトム</t>
    </rPh>
    <rPh sb="4" eb="5">
      <t>トドケ</t>
    </rPh>
    <phoneticPr fontId="1"/>
  </si>
  <si>
    <t>月分</t>
    <rPh sb="0" eb="1">
      <t>ガツ</t>
    </rPh>
    <rPh sb="1" eb="2">
      <t>ブン</t>
    </rPh>
    <phoneticPr fontId="1"/>
  </si>
  <si>
    <t>始業時刻</t>
    <rPh sb="0" eb="2">
      <t>シギョウ</t>
    </rPh>
    <rPh sb="2" eb="4">
      <t>ジコク</t>
    </rPh>
    <phoneticPr fontId="1"/>
  </si>
  <si>
    <t>休憩</t>
    <rPh sb="0" eb="2">
      <t>キュウケイ</t>
    </rPh>
    <phoneticPr fontId="1"/>
  </si>
  <si>
    <t>始業</t>
    <rPh sb="0" eb="2">
      <t>シギョウ</t>
    </rPh>
    <phoneticPr fontId="1"/>
  </si>
  <si>
    <t>終業</t>
    <rPh sb="0" eb="2">
      <t>シュウギョウ</t>
    </rPh>
    <phoneticPr fontId="1"/>
  </si>
  <si>
    <t>印</t>
    <rPh sb="0" eb="1">
      <t>イン</t>
    </rPh>
    <phoneticPr fontId="1"/>
  </si>
  <si>
    <t>計</t>
    <rPh sb="0" eb="1">
      <t>ケイ</t>
    </rPh>
    <phoneticPr fontId="1"/>
  </si>
  <si>
    <t>超　勤　時　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</si>
  <si>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深夜</t>
    <rPh sb="0" eb="2">
      <t>シンヤ</t>
    </rPh>
    <phoneticPr fontId="1"/>
  </si>
  <si>
    <t>備　考</t>
    <rPh sb="0" eb="1">
      <t>ビ</t>
    </rPh>
    <rPh sb="2" eb="3">
      <t>コウ</t>
    </rPh>
    <phoneticPr fontId="1"/>
  </si>
  <si>
    <t>実働
時間</t>
    <rPh sb="0" eb="2">
      <t>ジツドウ</t>
    </rPh>
    <rPh sb="3" eb="5">
      <t>ジカン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</si>
  <si>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</si>
  <si>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</si>
  <si>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終業時刻</t>
    <rPh sb="0" eb="2">
      <t>シュウギョウ</t>
    </rPh>
    <rPh sb="2" eb="4">
      <t>ジコク</t>
    </rPh>
    <phoneticPr fontId="1"/>
  </si>
  <si>
    <t>始業時刻</t>
    <rPh sb="0" eb="2">
      <t>シギョウ</t>
    </rPh>
    <rPh sb="2" eb="4">
      <t>ジコク</t>
    </rPh>
    <phoneticPr fontId="1"/>
  </si>
  <si>
    <t>終業時刻</t>
    <rPh sb="0" eb="2">
      <t>シュウギョウ</t>
    </rPh>
    <rPh sb="2" eb="4">
      <t>ジコク</t>
    </rPh>
    <phoneticPr fontId="1"/>
  </si>
  <si>
    <t>No</t>
    <phoneticPr fontId="1"/>
  </si>
  <si>
    <t>休憩時間</t>
    <rPh sb="0" eb="2">
      <t>キュウケイ</t>
    </rPh>
    <rPh sb="2" eb="4">
      <t>ジカン</t>
    </rPh>
    <phoneticPr fontId="1"/>
  </si>
  <si>
    <t>超勤開始時刻</t>
    <rPh sb="0" eb="2">
      <t>チョウキン</t>
    </rPh>
    <rPh sb="2" eb="4">
      <t>カイシ</t>
    </rPh>
    <rPh sb="4" eb="6">
      <t>ジコク</t>
    </rPh>
    <phoneticPr fontId="1"/>
  </si>
  <si>
    <t>所定労働時間(日)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</si>
  <si>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休憩時間（昼）</t>
    <rPh sb="0" eb="2">
      <t>キュウケイ</t>
    </rPh>
    <rPh sb="2" eb="4">
      <t>ジカン</t>
    </rPh>
    <rPh sb="5" eb="6">
      <t>ヒル</t>
    </rPh>
    <phoneticPr fontId="1"/>
  </si>
  <si>
    <t>控除時間</t>
    <rPh sb="0" eb="2">
      <t>コウジョ</t>
    </rPh>
    <rPh sb="2" eb="4">
      <t>ジカン</t>
    </rPh>
    <phoneticPr fontId="1"/>
  </si>
  <si>
    <t>所定労働時間(月)</t>
    <rPh sb="0" eb="2">
      <t>ショテイ</t>
    </rPh>
    <rPh sb="2" eb="4">
      <t>ロウドウ</t>
    </rPh>
    <rPh sb="4" eb="6">
      <t>ジカン</t>
    </rPh>
    <rPh sb="7" eb="8">
      <t>ツキ</t>
    </rPh>
    <phoneticPr fontId="1"/>
  </si>
  <si>
    <t>社員番号</t>
    <rPh sb="0" eb="2">
      <t>シャイン</t>
    </rPh>
    <rPh sb="2" eb="4">
      <t>バンゴウ</t>
    </rPh>
    <phoneticPr fontId="1"/>
  </si>
  <si>
    <t>氏　名</t>
    <rPh sb="0" eb="1">
      <t>シ</t>
    </rPh>
    <rPh sb="2" eb="3">
      <t>ナ</t>
    </rPh>
    <phoneticPr fontId="1"/>
  </si>
  <si>
    <t>勤　務　時　間</t>
    <rPh sb="0" eb="1">
      <t>ツトム</t>
    </rPh>
    <rPh sb="2" eb="3">
      <t>ツトム</t>
    </rPh>
    <rPh sb="4" eb="5">
      <t>ジ</t>
    </rPh>
    <rPh sb="6" eb="7">
      <t>アイダ</t>
    </rPh>
    <phoneticPr fontId="1"/>
  </si>
  <si>
    <t>勤 務 先</t>
    <rPh sb="0" eb="1">
      <t>ツトム</t>
    </rPh>
    <rPh sb="2" eb="3">
      <t>ツトム</t>
    </rPh>
    <rPh sb="4" eb="5">
      <t>サキ</t>
    </rPh>
    <phoneticPr fontId="1"/>
  </si>
  <si>
    <t>■ 勤務先設定</t>
    <rPh sb="2" eb="4">
      <t>キンム</t>
    </rPh>
    <rPh sb="4" eb="5">
      <t>サキ</t>
    </rPh>
    <rPh sb="5" eb="7">
      <t>セッテイ</t>
    </rPh>
    <phoneticPr fontId="1"/>
  </si>
  <si>
    <t>勤　務　先</t>
    <rPh sb="0" eb="1">
      <t>ツトム</t>
    </rPh>
    <rPh sb="2" eb="3">
      <t>ツトム</t>
    </rPh>
    <rPh sb="4" eb="5">
      <t>サキ</t>
    </rPh>
    <phoneticPr fontId="1"/>
  </si>
  <si>
    <t>所定労働時間（日）</t>
    <rPh sb="0" eb="2">
      <t>ショテイ</t>
    </rPh>
    <rPh sb="2" eb="4">
      <t>ロウドウ</t>
    </rPh>
    <rPh sb="4" eb="6">
      <t>ジカン</t>
    </rPh>
    <rPh sb="7" eb="8">
      <t>ヒ</t>
    </rPh>
    <phoneticPr fontId="1"/>
  </si>
  <si>
    <t>超勤開始時間</t>
    <rPh sb="0" eb="2">
      <t>チョウキン</t>
    </rPh>
    <rPh sb="2" eb="4">
      <t>カイシ</t>
    </rPh>
    <rPh sb="4" eb="6">
      <t>ジカン</t>
    </rPh>
    <phoneticPr fontId="1"/>
  </si>
  <si>
    <t>(祝日)</t>
    <rPh sb="1" eb="3">
      <t>シュクジツ</t>
    </rPh>
    <phoneticPr fontId="1"/>
  </si>
  <si>
    <t>祝</t>
    <rPh sb="0" eb="1">
      <t>シュク</t>
    </rPh>
    <phoneticPr fontId="1"/>
  </si>
  <si>
    <t>■超勤管理</t>
    <rPh sb="1" eb="3">
      <t>チョウキン</t>
    </rPh>
    <rPh sb="3" eb="5">
      <t>カンリ</t>
    </rPh>
    <phoneticPr fontId="1"/>
  </si>
  <si>
    <t>超 勤 時 間</t>
    <rPh sb="0" eb="1">
      <t>チョウ</t>
    </rPh>
    <rPh sb="2" eb="3">
      <t>ツトム</t>
    </rPh>
    <rPh sb="4" eb="5">
      <t>ジ</t>
    </rPh>
    <rPh sb="6" eb="7">
      <t>アイダ</t>
    </rPh>
    <phoneticPr fontId="1"/>
  </si>
  <si>
    <t>振休予定を
超勤に振替分</t>
    <rPh sb="0" eb="2">
      <t>フリキュウ</t>
    </rPh>
    <rPh sb="2" eb="4">
      <t>ヨテイ</t>
    </rPh>
    <rPh sb="6" eb="8">
      <t>チョウキン</t>
    </rPh>
    <rPh sb="9" eb="11">
      <t>フリカ</t>
    </rPh>
    <rPh sb="11" eb="12">
      <t>ブン</t>
    </rPh>
    <phoneticPr fontId="1"/>
  </si>
  <si>
    <t>部門</t>
    <rPh sb="0" eb="2">
      <t>ブモン</t>
    </rPh>
    <phoneticPr fontId="1"/>
  </si>
  <si>
    <t>ｻﾌﾞｺｰﾄﾞ</t>
    <phoneticPr fontId="1"/>
  </si>
  <si>
    <t>業種/契約/取引先</t>
    <phoneticPr fontId="1"/>
  </si>
  <si>
    <t>受注コード</t>
    <rPh sb="0" eb="2">
      <t>ジュチュウ</t>
    </rPh>
    <phoneticPr fontId="1"/>
  </si>
  <si>
    <t>■祝祭日設定</t>
    <rPh sb="1" eb="4">
      <t>シュクサイジツ</t>
    </rPh>
    <rPh sb="4" eb="6">
      <t>セッテイ</t>
    </rPh>
    <phoneticPr fontId="1"/>
  </si>
  <si>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</si>
  <si>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</si>
  <si>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</si>
  <si>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</si>
  <si>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</si>
  <si>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</si>
  <si>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</si>
  <si>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</si>
  <si>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文化の日</t>
  </si>
  <si>
    <t>勤労感謝の日</t>
  </si>
  <si>
    <t>元日</t>
  </si>
  <si>
    <t>成人の日</t>
  </si>
  <si>
    <t>建国記念の日</t>
  </si>
  <si>
    <t>天皇誕生日</t>
  </si>
  <si>
    <t>■工数(各月1日～月末)</t>
    <rPh sb="1" eb="3">
      <t>コウスウ</t>
    </rPh>
    <rPh sb="4" eb="5">
      <t>カク</t>
    </rPh>
    <rPh sb="5" eb="6">
      <t>ツキ</t>
    </rPh>
    <rPh sb="7" eb="8">
      <t>ニチ</t>
    </rPh>
    <rPh sb="9" eb="11">
      <t>ゲツマツ</t>
    </rPh>
    <phoneticPr fontId="1"/>
  </si>
  <si>
    <t>※3月1日～20日までの計。数式が異なります。</t>
    <rPh sb="2" eb="3">
      <t>ガツ</t>
    </rPh>
    <rPh sb="4" eb="5">
      <t>ニチ</t>
    </rPh>
    <rPh sb="8" eb="9">
      <t>ニチ</t>
    </rPh>
    <rPh sb="12" eb="13">
      <t>ケイ</t>
    </rPh>
    <rPh sb="14" eb="16">
      <t>スウシキ</t>
    </rPh>
    <rPh sb="17" eb="18">
      <t>コト</t>
    </rPh>
    <phoneticPr fontId="1"/>
  </si>
  <si>
    <t>祝</t>
    <rPh sb="0" eb="1">
      <t>シュク</t>
    </rPh>
    <phoneticPr fontId="1"/>
  </si>
  <si>
    <t>祝</t>
    <rPh sb="0" eb="1">
      <t>シュク</t>
    </rPh>
    <phoneticPr fontId="1"/>
  </si>
  <si>
    <t>HOGE</t>
    <phoneticPr fontId="1"/>
  </si>
  <si>
    <t>あい　うえお</t>
    <phoneticPr fontId="1"/>
  </si>
  <si>
    <t>承　認
1</t>
    <phoneticPr fontId="1"/>
  </si>
  <si>
    <t>承　認
2</t>
    <phoneticPr fontId="1"/>
  </si>
  <si>
    <t>2024/01/01</t>
  </si>
  <si>
    <t>2024/01/08</t>
  </si>
  <si>
    <t>2024/02/11</t>
  </si>
  <si>
    <t>2024/02/12</t>
  </si>
  <si>
    <t>建国記念の日 振替休日</t>
  </si>
  <si>
    <t>2024/02/23</t>
  </si>
  <si>
    <t>2024/03/20</t>
  </si>
  <si>
    <t>春分の日</t>
  </si>
  <si>
    <t>2024/04/29</t>
  </si>
  <si>
    <t>2024/05/03</t>
  </si>
  <si>
    <t>2024/05/04</t>
  </si>
  <si>
    <t>2024/05/05</t>
  </si>
  <si>
    <t>2024/05/06</t>
  </si>
  <si>
    <t>こどもの日 振替休日</t>
  </si>
  <si>
    <t>2024/07/15</t>
  </si>
  <si>
    <t>2024/08/11</t>
  </si>
  <si>
    <t>2024/08/12</t>
  </si>
  <si>
    <t>休日 山の日</t>
  </si>
  <si>
    <t>2024/09/16</t>
  </si>
  <si>
    <t>2024/09/22</t>
  </si>
  <si>
    <t>2024/09/23</t>
  </si>
  <si>
    <t>秋分の日 振替休日</t>
  </si>
  <si>
    <t>2024/10/14</t>
  </si>
  <si>
    <t>スポーツの日</t>
  </si>
  <si>
    <t>2024/11/03</t>
  </si>
  <si>
    <t>2024/11/04</t>
  </si>
  <si>
    <t>文化の日 振替休日</t>
  </si>
  <si>
    <t>2024/11/23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</si>
</sst>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h]:mm"/>
    <numFmt numFmtId="177" formatCode="000"/>
    <numFmt numFmtId="180" formatCode="00"/>
    <numFmt numFmtId="183" formatCode="0.0_ "/>
  </numFmts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color theme="1"/>
      <name val="Yu Gothic UI"/>
      <family val="3"/>
      <charset val="128"/>
    </font>
    <font>
      <b/>
      <sz val="12"/>
      <color theme="1"/>
      <name val="Yu Gothic UI"/>
      <family val="3"/>
      <charset val="128"/>
    </font>
    <font>
      <b/>
      <sz val="11"/>
      <color theme="1"/>
      <name val="Yu Gothic UI"/>
      <family val="3"/>
      <charset val="128"/>
    </font>
    <font>
      <sz val="10"/>
      <color theme="0"/>
      <name val="Yu Gothic UI"/>
      <family val="3"/>
      <charset val="128"/>
    </font>
    <font>
      <b/>
      <sz val="10"/>
      <color rgb="FFFF0000"/>
      <name val="Yu Gothic UI"/>
      <family val="3"/>
      <charset val="128"/>
    </font>
    <font>
      <sz val="10"/>
      <name val="Yu Gothic UI"/>
      <family val="3"/>
      <charset val="128"/>
    </font>
    <font>
      <sz val="9"/>
      <name val="Yu Gothic UI"/>
      <family val="3"/>
      <charset val="128"/>
    </font>
    <font>
      <sz val="9"/>
      <color theme="1"/>
      <name val="Yu Gothic UI"/>
      <family val="3"/>
      <charset val="128"/>
    </font>
    <font>
      <sz val="9"/>
      <color theme="0" tint="-0.249977111117893"/>
      <name val="Yu Gothic UI"/>
      <family val="3"/>
      <charset val="128"/>
    </font>
    <font>
      <sz val="8"/>
      <color theme="1"/>
      <name val="Yu Gothic UI"/>
      <family val="3"/>
      <charset val="128"/>
    </font>
    <font>
      <sz val="8"/>
      <name val="Yu Gothic UI"/>
      <family val="3"/>
      <charset val="128"/>
    </font>
    <font>
      <b/>
      <sz val="9"/>
      <color theme="1"/>
      <name val="Yu Gothic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hair">
        <color indexed="64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03">
    <xf numFmtId="0" fontId="0" fillId="0" borderId="0" xfId="0">
      <alignment vertical="center"/>
    </xf>
    <xf numFmtId="0" fontId="3" fillId="0" borderId="0" xfId="0" applyFont="1" applyAlignment="1">
      <alignment horizontal="center" vertical="center" shrinkToFit="1"/>
    </xf>
    <xf numFmtId="0" fontId="4" fillId="0" borderId="0" xfId="0" applyFont="1" applyAlignment="1">
      <alignment shrinkToFit="1"/>
    </xf>
    <xf numFmtId="0" fontId="6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3" fillId="0" borderId="0" xfId="0" applyFont="1" applyAlignment="1">
      <alignment vertical="center" wrapText="1" shrinkToFit="1"/>
    </xf>
    <xf numFmtId="177" fontId="10" fillId="0" borderId="46" xfId="0" applyNumberFormat="1" applyFont="1" applyBorder="1" applyAlignment="1">
      <alignment horizontal="center" vertical="center" shrinkToFit="1"/>
    </xf>
    <xf numFmtId="0" fontId="10" fillId="0" borderId="12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shrinkToFit="1"/>
    </xf>
    <xf numFmtId="176" fontId="6" fillId="0" borderId="0" xfId="0" applyNumberFormat="1" applyFont="1" applyAlignment="1">
      <alignment horizontal="center" vertical="center" shrinkToFit="1"/>
    </xf>
    <xf numFmtId="0" fontId="3" fillId="0" borderId="3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176" fontId="8" fillId="3" borderId="2" xfId="0" applyNumberFormat="1" applyFont="1" applyFill="1" applyBorder="1" applyAlignment="1">
      <alignment horizontal="center" shrinkToFit="1"/>
    </xf>
    <xf numFmtId="176" fontId="8" fillId="3" borderId="43" xfId="0" applyNumberFormat="1" applyFont="1" applyFill="1" applyBorder="1" applyAlignment="1">
      <alignment horizontal="center" shrinkToFit="1"/>
    </xf>
    <xf numFmtId="176" fontId="8" fillId="3" borderId="19" xfId="0" applyNumberFormat="1" applyFont="1" applyFill="1" applyBorder="1" applyAlignment="1">
      <alignment horizontal="center" shrinkToFit="1"/>
    </xf>
    <xf numFmtId="176" fontId="8" fillId="3" borderId="7" xfId="0" applyNumberFormat="1" applyFont="1" applyFill="1" applyBorder="1" applyAlignment="1">
      <alignment horizontal="center" shrinkToFit="1"/>
    </xf>
    <xf numFmtId="176" fontId="8" fillId="3" borderId="8" xfId="0" applyNumberFormat="1" applyFont="1" applyFill="1" applyBorder="1" applyAlignment="1">
      <alignment horizontal="center" shrinkToFit="1"/>
    </xf>
    <xf numFmtId="176" fontId="8" fillId="3" borderId="6" xfId="0" applyNumberFormat="1" applyFont="1" applyFill="1" applyBorder="1" applyAlignment="1">
      <alignment horizontal="center" shrinkToFit="1"/>
    </xf>
    <xf numFmtId="176" fontId="8" fillId="3" borderId="23" xfId="0" applyNumberFormat="1" applyFont="1" applyFill="1" applyBorder="1" applyAlignment="1">
      <alignment horizontal="center" shrinkToFit="1"/>
    </xf>
    <xf numFmtId="0" fontId="10" fillId="0" borderId="0" xfId="0" applyFont="1" applyAlignment="1">
      <alignment horizontal="center" vertical="center" shrinkToFit="1"/>
    </xf>
    <xf numFmtId="0" fontId="10" fillId="0" borderId="9" xfId="0" applyFont="1" applyBorder="1" applyAlignment="1">
      <alignment vertical="center" shrinkToFit="1"/>
    </xf>
    <xf numFmtId="0" fontId="11" fillId="0" borderId="0" xfId="0" applyFont="1" applyAlignment="1">
      <alignment vertical="center" shrinkToFit="1"/>
    </xf>
    <xf numFmtId="176" fontId="10" fillId="3" borderId="32" xfId="0" applyNumberFormat="1" applyFont="1" applyFill="1" applyBorder="1" applyAlignment="1">
      <alignment horizontal="center" vertical="center" shrinkToFit="1"/>
    </xf>
    <xf numFmtId="20" fontId="10" fillId="3" borderId="40" xfId="0" applyNumberFormat="1" applyFont="1" applyFill="1" applyBorder="1" applyAlignment="1">
      <alignment horizontal="center" vertical="center" shrinkToFit="1"/>
    </xf>
    <xf numFmtId="20" fontId="9" fillId="3" borderId="37" xfId="0" applyNumberFormat="1" applyFont="1" applyFill="1" applyBorder="1" applyAlignment="1">
      <alignment horizontal="center" vertical="center" shrinkToFit="1"/>
    </xf>
    <xf numFmtId="20" fontId="10" fillId="3" borderId="32" xfId="0" applyNumberFormat="1" applyFont="1" applyFill="1" applyBorder="1" applyAlignment="1">
      <alignment horizontal="center" vertical="center" shrinkToFit="1"/>
    </xf>
    <xf numFmtId="176" fontId="9" fillId="3" borderId="32" xfId="0" applyNumberFormat="1" applyFont="1" applyFill="1" applyBorder="1" applyAlignment="1">
      <alignment horizontal="center" vertical="center" shrinkToFit="1"/>
    </xf>
    <xf numFmtId="20" fontId="11" fillId="0" borderId="0" xfId="0" applyNumberFormat="1" applyFont="1" applyAlignment="1">
      <alignment vertical="center" shrinkToFit="1"/>
    </xf>
    <xf numFmtId="0" fontId="10" fillId="0" borderId="0" xfId="0" applyFont="1" applyAlignment="1">
      <alignment vertical="center" shrinkToFit="1"/>
    </xf>
    <xf numFmtId="0" fontId="10" fillId="0" borderId="9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shrinkToFit="1"/>
    </xf>
    <xf numFmtId="0" fontId="10" fillId="0" borderId="20" xfId="0" applyFont="1" applyBorder="1" applyAlignment="1">
      <alignment vertical="center" shrinkToFit="1"/>
    </xf>
    <xf numFmtId="0" fontId="10" fillId="0" borderId="20" xfId="0" applyFont="1" applyBorder="1" applyAlignment="1">
      <alignment vertical="center" textRotation="255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14" fillId="0" borderId="19" xfId="0" applyFont="1" applyBorder="1" applyAlignment="1">
      <alignment horizontal="center" vertical="center" shrinkToFit="1"/>
    </xf>
    <xf numFmtId="0" fontId="14" fillId="0" borderId="8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0" fillId="0" borderId="15" xfId="0" applyFont="1" applyBorder="1" applyAlignment="1">
      <alignment horizontal="center" shrinkToFit="1"/>
    </xf>
    <xf numFmtId="176" fontId="10" fillId="3" borderId="15" xfId="0" applyNumberFormat="1" applyFont="1" applyFill="1" applyBorder="1" applyAlignment="1">
      <alignment horizontal="center" shrinkToFit="1"/>
    </xf>
    <xf numFmtId="176" fontId="9" fillId="3" borderId="15" xfId="0" applyNumberFormat="1" applyFont="1" applyFill="1" applyBorder="1" applyAlignment="1">
      <alignment horizontal="center" shrinkToFit="1"/>
    </xf>
    <xf numFmtId="176" fontId="10" fillId="5" borderId="15" xfId="0" applyNumberFormat="1" applyFont="1" applyFill="1" applyBorder="1" applyAlignment="1">
      <alignment horizontal="center" shrinkToFit="1"/>
    </xf>
    <xf numFmtId="176" fontId="10" fillId="3" borderId="51" xfId="0" applyNumberFormat="1" applyFont="1" applyFill="1" applyBorder="1" applyAlignment="1">
      <alignment horizontal="center" shrinkToFit="1"/>
    </xf>
    <xf numFmtId="176" fontId="10" fillId="5" borderId="52" xfId="0" applyNumberFormat="1" applyFont="1" applyFill="1" applyBorder="1" applyAlignment="1">
      <alignment horizontal="center" shrinkToFit="1"/>
    </xf>
    <xf numFmtId="176" fontId="10" fillId="5" borderId="30" xfId="0" applyNumberFormat="1" applyFont="1" applyFill="1" applyBorder="1" applyAlignment="1">
      <alignment horizontal="center" shrinkToFit="1"/>
    </xf>
    <xf numFmtId="176" fontId="10" fillId="5" borderId="46" xfId="0" applyNumberFormat="1" applyFont="1" applyFill="1" applyBorder="1" applyAlignment="1">
      <alignment horizontal="center" shrinkToFit="1"/>
    </xf>
    <xf numFmtId="176" fontId="10" fillId="5" borderId="53" xfId="0" applyNumberFormat="1" applyFont="1" applyFill="1" applyBorder="1" applyAlignment="1">
      <alignment horizontal="center" shrinkToFit="1"/>
    </xf>
    <xf numFmtId="0" fontId="10" fillId="0" borderId="3" xfId="0" applyFont="1" applyBorder="1" applyAlignment="1">
      <alignment horizontal="center" shrinkToFit="1"/>
    </xf>
    <xf numFmtId="176" fontId="10" fillId="3" borderId="3" xfId="0" applyNumberFormat="1" applyFont="1" applyFill="1" applyBorder="1" applyAlignment="1">
      <alignment horizontal="center" shrinkToFit="1"/>
    </xf>
    <xf numFmtId="176" fontId="9" fillId="3" borderId="3" xfId="0" applyNumberFormat="1" applyFont="1" applyFill="1" applyBorder="1" applyAlignment="1">
      <alignment horizontal="center" shrinkToFit="1"/>
    </xf>
    <xf numFmtId="176" fontId="10" fillId="5" borderId="3" xfId="0" applyNumberFormat="1" applyFont="1" applyFill="1" applyBorder="1" applyAlignment="1">
      <alignment horizontal="center" shrinkToFit="1"/>
    </xf>
    <xf numFmtId="176" fontId="10" fillId="3" borderId="54" xfId="0" applyNumberFormat="1" applyFont="1" applyFill="1" applyBorder="1" applyAlignment="1">
      <alignment horizontal="center" shrinkToFit="1"/>
    </xf>
    <xf numFmtId="176" fontId="10" fillId="5" borderId="49" xfId="0" applyNumberFormat="1" applyFont="1" applyFill="1" applyBorder="1" applyAlignment="1">
      <alignment horizontal="center" shrinkToFit="1"/>
    </xf>
    <xf numFmtId="176" fontId="10" fillId="5" borderId="16" xfId="0" applyNumberFormat="1" applyFont="1" applyFill="1" applyBorder="1" applyAlignment="1">
      <alignment horizontal="center" shrinkToFit="1"/>
    </xf>
    <xf numFmtId="176" fontId="10" fillId="5" borderId="50" xfId="0" applyNumberFormat="1" applyFont="1" applyFill="1" applyBorder="1" applyAlignment="1">
      <alignment horizontal="center" shrinkToFit="1"/>
    </xf>
    <xf numFmtId="176" fontId="10" fillId="5" borderId="48" xfId="0" applyNumberFormat="1" applyFont="1" applyFill="1" applyBorder="1" applyAlignment="1">
      <alignment horizontal="center" shrinkToFit="1"/>
    </xf>
    <xf numFmtId="176" fontId="9" fillId="3" borderId="5" xfId="0" applyNumberFormat="1" applyFont="1" applyFill="1" applyBorder="1" applyAlignment="1">
      <alignment horizontal="center" shrinkToFit="1"/>
    </xf>
    <xf numFmtId="176" fontId="10" fillId="5" borderId="5" xfId="0" applyNumberFormat="1" applyFont="1" applyFill="1" applyBorder="1" applyAlignment="1">
      <alignment horizontal="center" shrinkToFit="1"/>
    </xf>
    <xf numFmtId="176" fontId="10" fillId="3" borderId="55" xfId="0" applyNumberFormat="1" applyFont="1" applyFill="1" applyBorder="1" applyAlignment="1">
      <alignment horizontal="center" shrinkToFit="1"/>
    </xf>
    <xf numFmtId="176" fontId="10" fillId="5" borderId="56" xfId="0" applyNumberFormat="1" applyFont="1" applyFill="1" applyBorder="1" applyAlignment="1">
      <alignment horizontal="center" shrinkToFit="1"/>
    </xf>
    <xf numFmtId="176" fontId="10" fillId="5" borderId="33" xfId="0" applyNumberFormat="1" applyFont="1" applyFill="1" applyBorder="1" applyAlignment="1">
      <alignment horizontal="center" shrinkToFit="1"/>
    </xf>
    <xf numFmtId="176" fontId="10" fillId="3" borderId="5" xfId="0" applyNumberFormat="1" applyFont="1" applyFill="1" applyBorder="1" applyAlignment="1">
      <alignment horizontal="center" shrinkToFit="1"/>
    </xf>
    <xf numFmtId="176" fontId="10" fillId="5" borderId="47" xfId="0" applyNumberFormat="1" applyFont="1" applyFill="1" applyBorder="1" applyAlignment="1">
      <alignment horizontal="center" shrinkToFit="1"/>
    </xf>
    <xf numFmtId="176" fontId="10" fillId="5" borderId="57" xfId="0" applyNumberFormat="1" applyFont="1" applyFill="1" applyBorder="1" applyAlignment="1">
      <alignment horizontal="center" shrinkToFit="1"/>
    </xf>
    <xf numFmtId="0" fontId="9" fillId="3" borderId="7" xfId="0" applyFont="1" applyFill="1" applyBorder="1" applyAlignment="1">
      <alignment vertical="center" shrinkToFit="1"/>
    </xf>
    <xf numFmtId="176" fontId="9" fillId="3" borderId="15" xfId="0" applyNumberFormat="1" applyFont="1" applyFill="1" applyBorder="1" applyAlignment="1" applyProtection="1">
      <alignment horizontal="center" shrinkToFit="1"/>
      <protection locked="0"/>
    </xf>
    <xf numFmtId="176" fontId="9" fillId="3" borderId="3" xfId="0" applyNumberFormat="1" applyFont="1" applyFill="1" applyBorder="1" applyAlignment="1" applyProtection="1">
      <alignment horizontal="center" shrinkToFit="1"/>
      <protection locked="0"/>
    </xf>
    <xf numFmtId="176" fontId="9" fillId="3" borderId="5" xfId="0" applyNumberFormat="1" applyFont="1" applyFill="1" applyBorder="1" applyAlignment="1" applyProtection="1">
      <alignment horizontal="center" shrinkToFit="1"/>
      <protection locked="0"/>
    </xf>
    <xf numFmtId="20" fontId="3" fillId="0" borderId="3" xfId="0" applyNumberFormat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0" fontId="3" fillId="2" borderId="60" xfId="0" applyFont="1" applyFill="1" applyBorder="1" applyAlignment="1">
      <alignment horizontal="center" vertical="center" shrinkToFit="1"/>
    </xf>
    <xf numFmtId="20" fontId="3" fillId="2" borderId="60" xfId="0" applyNumberFormat="1" applyFont="1" applyFill="1" applyBorder="1" applyAlignment="1">
      <alignment horizontal="center" vertical="center" shrinkToFit="1"/>
    </xf>
    <xf numFmtId="20" fontId="3" fillId="2" borderId="61" xfId="0" applyNumberFormat="1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20" fontId="3" fillId="2" borderId="3" xfId="0" applyNumberFormat="1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20" fontId="3" fillId="0" borderId="4" xfId="0" applyNumberFormat="1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3" xfId="0" applyFont="1" applyBorder="1" applyAlignment="1">
      <alignment vertical="center" shrinkToFit="1"/>
    </xf>
    <xf numFmtId="0" fontId="3" fillId="2" borderId="5" xfId="0" applyFont="1" applyFill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0" fontId="3" fillId="0" borderId="0" xfId="0" applyFont="1">
      <alignment vertical="center"/>
    </xf>
    <xf numFmtId="0" fontId="10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6" borderId="62" xfId="0" applyFont="1" applyFill="1" applyBorder="1" applyAlignment="1">
      <alignment horizontal="center"/>
    </xf>
    <xf numFmtId="0" fontId="3" fillId="6" borderId="63" xfId="0" applyFont="1" applyFill="1" applyBorder="1" applyAlignment="1">
      <alignment horizontal="center"/>
    </xf>
    <xf numFmtId="176" fontId="3" fillId="0" borderId="62" xfId="0" applyNumberFormat="1" applyFont="1" applyBorder="1" applyAlignment="1">
      <alignment horizontal="right"/>
    </xf>
    <xf numFmtId="176" fontId="3" fillId="0" borderId="63" xfId="0" applyNumberFormat="1" applyFont="1" applyBorder="1" applyAlignment="1">
      <alignment horizontal="right"/>
    </xf>
    <xf numFmtId="0" fontId="3" fillId="6" borderId="32" xfId="0" applyFont="1" applyFill="1" applyBorder="1" applyAlignment="1">
      <alignment horizontal="center"/>
    </xf>
    <xf numFmtId="176" fontId="3" fillId="0" borderId="32" xfId="0" applyNumberFormat="1" applyFont="1" applyBorder="1" applyAlignment="1">
      <alignment horizontal="right"/>
    </xf>
    <xf numFmtId="49" fontId="3" fillId="0" borderId="0" xfId="0" applyNumberFormat="1" applyFont="1" applyAlignment="1">
      <alignment vertical="center" shrinkToFit="1"/>
    </xf>
    <xf numFmtId="49" fontId="3" fillId="0" borderId="0" xfId="0" applyNumberFormat="1" applyFont="1">
      <alignment vertical="center"/>
    </xf>
    <xf numFmtId="49" fontId="3" fillId="6" borderId="2" xfId="0" applyNumberFormat="1" applyFont="1" applyFill="1" applyBorder="1" applyAlignment="1">
      <alignment vertical="center" shrinkToFit="1"/>
    </xf>
    <xf numFmtId="49" fontId="3" fillId="0" borderId="60" xfId="0" applyNumberFormat="1" applyFont="1" applyBorder="1">
      <alignment vertical="center"/>
    </xf>
    <xf numFmtId="49" fontId="3" fillId="0" borderId="60" xfId="0" applyNumberFormat="1" applyFont="1" applyBorder="1" applyAlignment="1">
      <alignment vertical="center" shrinkToFit="1"/>
    </xf>
    <xf numFmtId="49" fontId="3" fillId="0" borderId="3" xfId="0" applyNumberFormat="1" applyFont="1" applyBorder="1">
      <alignment vertical="center"/>
    </xf>
    <xf numFmtId="49" fontId="3" fillId="0" borderId="3" xfId="0" applyNumberFormat="1" applyFont="1" applyBorder="1" applyAlignment="1">
      <alignment vertical="center" shrinkToFit="1"/>
    </xf>
    <xf numFmtId="49" fontId="3" fillId="0" borderId="4" xfId="0" applyNumberFormat="1" applyFont="1" applyBorder="1">
      <alignment vertical="center"/>
    </xf>
    <xf numFmtId="49" fontId="3" fillId="0" borderId="4" xfId="0" applyNumberFormat="1" applyFont="1" applyBorder="1" applyAlignment="1">
      <alignment vertical="center" shrinkToFit="1"/>
    </xf>
    <xf numFmtId="49" fontId="3" fillId="0" borderId="5" xfId="0" applyNumberFormat="1" applyFont="1" applyBorder="1">
      <alignment vertical="center"/>
    </xf>
    <xf numFmtId="49" fontId="3" fillId="0" borderId="5" xfId="0" applyNumberFormat="1" applyFont="1" applyBorder="1" applyAlignment="1">
      <alignment vertical="center" shrinkToFit="1"/>
    </xf>
    <xf numFmtId="0" fontId="9" fillId="6" borderId="62" xfId="0" applyFont="1" applyFill="1" applyBorder="1" applyAlignment="1">
      <alignment horizontal="center" vertical="center" shrinkToFit="1"/>
    </xf>
    <xf numFmtId="0" fontId="9" fillId="6" borderId="63" xfId="0" applyFont="1" applyFill="1" applyBorder="1" applyAlignment="1">
      <alignment horizontal="center" vertical="center" shrinkToFit="1"/>
    </xf>
    <xf numFmtId="0" fontId="9" fillId="6" borderId="32" xfId="0" applyFont="1" applyFill="1" applyBorder="1" applyAlignment="1">
      <alignment horizontal="center" vertical="center" shrinkToFit="1"/>
    </xf>
    <xf numFmtId="180" fontId="9" fillId="0" borderId="62" xfId="0" applyNumberFormat="1" applyFont="1" applyBorder="1" applyAlignment="1">
      <alignment horizontal="center" vertical="center" shrinkToFit="1"/>
    </xf>
    <xf numFmtId="0" fontId="9" fillId="0" borderId="63" xfId="0" applyFont="1" applyBorder="1" applyAlignment="1">
      <alignment horizontal="center" vertical="center" shrinkToFit="1"/>
    </xf>
    <xf numFmtId="0" fontId="9" fillId="0" borderId="32" xfId="0" applyFont="1" applyBorder="1" applyAlignment="1">
      <alignment horizontal="center" vertical="center" shrinkToFit="1"/>
    </xf>
    <xf numFmtId="183" fontId="3" fillId="0" borderId="63" xfId="0" applyNumberFormat="1" applyFont="1" applyBorder="1" applyAlignment="1">
      <alignment horizontal="right"/>
    </xf>
    <xf numFmtId="183" fontId="3" fillId="0" borderId="32" xfId="0" applyNumberFormat="1" applyFont="1" applyBorder="1" applyAlignment="1">
      <alignment horizontal="right"/>
    </xf>
    <xf numFmtId="180" fontId="9" fillId="0" borderId="6" xfId="0" applyNumberFormat="1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3" fillId="0" borderId="0" xfId="0" quotePrefix="1" applyFont="1" applyAlignment="1"/>
    <xf numFmtId="183" fontId="3" fillId="7" borderId="63" xfId="0" applyNumberFormat="1" applyFont="1" applyFill="1" applyBorder="1" applyAlignment="1">
      <alignment horizontal="right"/>
    </xf>
    <xf numFmtId="0" fontId="3" fillId="7" borderId="0" xfId="0" applyFont="1" applyFill="1" applyAlignment="1"/>
    <xf numFmtId="0" fontId="10" fillId="0" borderId="10" xfId="0" applyFont="1" applyBorder="1" applyAlignment="1">
      <alignment horizontal="center" vertical="center" wrapText="1" shrinkToFit="1"/>
    </xf>
    <xf numFmtId="0" fontId="10" fillId="0" borderId="11" xfId="0" applyFont="1" applyBorder="1" applyAlignment="1">
      <alignment horizontal="center" vertical="center" wrapText="1" shrinkToFit="1"/>
    </xf>
    <xf numFmtId="0" fontId="10" fillId="0" borderId="12" xfId="0" applyFont="1" applyBorder="1" applyAlignment="1">
      <alignment horizontal="center" vertical="center" wrapText="1" shrinkToFit="1"/>
    </xf>
    <xf numFmtId="0" fontId="10" fillId="0" borderId="13" xfId="0" applyFont="1" applyBorder="1" applyAlignment="1">
      <alignment horizontal="center" vertical="center" wrapText="1" shrinkToFit="1"/>
    </xf>
    <xf numFmtId="177" fontId="10" fillId="6" borderId="22" xfId="0" applyNumberFormat="1" applyFont="1" applyFill="1" applyBorder="1" applyAlignment="1">
      <alignment horizontal="center" vertical="center" shrinkToFit="1"/>
    </xf>
    <xf numFmtId="177" fontId="10" fillId="6" borderId="44" xfId="0" applyNumberFormat="1" applyFont="1" applyFill="1" applyBorder="1" applyAlignment="1">
      <alignment horizontal="center" vertical="center" shrinkToFit="1"/>
    </xf>
    <xf numFmtId="177" fontId="10" fillId="6" borderId="30" xfId="0" applyNumberFormat="1" applyFont="1" applyFill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 shrinkToFit="1"/>
    </xf>
    <xf numFmtId="0" fontId="3" fillId="0" borderId="35" xfId="0" applyFont="1" applyBorder="1" applyAlignment="1">
      <alignment horizontal="center" vertical="center" shrinkToFit="1"/>
    </xf>
    <xf numFmtId="0" fontId="3" fillId="0" borderId="36" xfId="0" applyFont="1" applyBorder="1" applyAlignment="1">
      <alignment horizontal="center" vertical="center" shrinkToFit="1"/>
    </xf>
    <xf numFmtId="0" fontId="3" fillId="6" borderId="59" xfId="0" applyFont="1" applyFill="1" applyBorder="1" applyAlignment="1">
      <alignment horizontal="center" vertical="center" shrinkToFit="1"/>
    </xf>
    <xf numFmtId="0" fontId="3" fillId="6" borderId="9" xfId="0" applyFont="1" applyFill="1" applyBorder="1" applyAlignment="1">
      <alignment horizontal="center" vertical="center" shrinkToFit="1"/>
    </xf>
    <xf numFmtId="0" fontId="3" fillId="6" borderId="13" xfId="0" applyFont="1" applyFill="1" applyBorder="1" applyAlignment="1">
      <alignment horizontal="center" vertical="center" shrinkToFit="1"/>
    </xf>
    <xf numFmtId="0" fontId="10" fillId="5" borderId="6" xfId="0" applyFont="1" applyFill="1" applyBorder="1" applyAlignment="1">
      <alignment horizontal="center" vertical="center" shrinkToFit="1"/>
    </xf>
    <xf numFmtId="0" fontId="10" fillId="5" borderId="7" xfId="0" applyFont="1" applyFill="1" applyBorder="1" applyAlignment="1">
      <alignment horizontal="center" vertical="center" shrinkToFit="1"/>
    </xf>
    <xf numFmtId="0" fontId="10" fillId="5" borderId="8" xfId="0" applyFont="1" applyFill="1" applyBorder="1" applyAlignment="1">
      <alignment horizontal="center" vertical="center" shrinkToFit="1"/>
    </xf>
    <xf numFmtId="0" fontId="10" fillId="4" borderId="41" xfId="0" applyFont="1" applyFill="1" applyBorder="1" applyAlignment="1">
      <alignment horizontal="center" vertical="center" shrinkToFit="1"/>
    </xf>
    <xf numFmtId="0" fontId="10" fillId="4" borderId="38" xfId="0" applyFont="1" applyFill="1" applyBorder="1" applyAlignment="1">
      <alignment horizontal="center" vertical="center" shrinkToFit="1"/>
    </xf>
    <xf numFmtId="0" fontId="10" fillId="4" borderId="39" xfId="0" applyFont="1" applyFill="1" applyBorder="1" applyAlignment="1">
      <alignment horizontal="center" vertical="center" shrinkToFit="1"/>
    </xf>
    <xf numFmtId="0" fontId="11" fillId="0" borderId="10" xfId="0" applyFont="1" applyBorder="1" applyAlignment="1">
      <alignment horizontal="center" vertical="center" shrinkToFit="1"/>
    </xf>
    <xf numFmtId="0" fontId="11" fillId="0" borderId="11" xfId="0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 shrinkToFit="1"/>
    </xf>
    <xf numFmtId="0" fontId="11" fillId="0" borderId="20" xfId="0" applyFont="1" applyBorder="1" applyAlignment="1">
      <alignment horizontal="center" vertical="center" shrinkToFit="1"/>
    </xf>
    <xf numFmtId="0" fontId="11" fillId="0" borderId="12" xfId="0" applyFont="1" applyBorder="1" applyAlignment="1">
      <alignment horizontal="center" vertical="center" shrinkToFit="1"/>
    </xf>
    <xf numFmtId="0" fontId="11" fillId="0" borderId="13" xfId="0" applyFont="1" applyBorder="1" applyAlignment="1">
      <alignment horizontal="center" vertical="center" shrinkToFit="1"/>
    </xf>
    <xf numFmtId="0" fontId="11" fillId="0" borderId="14" xfId="0" applyFont="1" applyBorder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1" fillId="0" borderId="9" xfId="0" applyFont="1" applyBorder="1" applyAlignment="1">
      <alignment horizontal="center" vertical="center" shrinkToFit="1"/>
    </xf>
    <xf numFmtId="0" fontId="4" fillId="0" borderId="0" xfId="0" applyFont="1" applyAlignment="1">
      <alignment horizontal="center" shrinkToFit="1"/>
    </xf>
    <xf numFmtId="0" fontId="5" fillId="0" borderId="0" xfId="0" applyFont="1" applyAlignment="1">
      <alignment horizontal="center" shrinkToFit="1"/>
    </xf>
    <xf numFmtId="0" fontId="5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14" fillId="0" borderId="2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0" fontId="14" fillId="0" borderId="18" xfId="0" applyFont="1" applyBorder="1" applyAlignment="1">
      <alignment horizontal="center" vertical="center" shrinkToFit="1"/>
    </xf>
    <xf numFmtId="0" fontId="14" fillId="0" borderId="26" xfId="0" applyFont="1" applyBorder="1" applyAlignment="1">
      <alignment horizontal="center" vertical="center" shrinkToFit="1"/>
    </xf>
    <xf numFmtId="0" fontId="14" fillId="0" borderId="24" xfId="0" applyFont="1" applyBorder="1" applyAlignment="1">
      <alignment horizontal="center" vertical="center" shrinkToFit="1"/>
    </xf>
    <xf numFmtId="0" fontId="14" fillId="0" borderId="25" xfId="0" applyFont="1" applyBorder="1" applyAlignment="1">
      <alignment horizontal="center" vertical="center" shrinkToFit="1"/>
    </xf>
    <xf numFmtId="0" fontId="10" fillId="3" borderId="2" xfId="0" applyFont="1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 shrinkToFit="1"/>
    </xf>
    <xf numFmtId="0" fontId="10" fillId="3" borderId="7" xfId="0" applyFont="1" applyFill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12" xfId="0" applyFont="1" applyFill="1" applyBorder="1" applyAlignment="1">
      <alignment horizontal="center" vertical="center" shrinkToFit="1"/>
    </xf>
    <xf numFmtId="20" fontId="10" fillId="3" borderId="9" xfId="0" applyNumberFormat="1" applyFont="1" applyFill="1" applyBorder="1" applyAlignment="1">
      <alignment horizontal="center" vertical="center" shrinkToFit="1"/>
    </xf>
    <xf numFmtId="20" fontId="10" fillId="3" borderId="42" xfId="0" applyNumberFormat="1" applyFont="1" applyFill="1" applyBorder="1" applyAlignment="1">
      <alignment horizontal="center" vertical="center" shrinkToFit="1"/>
    </xf>
    <xf numFmtId="0" fontId="14" fillId="0" borderId="27" xfId="0" applyFont="1" applyBorder="1" applyAlignment="1">
      <alignment horizontal="center" vertical="center" shrinkToFit="1"/>
    </xf>
    <xf numFmtId="0" fontId="14" fillId="0" borderId="14" xfId="0" applyFont="1" applyBorder="1" applyAlignment="1">
      <alignment horizontal="center" vertical="center" shrinkToFit="1"/>
    </xf>
    <xf numFmtId="0" fontId="14" fillId="0" borderId="11" xfId="0" applyFont="1" applyBorder="1" applyAlignment="1">
      <alignment horizontal="center" vertical="center" shrinkToFit="1"/>
    </xf>
    <xf numFmtId="0" fontId="14" fillId="0" borderId="28" xfId="0" applyFont="1" applyBorder="1" applyAlignment="1">
      <alignment horizontal="center" vertical="center" shrinkToFit="1"/>
    </xf>
    <xf numFmtId="0" fontId="14" fillId="0" borderId="9" xfId="0" applyFont="1" applyBorder="1" applyAlignment="1">
      <alignment horizontal="center" vertical="center" shrinkToFit="1"/>
    </xf>
    <xf numFmtId="0" fontId="14" fillId="0" borderId="13" xfId="0" applyFont="1" applyBorder="1" applyAlignment="1">
      <alignment horizontal="center" vertical="center" shrinkToFit="1"/>
    </xf>
    <xf numFmtId="0" fontId="12" fillId="0" borderId="29" xfId="0" applyFont="1" applyBorder="1" applyAlignment="1">
      <alignment horizontal="left" wrapText="1" shrinkToFit="1"/>
    </xf>
    <xf numFmtId="0" fontId="12" fillId="0" borderId="44" xfId="0" applyFont="1" applyBorder="1" applyAlignment="1">
      <alignment horizontal="left" wrapText="1" shrinkToFit="1"/>
    </xf>
    <xf numFmtId="0" fontId="12" fillId="0" borderId="30" xfId="0" applyFont="1" applyBorder="1" applyAlignment="1">
      <alignment horizontal="left" wrapText="1" shrinkToFit="1"/>
    </xf>
    <xf numFmtId="0" fontId="12" fillId="0" borderId="31" xfId="0" applyFont="1" applyBorder="1" applyAlignment="1">
      <alignment horizontal="left" wrapText="1" shrinkToFit="1"/>
    </xf>
    <xf numFmtId="0" fontId="12" fillId="0" borderId="58" xfId="0" applyFont="1" applyBorder="1" applyAlignment="1">
      <alignment horizontal="left" wrapText="1" shrinkToFit="1"/>
    </xf>
    <xf numFmtId="0" fontId="12" fillId="0" borderId="16" xfId="0" applyFont="1" applyBorder="1" applyAlignment="1">
      <alignment horizontal="left" wrapText="1" shrinkToFit="1"/>
    </xf>
    <xf numFmtId="0" fontId="12" fillId="0" borderId="64" xfId="0" applyFont="1" applyBorder="1" applyAlignment="1">
      <alignment horizontal="left" wrapText="1" shrinkToFit="1"/>
    </xf>
    <xf numFmtId="0" fontId="12" fillId="0" borderId="45" xfId="0" applyFont="1" applyBorder="1" applyAlignment="1">
      <alignment horizontal="left" wrapText="1" shrinkToFit="1"/>
    </xf>
    <xf numFmtId="0" fontId="12" fillId="0" borderId="33" xfId="0" applyFont="1" applyBorder="1" applyAlignment="1">
      <alignment horizontal="left" wrapText="1" shrinkToFit="1"/>
    </xf>
    <xf numFmtId="0" fontId="8" fillId="0" borderId="6" xfId="0" applyFont="1" applyBorder="1" applyAlignment="1">
      <alignment horizontal="center" shrinkToFit="1"/>
    </xf>
    <xf numFmtId="0" fontId="8" fillId="0" borderId="7" xfId="0" applyFont="1" applyBorder="1" applyAlignment="1">
      <alignment horizontal="center" shrinkToFit="1"/>
    </xf>
    <xf numFmtId="0" fontId="8" fillId="0" borderId="8" xfId="0" applyFont="1" applyBorder="1" applyAlignment="1">
      <alignment horizontal="center" shrinkToFit="1"/>
    </xf>
    <xf numFmtId="176" fontId="13" fillId="3" borderId="19" xfId="0" applyNumberFormat="1" applyFont="1" applyFill="1" applyBorder="1" applyAlignment="1">
      <alignment horizontal="center" wrapText="1" shrinkToFit="1"/>
    </xf>
    <xf numFmtId="176" fontId="13" fillId="3" borderId="7" xfId="0" applyNumberFormat="1" applyFont="1" applyFill="1" applyBorder="1" applyAlignment="1">
      <alignment horizontal="center" wrapText="1" shrinkToFit="1"/>
    </xf>
    <xf numFmtId="176" fontId="13" fillId="3" borderId="8" xfId="0" applyNumberFormat="1" applyFont="1" applyFill="1" applyBorder="1" applyAlignment="1">
      <alignment horizontal="center" wrapText="1" shrinkToFi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12" fillId="0" borderId="8" xfId="0" applyFont="1" applyBorder="1" applyAlignment="1">
      <alignment horizontal="center"/>
    </xf>
    <xf numFmtId="0" fontId="3" fillId="6" borderId="2" xfId="0" applyFont="1" applyFill="1" applyBorder="1" applyAlignment="1">
      <alignment horizontal="center" vertical="center" shrinkToFit="1"/>
    </xf>
    <xf numFmtId="0" fontId="12" fillId="6" borderId="2" xfId="0" applyFont="1" applyFill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left" vertical="center" shrinkToFit="1"/>
    </xf>
    <xf numFmtId="0" fontId="3" fillId="0" borderId="5" xfId="0" applyFont="1" applyBorder="1" applyAlignment="1">
      <alignment horizontal="left" vertical="center" shrinkToFit="1"/>
    </xf>
    <xf numFmtId="0" fontId="3" fillId="0" borderId="3" xfId="0" applyFont="1" applyBorder="1" applyAlignment="1">
      <alignment horizontal="left" vertical="center" shrinkToFit="1"/>
    </xf>
    <xf numFmtId="0" fontId="3" fillId="2" borderId="3" xfId="0" applyFont="1" applyFill="1" applyBorder="1" applyAlignment="1">
      <alignment horizontal="left" vertical="center" shrinkToFit="1"/>
    </xf>
    <xf numFmtId="0" fontId="3" fillId="0" borderId="0" xfId="0" applyFont="1" applyAlignment="1">
      <alignment horizontal="left" vertical="center" shrinkToFit="1"/>
    </xf>
    <xf numFmtId="0" fontId="3" fillId="2" borderId="60" xfId="0" applyFont="1" applyFill="1" applyBorder="1" applyAlignment="1">
      <alignment horizontal="left" vertical="center" shrinkToFit="1"/>
    </xf>
    <xf numFmtId="0" fontId="9" fillId="6" borderId="6" xfId="0" applyFont="1" applyFill="1" applyBorder="1" applyAlignment="1">
      <alignment horizontal="center" vertical="center" shrinkToFit="1"/>
    </xf>
    <xf numFmtId="0" fontId="9" fillId="6" borderId="7" xfId="0" applyFont="1" applyFill="1" applyBorder="1" applyAlignment="1">
      <alignment horizontal="center" vertical="center" shrinkToFit="1"/>
    </xf>
    <xf numFmtId="0" fontId="9" fillId="6" borderId="8" xfId="0" applyFont="1" applyFill="1" applyBorder="1" applyAlignment="1">
      <alignment horizontal="center" vertical="center" shrinkToFit="1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</cellXfs>
  <cellStyles count="2">
    <cellStyle name="標準" xfId="0" builtinId="0"/>
    <cellStyle name="標準 2" xfId="1" xr:uid="{00000000-0005-0000-0000-000002000000}"/>
  </cellStyles>
  <dxfs count="62">
    <dxf>
      <fill>
        <patternFill>
          <bgColor rgb="FFFF0000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  <dxf>
      <font>
        <color rgb="FFFF0000"/>
      </font>
    </dxf>
    <dxf>
      <font>
        <b/>
        <i val="0"/>
        <color rgb="FF0070C0"/>
      </font>
    </dxf>
    <dxf>
      <font>
        <color auto="1"/>
      </font>
      <fill>
        <patternFill>
          <bgColor theme="0" tint="-0.499984740745262"/>
        </patternFill>
      </fill>
    </dxf>
    <dxf>
      <fill>
        <patternFill>
          <bgColor rgb="FFFFCCFF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CC"/>
      <color rgb="FFFFCCFF"/>
      <color rgb="FFFFDDFF"/>
      <color rgb="FFFFD1FF"/>
      <color rgb="FFFFC5FF"/>
      <color rgb="FFFFE5FF"/>
      <color rgb="FF0066FF"/>
      <color rgb="FFCCECFF"/>
      <color rgb="FFFFD5FF"/>
      <color rgb="FFF7D1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FD73-CA2F-401D-9F66-92732F5F42DC}">
  <dimension ref="A1:X55"/>
  <sheetViews>
    <sheetView topLeftCell="B1" zoomScale="85" zoomScaleNormal="85" workbookViewId="0">
      <pane xSplit="5" ySplit="9" topLeftCell="H10" activePane="bottomRight" state="frozen"/>
      <selection activeCell="AI14" sqref="AI14"/>
      <selection pane="topRight" activeCell="AI14" sqref="AI14"/>
      <selection pane="bottomLeft" activeCell="AI14" sqref="AI14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4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">
        <v>67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SUMIF(設定!$C$5:$E$24,'4月'!$F$4,設定!$H$5:$H$24)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SUMIF(設定!$C$5:$E$24,'4月'!$F$4,設定!$J$5:$IH$24)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0</v>
      </c>
      <c r="B10" s="19" t="s">
        <v>64</v>
      </c>
      <c r="C10" s="8">
        <f>IF($F$1=1,12,$F$1-1)</f>
        <v>3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3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3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3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3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3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3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3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3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3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3</v>
      </c>
      <c r="D20" s="10">
        <v>31</v>
      </c>
      <c r="E20" s="10" t="str">
        <f t="shared" si="6"/>
        <v>日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4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4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4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4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4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4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4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4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4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4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4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4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4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4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4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4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4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4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4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4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61" priority="3" stopIfTrue="1">
      <formula>$E10="土"</formula>
    </cfRule>
    <cfRule type="expression" dxfId="60" priority="4" stopIfTrue="1">
      <formula>OR($E10="日",$B10="祝")</formula>
    </cfRule>
    <cfRule type="expression" dxfId="59" priority="5" stopIfTrue="1">
      <formula>$E10=""</formula>
    </cfRule>
  </conditionalFormatting>
  <conditionalFormatting sqref="F10:F40">
    <cfRule type="expression" dxfId="58" priority="1">
      <formula>OR($F10="出勤/早退",$F10="出勤/遅刻")</formula>
    </cfRule>
    <cfRule type="containsText" dxfId="57" priority="2" operator="containsText" text="欠勤">
      <formula>NOT(ISERROR(SEARCH("欠勤",F10)))</formula>
    </cfRule>
  </conditionalFormatting>
  <dataValidations count="3">
    <dataValidation type="list" allowBlank="1" showInputMessage="1" sqref="F10:F40" xr:uid="{7CE4B740-7102-4A16-82F0-DD001ACDB5D6}">
      <formula1>"出勤,出勤/遅刻,出勤/早退,有給休暇,振休,欠勤,特別休暇"</formula1>
    </dataValidation>
    <dataValidation allowBlank="1" showInputMessage="1" sqref="J4:L4" xr:uid="{3431CA44-A561-4C03-942F-5708D8129DAD}"/>
    <dataValidation type="list" allowBlank="1" showInputMessage="1" sqref="F4:I4" xr:uid="{6B546D8F-E647-4548-95A5-8A109F4B23B8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BC42-C04F-49D0-A913-3BFA707B66E6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SUMIF(設定!$C$5:$E$24,'1月'!$F$4,設定!$H$5:$H$24)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SUMIF(設定!$C$5:$E$24,'1月'!$F$4,設定!$J$5:$IH$24)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12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12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12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12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12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12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12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月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12</v>
      </c>
      <c r="D20" s="10">
        <v>31</v>
      </c>
      <c r="E20" s="10" t="str">
        <f t="shared" si="6"/>
        <v>日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>祝</v>
      </c>
      <c r="C21" s="10">
        <f>$F$1</f>
        <v>1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">
        <v>65</v>
      </c>
      <c r="C23" s="10">
        <f t="shared" si="11"/>
        <v>1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>祝</v>
      </c>
      <c r="C28" s="10">
        <f t="shared" si="11"/>
        <v>1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16" priority="3" stopIfTrue="1">
      <formula>$E10="土"</formula>
    </cfRule>
    <cfRule type="expression" dxfId="15" priority="4" stopIfTrue="1">
      <formula>OR($E10="日",$B10="祝")</formula>
    </cfRule>
    <cfRule type="expression" dxfId="14" priority="5" stopIfTrue="1">
      <formula>$E10=""</formula>
    </cfRule>
  </conditionalFormatting>
  <conditionalFormatting sqref="F10:F40">
    <cfRule type="expression" dxfId="13" priority="1">
      <formula>OR($F10="出勤/早退",$F10="出勤/遅刻")</formula>
    </cfRule>
    <cfRule type="containsText" dxfId="12" priority="2" operator="containsText" text="欠勤">
      <formula>NOT(ISERROR(SEARCH("欠勤",F10)))</formula>
    </cfRule>
  </conditionalFormatting>
  <dataValidations count="3">
    <dataValidation type="list" allowBlank="1" showInputMessage="1" sqref="F4:I4" xr:uid="{2055EE05-3A13-4EF4-B3BF-E75F27ECC431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53C7E402-5A93-49C3-9E6E-B17A72A773AF}"/>
    <dataValidation type="list" allowBlank="1" showInputMessage="1" sqref="F10:F40" xr:uid="{A9FB405F-1C68-46C7-84FC-AEB0A9984B11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13DA-0AA3-4E69-BFF1-4D05B5ABAC14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2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SUMIF(設定!$C$5:$E$24,'2月'!$F$4,設定!$H$5:$H$24)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SUMIF(設定!$C$5:$E$24,'2月'!$F$4,設定!$J$5:$IH$24)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</v>
      </c>
      <c r="D20" s="10">
        <v>31</v>
      </c>
      <c r="E20" s="10" t="str">
        <f t="shared" si="6"/>
        <v>水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2</v>
      </c>
      <c r="D21" s="10">
        <v>1</v>
      </c>
      <c r="E21" s="10" t="str">
        <f t="shared" si="6"/>
        <v>木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2</v>
      </c>
      <c r="D22" s="10">
        <v>2</v>
      </c>
      <c r="E22" s="10" t="str">
        <f t="shared" si="6"/>
        <v>金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2</v>
      </c>
      <c r="D23" s="10">
        <v>3</v>
      </c>
      <c r="E23" s="10" t="str">
        <f t="shared" si="6"/>
        <v>土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2</v>
      </c>
      <c r="D24" s="10">
        <v>4</v>
      </c>
      <c r="E24" s="10" t="str">
        <f t="shared" si="6"/>
        <v>日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2</v>
      </c>
      <c r="D25" s="10">
        <v>5</v>
      </c>
      <c r="E25" s="10" t="str">
        <f t="shared" si="6"/>
        <v>月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2</v>
      </c>
      <c r="D26" s="10">
        <v>6</v>
      </c>
      <c r="E26" s="10" t="str">
        <f t="shared" si="6"/>
        <v>火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水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2</v>
      </c>
      <c r="D28" s="10">
        <v>8</v>
      </c>
      <c r="E28" s="10" t="str">
        <f t="shared" si="6"/>
        <v>木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2</v>
      </c>
      <c r="D29" s="10">
        <v>9</v>
      </c>
      <c r="E29" s="10" t="str">
        <f t="shared" si="6"/>
        <v>金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2</v>
      </c>
      <c r="D30" s="10">
        <v>10</v>
      </c>
      <c r="E30" s="10" t="str">
        <f t="shared" si="6"/>
        <v>土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0</v>
      </c>
      <c r="B31" s="19"/>
      <c r="C31" s="10">
        <f t="shared" si="11"/>
        <v>2</v>
      </c>
      <c r="D31" s="10">
        <v>11</v>
      </c>
      <c r="E31" s="10" t="str">
        <f t="shared" si="6"/>
        <v>日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>祝</v>
      </c>
      <c r="C32" s="10">
        <f t="shared" si="11"/>
        <v>2</v>
      </c>
      <c r="D32" s="10">
        <v>12</v>
      </c>
      <c r="E32" s="10" t="str">
        <f t="shared" si="6"/>
        <v>月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2</v>
      </c>
      <c r="D33" s="10">
        <v>13</v>
      </c>
      <c r="E33" s="10" t="str">
        <f t="shared" si="6"/>
        <v>火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2</v>
      </c>
      <c r="D34" s="10">
        <v>14</v>
      </c>
      <c r="E34" s="10" t="str">
        <f t="shared" si="6"/>
        <v>水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2</v>
      </c>
      <c r="D35" s="10">
        <v>15</v>
      </c>
      <c r="E35" s="10" t="str">
        <f t="shared" si="6"/>
        <v>木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2</v>
      </c>
      <c r="D36" s="10">
        <v>16</v>
      </c>
      <c r="E36" s="10" t="str">
        <f t="shared" si="6"/>
        <v>金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2</v>
      </c>
      <c r="D37" s="10">
        <v>17</v>
      </c>
      <c r="E37" s="10" t="str">
        <f t="shared" si="6"/>
        <v>土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2</v>
      </c>
      <c r="D38" s="10">
        <v>18</v>
      </c>
      <c r="E38" s="10" t="str">
        <f t="shared" si="6"/>
        <v>日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2</v>
      </c>
      <c r="D39" s="10">
        <v>19</v>
      </c>
      <c r="E39" s="10" t="str">
        <f t="shared" si="6"/>
        <v>月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2</v>
      </c>
      <c r="D40" s="11">
        <v>20</v>
      </c>
      <c r="E40" s="10" t="str">
        <f t="shared" si="6"/>
        <v>火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11" priority="3" stopIfTrue="1">
      <formula>$E10="土"</formula>
    </cfRule>
    <cfRule type="expression" dxfId="10" priority="4" stopIfTrue="1">
      <formula>OR($E10="日",$B10="祝")</formula>
    </cfRule>
    <cfRule type="expression" dxfId="9" priority="5" stopIfTrue="1">
      <formula>$E10=""</formula>
    </cfRule>
  </conditionalFormatting>
  <conditionalFormatting sqref="F10:F40">
    <cfRule type="expression" dxfId="8" priority="1">
      <formula>OR($F10="出勤/早退",$F10="出勤/遅刻")</formula>
    </cfRule>
    <cfRule type="containsText" dxfId="7" priority="2" operator="containsText" text="欠勤">
      <formula>NOT(ISERROR(SEARCH("欠勤",F10)))</formula>
    </cfRule>
  </conditionalFormatting>
  <dataValidations count="3">
    <dataValidation type="list" allowBlank="1" showInputMessage="1" sqref="F10:F40" xr:uid="{12922AD1-E4C4-4D74-BEF2-F8C447FA717B}">
      <formula1>"出勤,出勤/遅刻,出勤/早退,有給休暇,振休,欠勤,特別休暇"</formula1>
    </dataValidation>
    <dataValidation allowBlank="1" showInputMessage="1" sqref="J4:L4" xr:uid="{9060640B-2C17-47CF-98A6-B496A5B5844D}"/>
    <dataValidation type="list" allowBlank="1" showInputMessage="1" sqref="F4:I4" xr:uid="{B8487D88-7BB4-4A56-86A3-F68E98AFDBB7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3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SUMIF(設定!$C$5:$E$24,'3月'!$F$4,設定!$H$5:$H$24)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SUMIF(設定!$C$5:$E$24,'3月'!$F$4,設定!$J$5:$IH$24)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2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水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2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木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0</v>
      </c>
      <c r="B12" s="19" t="s">
        <v>65</v>
      </c>
      <c r="C12" s="10">
        <f t="shared" si="3"/>
        <v>2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金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2</v>
      </c>
      <c r="D13" s="10">
        <v>24</v>
      </c>
      <c r="E13" s="10" t="str">
        <f t="shared" si="6"/>
        <v>土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2</v>
      </c>
      <c r="D14" s="10">
        <v>25</v>
      </c>
      <c r="E14" s="10" t="str">
        <f t="shared" si="6"/>
        <v>日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2</v>
      </c>
      <c r="D15" s="10">
        <v>26</v>
      </c>
      <c r="E15" s="10" t="str">
        <f t="shared" si="6"/>
        <v>月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2</v>
      </c>
      <c r="D16" s="10">
        <v>27</v>
      </c>
      <c r="E16" s="10" t="str">
        <f t="shared" si="6"/>
        <v>火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2</v>
      </c>
      <c r="D17" s="10">
        <v>28</v>
      </c>
      <c r="E17" s="10" t="str">
        <f t="shared" si="6"/>
        <v>水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2</v>
      </c>
      <c r="D18" s="10">
        <v>29</v>
      </c>
      <c r="E18" s="10" t="str">
        <f t="shared" si="6"/>
        <v>木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2</v>
      </c>
      <c r="D19" s="10">
        <v>30</v>
      </c>
      <c r="E19" s="10" t="str">
        <f t="shared" si="6"/>
        <v/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/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2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3</v>
      </c>
      <c r="D21" s="10">
        <v>1</v>
      </c>
      <c r="E21" s="10" t="str">
        <f t="shared" si="6"/>
        <v>金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3</v>
      </c>
      <c r="D22" s="10">
        <v>2</v>
      </c>
      <c r="E22" s="10" t="str">
        <f t="shared" si="6"/>
        <v>土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3</v>
      </c>
      <c r="D23" s="10">
        <v>3</v>
      </c>
      <c r="E23" s="10" t="str">
        <f t="shared" si="6"/>
        <v>日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3</v>
      </c>
      <c r="D24" s="10">
        <v>4</v>
      </c>
      <c r="E24" s="10" t="str">
        <f t="shared" si="6"/>
        <v>月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3</v>
      </c>
      <c r="D25" s="10">
        <v>5</v>
      </c>
      <c r="E25" s="10" t="str">
        <f t="shared" si="6"/>
        <v>火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3</v>
      </c>
      <c r="D26" s="10">
        <v>6</v>
      </c>
      <c r="E26" s="10" t="str">
        <f t="shared" si="6"/>
        <v>水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3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木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3</v>
      </c>
      <c r="D28" s="10">
        <v>8</v>
      </c>
      <c r="E28" s="10" t="str">
        <f t="shared" si="6"/>
        <v>金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3</v>
      </c>
      <c r="D29" s="10">
        <v>9</v>
      </c>
      <c r="E29" s="10" t="str">
        <f t="shared" si="6"/>
        <v>土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3</v>
      </c>
      <c r="D30" s="10">
        <v>10</v>
      </c>
      <c r="E30" s="10" t="str">
        <f t="shared" si="6"/>
        <v>日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3</v>
      </c>
      <c r="D31" s="10">
        <v>11</v>
      </c>
      <c r="E31" s="10" t="str">
        <f t="shared" si="6"/>
        <v>月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3</v>
      </c>
      <c r="D32" s="10">
        <v>12</v>
      </c>
      <c r="E32" s="10" t="str">
        <f t="shared" si="6"/>
        <v>火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3</v>
      </c>
      <c r="D33" s="10">
        <v>13</v>
      </c>
      <c r="E33" s="10" t="str">
        <f t="shared" si="6"/>
        <v>水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3</v>
      </c>
      <c r="D34" s="10">
        <v>14</v>
      </c>
      <c r="E34" s="10" t="str">
        <f t="shared" si="6"/>
        <v>木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3</v>
      </c>
      <c r="D35" s="10">
        <v>15</v>
      </c>
      <c r="E35" s="10" t="str">
        <f t="shared" si="6"/>
        <v>金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3</v>
      </c>
      <c r="D36" s="10">
        <v>16</v>
      </c>
      <c r="E36" s="10" t="str">
        <f t="shared" si="6"/>
        <v>土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3</v>
      </c>
      <c r="D37" s="10">
        <v>17</v>
      </c>
      <c r="E37" s="10" t="str">
        <f t="shared" si="6"/>
        <v>日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3</v>
      </c>
      <c r="D38" s="10">
        <v>18</v>
      </c>
      <c r="E38" s="10" t="str">
        <f t="shared" si="6"/>
        <v>月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3</v>
      </c>
      <c r="D39" s="10">
        <v>19</v>
      </c>
      <c r="E39" s="10" t="str">
        <f t="shared" si="6"/>
        <v>火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>祝</v>
      </c>
      <c r="C40" s="11">
        <f t="shared" si="11"/>
        <v>3</v>
      </c>
      <c r="D40" s="11">
        <v>20</v>
      </c>
      <c r="E40" s="10" t="str">
        <f t="shared" si="6"/>
        <v>水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28:V28"/>
    <mergeCell ref="R29:V29"/>
    <mergeCell ref="R30:V30"/>
    <mergeCell ref="R21:V21"/>
    <mergeCell ref="R22:V22"/>
    <mergeCell ref="R23:V23"/>
    <mergeCell ref="R24:V24"/>
    <mergeCell ref="R25:V25"/>
    <mergeCell ref="R15:V15"/>
    <mergeCell ref="R16:V16"/>
    <mergeCell ref="R17:V17"/>
    <mergeCell ref="R18:V18"/>
    <mergeCell ref="R19:V19"/>
    <mergeCell ref="R20:V20"/>
    <mergeCell ref="R26:V26"/>
    <mergeCell ref="R27:V27"/>
    <mergeCell ref="R31:V31"/>
    <mergeCell ref="R32:V32"/>
    <mergeCell ref="R33:V33"/>
    <mergeCell ref="R34:V34"/>
    <mergeCell ref="C41:I41"/>
    <mergeCell ref="R40:V40"/>
    <mergeCell ref="R35:V35"/>
    <mergeCell ref="R36:V36"/>
    <mergeCell ref="R37:V37"/>
    <mergeCell ref="R38:V38"/>
    <mergeCell ref="R39:V39"/>
    <mergeCell ref="R41:V41"/>
    <mergeCell ref="C8:C9"/>
    <mergeCell ref="D8:D9"/>
    <mergeCell ref="E8:E9"/>
    <mergeCell ref="F8:F9"/>
    <mergeCell ref="G8:K8"/>
    <mergeCell ref="L8:P8"/>
    <mergeCell ref="R10:V10"/>
    <mergeCell ref="Q8:Q9"/>
    <mergeCell ref="R8:V9"/>
    <mergeCell ref="O2:P3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5:E5"/>
    <mergeCell ref="C1:D2"/>
    <mergeCell ref="E1:E2"/>
    <mergeCell ref="F1:F2"/>
    <mergeCell ref="G1:G2"/>
    <mergeCell ref="H1:I2"/>
    <mergeCell ref="G5:H5"/>
    <mergeCell ref="J5:K5"/>
    <mergeCell ref="C6:E6"/>
    <mergeCell ref="G6:H6"/>
    <mergeCell ref="J6:K6"/>
    <mergeCell ref="R11:V11"/>
    <mergeCell ref="R12:V12"/>
    <mergeCell ref="R13:V13"/>
    <mergeCell ref="R14:V14"/>
  </mergeCells>
  <phoneticPr fontId="1"/>
  <conditionalFormatting sqref="C10:R40">
    <cfRule type="expression" dxfId="6" priority="34" stopIfTrue="1">
      <formula>$E10="土"</formula>
    </cfRule>
    <cfRule type="expression" dxfId="5" priority="35" stopIfTrue="1">
      <formula>OR($E10="日",$B10="祝")</formula>
    </cfRule>
    <cfRule type="expression" dxfId="4" priority="46" stopIfTrue="1">
      <formula>$E10=""</formula>
    </cfRule>
  </conditionalFormatting>
  <conditionalFormatting sqref="F10:F40">
    <cfRule type="expression" dxfId="3" priority="23">
      <formula>OR($F10="出勤/早退",$F10="出勤/遅刻")</formula>
    </cfRule>
    <cfRule type="containsText" dxfId="2" priority="33" operator="containsText" text="欠勤">
      <formula>NOT(ISERROR(SEARCH("欠勤",F10)))</formula>
    </cfRule>
  </conditionalFormatting>
  <dataValidations count="3">
    <dataValidation type="list" allowBlank="1" showInputMessage="1" sqref="F4:I4" xr:uid="{00000000-0002-0000-0B00-000000000000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00000000-0002-0000-0B00-000001000000}"/>
    <dataValidation type="list" allowBlank="1" showInputMessage="1" sqref="F10:F40" xr:uid="{00000000-0002-0000-0B00-000002000000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D4" sqref="D4"/>
    </sheetView>
  </sheetViews>
  <sheetFormatPr defaultRowHeight="13" x14ac:dyDescent="0.2"/>
  <cols>
    <col min="1" max="1" width="3.453125" customWidth="1"/>
    <col min="2" max="15" width="6" customWidth="1"/>
    <col min="16" max="16" width="9" customWidth="1"/>
  </cols>
  <sheetData>
    <row r="1" spans="1:16" s="84" customFormat="1" ht="16" x14ac:dyDescent="0.45">
      <c r="A1" s="84" t="s">
        <v>40</v>
      </c>
    </row>
    <row r="2" spans="1:16" s="84" customFormat="1" ht="16" x14ac:dyDescent="0.45"/>
    <row r="3" spans="1:16" s="85" customFormat="1" ht="16" x14ac:dyDescent="0.45">
      <c r="B3" s="185"/>
      <c r="C3" s="185"/>
      <c r="D3" s="86">
        <v>4</v>
      </c>
      <c r="E3" s="87">
        <v>5</v>
      </c>
      <c r="F3" s="87">
        <v>6</v>
      </c>
      <c r="G3" s="87">
        <v>7</v>
      </c>
      <c r="H3" s="87">
        <v>8</v>
      </c>
      <c r="I3" s="87">
        <v>9</v>
      </c>
      <c r="J3" s="87">
        <v>10</v>
      </c>
      <c r="K3" s="87">
        <v>11</v>
      </c>
      <c r="L3" s="87">
        <v>12</v>
      </c>
      <c r="M3" s="87">
        <v>1</v>
      </c>
      <c r="N3" s="87">
        <v>2</v>
      </c>
      <c r="O3" s="87">
        <v>3</v>
      </c>
      <c r="P3" s="90" t="s">
        <v>13</v>
      </c>
    </row>
    <row r="4" spans="1:16" s="84" customFormat="1" ht="26.15" customHeight="1" x14ac:dyDescent="0.45">
      <c r="B4" s="186" t="s">
        <v>41</v>
      </c>
      <c r="C4" s="186"/>
      <c r="D4" s="89">
        <f t="shared" ref="D4:O4" ca="1" si="0">INDIRECT("'"&amp;D$3&amp;"月'!"&amp;"$N$48")</f>
        <v>0</v>
      </c>
      <c r="E4" s="89">
        <f t="shared" ca="1" si="0"/>
        <v>0</v>
      </c>
      <c r="F4" s="89">
        <f t="shared" ca="1" si="0"/>
        <v>0</v>
      </c>
      <c r="G4" s="89">
        <f t="shared" ca="1" si="0"/>
        <v>0</v>
      </c>
      <c r="H4" s="89">
        <f t="shared" ca="1" si="0"/>
        <v>0</v>
      </c>
      <c r="I4" s="89">
        <f t="shared" ca="1" si="0"/>
        <v>0</v>
      </c>
      <c r="J4" s="89">
        <f t="shared" ca="1" si="0"/>
        <v>0</v>
      </c>
      <c r="K4" s="89">
        <f t="shared" ca="1" si="0"/>
        <v>0</v>
      </c>
      <c r="L4" s="89">
        <f t="shared" ca="1" si="0"/>
        <v>0</v>
      </c>
      <c r="M4" s="89">
        <f t="shared" ca="1" si="0"/>
        <v>0</v>
      </c>
      <c r="N4" s="89">
        <f t="shared" ca="1" si="0"/>
        <v>0</v>
      </c>
      <c r="O4" s="89">
        <f t="shared" ca="1" si="0"/>
        <v>0</v>
      </c>
      <c r="P4" s="91">
        <f ca="1">SUM(D4:O4)</f>
        <v>0</v>
      </c>
    </row>
    <row r="5" spans="1:16" s="84" customFormat="1" ht="26.15" customHeight="1" x14ac:dyDescent="0.45">
      <c r="B5" s="187" t="s">
        <v>42</v>
      </c>
      <c r="C5" s="188"/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91">
        <f>SUM(D5:O5)</f>
        <v>0</v>
      </c>
    </row>
    <row r="6" spans="1:16" s="84" customFormat="1" ht="26.15" customHeight="1" x14ac:dyDescent="0.45">
      <c r="B6" s="183" t="s">
        <v>13</v>
      </c>
      <c r="C6" s="184"/>
      <c r="D6" s="88">
        <f ca="1">D4+D5</f>
        <v>0</v>
      </c>
      <c r="E6" s="89">
        <f ca="1">E4+E5</f>
        <v>0</v>
      </c>
      <c r="F6" s="89">
        <f t="shared" ref="F6:O6" ca="1" si="1">F4+F5</f>
        <v>0</v>
      </c>
      <c r="G6" s="89">
        <f t="shared" ca="1" si="1"/>
        <v>0</v>
      </c>
      <c r="H6" s="89">
        <f t="shared" ca="1" si="1"/>
        <v>0</v>
      </c>
      <c r="I6" s="89">
        <f t="shared" ca="1" si="1"/>
        <v>0</v>
      </c>
      <c r="J6" s="89">
        <f t="shared" ca="1" si="1"/>
        <v>0</v>
      </c>
      <c r="K6" s="89">
        <f t="shared" ca="1" si="1"/>
        <v>0</v>
      </c>
      <c r="L6" s="89">
        <f t="shared" ca="1" si="1"/>
        <v>0</v>
      </c>
      <c r="M6" s="89">
        <f t="shared" ca="1" si="1"/>
        <v>0</v>
      </c>
      <c r="N6" s="89">
        <f t="shared" ca="1" si="1"/>
        <v>0</v>
      </c>
      <c r="O6" s="89">
        <f t="shared" ca="1" si="1"/>
        <v>0</v>
      </c>
      <c r="P6" s="91">
        <f ca="1">P4+P5</f>
        <v>0</v>
      </c>
    </row>
  </sheetData>
  <mergeCells count="4">
    <mergeCell ref="B6:C6"/>
    <mergeCell ref="B3:C3"/>
    <mergeCell ref="B4:C4"/>
    <mergeCell ref="B5:C5"/>
  </mergeCells>
  <phoneticPr fontId="1"/>
  <conditionalFormatting sqref="D6:O6">
    <cfRule type="cellIs" dxfId="1" priority="2" operator="greaterThan">
      <formula>1.875</formula>
    </cfRule>
  </conditionalFormatting>
  <conditionalFormatting sqref="P6">
    <cfRule type="cellIs" dxfId="0" priority="1" operator="greaterThan">
      <formula>30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14999847407452621"/>
  </sheetPr>
  <dimension ref="B1:K84"/>
  <sheetViews>
    <sheetView zoomScale="85" zoomScaleNormal="85" workbookViewId="0">
      <pane ySplit="4" topLeftCell="A5" activePane="bottomLeft" state="frozen"/>
      <selection pane="bottomLeft" activeCell="C6" sqref="C6:E6"/>
    </sheetView>
  </sheetViews>
  <sheetFormatPr defaultColWidth="9" defaultRowHeight="18.75" customHeight="1" x14ac:dyDescent="0.2"/>
  <cols>
    <col min="1" max="2" width="4.6328125" style="69" customWidth="1"/>
    <col min="3" max="4" width="9" style="69" customWidth="1"/>
    <col min="5" max="16384" width="9" style="69"/>
  </cols>
  <sheetData>
    <row r="1" spans="2:11" ht="16" customHeight="1" x14ac:dyDescent="0.2"/>
    <row r="2" spans="2:11" ht="16" customHeight="1" x14ac:dyDescent="0.2">
      <c r="B2" s="195" t="s">
        <v>34</v>
      </c>
      <c r="C2" s="195"/>
      <c r="D2" s="195"/>
      <c r="E2" s="195"/>
    </row>
    <row r="3" spans="2:11" ht="12.75" customHeight="1" x14ac:dyDescent="0.2">
      <c r="B3" s="189" t="s">
        <v>23</v>
      </c>
      <c r="C3" s="189" t="s">
        <v>35</v>
      </c>
      <c r="D3" s="189"/>
      <c r="E3" s="189"/>
      <c r="F3" s="189" t="s">
        <v>21</v>
      </c>
      <c r="G3" s="189" t="s">
        <v>22</v>
      </c>
      <c r="H3" s="189" t="s">
        <v>24</v>
      </c>
      <c r="I3" s="190" t="s">
        <v>36</v>
      </c>
      <c r="J3" s="189" t="s">
        <v>37</v>
      </c>
      <c r="K3" s="189"/>
    </row>
    <row r="4" spans="2:11" ht="12.75" customHeight="1" x14ac:dyDescent="0.2">
      <c r="B4" s="189"/>
      <c r="C4" s="189"/>
      <c r="D4" s="189"/>
      <c r="E4" s="189"/>
      <c r="F4" s="189"/>
      <c r="G4" s="189"/>
      <c r="H4" s="189"/>
      <c r="I4" s="190"/>
      <c r="J4" s="189"/>
      <c r="K4" s="189"/>
    </row>
    <row r="5" spans="2:11" ht="16" customHeight="1" x14ac:dyDescent="0.2">
      <c r="B5" s="70">
        <v>1</v>
      </c>
      <c r="C5" s="196" t="s">
        <v>66</v>
      </c>
      <c r="D5" s="196"/>
      <c r="E5" s="196"/>
      <c r="F5" s="71">
        <v>0.36805555555555558</v>
      </c>
      <c r="G5" s="71">
        <v>0.72916666666666663</v>
      </c>
      <c r="H5" s="71">
        <v>4.1666666666666664E-2</v>
      </c>
      <c r="I5" s="72">
        <f>IF(COUNT(F5:G5),G5-F5-H5,"")</f>
        <v>0.31944444444444436</v>
      </c>
      <c r="J5" s="71">
        <v>0.73958333333333337</v>
      </c>
      <c r="K5" s="71"/>
    </row>
    <row r="6" spans="2:11" ht="16" customHeight="1" x14ac:dyDescent="0.2">
      <c r="B6" s="73">
        <v>2</v>
      </c>
      <c r="C6" s="194"/>
      <c r="D6" s="194"/>
      <c r="E6" s="194"/>
      <c r="F6" s="74"/>
      <c r="G6" s="74"/>
      <c r="H6" s="74"/>
      <c r="I6" s="74"/>
      <c r="J6" s="74"/>
      <c r="K6" s="74"/>
    </row>
    <row r="7" spans="2:11" ht="16" customHeight="1" x14ac:dyDescent="0.2">
      <c r="B7" s="73">
        <v>3</v>
      </c>
      <c r="C7" s="194"/>
      <c r="D7" s="194"/>
      <c r="E7" s="194"/>
      <c r="F7" s="74"/>
      <c r="G7" s="74"/>
      <c r="H7" s="74"/>
      <c r="I7" s="74"/>
      <c r="J7" s="74"/>
      <c r="K7" s="74"/>
    </row>
    <row r="8" spans="2:11" ht="16" customHeight="1" x14ac:dyDescent="0.2">
      <c r="B8" s="73">
        <v>4</v>
      </c>
      <c r="C8" s="194"/>
      <c r="D8" s="194"/>
      <c r="E8" s="194"/>
      <c r="F8" s="74"/>
      <c r="G8" s="74"/>
      <c r="H8" s="74"/>
      <c r="I8" s="74"/>
      <c r="J8" s="74"/>
      <c r="K8" s="73"/>
    </row>
    <row r="9" spans="2:11" ht="16" customHeight="1" x14ac:dyDescent="0.2">
      <c r="B9" s="73">
        <v>5</v>
      </c>
      <c r="C9" s="194"/>
      <c r="D9" s="194"/>
      <c r="E9" s="194"/>
      <c r="F9" s="74"/>
      <c r="G9" s="74"/>
      <c r="H9" s="74"/>
      <c r="I9" s="74"/>
      <c r="J9" s="74"/>
      <c r="K9" s="74"/>
    </row>
    <row r="10" spans="2:11" ht="16" customHeight="1" x14ac:dyDescent="0.2">
      <c r="B10" s="73">
        <v>6</v>
      </c>
      <c r="C10" s="194"/>
      <c r="D10" s="194"/>
      <c r="E10" s="194"/>
      <c r="F10" s="74"/>
      <c r="G10" s="74"/>
      <c r="H10" s="74"/>
      <c r="I10" s="74"/>
      <c r="J10" s="74"/>
      <c r="K10" s="73"/>
    </row>
    <row r="11" spans="2:11" ht="16" customHeight="1" x14ac:dyDescent="0.2">
      <c r="B11" s="73">
        <v>7</v>
      </c>
      <c r="C11" s="194"/>
      <c r="D11" s="194"/>
      <c r="E11" s="194"/>
      <c r="F11" s="74"/>
      <c r="G11" s="74"/>
      <c r="H11" s="74"/>
      <c r="I11" s="74"/>
      <c r="J11" s="74"/>
      <c r="K11" s="73"/>
    </row>
    <row r="12" spans="2:11" ht="16" customHeight="1" x14ac:dyDescent="0.2">
      <c r="B12" s="73">
        <v>8</v>
      </c>
      <c r="C12" s="194"/>
      <c r="D12" s="194"/>
      <c r="E12" s="194"/>
      <c r="F12" s="74"/>
      <c r="G12" s="74"/>
      <c r="H12" s="74"/>
      <c r="I12" s="74"/>
      <c r="J12" s="74"/>
      <c r="K12" s="73"/>
    </row>
    <row r="13" spans="2:11" ht="16" customHeight="1" x14ac:dyDescent="0.2">
      <c r="B13" s="73">
        <v>9</v>
      </c>
      <c r="C13" s="193"/>
      <c r="D13" s="193"/>
      <c r="E13" s="193"/>
      <c r="F13" s="68"/>
      <c r="G13" s="68"/>
      <c r="H13" s="68"/>
      <c r="I13" s="68"/>
      <c r="J13" s="68"/>
      <c r="K13" s="75"/>
    </row>
    <row r="14" spans="2:11" ht="16" customHeight="1" x14ac:dyDescent="0.2">
      <c r="B14" s="73">
        <v>10</v>
      </c>
      <c r="C14" s="193"/>
      <c r="D14" s="193"/>
      <c r="E14" s="193"/>
      <c r="F14" s="68"/>
      <c r="G14" s="68"/>
      <c r="H14" s="68"/>
      <c r="I14" s="68"/>
      <c r="J14" s="68"/>
      <c r="K14" s="75"/>
    </row>
    <row r="15" spans="2:11" ht="16" customHeight="1" x14ac:dyDescent="0.2">
      <c r="B15" s="73">
        <v>11</v>
      </c>
      <c r="C15" s="193"/>
      <c r="D15" s="193"/>
      <c r="E15" s="193"/>
      <c r="F15" s="68"/>
      <c r="G15" s="68"/>
      <c r="H15" s="68"/>
      <c r="I15" s="68"/>
      <c r="J15" s="68"/>
      <c r="K15" s="75"/>
    </row>
    <row r="16" spans="2:11" ht="16" customHeight="1" x14ac:dyDescent="0.2">
      <c r="B16" s="73">
        <v>12</v>
      </c>
      <c r="C16" s="193"/>
      <c r="D16" s="193"/>
      <c r="E16" s="193"/>
      <c r="F16" s="68"/>
      <c r="G16" s="68"/>
      <c r="H16" s="68"/>
      <c r="I16" s="68"/>
      <c r="J16" s="68"/>
      <c r="K16" s="75"/>
    </row>
    <row r="17" spans="2:11" ht="16" customHeight="1" x14ac:dyDescent="0.2">
      <c r="B17" s="76">
        <v>13</v>
      </c>
      <c r="C17" s="193"/>
      <c r="D17" s="193"/>
      <c r="E17" s="193"/>
      <c r="F17" s="77"/>
      <c r="G17" s="77"/>
      <c r="H17" s="77"/>
      <c r="I17" s="68"/>
      <c r="J17" s="77"/>
      <c r="K17" s="78"/>
    </row>
    <row r="18" spans="2:11" ht="16" customHeight="1" x14ac:dyDescent="0.2">
      <c r="B18" s="76">
        <v>14</v>
      </c>
      <c r="C18" s="193"/>
      <c r="D18" s="193"/>
      <c r="E18" s="193"/>
      <c r="F18" s="77"/>
      <c r="G18" s="77"/>
      <c r="H18" s="77"/>
      <c r="I18" s="68"/>
      <c r="J18" s="78"/>
      <c r="K18" s="78"/>
    </row>
    <row r="19" spans="2:11" ht="16" customHeight="1" x14ac:dyDescent="0.2">
      <c r="B19" s="76">
        <v>15</v>
      </c>
      <c r="C19" s="193"/>
      <c r="D19" s="193"/>
      <c r="E19" s="193"/>
      <c r="F19" s="68"/>
      <c r="G19" s="68"/>
      <c r="H19" s="68"/>
      <c r="I19" s="68"/>
      <c r="J19" s="78"/>
      <c r="K19" s="78"/>
    </row>
    <row r="20" spans="2:11" ht="16" customHeight="1" x14ac:dyDescent="0.2">
      <c r="B20" s="73">
        <v>16</v>
      </c>
      <c r="C20" s="191"/>
      <c r="D20" s="191"/>
      <c r="E20" s="191"/>
      <c r="F20" s="68"/>
      <c r="G20" s="68"/>
      <c r="H20" s="68"/>
      <c r="I20" s="68"/>
      <c r="J20" s="68"/>
      <c r="K20" s="79"/>
    </row>
    <row r="21" spans="2:11" ht="16" customHeight="1" x14ac:dyDescent="0.2">
      <c r="B21" s="73">
        <v>17</v>
      </c>
      <c r="C21" s="191"/>
      <c r="D21" s="191"/>
      <c r="E21" s="191"/>
      <c r="F21" s="79"/>
      <c r="G21" s="79"/>
      <c r="H21" s="79"/>
      <c r="I21" s="79"/>
      <c r="J21" s="79"/>
      <c r="K21" s="79"/>
    </row>
    <row r="22" spans="2:11" ht="16" customHeight="1" x14ac:dyDescent="0.2">
      <c r="B22" s="73">
        <v>18</v>
      </c>
      <c r="C22" s="191"/>
      <c r="D22" s="191"/>
      <c r="E22" s="191"/>
      <c r="F22" s="79"/>
      <c r="G22" s="79"/>
      <c r="H22" s="79"/>
      <c r="I22" s="79"/>
      <c r="J22" s="79"/>
      <c r="K22" s="79"/>
    </row>
    <row r="23" spans="2:11" ht="16" customHeight="1" x14ac:dyDescent="0.2">
      <c r="B23" s="73">
        <v>19</v>
      </c>
      <c r="C23" s="191"/>
      <c r="D23" s="191"/>
      <c r="E23" s="191"/>
      <c r="F23" s="79"/>
      <c r="G23" s="79"/>
      <c r="H23" s="79"/>
      <c r="I23" s="79"/>
      <c r="J23" s="79"/>
      <c r="K23" s="79"/>
    </row>
    <row r="24" spans="2:11" ht="16" customHeight="1" x14ac:dyDescent="0.2">
      <c r="B24" s="80">
        <v>20</v>
      </c>
      <c r="C24" s="192"/>
      <c r="D24" s="192"/>
      <c r="E24" s="192"/>
      <c r="F24" s="81"/>
      <c r="G24" s="81"/>
      <c r="H24" s="81"/>
      <c r="I24" s="81"/>
      <c r="J24" s="81"/>
      <c r="K24" s="81"/>
    </row>
    <row r="25" spans="2:11" ht="16" customHeight="1" x14ac:dyDescent="0.2"/>
    <row r="26" spans="2:11" ht="16" customHeight="1" x14ac:dyDescent="0.2"/>
    <row r="27" spans="2:11" ht="16" customHeight="1" x14ac:dyDescent="0.2">
      <c r="B27" s="82"/>
      <c r="C27" s="82"/>
      <c r="D27" s="82"/>
      <c r="E27" s="82"/>
    </row>
    <row r="28" spans="2:11" ht="16" customHeight="1" x14ac:dyDescent="0.2">
      <c r="B28" s="82"/>
      <c r="C28" s="82"/>
      <c r="D28" s="82"/>
      <c r="E28" s="82"/>
    </row>
    <row r="29" spans="2:11" ht="16" customHeight="1" x14ac:dyDescent="0.2">
      <c r="B29" s="82"/>
      <c r="C29" s="82"/>
      <c r="D29" s="82"/>
      <c r="E29" s="82"/>
    </row>
    <row r="30" spans="2:11" ht="16" customHeight="1" x14ac:dyDescent="0.2">
      <c r="B30" s="82"/>
      <c r="C30" s="82"/>
      <c r="D30" s="82"/>
      <c r="E30" s="82"/>
    </row>
    <row r="31" spans="2:11" ht="16" customHeight="1" x14ac:dyDescent="0.2">
      <c r="B31" s="82"/>
      <c r="C31" s="82"/>
      <c r="D31" s="82"/>
      <c r="E31" s="82"/>
    </row>
    <row r="32" spans="2:11" ht="16" customHeight="1" x14ac:dyDescent="0.2">
      <c r="C32" s="83"/>
      <c r="E32" s="82"/>
    </row>
    <row r="33" spans="3:6" ht="16" customHeight="1" x14ac:dyDescent="0.2">
      <c r="C33" s="83"/>
      <c r="E33" s="82"/>
      <c r="F33" s="82"/>
    </row>
    <row r="34" spans="3:6" ht="16" customHeight="1" x14ac:dyDescent="0.2">
      <c r="C34" s="83"/>
      <c r="E34" s="82"/>
      <c r="F34" s="82"/>
    </row>
    <row r="35" spans="3:6" ht="16" customHeight="1" x14ac:dyDescent="0.2">
      <c r="C35" s="82"/>
    </row>
    <row r="36" spans="3:6" ht="16" customHeight="1" x14ac:dyDescent="0.2">
      <c r="C36" s="82"/>
    </row>
    <row r="37" spans="3:6" ht="16" customHeight="1" x14ac:dyDescent="0.2">
      <c r="C37" s="82"/>
    </row>
    <row r="38" spans="3:6" ht="16" customHeight="1" x14ac:dyDescent="0.2"/>
    <row r="39" spans="3:6" ht="16" customHeight="1" x14ac:dyDescent="0.2"/>
    <row r="40" spans="3:6" ht="16" customHeight="1" x14ac:dyDescent="0.2"/>
    <row r="41" spans="3:6" ht="16" customHeight="1" x14ac:dyDescent="0.2"/>
    <row r="42" spans="3:6" ht="16" customHeight="1" x14ac:dyDescent="0.2"/>
    <row r="43" spans="3:6" ht="16" customHeight="1" x14ac:dyDescent="0.2"/>
    <row r="44" spans="3:6" ht="16" customHeight="1" x14ac:dyDescent="0.2"/>
    <row r="45" spans="3:6" ht="16" customHeight="1" x14ac:dyDescent="0.2"/>
    <row r="46" spans="3:6" ht="16" customHeight="1" x14ac:dyDescent="0.2"/>
    <row r="47" spans="3:6" ht="16" customHeight="1" x14ac:dyDescent="0.2"/>
    <row r="48" spans="3:6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6" customHeight="1" x14ac:dyDescent="0.2"/>
    <row r="55" ht="16" customHeight="1" x14ac:dyDescent="0.2"/>
    <row r="56" ht="16" customHeight="1" x14ac:dyDescent="0.2"/>
    <row r="57" ht="16" customHeight="1" x14ac:dyDescent="0.2"/>
    <row r="58" ht="16" customHeight="1" x14ac:dyDescent="0.2"/>
    <row r="59" ht="16" customHeight="1" x14ac:dyDescent="0.2"/>
    <row r="60" ht="16" customHeight="1" x14ac:dyDescent="0.2"/>
    <row r="61" ht="16" customHeight="1" x14ac:dyDescent="0.2"/>
    <row r="62" ht="16" customHeight="1" x14ac:dyDescent="0.2"/>
    <row r="63" ht="16" customHeight="1" x14ac:dyDescent="0.2"/>
    <row r="64" ht="16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</sheetData>
  <mergeCells count="29">
    <mergeCell ref="B2:E2"/>
    <mergeCell ref="C8:E8"/>
    <mergeCell ref="C9:E9"/>
    <mergeCell ref="C10:E10"/>
    <mergeCell ref="C11:E11"/>
    <mergeCell ref="C5:E5"/>
    <mergeCell ref="C6:E6"/>
    <mergeCell ref="C7:E7"/>
    <mergeCell ref="B3:B4"/>
    <mergeCell ref="C3:E4"/>
    <mergeCell ref="C19:E19"/>
    <mergeCell ref="C17:E17"/>
    <mergeCell ref="C18:E18"/>
    <mergeCell ref="C12:E12"/>
    <mergeCell ref="C13:E13"/>
    <mergeCell ref="C14:E14"/>
    <mergeCell ref="C15:E15"/>
    <mergeCell ref="C16:E16"/>
    <mergeCell ref="C20:E20"/>
    <mergeCell ref="C21:E21"/>
    <mergeCell ref="C22:E22"/>
    <mergeCell ref="C23:E23"/>
    <mergeCell ref="C24:E24"/>
    <mergeCell ref="K3:K4"/>
    <mergeCell ref="F3:F4"/>
    <mergeCell ref="G3:G4"/>
    <mergeCell ref="H3:H4"/>
    <mergeCell ref="I3:I4"/>
    <mergeCell ref="J3:J4"/>
  </mergeCells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772-790F-441E-8ADE-D5B41F9B63BB}">
  <sheetPr>
    <tabColor theme="0" tint="-0.14999847407452621"/>
  </sheetPr>
  <dimension ref="B1:C73"/>
  <sheetViews>
    <sheetView zoomScale="85" zoomScaleNormal="85" workbookViewId="0">
      <pane xSplit="1" ySplit="3" topLeftCell="B4" activePane="bottomRight" state="frozen"/>
      <selection activeCell="B11" sqref="B11"/>
      <selection pane="topRight" activeCell="B11" sqref="B11"/>
      <selection pane="bottomLeft" activeCell="B11" sqref="B11"/>
      <selection pane="bottomRight" activeCell="F16" sqref="F16"/>
    </sheetView>
  </sheetViews>
  <sheetFormatPr defaultColWidth="9" defaultRowHeight="18.75" customHeight="1" x14ac:dyDescent="0.2"/>
  <cols>
    <col min="1" max="1" width="4.6328125" style="92" customWidth="1"/>
    <col min="2" max="2" width="11.36328125" style="92" bestFit="1" customWidth="1"/>
    <col min="3" max="3" width="9.6328125" style="92" bestFit="1" customWidth="1"/>
    <col min="4" max="16384" width="9" style="92"/>
  </cols>
  <sheetData>
    <row r="1" spans="2:3" ht="16" customHeight="1" x14ac:dyDescent="0.2"/>
    <row r="2" spans="2:3" ht="16" customHeight="1" x14ac:dyDescent="0.2">
      <c r="B2" s="93" t="s">
        <v>47</v>
      </c>
    </row>
    <row r="3" spans="2:3" ht="2.15" customHeight="1" x14ac:dyDescent="0.2">
      <c r="B3" s="94"/>
      <c r="C3" s="94"/>
    </row>
    <row r="4" spans="2:3" ht="16" customHeight="1" x14ac:dyDescent="0.2">
      <c r="B4" s="95" t="s">
        <v>70</v>
      </c>
      <c r="C4" s="96" t="s">
        <v>58</v>
      </c>
    </row>
    <row r="5" spans="2:3" ht="16" customHeight="1" x14ac:dyDescent="0.2">
      <c r="B5" s="97" t="s">
        <v>71</v>
      </c>
      <c r="C5" s="98" t="s">
        <v>59</v>
      </c>
    </row>
    <row r="6" spans="2:3" ht="16" customHeight="1" x14ac:dyDescent="0.2">
      <c r="B6" s="97" t="s">
        <v>72</v>
      </c>
      <c r="C6" s="98" t="s">
        <v>60</v>
      </c>
    </row>
    <row r="7" spans="2:3" ht="16" customHeight="1" x14ac:dyDescent="0.2">
      <c r="B7" s="97" t="s">
        <v>73</v>
      </c>
      <c r="C7" s="98" t="s">
        <v>74</v>
      </c>
    </row>
    <row r="8" spans="2:3" ht="16" customHeight="1" x14ac:dyDescent="0.2">
      <c r="B8" s="97" t="s">
        <v>75</v>
      </c>
      <c r="C8" s="98" t="s">
        <v>61</v>
      </c>
    </row>
    <row r="9" spans="2:3" ht="16" customHeight="1" x14ac:dyDescent="0.2">
      <c r="B9" s="97" t="s">
        <v>76</v>
      </c>
      <c r="C9" s="98" t="s">
        <v>77</v>
      </c>
    </row>
    <row r="10" spans="2:3" ht="16" customHeight="1" x14ac:dyDescent="0.2">
      <c r="B10" s="97" t="s">
        <v>78</v>
      </c>
      <c r="C10" s="98" t="s">
        <v>48</v>
      </c>
    </row>
    <row r="11" spans="2:3" ht="16" customHeight="1" x14ac:dyDescent="0.2">
      <c r="B11" s="97" t="s">
        <v>79</v>
      </c>
      <c r="C11" s="98" t="s">
        <v>49</v>
      </c>
    </row>
    <row r="12" spans="2:3" ht="16" customHeight="1" x14ac:dyDescent="0.2">
      <c r="B12" s="97" t="s">
        <v>80</v>
      </c>
      <c r="C12" s="98" t="s">
        <v>50</v>
      </c>
    </row>
    <row r="13" spans="2:3" ht="16" customHeight="1" x14ac:dyDescent="0.2">
      <c r="B13" s="97" t="s">
        <v>81</v>
      </c>
      <c r="C13" s="98" t="s">
        <v>51</v>
      </c>
    </row>
    <row r="14" spans="2:3" ht="16" customHeight="1" x14ac:dyDescent="0.2">
      <c r="B14" s="97" t="s">
        <v>82</v>
      </c>
      <c r="C14" s="98" t="s">
        <v>83</v>
      </c>
    </row>
    <row r="15" spans="2:3" ht="16" customHeight="1" x14ac:dyDescent="0.2">
      <c r="B15" s="99" t="s">
        <v>84</v>
      </c>
      <c r="C15" s="98" t="s">
        <v>52</v>
      </c>
    </row>
    <row r="16" spans="2:3" ht="16" customHeight="1" x14ac:dyDescent="0.2">
      <c r="B16" s="99" t="s">
        <v>85</v>
      </c>
      <c r="C16" s="98" t="s">
        <v>53</v>
      </c>
    </row>
    <row r="17" spans="2:3" ht="16" customHeight="1" x14ac:dyDescent="0.2">
      <c r="B17" s="99" t="s">
        <v>86</v>
      </c>
      <c r="C17" s="98" t="s">
        <v>87</v>
      </c>
    </row>
    <row r="18" spans="2:3" ht="16" customHeight="1" x14ac:dyDescent="0.2">
      <c r="B18" s="99" t="s">
        <v>88</v>
      </c>
      <c r="C18" s="98" t="s">
        <v>54</v>
      </c>
    </row>
    <row r="19" spans="2:3" ht="16" customHeight="1" x14ac:dyDescent="0.2">
      <c r="B19" s="97" t="s">
        <v>89</v>
      </c>
      <c r="C19" s="100" t="s">
        <v>55</v>
      </c>
    </row>
    <row r="20" spans="2:3" ht="16" customHeight="1" x14ac:dyDescent="0.2">
      <c r="B20" s="97" t="s">
        <v>90</v>
      </c>
      <c r="C20" s="100" t="s">
        <v>91</v>
      </c>
    </row>
    <row r="21" spans="2:3" ht="16" customHeight="1" x14ac:dyDescent="0.2">
      <c r="B21" s="97" t="s">
        <v>92</v>
      </c>
      <c r="C21" s="98" t="s">
        <v>93</v>
      </c>
    </row>
    <row r="22" spans="2:3" ht="16" customHeight="1" x14ac:dyDescent="0.2">
      <c r="B22" s="99" t="s">
        <v>94</v>
      </c>
      <c r="C22" s="98" t="s">
        <v>56</v>
      </c>
    </row>
    <row r="23" spans="2:3" ht="16" customHeight="1" x14ac:dyDescent="0.2">
      <c r="B23" s="97" t="s">
        <v>95</v>
      </c>
      <c r="C23" s="98" t="s">
        <v>96</v>
      </c>
    </row>
    <row r="24" spans="2:3" ht="16" customHeight="1" x14ac:dyDescent="0.2">
      <c r="B24" s="97" t="s">
        <v>97</v>
      </c>
      <c r="C24" s="100" t="s">
        <v>57</v>
      </c>
    </row>
    <row r="25" spans="2:3" ht="16" customHeight="1" x14ac:dyDescent="0.2">
      <c r="B25" s="97"/>
      <c r="C25" s="100"/>
    </row>
    <row r="26" spans="2:3" ht="16" customHeight="1" x14ac:dyDescent="0.2">
      <c r="B26" s="97"/>
      <c r="C26" s="100"/>
    </row>
    <row r="27" spans="2:3" ht="16" customHeight="1" x14ac:dyDescent="0.2">
      <c r="B27" s="97"/>
      <c r="C27" s="100"/>
    </row>
    <row r="28" spans="2:3" ht="16" customHeight="1" x14ac:dyDescent="0.2">
      <c r="B28" s="101"/>
      <c r="C28" s="102"/>
    </row>
    <row r="29" spans="2:3" ht="16" customHeight="1" x14ac:dyDescent="0.2"/>
    <row r="30" spans="2:3" ht="16" customHeight="1" x14ac:dyDescent="0.2"/>
    <row r="31" spans="2:3" ht="16" customHeight="1" x14ac:dyDescent="0.2"/>
    <row r="32" spans="2:3" ht="16" customHeight="1" x14ac:dyDescent="0.2"/>
    <row r="33" ht="16" customHeight="1" x14ac:dyDescent="0.2"/>
    <row r="34" ht="16" customHeight="1" x14ac:dyDescent="0.2"/>
    <row r="35" ht="16" customHeight="1" x14ac:dyDescent="0.2"/>
    <row r="36" ht="16" customHeight="1" x14ac:dyDescent="0.2"/>
    <row r="37" ht="16" customHeight="1" x14ac:dyDescent="0.2"/>
    <row r="38" ht="16" customHeight="1" x14ac:dyDescent="0.2"/>
    <row r="39" ht="16" customHeight="1" x14ac:dyDescent="0.2"/>
    <row r="40" ht="16" customHeight="1" x14ac:dyDescent="0.2"/>
    <row r="41" ht="16" customHeight="1" x14ac:dyDescent="0.2"/>
    <row r="42" ht="16" customHeight="1" x14ac:dyDescent="0.2"/>
    <row r="43" ht="16" customHeight="1" x14ac:dyDescent="0.2"/>
    <row r="44" ht="16" customHeight="1" x14ac:dyDescent="0.2"/>
    <row r="45" ht="16" customHeight="1" x14ac:dyDescent="0.2"/>
    <row r="46" ht="16" customHeight="1" x14ac:dyDescent="0.2"/>
    <row r="47" ht="16" customHeight="1" x14ac:dyDescent="0.2"/>
    <row r="48" ht="16" customHeight="1" x14ac:dyDescent="0.2"/>
    <row r="49" ht="16" customHeight="1" x14ac:dyDescent="0.2"/>
    <row r="50" ht="16" customHeight="1" x14ac:dyDescent="0.2"/>
    <row r="51" ht="16" customHeight="1" x14ac:dyDescent="0.2"/>
    <row r="52" ht="16" customHeight="1" x14ac:dyDescent="0.2"/>
    <row r="53" ht="16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</sheetData>
  <phoneticPr fontId="1"/>
  <pageMargins left="0.70866141732283472" right="0.31496062992125984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5A737-225E-4427-BDC0-D6D5FCFD0432}">
  <dimension ref="A1:Q15"/>
  <sheetViews>
    <sheetView zoomScale="85" zoomScaleNormal="85" workbookViewId="0">
      <pane xSplit="4" ySplit="4" topLeftCell="E5" activePane="bottomRight" state="frozen"/>
      <selection activeCell="B11" sqref="B11"/>
      <selection pane="topRight" activeCell="B11" sqref="B11"/>
      <selection pane="bottomLeft" activeCell="B11" sqref="B11"/>
      <selection pane="bottomRight" activeCell="E5" sqref="E5"/>
    </sheetView>
  </sheetViews>
  <sheetFormatPr defaultRowHeight="13" x14ac:dyDescent="0.2"/>
  <cols>
    <col min="1" max="1" width="3.453125" customWidth="1"/>
    <col min="2" max="2" width="8" bestFit="1" customWidth="1"/>
    <col min="3" max="3" width="13.6328125" bestFit="1" customWidth="1"/>
    <col min="4" max="4" width="6" customWidth="1"/>
    <col min="5" max="17" width="6.6328125" customWidth="1"/>
  </cols>
  <sheetData>
    <row r="1" spans="1:17" s="84" customFormat="1" ht="16" x14ac:dyDescent="0.45">
      <c r="A1" s="84" t="s">
        <v>62</v>
      </c>
    </row>
    <row r="2" spans="1:17" s="84" customFormat="1" ht="16" x14ac:dyDescent="0.45">
      <c r="P2" s="115" t="s">
        <v>63</v>
      </c>
    </row>
    <row r="3" spans="1:17" s="85" customFormat="1" ht="16" x14ac:dyDescent="0.45">
      <c r="B3" s="197" t="s">
        <v>46</v>
      </c>
      <c r="C3" s="198"/>
      <c r="D3" s="199"/>
      <c r="E3" s="86">
        <v>4</v>
      </c>
      <c r="F3" s="87">
        <v>5</v>
      </c>
      <c r="G3" s="87">
        <v>6</v>
      </c>
      <c r="H3" s="87">
        <v>7</v>
      </c>
      <c r="I3" s="87">
        <v>8</v>
      </c>
      <c r="J3" s="87">
        <v>9</v>
      </c>
      <c r="K3" s="87">
        <v>10</v>
      </c>
      <c r="L3" s="87">
        <v>11</v>
      </c>
      <c r="M3" s="87">
        <v>12</v>
      </c>
      <c r="N3" s="87">
        <v>1</v>
      </c>
      <c r="O3" s="87">
        <v>2</v>
      </c>
      <c r="P3" s="87">
        <v>3</v>
      </c>
      <c r="Q3" s="90" t="s">
        <v>13</v>
      </c>
    </row>
    <row r="4" spans="1:17" s="85" customFormat="1" ht="16" x14ac:dyDescent="0.45">
      <c r="B4" s="103" t="s">
        <v>43</v>
      </c>
      <c r="C4" s="104" t="s">
        <v>45</v>
      </c>
      <c r="D4" s="105" t="s">
        <v>44</v>
      </c>
      <c r="E4" s="86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90"/>
    </row>
    <row r="5" spans="1:17" s="84" customFormat="1" ht="26.15" customHeight="1" x14ac:dyDescent="0.45">
      <c r="B5" s="106"/>
      <c r="C5" s="107"/>
      <c r="D5" s="108"/>
      <c r="E5" s="109">
        <f t="shared" ref="E5:F7" ca="1" si="0">ROUND(VALUE((SUMIFS(INDIRECT("'"&amp;E$3&amp;"月'!"&amp;"$CB$10:$CB$40"),INDIRECT("'"&amp;E$3&amp;"月'!"&amp;"$Y$10:$Y$40"),$B5,INDIRECT("'"&amp;E$3&amp;"月'!"&amp;"$Z$10:$Z$40"),$C5,INDIRECT("'"&amp;E$3&amp;"月'!"&amp;"$AA$10:$AA$40"),TRIM($D5))+SUMIFS(INDIRECT("'"&amp;F$3&amp;"月'!"&amp;"$CA$10:$CA$40"),INDIRECT("'"&amp;F$3&amp;"月'!"&amp;"$Y$10:$Y$40"),$B5,INDIRECT("'"&amp;F$3&amp;"月'!"&amp;"$Z$10:$Z$40"),$C5,INDIRECT("'"&amp;F$3&amp;"月'!"&amp;"$AA$10:$AA$40"),TRIM($D5)))*24),1)</f>
        <v>0</v>
      </c>
      <c r="F5" s="109">
        <f t="shared" ca="1" si="0"/>
        <v>0</v>
      </c>
      <c r="G5" s="109">
        <f t="shared" ref="G5:O7" ca="1" si="1">ROUND(VALUE((SUMIFS(INDIRECT("'"&amp;G$3&amp;"月'!"&amp;"$CB$10:$CB$40"),INDIRECT("'"&amp;G$3&amp;"月'!"&amp;"$Y$10:$Y$40"),$B5,INDIRECT("'"&amp;G$3&amp;"月'!"&amp;"$Z$10:$Z$40"),$C5,INDIRECT("'"&amp;G$3&amp;"月'!"&amp;"$AA$10:$AA$40"),TRIM($D5))+SUMIFS(INDIRECT("'"&amp;H$3&amp;"月'!"&amp;"$CA$10:$CA$40"),INDIRECT("'"&amp;H$3&amp;"月'!"&amp;"$Y$10:$Y$40"),$B5,INDIRECT("'"&amp;H$3&amp;"月'!"&amp;"$Z$10:$Z$40"),$C5,INDIRECT("'"&amp;H$3&amp;"月'!"&amp;"$AA$10:$AA$40"),TRIM($D5)))*24),1)</f>
        <v>0</v>
      </c>
      <c r="H5" s="109">
        <f t="shared" ca="1" si="1"/>
        <v>0</v>
      </c>
      <c r="I5" s="109">
        <f t="shared" ca="1" si="1"/>
        <v>0</v>
      </c>
      <c r="J5" s="109">
        <f t="shared" ca="1" si="1"/>
        <v>0</v>
      </c>
      <c r="K5" s="109">
        <f t="shared" ca="1" si="1"/>
        <v>0</v>
      </c>
      <c r="L5" s="109">
        <f t="shared" ca="1" si="1"/>
        <v>0</v>
      </c>
      <c r="M5" s="109">
        <f t="shared" ca="1" si="1"/>
        <v>0</v>
      </c>
      <c r="N5" s="109">
        <f t="shared" ca="1" si="1"/>
        <v>0</v>
      </c>
      <c r="O5" s="109">
        <f t="shared" ca="1" si="1"/>
        <v>0</v>
      </c>
      <c r="P5" s="114">
        <f ca="1">ROUND(VALUE((SUMIFS(INDIRECT("'"&amp;P$3&amp;"月'!"&amp;"$CB$10:$CB$40"),INDIRECT("'"&amp;P$3&amp;"月'!"&amp;"$Y$10:$Y$40"),$B5,INDIRECT("'"&amp;P$3&amp;"月'!"&amp;"$Z$10:$Z$40"),$C5,INDIRECT("'"&amp;P$3&amp;"月'!"&amp;"$AA$10:$AA$40"),TRIM($D5)))*24),1)</f>
        <v>0</v>
      </c>
      <c r="Q5" s="110">
        <f ca="1">SUM(E5:P5)</f>
        <v>0</v>
      </c>
    </row>
    <row r="6" spans="1:17" s="84" customFormat="1" ht="26.15" customHeight="1" x14ac:dyDescent="0.45">
      <c r="B6" s="111"/>
      <c r="C6" s="112"/>
      <c r="D6" s="108"/>
      <c r="E6" s="109">
        <f t="shared" ca="1" si="0"/>
        <v>0</v>
      </c>
      <c r="F6" s="109">
        <f t="shared" ca="1" si="0"/>
        <v>0</v>
      </c>
      <c r="G6" s="109">
        <f t="shared" ca="1" si="1"/>
        <v>0</v>
      </c>
      <c r="H6" s="109">
        <f t="shared" ca="1" si="1"/>
        <v>0</v>
      </c>
      <c r="I6" s="109">
        <f t="shared" ca="1" si="1"/>
        <v>0</v>
      </c>
      <c r="J6" s="109">
        <f t="shared" ca="1" si="1"/>
        <v>0</v>
      </c>
      <c r="K6" s="109">
        <f t="shared" ca="1" si="1"/>
        <v>0</v>
      </c>
      <c r="L6" s="109">
        <f t="shared" ca="1" si="1"/>
        <v>0</v>
      </c>
      <c r="M6" s="109">
        <f t="shared" ca="1" si="1"/>
        <v>0</v>
      </c>
      <c r="N6" s="109">
        <f t="shared" ca="1" si="1"/>
        <v>0</v>
      </c>
      <c r="O6" s="109">
        <f t="shared" ca="1" si="1"/>
        <v>0</v>
      </c>
      <c r="P6" s="114">
        <f ca="1">ROUND(VALUE((SUMIFS(INDIRECT("'"&amp;P$3&amp;"月'!"&amp;"$CB$10:$CB$40"),INDIRECT("'"&amp;P$3&amp;"月'!"&amp;"$Y$10:$Y$40"),$B6,INDIRECT("'"&amp;P$3&amp;"月'!"&amp;"$Z$10:$Z$40"),$C6,INDIRECT("'"&amp;P$3&amp;"月'!"&amp;"$AA$10:$AA$40"),TRIM($D6)))*24),1)</f>
        <v>0</v>
      </c>
      <c r="Q6" s="110">
        <f ca="1">SUM(E6:P6)</f>
        <v>0</v>
      </c>
    </row>
    <row r="7" spans="1:17" s="84" customFormat="1" ht="26.15" customHeight="1" x14ac:dyDescent="0.45">
      <c r="B7" s="111"/>
      <c r="C7" s="112"/>
      <c r="D7" s="108"/>
      <c r="E7" s="109">
        <f t="shared" ca="1" si="0"/>
        <v>0</v>
      </c>
      <c r="F7" s="109">
        <f t="shared" ca="1" si="0"/>
        <v>0</v>
      </c>
      <c r="G7" s="109">
        <f t="shared" ca="1" si="1"/>
        <v>0</v>
      </c>
      <c r="H7" s="109">
        <f t="shared" ca="1" si="1"/>
        <v>0</v>
      </c>
      <c r="I7" s="109">
        <f t="shared" ca="1" si="1"/>
        <v>0</v>
      </c>
      <c r="J7" s="109">
        <f t="shared" ca="1" si="1"/>
        <v>0</v>
      </c>
      <c r="K7" s="109">
        <f t="shared" ca="1" si="1"/>
        <v>0</v>
      </c>
      <c r="L7" s="109">
        <f t="shared" ca="1" si="1"/>
        <v>0</v>
      </c>
      <c r="M7" s="109">
        <f t="shared" ca="1" si="1"/>
        <v>0</v>
      </c>
      <c r="N7" s="109">
        <f t="shared" ca="1" si="1"/>
        <v>0</v>
      </c>
      <c r="O7" s="109">
        <f t="shared" ca="1" si="1"/>
        <v>0</v>
      </c>
      <c r="P7" s="114">
        <f ca="1">ROUND(VALUE((SUMIFS(INDIRECT("'"&amp;P$3&amp;"月'!"&amp;"$CB$10:$CB$40"),INDIRECT("'"&amp;P$3&amp;"月'!"&amp;"$Y$10:$Y$40"),$B7,INDIRECT("'"&amp;P$3&amp;"月'!"&amp;"$Z$10:$Z$40"),$C7,INDIRECT("'"&amp;P$3&amp;"月'!"&amp;"$AA$10:$AA$40"),TRIM($D7)))*24),1)</f>
        <v>0</v>
      </c>
      <c r="Q7" s="110">
        <f ca="1">SUM(E7:P7)</f>
        <v>0</v>
      </c>
    </row>
    <row r="8" spans="1:17" s="84" customFormat="1" ht="26.15" customHeight="1" x14ac:dyDescent="0.45">
      <c r="B8" s="200" t="s">
        <v>13</v>
      </c>
      <c r="C8" s="201"/>
      <c r="D8" s="202"/>
      <c r="E8" s="109">
        <f ca="1">SUM(E5:E7)</f>
        <v>0</v>
      </c>
      <c r="F8" s="109">
        <f ca="1">SUM(F5:F7)</f>
        <v>0</v>
      </c>
      <c r="G8" s="109">
        <f t="shared" ref="G8:Q8" ca="1" si="2">SUM(G5:G7)</f>
        <v>0</v>
      </c>
      <c r="H8" s="109">
        <f t="shared" ca="1" si="2"/>
        <v>0</v>
      </c>
      <c r="I8" s="109">
        <f t="shared" ca="1" si="2"/>
        <v>0</v>
      </c>
      <c r="J8" s="109">
        <f t="shared" ca="1" si="2"/>
        <v>0</v>
      </c>
      <c r="K8" s="109">
        <f t="shared" ca="1" si="2"/>
        <v>0</v>
      </c>
      <c r="L8" s="109">
        <f t="shared" ca="1" si="2"/>
        <v>0</v>
      </c>
      <c r="M8" s="109">
        <f t="shared" ca="1" si="2"/>
        <v>0</v>
      </c>
      <c r="N8" s="109">
        <f t="shared" ca="1" si="2"/>
        <v>0</v>
      </c>
      <c r="O8" s="109">
        <f t="shared" ca="1" si="2"/>
        <v>0</v>
      </c>
      <c r="P8" s="109">
        <f t="shared" ca="1" si="2"/>
        <v>0</v>
      </c>
      <c r="Q8" s="110">
        <f t="shared" ca="1" si="2"/>
        <v>0</v>
      </c>
    </row>
    <row r="15" spans="1:17" ht="16" x14ac:dyDescent="0.45">
      <c r="H15" s="113"/>
    </row>
  </sheetData>
  <mergeCells count="2">
    <mergeCell ref="B3:D3"/>
    <mergeCell ref="B8:D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B61F5-0F78-41A7-AD18-B1D61740296F}">
  <dimension ref="A1:X55"/>
  <sheetViews>
    <sheetView tabSelected="1" topLeftCell="B1" zoomScale="85" zoomScaleNormal="85" workbookViewId="0">
      <pane xSplit="5" ySplit="9" topLeftCell="H10" activePane="bottomRight" state="frozen"/>
      <selection activeCell="Z12" sqref="Z12"/>
      <selection pane="topRight" activeCell="Z12" sqref="Z12"/>
      <selection pane="bottomLeft" activeCell="Z12" sqref="Z12"/>
      <selection pane="bottomRight" activeCell="Q27" sqref="Q27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5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SUMIF(設定!$C$5:$E$24,'5月'!$F$4,設定!$H$5:$H$24)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SUMIF(設定!$C$5:$E$24,'5月'!$F$4,設定!$J$5:$IH$24)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4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4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4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4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4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4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4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4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>祝</v>
      </c>
      <c r="C18" s="10">
        <f t="shared" si="3"/>
        <v>4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4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4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5</v>
      </c>
      <c r="D21" s="10">
        <v>1</v>
      </c>
      <c r="E21" s="10" t="str">
        <f t="shared" si="6"/>
        <v>水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5</v>
      </c>
      <c r="D22" s="10">
        <v>2</v>
      </c>
      <c r="E22" s="10" t="str">
        <f t="shared" si="6"/>
        <v>木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>祝</v>
      </c>
      <c r="C23" s="10">
        <f t="shared" si="11"/>
        <v>5</v>
      </c>
      <c r="D23" s="10">
        <v>3</v>
      </c>
      <c r="E23" s="10" t="str">
        <f t="shared" si="6"/>
        <v>金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>祝</v>
      </c>
      <c r="C24" s="10">
        <f t="shared" si="11"/>
        <v>5</v>
      </c>
      <c r="D24" s="10">
        <v>4</v>
      </c>
      <c r="E24" s="10" t="str">
        <f t="shared" si="6"/>
        <v>土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0</v>
      </c>
      <c r="B25" s="19" t="str">
        <f>IF(_xlfn.IFNA(VLOOKUP($C$1&amp;"/"&amp;TEXT(C25,"00")&amp;"/"&amp;TEXT(D25,"00"),祝祭日!$B$4:$C$28,2,FALSE),"")="","","祝")</f>
        <v>祝</v>
      </c>
      <c r="C25" s="10">
        <f t="shared" si="11"/>
        <v>5</v>
      </c>
      <c r="D25" s="10">
        <v>5</v>
      </c>
      <c r="E25" s="10" t="str">
        <f t="shared" si="6"/>
        <v>日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>祝</v>
      </c>
      <c r="C26" s="10">
        <f t="shared" si="11"/>
        <v>5</v>
      </c>
      <c r="D26" s="10">
        <v>6</v>
      </c>
      <c r="E26" s="10" t="str">
        <f t="shared" si="6"/>
        <v>月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5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火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5</v>
      </c>
      <c r="D28" s="10">
        <v>8</v>
      </c>
      <c r="E28" s="10" t="str">
        <f t="shared" si="6"/>
        <v>水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5</v>
      </c>
      <c r="D29" s="10">
        <v>9</v>
      </c>
      <c r="E29" s="10" t="str">
        <f t="shared" si="6"/>
        <v>木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5</v>
      </c>
      <c r="D30" s="10">
        <v>10</v>
      </c>
      <c r="E30" s="10" t="str">
        <f t="shared" si="6"/>
        <v>金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0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5</v>
      </c>
      <c r="D31" s="10">
        <v>11</v>
      </c>
      <c r="E31" s="10" t="str">
        <f t="shared" si="6"/>
        <v>土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5</v>
      </c>
      <c r="D32" s="10">
        <v>12</v>
      </c>
      <c r="E32" s="10" t="str">
        <f t="shared" si="6"/>
        <v>日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5</v>
      </c>
      <c r="D33" s="10">
        <v>13</v>
      </c>
      <c r="E33" s="10" t="str">
        <f t="shared" si="6"/>
        <v>月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5</v>
      </c>
      <c r="D34" s="10">
        <v>14</v>
      </c>
      <c r="E34" s="10" t="str">
        <f t="shared" si="6"/>
        <v>火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5</v>
      </c>
      <c r="D35" s="10">
        <v>15</v>
      </c>
      <c r="E35" s="10" t="str">
        <f t="shared" si="6"/>
        <v>水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5</v>
      </c>
      <c r="D36" s="10">
        <v>16</v>
      </c>
      <c r="E36" s="10" t="str">
        <f t="shared" si="6"/>
        <v>木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5</v>
      </c>
      <c r="D37" s="10">
        <v>17</v>
      </c>
      <c r="E37" s="10" t="str">
        <f t="shared" si="6"/>
        <v>金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5</v>
      </c>
      <c r="D38" s="10">
        <v>18</v>
      </c>
      <c r="E38" s="10" t="str">
        <f t="shared" si="6"/>
        <v>土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0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5</v>
      </c>
      <c r="D39" s="10">
        <v>19</v>
      </c>
      <c r="E39" s="10" t="str">
        <f t="shared" si="6"/>
        <v>日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5</v>
      </c>
      <c r="D40" s="11">
        <v>20</v>
      </c>
      <c r="E40" s="10" t="str">
        <f t="shared" si="6"/>
        <v>月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56" priority="3" stopIfTrue="1">
      <formula>$E10="土"</formula>
    </cfRule>
    <cfRule type="expression" dxfId="55" priority="4" stopIfTrue="1">
      <formula>OR($E10="日",$B10="祝")</formula>
    </cfRule>
    <cfRule type="expression" dxfId="54" priority="5" stopIfTrue="1">
      <formula>$E10=""</formula>
    </cfRule>
  </conditionalFormatting>
  <conditionalFormatting sqref="F10:F40">
    <cfRule type="expression" dxfId="53" priority="1">
      <formula>OR($F10="出勤/早退",$F10="出勤/遅刻")</formula>
    </cfRule>
    <cfRule type="containsText" dxfId="52" priority="2" operator="containsText" text="欠勤">
      <formula>NOT(ISERROR(SEARCH("欠勤",F10)))</formula>
    </cfRule>
  </conditionalFormatting>
  <dataValidations count="3">
    <dataValidation type="list" allowBlank="1" showInputMessage="1" sqref="F4:I4" xr:uid="{B2B9AFC4-8EF1-4E86-AA43-0167CB791DE2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A75C0CC5-5A3A-4475-B28F-F78F951E9087}"/>
    <dataValidation type="list" allowBlank="1" showInputMessage="1" sqref="F10:F40" xr:uid="{341A21ED-95C5-4CB1-8EEE-EE70C6AB86CA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E3C39-EAB0-40CC-99A9-26175F6345F7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6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SUMIF(設定!$C$5:$E$24,'6月'!$F$4,設定!$H$5:$H$24)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SUMIF(設定!$C$5:$E$24,'6月'!$F$4,設定!$J$5:$IH$24)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5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火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5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水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5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木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5</v>
      </c>
      <c r="D13" s="10">
        <v>24</v>
      </c>
      <c r="E13" s="10" t="str">
        <f t="shared" si="6"/>
        <v>金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5</v>
      </c>
      <c r="D14" s="10">
        <v>25</v>
      </c>
      <c r="E14" s="10" t="str">
        <f t="shared" si="6"/>
        <v>土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0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5</v>
      </c>
      <c r="D15" s="10">
        <v>26</v>
      </c>
      <c r="E15" s="10" t="str">
        <f t="shared" si="6"/>
        <v>日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5</v>
      </c>
      <c r="D16" s="10">
        <v>27</v>
      </c>
      <c r="E16" s="10" t="str">
        <f t="shared" si="6"/>
        <v>月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5</v>
      </c>
      <c r="D17" s="10">
        <v>28</v>
      </c>
      <c r="E17" s="10" t="str">
        <f t="shared" si="6"/>
        <v>火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5</v>
      </c>
      <c r="D18" s="10">
        <v>29</v>
      </c>
      <c r="E18" s="10" t="str">
        <f t="shared" si="6"/>
        <v>水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5</v>
      </c>
      <c r="D19" s="10">
        <v>30</v>
      </c>
      <c r="E19" s="10" t="str">
        <f t="shared" si="6"/>
        <v>木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木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5</v>
      </c>
      <c r="D20" s="10">
        <v>31</v>
      </c>
      <c r="E20" s="10" t="str">
        <f t="shared" si="6"/>
        <v>金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6</v>
      </c>
      <c r="D21" s="10">
        <v>1</v>
      </c>
      <c r="E21" s="10" t="str">
        <f t="shared" si="6"/>
        <v>土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6</v>
      </c>
      <c r="D22" s="10">
        <v>2</v>
      </c>
      <c r="E22" s="10" t="str">
        <f t="shared" si="6"/>
        <v>日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6</v>
      </c>
      <c r="D23" s="10">
        <v>3</v>
      </c>
      <c r="E23" s="10" t="str">
        <f t="shared" si="6"/>
        <v>月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6</v>
      </c>
      <c r="D24" s="10">
        <v>4</v>
      </c>
      <c r="E24" s="10" t="str">
        <f t="shared" si="6"/>
        <v>火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6</v>
      </c>
      <c r="D25" s="10">
        <v>5</v>
      </c>
      <c r="E25" s="10" t="str">
        <f t="shared" si="6"/>
        <v>水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6</v>
      </c>
      <c r="D26" s="10">
        <v>6</v>
      </c>
      <c r="E26" s="10" t="str">
        <f t="shared" si="6"/>
        <v>木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6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金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6</v>
      </c>
      <c r="D28" s="10">
        <v>8</v>
      </c>
      <c r="E28" s="10" t="str">
        <f t="shared" si="6"/>
        <v>土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6</v>
      </c>
      <c r="D29" s="10">
        <v>9</v>
      </c>
      <c r="E29" s="10" t="str">
        <f t="shared" si="6"/>
        <v>日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6</v>
      </c>
      <c r="D30" s="10">
        <v>10</v>
      </c>
      <c r="E30" s="10" t="str">
        <f t="shared" si="6"/>
        <v>月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6</v>
      </c>
      <c r="D31" s="10">
        <v>11</v>
      </c>
      <c r="E31" s="10" t="str">
        <f t="shared" si="6"/>
        <v>火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6</v>
      </c>
      <c r="D32" s="10">
        <v>12</v>
      </c>
      <c r="E32" s="10" t="str">
        <f t="shared" si="6"/>
        <v>水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6</v>
      </c>
      <c r="D33" s="10">
        <v>13</v>
      </c>
      <c r="E33" s="10" t="str">
        <f t="shared" si="6"/>
        <v>木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6</v>
      </c>
      <c r="D34" s="10">
        <v>14</v>
      </c>
      <c r="E34" s="10" t="str">
        <f t="shared" si="6"/>
        <v>金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6</v>
      </c>
      <c r="D35" s="10">
        <v>15</v>
      </c>
      <c r="E35" s="10" t="str">
        <f t="shared" si="6"/>
        <v>土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6</v>
      </c>
      <c r="D36" s="10">
        <v>16</v>
      </c>
      <c r="E36" s="10" t="str">
        <f t="shared" si="6"/>
        <v>日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6</v>
      </c>
      <c r="D37" s="10">
        <v>17</v>
      </c>
      <c r="E37" s="10" t="str">
        <f t="shared" si="6"/>
        <v>月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6</v>
      </c>
      <c r="D38" s="10">
        <v>18</v>
      </c>
      <c r="E38" s="10" t="str">
        <f t="shared" si="6"/>
        <v>火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6</v>
      </c>
      <c r="D39" s="10">
        <v>19</v>
      </c>
      <c r="E39" s="10" t="str">
        <f t="shared" si="6"/>
        <v>水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6</v>
      </c>
      <c r="D40" s="11">
        <v>20</v>
      </c>
      <c r="E40" s="10" t="str">
        <f t="shared" si="6"/>
        <v>木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51" priority="3" stopIfTrue="1">
      <formula>$E10="土"</formula>
    </cfRule>
    <cfRule type="expression" dxfId="50" priority="4" stopIfTrue="1">
      <formula>OR($E10="日",$B10="祝")</formula>
    </cfRule>
    <cfRule type="expression" dxfId="49" priority="5" stopIfTrue="1">
      <formula>$E10=""</formula>
    </cfRule>
  </conditionalFormatting>
  <conditionalFormatting sqref="F10:F40">
    <cfRule type="expression" dxfId="48" priority="1">
      <formula>OR($F10="出勤/早退",$F10="出勤/遅刻")</formula>
    </cfRule>
    <cfRule type="containsText" dxfId="47" priority="2" operator="containsText" text="欠勤">
      <formula>NOT(ISERROR(SEARCH("欠勤",F10)))</formula>
    </cfRule>
  </conditionalFormatting>
  <dataValidations count="3">
    <dataValidation type="list" allowBlank="1" showInputMessage="1" sqref="F10:F40" xr:uid="{8AC501D4-892C-46A8-A587-08BE8142F134}">
      <formula1>"出勤,出勤/遅刻,出勤/早退,有給休暇,振休,欠勤,特別休暇"</formula1>
    </dataValidation>
    <dataValidation allowBlank="1" showInputMessage="1" sqref="J4:L4" xr:uid="{F33D6F65-C5D4-4A32-B3BF-85BE9726860D}"/>
    <dataValidation type="list" allowBlank="1" showInputMessage="1" sqref="F4:I4" xr:uid="{A3AE42FE-9943-4738-B00C-57B2CAC3BFE9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4664B-A22A-44B6-9DDC-12A2FEDC42B2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7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SUMIF(設定!$C$5:$E$24,'7月'!$F$4,設定!$H$5:$H$24)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SUMIF(設定!$C$5:$E$24,'7月'!$F$4,設定!$J$5:$IH$24)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6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金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0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6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土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6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日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6</v>
      </c>
      <c r="D13" s="10">
        <v>24</v>
      </c>
      <c r="E13" s="10" t="str">
        <f t="shared" si="6"/>
        <v>月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6</v>
      </c>
      <c r="D14" s="10">
        <v>25</v>
      </c>
      <c r="E14" s="10" t="str">
        <f t="shared" si="6"/>
        <v>火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6</v>
      </c>
      <c r="D15" s="10">
        <v>26</v>
      </c>
      <c r="E15" s="10" t="str">
        <f t="shared" si="6"/>
        <v>水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6</v>
      </c>
      <c r="D16" s="10">
        <v>27</v>
      </c>
      <c r="E16" s="10" t="str">
        <f t="shared" si="6"/>
        <v>木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6</v>
      </c>
      <c r="D17" s="10">
        <v>28</v>
      </c>
      <c r="E17" s="10" t="str">
        <f t="shared" si="6"/>
        <v>金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6</v>
      </c>
      <c r="D18" s="10">
        <v>29</v>
      </c>
      <c r="E18" s="10" t="str">
        <f t="shared" si="6"/>
        <v>土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6</v>
      </c>
      <c r="D19" s="10">
        <v>30</v>
      </c>
      <c r="E19" s="10" t="str">
        <f t="shared" si="6"/>
        <v>日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日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6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7</v>
      </c>
      <c r="D21" s="10">
        <v>1</v>
      </c>
      <c r="E21" s="10" t="str">
        <f t="shared" si="6"/>
        <v>月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7</v>
      </c>
      <c r="D22" s="10">
        <v>2</v>
      </c>
      <c r="E22" s="10" t="str">
        <f t="shared" si="6"/>
        <v>火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7</v>
      </c>
      <c r="D23" s="10">
        <v>3</v>
      </c>
      <c r="E23" s="10" t="str">
        <f t="shared" si="6"/>
        <v>水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7</v>
      </c>
      <c r="D24" s="10">
        <v>4</v>
      </c>
      <c r="E24" s="10" t="str">
        <f t="shared" si="6"/>
        <v>木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7</v>
      </c>
      <c r="D25" s="10">
        <v>5</v>
      </c>
      <c r="E25" s="10" t="str">
        <f t="shared" si="6"/>
        <v>金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7</v>
      </c>
      <c r="D26" s="10">
        <v>6</v>
      </c>
      <c r="E26" s="10" t="str">
        <f t="shared" si="6"/>
        <v>土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7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日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7</v>
      </c>
      <c r="D28" s="10">
        <v>8</v>
      </c>
      <c r="E28" s="10" t="str">
        <f t="shared" si="6"/>
        <v>月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7</v>
      </c>
      <c r="D29" s="10">
        <v>9</v>
      </c>
      <c r="E29" s="10" t="str">
        <f t="shared" si="6"/>
        <v>火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7</v>
      </c>
      <c r="D30" s="10">
        <v>10</v>
      </c>
      <c r="E30" s="10" t="str">
        <f t="shared" si="6"/>
        <v>水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7</v>
      </c>
      <c r="D31" s="10">
        <v>11</v>
      </c>
      <c r="E31" s="10" t="str">
        <f t="shared" si="6"/>
        <v>木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7</v>
      </c>
      <c r="D32" s="10">
        <v>12</v>
      </c>
      <c r="E32" s="10" t="str">
        <f t="shared" si="6"/>
        <v>金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7</v>
      </c>
      <c r="D33" s="10">
        <v>13</v>
      </c>
      <c r="E33" s="10" t="str">
        <f t="shared" si="6"/>
        <v>土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7</v>
      </c>
      <c r="D34" s="10">
        <v>14</v>
      </c>
      <c r="E34" s="10" t="str">
        <f t="shared" si="6"/>
        <v>日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>祝</v>
      </c>
      <c r="C35" s="10">
        <f t="shared" si="11"/>
        <v>7</v>
      </c>
      <c r="D35" s="10">
        <v>15</v>
      </c>
      <c r="E35" s="10" t="str">
        <f t="shared" si="6"/>
        <v>月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7</v>
      </c>
      <c r="D36" s="10">
        <v>16</v>
      </c>
      <c r="E36" s="10" t="str">
        <f t="shared" si="6"/>
        <v>火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7</v>
      </c>
      <c r="D37" s="10">
        <v>17</v>
      </c>
      <c r="E37" s="10" t="str">
        <f t="shared" si="6"/>
        <v>水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7</v>
      </c>
      <c r="D38" s="10">
        <v>18</v>
      </c>
      <c r="E38" s="10" t="str">
        <f t="shared" si="6"/>
        <v>木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7</v>
      </c>
      <c r="D39" s="10">
        <v>19</v>
      </c>
      <c r="E39" s="10" t="str">
        <f t="shared" si="6"/>
        <v>金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7</v>
      </c>
      <c r="D40" s="11">
        <v>20</v>
      </c>
      <c r="E40" s="10" t="str">
        <f t="shared" si="6"/>
        <v>土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46" priority="3" stopIfTrue="1">
      <formula>$E10="土"</formula>
    </cfRule>
    <cfRule type="expression" dxfId="45" priority="4" stopIfTrue="1">
      <formula>OR($E10="日",$B10="祝")</formula>
    </cfRule>
    <cfRule type="expression" dxfId="44" priority="5" stopIfTrue="1">
      <formula>$E10=""</formula>
    </cfRule>
  </conditionalFormatting>
  <conditionalFormatting sqref="F10:F40">
    <cfRule type="expression" dxfId="43" priority="1">
      <formula>OR($F10="出勤/早退",$F10="出勤/遅刻")</formula>
    </cfRule>
    <cfRule type="containsText" dxfId="42" priority="2" operator="containsText" text="欠勤">
      <formula>NOT(ISERROR(SEARCH("欠勤",F10)))</formula>
    </cfRule>
  </conditionalFormatting>
  <dataValidations count="3">
    <dataValidation type="list" allowBlank="1" showInputMessage="1" sqref="F4:I4" xr:uid="{FAD798E9-E254-430C-AD35-04C78136A0C8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CB8C3BB0-F90D-4377-8D43-34843ADC1624}"/>
    <dataValidation type="list" allowBlank="1" showInputMessage="1" sqref="F10:F40" xr:uid="{71E3F2A2-6C1D-4FD4-BFF2-30F49CAB649C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40E1-3989-4B50-8FE8-1A8479AB32FD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8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SUMIF(設定!$C$5:$E$24,'8月'!$F$4,設定!$H$5:$H$24)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SUMIF(設定!$C$5:$E$24,'8月'!$F$4,設定!$J$5:$IH$24)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7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日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7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月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7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火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7</v>
      </c>
      <c r="D13" s="10">
        <v>24</v>
      </c>
      <c r="E13" s="10" t="str">
        <f t="shared" si="6"/>
        <v>水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7</v>
      </c>
      <c r="D14" s="10">
        <v>25</v>
      </c>
      <c r="E14" s="10" t="str">
        <f t="shared" si="6"/>
        <v>木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7</v>
      </c>
      <c r="D15" s="10">
        <v>26</v>
      </c>
      <c r="E15" s="10" t="str">
        <f t="shared" si="6"/>
        <v>金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7</v>
      </c>
      <c r="D16" s="10">
        <v>27</v>
      </c>
      <c r="E16" s="10" t="str">
        <f t="shared" si="6"/>
        <v>土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7</v>
      </c>
      <c r="D17" s="10">
        <v>28</v>
      </c>
      <c r="E17" s="10" t="str">
        <f t="shared" si="6"/>
        <v>日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7</v>
      </c>
      <c r="D18" s="10">
        <v>29</v>
      </c>
      <c r="E18" s="10" t="str">
        <f t="shared" si="6"/>
        <v>月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7</v>
      </c>
      <c r="D19" s="10">
        <v>30</v>
      </c>
      <c r="E19" s="10" t="str">
        <f t="shared" si="6"/>
        <v>火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火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7</v>
      </c>
      <c r="D20" s="10">
        <v>31</v>
      </c>
      <c r="E20" s="10" t="str">
        <f t="shared" si="6"/>
        <v>水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8</v>
      </c>
      <c r="D21" s="10">
        <v>1</v>
      </c>
      <c r="E21" s="10" t="str">
        <f t="shared" si="6"/>
        <v>木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8</v>
      </c>
      <c r="D22" s="10">
        <v>2</v>
      </c>
      <c r="E22" s="10" t="str">
        <f t="shared" si="6"/>
        <v>金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8</v>
      </c>
      <c r="D23" s="10">
        <v>3</v>
      </c>
      <c r="E23" s="10" t="str">
        <f t="shared" si="6"/>
        <v>土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8</v>
      </c>
      <c r="D24" s="10">
        <v>4</v>
      </c>
      <c r="E24" s="10" t="str">
        <f t="shared" si="6"/>
        <v>日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8</v>
      </c>
      <c r="D25" s="10">
        <v>5</v>
      </c>
      <c r="E25" s="10" t="str">
        <f t="shared" si="6"/>
        <v>月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8</v>
      </c>
      <c r="D26" s="10">
        <v>6</v>
      </c>
      <c r="E26" s="10" t="str">
        <f t="shared" si="6"/>
        <v>火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8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水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8</v>
      </c>
      <c r="D28" s="10">
        <v>8</v>
      </c>
      <c r="E28" s="10" t="str">
        <f t="shared" si="6"/>
        <v>木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8</v>
      </c>
      <c r="D29" s="10">
        <v>9</v>
      </c>
      <c r="E29" s="10" t="str">
        <f t="shared" si="6"/>
        <v>金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8</v>
      </c>
      <c r="D30" s="10">
        <v>10</v>
      </c>
      <c r="E30" s="10" t="str">
        <f t="shared" si="6"/>
        <v>土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0</v>
      </c>
      <c r="B31" s="19" t="str">
        <f>IF(_xlfn.IFNA(VLOOKUP($C$1&amp;"/"&amp;TEXT(C31,"00")&amp;"/"&amp;TEXT(D31,"00"),祝祭日!$B$4:$C$28,2,FALSE),"")="","","祝")</f>
        <v>祝</v>
      </c>
      <c r="C31" s="10">
        <f t="shared" si="11"/>
        <v>8</v>
      </c>
      <c r="D31" s="10">
        <v>11</v>
      </c>
      <c r="E31" s="10" t="str">
        <f t="shared" si="6"/>
        <v>日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>祝</v>
      </c>
      <c r="C32" s="10">
        <f t="shared" si="11"/>
        <v>8</v>
      </c>
      <c r="D32" s="10">
        <v>12</v>
      </c>
      <c r="E32" s="10" t="str">
        <f t="shared" si="6"/>
        <v>月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8</v>
      </c>
      <c r="D33" s="10">
        <v>13</v>
      </c>
      <c r="E33" s="10" t="str">
        <f t="shared" si="6"/>
        <v>火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8</v>
      </c>
      <c r="D34" s="10">
        <v>14</v>
      </c>
      <c r="E34" s="10" t="str">
        <f t="shared" si="6"/>
        <v>水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8</v>
      </c>
      <c r="D35" s="10">
        <v>15</v>
      </c>
      <c r="E35" s="10" t="str">
        <f t="shared" si="6"/>
        <v>木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8</v>
      </c>
      <c r="D36" s="10">
        <v>16</v>
      </c>
      <c r="E36" s="10" t="str">
        <f t="shared" si="6"/>
        <v>金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8</v>
      </c>
      <c r="D37" s="10">
        <v>17</v>
      </c>
      <c r="E37" s="10" t="str">
        <f t="shared" si="6"/>
        <v>土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0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8</v>
      </c>
      <c r="D38" s="10">
        <v>18</v>
      </c>
      <c r="E38" s="10" t="str">
        <f t="shared" si="6"/>
        <v>日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8</v>
      </c>
      <c r="D39" s="10">
        <v>19</v>
      </c>
      <c r="E39" s="10" t="str">
        <f t="shared" si="6"/>
        <v>月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8</v>
      </c>
      <c r="D40" s="11">
        <v>20</v>
      </c>
      <c r="E40" s="10" t="str">
        <f t="shared" si="6"/>
        <v>火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41" priority="3" stopIfTrue="1">
      <formula>$E10="土"</formula>
    </cfRule>
    <cfRule type="expression" dxfId="40" priority="4" stopIfTrue="1">
      <formula>OR($E10="日",$B10="祝")</formula>
    </cfRule>
    <cfRule type="expression" dxfId="39" priority="5" stopIfTrue="1">
      <formula>$E10=""</formula>
    </cfRule>
  </conditionalFormatting>
  <conditionalFormatting sqref="F10:F40">
    <cfRule type="expression" dxfId="38" priority="1">
      <formula>OR($F10="出勤/早退",$F10="出勤/遅刻")</formula>
    </cfRule>
    <cfRule type="containsText" dxfId="37" priority="2" operator="containsText" text="欠勤">
      <formula>NOT(ISERROR(SEARCH("欠勤",F10)))</formula>
    </cfRule>
  </conditionalFormatting>
  <dataValidations count="3">
    <dataValidation type="list" allowBlank="1" showInputMessage="1" sqref="F10:F40" xr:uid="{8DC1166A-7301-4FED-A12B-7FBD49C46800}">
      <formula1>"出勤,出勤/遅刻,出勤/早退,有給休暇,振休,欠勤,特別休暇"</formula1>
    </dataValidation>
    <dataValidation allowBlank="1" showInputMessage="1" sqref="J4:L4" xr:uid="{13033496-26CB-4FDC-ACD4-FBDE31C1673F}"/>
    <dataValidation type="list" allowBlank="1" showInputMessage="1" sqref="F4:I4" xr:uid="{772615EF-E7FE-40D0-86F8-CD7046C285CA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925C-1643-4F49-A845-C957EFC0E2D8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9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SUMIF(設定!$C$5:$E$24,'9月'!$F$4,設定!$H$5:$H$24)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SUMIF(設定!$C$5:$E$24,'9月'!$F$4,設定!$J$5:$IH$24)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8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水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8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木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8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金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8</v>
      </c>
      <c r="D13" s="10">
        <v>24</v>
      </c>
      <c r="E13" s="10" t="str">
        <f t="shared" si="6"/>
        <v>土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0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8</v>
      </c>
      <c r="D14" s="10">
        <v>25</v>
      </c>
      <c r="E14" s="10" t="str">
        <f t="shared" si="6"/>
        <v>日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8</v>
      </c>
      <c r="D15" s="10">
        <v>26</v>
      </c>
      <c r="E15" s="10" t="str">
        <f t="shared" si="6"/>
        <v>月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8</v>
      </c>
      <c r="D16" s="10">
        <v>27</v>
      </c>
      <c r="E16" s="10" t="str">
        <f t="shared" si="6"/>
        <v>火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8</v>
      </c>
      <c r="D17" s="10">
        <v>28</v>
      </c>
      <c r="E17" s="10" t="str">
        <f t="shared" si="6"/>
        <v>水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8</v>
      </c>
      <c r="D18" s="10">
        <v>29</v>
      </c>
      <c r="E18" s="10" t="str">
        <f t="shared" si="6"/>
        <v>木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8</v>
      </c>
      <c r="D19" s="10">
        <v>30</v>
      </c>
      <c r="E19" s="10" t="str">
        <f t="shared" si="6"/>
        <v>金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金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8</v>
      </c>
      <c r="D20" s="10">
        <v>31</v>
      </c>
      <c r="E20" s="10" t="str">
        <f t="shared" si="6"/>
        <v>土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9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9</v>
      </c>
      <c r="D22" s="10">
        <v>2</v>
      </c>
      <c r="E22" s="10" t="str">
        <f t="shared" si="6"/>
        <v>月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9</v>
      </c>
      <c r="D23" s="10">
        <v>3</v>
      </c>
      <c r="E23" s="10" t="str">
        <f t="shared" si="6"/>
        <v>火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9</v>
      </c>
      <c r="D24" s="10">
        <v>4</v>
      </c>
      <c r="E24" s="10" t="str">
        <f t="shared" si="6"/>
        <v>水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9</v>
      </c>
      <c r="D25" s="10">
        <v>5</v>
      </c>
      <c r="E25" s="10" t="str">
        <f t="shared" si="6"/>
        <v>木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9</v>
      </c>
      <c r="D26" s="10">
        <v>6</v>
      </c>
      <c r="E26" s="10" t="str">
        <f t="shared" si="6"/>
        <v>金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9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9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9</v>
      </c>
      <c r="D29" s="10">
        <v>9</v>
      </c>
      <c r="E29" s="10" t="str">
        <f t="shared" si="6"/>
        <v>月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9</v>
      </c>
      <c r="D30" s="10">
        <v>10</v>
      </c>
      <c r="E30" s="10" t="str">
        <f t="shared" si="6"/>
        <v>火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9</v>
      </c>
      <c r="D31" s="10">
        <v>11</v>
      </c>
      <c r="E31" s="10" t="str">
        <f t="shared" si="6"/>
        <v>水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9</v>
      </c>
      <c r="D32" s="10">
        <v>12</v>
      </c>
      <c r="E32" s="10" t="str">
        <f t="shared" si="6"/>
        <v>木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9</v>
      </c>
      <c r="D33" s="10">
        <v>13</v>
      </c>
      <c r="E33" s="10" t="str">
        <f t="shared" si="6"/>
        <v>金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9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9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>祝</v>
      </c>
      <c r="C36" s="10">
        <f t="shared" si="11"/>
        <v>9</v>
      </c>
      <c r="D36" s="10">
        <v>16</v>
      </c>
      <c r="E36" s="10" t="str">
        <f t="shared" si="6"/>
        <v>月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9</v>
      </c>
      <c r="D37" s="10">
        <v>17</v>
      </c>
      <c r="E37" s="10" t="str">
        <f t="shared" si="6"/>
        <v>火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9</v>
      </c>
      <c r="D38" s="10">
        <v>18</v>
      </c>
      <c r="E38" s="10" t="str">
        <f t="shared" si="6"/>
        <v>水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9</v>
      </c>
      <c r="D39" s="10">
        <v>19</v>
      </c>
      <c r="E39" s="10" t="str">
        <f t="shared" si="6"/>
        <v>木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9</v>
      </c>
      <c r="D40" s="11">
        <v>20</v>
      </c>
      <c r="E40" s="10" t="str">
        <f t="shared" si="6"/>
        <v>金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36" priority="3" stopIfTrue="1">
      <formula>$E10="土"</formula>
    </cfRule>
    <cfRule type="expression" dxfId="35" priority="4" stopIfTrue="1">
      <formula>OR($E10="日",$B10="祝")</formula>
    </cfRule>
    <cfRule type="expression" dxfId="34" priority="5" stopIfTrue="1">
      <formula>$E10=""</formula>
    </cfRule>
  </conditionalFormatting>
  <conditionalFormatting sqref="F10:F40">
    <cfRule type="expression" dxfId="33" priority="1">
      <formula>OR($F10="出勤/早退",$F10="出勤/遅刻")</formula>
    </cfRule>
    <cfRule type="containsText" dxfId="32" priority="2" operator="containsText" text="欠勤">
      <formula>NOT(ISERROR(SEARCH("欠勤",F10)))</formula>
    </cfRule>
  </conditionalFormatting>
  <dataValidations count="3">
    <dataValidation type="list" allowBlank="1" showInputMessage="1" sqref="F4:I4" xr:uid="{F6641520-EEB5-4DD1-8F42-8FC4B2E269E1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DFA8FE2A-1E96-4B1D-9CF8-696790326EF8}"/>
    <dataValidation type="list" allowBlank="1" showInputMessage="1" sqref="F10:F40" xr:uid="{ACA79A7C-978A-469B-AFB7-8970B61ADB47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D7A2-25A0-44A7-A681-7AA3B4BC3533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10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SUMIF(設定!$C$5:$E$24,'10月'!$F$4,設定!$H$5:$H$24)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SUMIF(設定!$C$5:$E$24,'10月'!$F$4,設定!$J$5:$IH$24)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0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9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土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0</v>
      </c>
      <c r="B11" s="19" t="str">
        <f>IF(_xlfn.IFNA(VLOOKUP($C$1&amp;"/"&amp;TEXT(C11,"00")&amp;"/"&amp;TEXT(D11,"00"),祝祭日!$B$4:$C$28,2,FALSE),"")="","","祝")</f>
        <v>祝</v>
      </c>
      <c r="C11" s="10">
        <f t="shared" ref="C11:C20" si="3">IF($F$1=1,12,$F$1-1)</f>
        <v>9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日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/>
      <c r="C12" s="10">
        <f t="shared" si="3"/>
        <v>9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月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9</v>
      </c>
      <c r="D13" s="10">
        <v>24</v>
      </c>
      <c r="E13" s="10" t="str">
        <f t="shared" si="6"/>
        <v>火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9</v>
      </c>
      <c r="D14" s="10">
        <v>25</v>
      </c>
      <c r="E14" s="10" t="str">
        <f t="shared" si="6"/>
        <v>水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9</v>
      </c>
      <c r="D15" s="10">
        <v>26</v>
      </c>
      <c r="E15" s="10" t="str">
        <f t="shared" si="6"/>
        <v>木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9</v>
      </c>
      <c r="D16" s="10">
        <v>27</v>
      </c>
      <c r="E16" s="10" t="str">
        <f t="shared" si="6"/>
        <v>金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0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9</v>
      </c>
      <c r="D17" s="10">
        <v>28</v>
      </c>
      <c r="E17" s="10" t="str">
        <f t="shared" si="6"/>
        <v>土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0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9</v>
      </c>
      <c r="D18" s="10">
        <v>29</v>
      </c>
      <c r="E18" s="10" t="str">
        <f t="shared" si="6"/>
        <v>日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9</v>
      </c>
      <c r="D19" s="10">
        <v>30</v>
      </c>
      <c r="E19" s="10" t="str">
        <f t="shared" si="6"/>
        <v>月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月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9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10</v>
      </c>
      <c r="D21" s="10">
        <v>1</v>
      </c>
      <c r="E21" s="10" t="str">
        <f t="shared" si="6"/>
        <v>火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10</v>
      </c>
      <c r="D22" s="10">
        <v>2</v>
      </c>
      <c r="E22" s="10" t="str">
        <f t="shared" si="6"/>
        <v>水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10</v>
      </c>
      <c r="D23" s="10">
        <v>3</v>
      </c>
      <c r="E23" s="10" t="str">
        <f t="shared" si="6"/>
        <v>木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10</v>
      </c>
      <c r="D24" s="10">
        <v>4</v>
      </c>
      <c r="E24" s="10" t="str">
        <f t="shared" si="6"/>
        <v>金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0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10</v>
      </c>
      <c r="D25" s="10">
        <v>5</v>
      </c>
      <c r="E25" s="10" t="str">
        <f t="shared" si="6"/>
        <v>土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0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10</v>
      </c>
      <c r="D26" s="10">
        <v>6</v>
      </c>
      <c r="E26" s="10" t="str">
        <f t="shared" si="6"/>
        <v>日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10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月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10</v>
      </c>
      <c r="D28" s="10">
        <v>8</v>
      </c>
      <c r="E28" s="10" t="str">
        <f t="shared" si="6"/>
        <v>火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10</v>
      </c>
      <c r="D29" s="10">
        <v>9</v>
      </c>
      <c r="E29" s="10" t="str">
        <f t="shared" si="6"/>
        <v>水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0</v>
      </c>
      <c r="B30" s="19" t="s">
        <v>65</v>
      </c>
      <c r="C30" s="10">
        <f t="shared" si="11"/>
        <v>10</v>
      </c>
      <c r="D30" s="10">
        <v>10</v>
      </c>
      <c r="E30" s="10" t="str">
        <f t="shared" si="6"/>
        <v>木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10</v>
      </c>
      <c r="D31" s="10">
        <v>11</v>
      </c>
      <c r="E31" s="10" t="str">
        <f t="shared" si="6"/>
        <v>金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0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10</v>
      </c>
      <c r="D32" s="10">
        <v>12</v>
      </c>
      <c r="E32" s="10" t="str">
        <f t="shared" si="6"/>
        <v>土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0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10</v>
      </c>
      <c r="D33" s="10">
        <v>13</v>
      </c>
      <c r="E33" s="10" t="str">
        <f t="shared" si="6"/>
        <v>日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>祝</v>
      </c>
      <c r="C34" s="10">
        <f t="shared" si="11"/>
        <v>10</v>
      </c>
      <c r="D34" s="10">
        <v>14</v>
      </c>
      <c r="E34" s="10" t="str">
        <f t="shared" si="6"/>
        <v>月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10</v>
      </c>
      <c r="D35" s="10">
        <v>15</v>
      </c>
      <c r="E35" s="10" t="str">
        <f t="shared" si="6"/>
        <v>火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10</v>
      </c>
      <c r="D36" s="10">
        <v>16</v>
      </c>
      <c r="E36" s="10" t="str">
        <f t="shared" si="6"/>
        <v>水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10</v>
      </c>
      <c r="D37" s="10">
        <v>17</v>
      </c>
      <c r="E37" s="10" t="str">
        <f t="shared" si="6"/>
        <v>木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10</v>
      </c>
      <c r="D38" s="10">
        <v>18</v>
      </c>
      <c r="E38" s="10" t="str">
        <f t="shared" si="6"/>
        <v>金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0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10</v>
      </c>
      <c r="D39" s="10">
        <v>19</v>
      </c>
      <c r="E39" s="10" t="str">
        <f t="shared" si="6"/>
        <v>土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0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10</v>
      </c>
      <c r="D40" s="11">
        <v>20</v>
      </c>
      <c r="E40" s="10" t="str">
        <f t="shared" si="6"/>
        <v>日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31" priority="3" stopIfTrue="1">
      <formula>$E10="土"</formula>
    </cfRule>
    <cfRule type="expression" dxfId="30" priority="4" stopIfTrue="1">
      <formula>OR($E10="日",$B10="祝")</formula>
    </cfRule>
    <cfRule type="expression" dxfId="29" priority="5" stopIfTrue="1">
      <formula>$E10=""</formula>
    </cfRule>
  </conditionalFormatting>
  <conditionalFormatting sqref="F10:F40">
    <cfRule type="expression" dxfId="28" priority="1">
      <formula>OR($F10="出勤/早退",$F10="出勤/遅刻")</formula>
    </cfRule>
    <cfRule type="containsText" dxfId="27" priority="2" operator="containsText" text="欠勤">
      <formula>NOT(ISERROR(SEARCH("欠勤",F10)))</formula>
    </cfRule>
  </conditionalFormatting>
  <dataValidations count="3">
    <dataValidation type="list" allowBlank="1" showInputMessage="1" sqref="F10:F40" xr:uid="{590EAEB4-1A1D-442B-BD9B-5B8242424C23}">
      <formula1>"出勤,出勤/遅刻,出勤/早退,有給休暇,振休,欠勤,特別休暇"</formula1>
    </dataValidation>
    <dataValidation allowBlank="1" showInputMessage="1" sqref="J4:L4" xr:uid="{2AC06BC5-005E-4CAE-91F5-2D5A11482999}"/>
    <dataValidation type="list" allowBlank="1" showInputMessage="1" sqref="F4:I4" xr:uid="{26CCD06D-BFF2-43C3-ABB8-9CEABD742DF7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82D90-CE4C-4B80-A2A0-7D4AAFE6F697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11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SUMIF(設定!$C$5:$E$24,'11月'!$F$4,設定!$H$5:$H$24)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SUMIF(設定!$C$5:$E$24,'11月'!$F$4,設定!$J$5:$IH$24)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10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月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10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火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1</v>
      </c>
      <c r="B12" s="19" t="str">
        <f>IF(_xlfn.IFNA(VLOOKUP($C$1&amp;"/"&amp;TEXT(C12,"00")&amp;"/"&amp;TEXT(D12,"00"),祝祭日!$B$4:$C$28,2,FALSE),"")="","","祝")</f>
        <v/>
      </c>
      <c r="C12" s="10">
        <f t="shared" si="3"/>
        <v>10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水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1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10</v>
      </c>
      <c r="D13" s="10">
        <v>24</v>
      </c>
      <c r="E13" s="10" t="str">
        <f t="shared" si="6"/>
        <v>木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10</v>
      </c>
      <c r="D14" s="10">
        <v>25</v>
      </c>
      <c r="E14" s="10" t="str">
        <f t="shared" si="6"/>
        <v>金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0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10</v>
      </c>
      <c r="D15" s="10">
        <v>26</v>
      </c>
      <c r="E15" s="10" t="str">
        <f t="shared" si="6"/>
        <v>土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0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10</v>
      </c>
      <c r="D16" s="10">
        <v>27</v>
      </c>
      <c r="E16" s="10" t="str">
        <f t="shared" si="6"/>
        <v>日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10</v>
      </c>
      <c r="D17" s="10">
        <v>28</v>
      </c>
      <c r="E17" s="10" t="str">
        <f t="shared" si="6"/>
        <v>月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10</v>
      </c>
      <c r="D18" s="10">
        <v>29</v>
      </c>
      <c r="E18" s="10" t="str">
        <f t="shared" si="6"/>
        <v>火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1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10</v>
      </c>
      <c r="D19" s="10">
        <v>30</v>
      </c>
      <c r="E19" s="10" t="str">
        <f t="shared" si="6"/>
        <v>水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水</v>
      </c>
    </row>
    <row r="20" spans="1:23" ht="22.5" customHeight="1" x14ac:dyDescent="0.45">
      <c r="A20" s="1">
        <f t="shared" si="0"/>
        <v>1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10</v>
      </c>
      <c r="D20" s="10">
        <v>31</v>
      </c>
      <c r="E20" s="10" t="str">
        <f t="shared" si="6"/>
        <v>木</v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1</v>
      </c>
      <c r="B21" s="19" t="str">
        <f>IF(_xlfn.IFNA(VLOOKUP($C$1&amp;"/"&amp;TEXT(C21,"00")&amp;"/"&amp;TEXT(D21,"00"),祝祭日!$B$4:$C$28,2,FALSE),"")="","","祝")</f>
        <v/>
      </c>
      <c r="C21" s="10">
        <f>$F$1</f>
        <v>11</v>
      </c>
      <c r="D21" s="10">
        <v>1</v>
      </c>
      <c r="E21" s="10" t="str">
        <f t="shared" si="6"/>
        <v>金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0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11</v>
      </c>
      <c r="D22" s="10">
        <v>2</v>
      </c>
      <c r="E22" s="10" t="str">
        <f t="shared" si="6"/>
        <v>土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0</v>
      </c>
      <c r="B23" s="19" t="str">
        <f>IF(_xlfn.IFNA(VLOOKUP($C$1&amp;"/"&amp;TEXT(C23,"00")&amp;"/"&amp;TEXT(D23,"00"),祝祭日!$B$4:$C$28,2,FALSE),"")="","","祝")</f>
        <v>祝</v>
      </c>
      <c r="C23" s="10">
        <f t="shared" si="11"/>
        <v>11</v>
      </c>
      <c r="D23" s="10">
        <v>3</v>
      </c>
      <c r="E23" s="10" t="str">
        <f t="shared" si="6"/>
        <v>日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0</v>
      </c>
      <c r="B24" s="19" t="str">
        <f>IF(_xlfn.IFNA(VLOOKUP($C$1&amp;"/"&amp;TEXT(C24,"00")&amp;"/"&amp;TEXT(D24,"00"),祝祭日!$B$4:$C$28,2,FALSE),"")="","","祝")</f>
        <v>祝</v>
      </c>
      <c r="C24" s="10">
        <f t="shared" si="11"/>
        <v>11</v>
      </c>
      <c r="D24" s="10">
        <v>4</v>
      </c>
      <c r="E24" s="10" t="str">
        <f t="shared" si="6"/>
        <v>月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11</v>
      </c>
      <c r="D25" s="10">
        <v>5</v>
      </c>
      <c r="E25" s="10" t="str">
        <f t="shared" si="6"/>
        <v>火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11</v>
      </c>
      <c r="D26" s="10">
        <v>6</v>
      </c>
      <c r="E26" s="10" t="str">
        <f t="shared" si="6"/>
        <v>水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1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11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木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1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11</v>
      </c>
      <c r="D28" s="10">
        <v>8</v>
      </c>
      <c r="E28" s="10" t="str">
        <f t="shared" si="6"/>
        <v>金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0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11</v>
      </c>
      <c r="D29" s="10">
        <v>9</v>
      </c>
      <c r="E29" s="10" t="str">
        <f t="shared" si="6"/>
        <v>土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0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11</v>
      </c>
      <c r="D30" s="10">
        <v>10</v>
      </c>
      <c r="E30" s="10" t="str">
        <f t="shared" si="6"/>
        <v>日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11</v>
      </c>
      <c r="D31" s="10">
        <v>11</v>
      </c>
      <c r="E31" s="10" t="str">
        <f t="shared" si="6"/>
        <v>月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11</v>
      </c>
      <c r="D32" s="10">
        <v>12</v>
      </c>
      <c r="E32" s="10" t="str">
        <f t="shared" si="6"/>
        <v>火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11</v>
      </c>
      <c r="D33" s="10">
        <v>13</v>
      </c>
      <c r="E33" s="10" t="str">
        <f t="shared" si="6"/>
        <v>水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1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11</v>
      </c>
      <c r="D34" s="10">
        <v>14</v>
      </c>
      <c r="E34" s="10" t="str">
        <f t="shared" si="6"/>
        <v>木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1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11</v>
      </c>
      <c r="D35" s="10">
        <v>15</v>
      </c>
      <c r="E35" s="10" t="str">
        <f t="shared" si="6"/>
        <v>金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0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11</v>
      </c>
      <c r="D36" s="10">
        <v>16</v>
      </c>
      <c r="E36" s="10" t="str">
        <f t="shared" si="6"/>
        <v>土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0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11</v>
      </c>
      <c r="D37" s="10">
        <v>17</v>
      </c>
      <c r="E37" s="10" t="str">
        <f t="shared" si="6"/>
        <v>日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11</v>
      </c>
      <c r="D38" s="10">
        <v>18</v>
      </c>
      <c r="E38" s="10" t="str">
        <f t="shared" si="6"/>
        <v>月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11</v>
      </c>
      <c r="D39" s="10">
        <v>19</v>
      </c>
      <c r="E39" s="10" t="str">
        <f t="shared" si="6"/>
        <v>火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11</v>
      </c>
      <c r="D40" s="11">
        <v>20</v>
      </c>
      <c r="E40" s="10" t="str">
        <f t="shared" si="6"/>
        <v>水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26" priority="3" stopIfTrue="1">
      <formula>$E10="土"</formula>
    </cfRule>
    <cfRule type="expression" dxfId="25" priority="4" stopIfTrue="1">
      <formula>OR($E10="日",$B10="祝")</formula>
    </cfRule>
    <cfRule type="expression" dxfId="24" priority="5" stopIfTrue="1">
      <formula>$E10=""</formula>
    </cfRule>
  </conditionalFormatting>
  <conditionalFormatting sqref="F10:F40">
    <cfRule type="expression" dxfId="23" priority="1">
      <formula>OR($F10="出勤/早退",$F10="出勤/遅刻")</formula>
    </cfRule>
    <cfRule type="containsText" dxfId="22" priority="2" operator="containsText" text="欠勤">
      <formula>NOT(ISERROR(SEARCH("欠勤",F10)))</formula>
    </cfRule>
  </conditionalFormatting>
  <dataValidations count="3">
    <dataValidation type="list" allowBlank="1" showInputMessage="1" sqref="F4:I4" xr:uid="{27F86D0E-1FA6-45A4-9CDE-DA4814632683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  <dataValidation allowBlank="1" showInputMessage="1" sqref="J4:L4" xr:uid="{36D6ED27-E0FD-47DC-99D9-F3C3F60E6EAE}"/>
    <dataValidation type="list" allowBlank="1" showInputMessage="1" sqref="F10:F40" xr:uid="{24516390-26D6-4AD4-9149-83F27368E5A9}">
      <formula1>"出勤,出勤/遅刻,出勤/早退,有給休暇,振休,欠勤,特別休暇"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14E5-44ED-466C-AA76-5FD522B4270C}">
  <dimension ref="A1:X55"/>
  <sheetViews>
    <sheetView topLeftCell="B1" zoomScale="85" zoomScaleNormal="85" workbookViewId="0">
      <pane xSplit="5" ySplit="9" topLeftCell="G10" activePane="bottomRight" state="frozen"/>
      <selection activeCell="Z12" sqref="Z12"/>
      <selection pane="topRight" activeCell="Z12" sqref="Z12"/>
      <selection pane="bottomLeft" activeCell="Z12" sqref="Z12"/>
      <selection pane="bottomRight" activeCell="Z12" sqref="Z12"/>
    </sheetView>
  </sheetViews>
  <sheetFormatPr defaultColWidth="7.453125" defaultRowHeight="18.75" customHeight="1" x14ac:dyDescent="0.2"/>
  <cols>
    <col min="1" max="1" width="10.6328125" style="1" hidden="1" customWidth="1"/>
    <col min="2" max="2" width="3.26953125" style="1" customWidth="1"/>
    <col min="3" max="5" width="3.08984375" style="1" customWidth="1"/>
    <col min="6" max="17" width="6.08984375" style="1" customWidth="1"/>
    <col min="18" max="20" width="6.36328125" style="1" customWidth="1"/>
    <col min="21" max="21" width="4.36328125" style="1" customWidth="1"/>
    <col min="22" max="22" width="3.08984375" style="1" customWidth="1"/>
    <col min="23" max="23" width="2.36328125" style="3" customWidth="1"/>
    <col min="24" max="24" width="3.36328125" style="4" customWidth="1"/>
    <col min="25" max="16384" width="7.453125" style="1"/>
  </cols>
  <sheetData>
    <row r="1" spans="1:23" ht="14.25" customHeight="1" x14ac:dyDescent="0.45">
      <c r="C1" s="144">
        <v>2024</v>
      </c>
      <c r="D1" s="144"/>
      <c r="E1" s="145" t="s">
        <v>0</v>
      </c>
      <c r="F1" s="144">
        <v>12</v>
      </c>
      <c r="G1" s="145" t="s">
        <v>7</v>
      </c>
      <c r="H1" s="144" t="s">
        <v>6</v>
      </c>
      <c r="I1" s="144"/>
      <c r="J1" s="2"/>
      <c r="K1" s="2"/>
    </row>
    <row r="2" spans="1:23" ht="10.5" customHeight="1" thickBot="1" x14ac:dyDescent="0.5">
      <c r="C2" s="144"/>
      <c r="D2" s="144"/>
      <c r="E2" s="145"/>
      <c r="F2" s="144"/>
      <c r="G2" s="146"/>
      <c r="H2" s="147"/>
      <c r="I2" s="147"/>
      <c r="J2" s="2"/>
      <c r="L2" s="5"/>
      <c r="M2" s="5"/>
      <c r="O2" s="116" t="s">
        <v>68</v>
      </c>
      <c r="P2" s="117"/>
      <c r="Q2" s="116" t="s">
        <v>69</v>
      </c>
      <c r="R2" s="117"/>
      <c r="S2" s="6" t="s">
        <v>30</v>
      </c>
      <c r="T2" s="120">
        <f>'4月'!T2:V2</f>
        <v>999</v>
      </c>
      <c r="U2" s="121"/>
      <c r="V2" s="122"/>
    </row>
    <row r="3" spans="1:23" ht="18.75" customHeight="1" thickTop="1" thickBot="1" x14ac:dyDescent="0.25">
      <c r="C3" s="123"/>
      <c r="D3" s="124"/>
      <c r="E3" s="124"/>
      <c r="F3" s="125"/>
      <c r="L3" s="5"/>
      <c r="M3" s="5"/>
      <c r="O3" s="118"/>
      <c r="P3" s="119"/>
      <c r="Q3" s="118"/>
      <c r="R3" s="119"/>
      <c r="S3" s="7" t="s">
        <v>31</v>
      </c>
      <c r="T3" s="126" t="str">
        <f>'4月'!T3:V3</f>
        <v>あい　うえお</v>
      </c>
      <c r="U3" s="127"/>
      <c r="V3" s="128"/>
    </row>
    <row r="4" spans="1:23" ht="18.75" customHeight="1" thickBot="1" x14ac:dyDescent="0.25">
      <c r="B4" s="19"/>
      <c r="C4" s="129" t="s">
        <v>33</v>
      </c>
      <c r="D4" s="130"/>
      <c r="E4" s="131"/>
      <c r="F4" s="132" t="s">
        <v>66</v>
      </c>
      <c r="G4" s="133"/>
      <c r="H4" s="133"/>
      <c r="I4" s="134"/>
      <c r="J4" s="20"/>
      <c r="K4" s="20"/>
      <c r="L4" s="20"/>
      <c r="M4" s="21"/>
      <c r="N4" s="19"/>
      <c r="O4" s="135" t="s">
        <v>12</v>
      </c>
      <c r="P4" s="136"/>
      <c r="Q4" s="135" t="s">
        <v>12</v>
      </c>
      <c r="R4" s="136"/>
      <c r="S4" s="135" t="s">
        <v>12</v>
      </c>
      <c r="T4" s="141"/>
      <c r="U4" s="141"/>
      <c r="V4" s="136"/>
    </row>
    <row r="5" spans="1:23" ht="18.75" customHeight="1" x14ac:dyDescent="0.2">
      <c r="B5" s="19"/>
      <c r="C5" s="155" t="s">
        <v>8</v>
      </c>
      <c r="D5" s="155"/>
      <c r="E5" s="156"/>
      <c r="F5" s="22">
        <f ca="1">SUMIF(設定!$C$5:$E$24,$F$4,設定!$F$5:$F$24)</f>
        <v>0.36805555555555558</v>
      </c>
      <c r="G5" s="158" t="s">
        <v>20</v>
      </c>
      <c r="H5" s="159"/>
      <c r="I5" s="23">
        <f ca="1">SUMIF(設定!$C$5:$E$24,$F$4,設定!$G$5:$G$24)</f>
        <v>0.72916666666666663</v>
      </c>
      <c r="J5" s="160" t="s">
        <v>27</v>
      </c>
      <c r="K5" s="161"/>
      <c r="L5" s="24">
        <f ca="1">SUMIF(設定!$C$5:$E$24,'12月'!$F$4,設定!$H$5:$H$24)</f>
        <v>4.1666666666666664E-2</v>
      </c>
      <c r="M5" s="21"/>
      <c r="N5" s="19"/>
      <c r="O5" s="137"/>
      <c r="P5" s="138"/>
      <c r="Q5" s="137"/>
      <c r="R5" s="138"/>
      <c r="S5" s="137"/>
      <c r="T5" s="142"/>
      <c r="U5" s="142"/>
      <c r="V5" s="138"/>
    </row>
    <row r="6" spans="1:23" ht="18.75" customHeight="1" x14ac:dyDescent="0.2">
      <c r="B6" s="19"/>
      <c r="C6" s="155" t="s">
        <v>25</v>
      </c>
      <c r="D6" s="155"/>
      <c r="E6" s="156"/>
      <c r="F6" s="25">
        <f>SUMIF(設定!$C$5:$E$24,'12月'!$F$4,設定!$J$5:$IH$24)</f>
        <v>0.73958333333333337</v>
      </c>
      <c r="G6" s="156" t="s">
        <v>26</v>
      </c>
      <c r="H6" s="157"/>
      <c r="I6" s="25">
        <f ca="1">I5-F5-L5</f>
        <v>0.31944444444444436</v>
      </c>
      <c r="J6" s="156" t="s">
        <v>29</v>
      </c>
      <c r="K6" s="157"/>
      <c r="L6" s="26"/>
      <c r="M6" s="27"/>
      <c r="N6" s="19"/>
      <c r="O6" s="139"/>
      <c r="P6" s="140"/>
      <c r="Q6" s="139"/>
      <c r="R6" s="140"/>
      <c r="S6" s="139"/>
      <c r="T6" s="143"/>
      <c r="U6" s="143"/>
      <c r="V6" s="140"/>
    </row>
    <row r="7" spans="1:23" ht="14.15" customHeight="1" x14ac:dyDescent="0.2">
      <c r="B7" s="19"/>
      <c r="C7" s="19"/>
      <c r="D7" s="28"/>
      <c r="E7" s="19"/>
      <c r="F7" s="19"/>
      <c r="G7" s="19"/>
      <c r="H7" s="19"/>
      <c r="I7" s="19"/>
      <c r="J7" s="19"/>
      <c r="K7" s="19"/>
      <c r="L7" s="29"/>
      <c r="M7" s="29"/>
      <c r="N7" s="29"/>
      <c r="O7" s="29"/>
      <c r="P7" s="29"/>
      <c r="Q7" s="29"/>
      <c r="R7" s="29"/>
      <c r="S7" s="29"/>
      <c r="T7" s="29"/>
      <c r="U7" s="29"/>
      <c r="V7" s="30"/>
    </row>
    <row r="8" spans="1:23" ht="15" customHeight="1" x14ac:dyDescent="0.2">
      <c r="B8" s="31" t="s">
        <v>38</v>
      </c>
      <c r="C8" s="148" t="s">
        <v>2</v>
      </c>
      <c r="D8" s="148" t="s">
        <v>3</v>
      </c>
      <c r="E8" s="148" t="s">
        <v>4</v>
      </c>
      <c r="F8" s="148" t="s">
        <v>5</v>
      </c>
      <c r="G8" s="149" t="s">
        <v>32</v>
      </c>
      <c r="H8" s="150"/>
      <c r="I8" s="150"/>
      <c r="J8" s="150"/>
      <c r="K8" s="150"/>
      <c r="L8" s="151" t="s">
        <v>14</v>
      </c>
      <c r="M8" s="148"/>
      <c r="N8" s="148"/>
      <c r="O8" s="148"/>
      <c r="P8" s="152"/>
      <c r="Q8" s="153" t="s">
        <v>17</v>
      </c>
      <c r="R8" s="162" t="s">
        <v>16</v>
      </c>
      <c r="S8" s="163"/>
      <c r="T8" s="163"/>
      <c r="U8" s="163"/>
      <c r="V8" s="164"/>
    </row>
    <row r="9" spans="1:23" ht="15" customHeight="1" x14ac:dyDescent="0.2">
      <c r="B9" s="32" t="s">
        <v>39</v>
      </c>
      <c r="C9" s="148"/>
      <c r="D9" s="148"/>
      <c r="E9" s="148"/>
      <c r="F9" s="148"/>
      <c r="G9" s="33" t="s">
        <v>10</v>
      </c>
      <c r="H9" s="33" t="s">
        <v>11</v>
      </c>
      <c r="I9" s="33" t="s">
        <v>9</v>
      </c>
      <c r="J9" s="33" t="s">
        <v>28</v>
      </c>
      <c r="K9" s="34" t="s">
        <v>1</v>
      </c>
      <c r="L9" s="35" t="s">
        <v>18</v>
      </c>
      <c r="M9" s="33" t="s">
        <v>19</v>
      </c>
      <c r="N9" s="36" t="s">
        <v>9</v>
      </c>
      <c r="O9" s="36" t="s">
        <v>13</v>
      </c>
      <c r="P9" s="37" t="s">
        <v>15</v>
      </c>
      <c r="Q9" s="154"/>
      <c r="R9" s="165"/>
      <c r="S9" s="166"/>
      <c r="T9" s="166"/>
      <c r="U9" s="166"/>
      <c r="V9" s="167"/>
    </row>
    <row r="10" spans="1:23" ht="22.5" customHeight="1" x14ac:dyDescent="0.45">
      <c r="A10" s="1">
        <f t="shared" ref="A10:A39" si="0">IF(OR(B10="祝",E10="土",E10="日",E10=""),0,1)</f>
        <v>1</v>
      </c>
      <c r="B10" s="19" t="str">
        <f>IF(_xlfn.IFNA(VLOOKUP($C$1&amp;"/"&amp;TEXT(C10,"00")&amp;"/"&amp;TEXT(D10,"00"),祝祭日!$B$4:$C$28,2,FALSE),"")="","","祝")</f>
        <v/>
      </c>
      <c r="C10" s="8">
        <f>IF($F$1=1,12,$F$1-1)</f>
        <v>11</v>
      </c>
      <c r="D10" s="8">
        <v>21</v>
      </c>
      <c r="E10" s="8" t="str">
        <f>IF(OR(C10="",D10=""),"",IFERROR(CHOOSE(WEEKDAY(RIGHT(TEXT(IF(AND($C10=12,$F$1=1),$C$1-1,$C$1),"0000"),4)&amp;"/"&amp;C10&amp;"/"&amp;D10,1),"日","月","火","水","木","金","土"),""))</f>
        <v>木</v>
      </c>
      <c r="F10" s="38"/>
      <c r="G10" s="39" t="str">
        <f>IF(OR(F10="出勤",F10="出勤/早退"),$F$5,"")</f>
        <v/>
      </c>
      <c r="H10" s="39" t="str">
        <f>IF(F10="出勤",$I$5,"")</f>
        <v/>
      </c>
      <c r="I10" s="40" t="str">
        <f>IF(AND(G10&lt;TIMEVALUE("11:30"), H10&gt;TIMEVALUE("13:30")),$L$5,"")</f>
        <v/>
      </c>
      <c r="J10" s="41"/>
      <c r="K10" s="42" t="str">
        <f t="shared" ref="K10:K40" si="1">IF(COUNT(G10:H10),H10-G10-I10,"")</f>
        <v/>
      </c>
      <c r="L10" s="43"/>
      <c r="M10" s="44"/>
      <c r="N10" s="39" t="str">
        <f>IF(OR(A10=1,K10&lt;&gt;""),"",IF(M10-L10&gt;TIMEVALUE("8:00"),TIMEVALUE("1:00"),IF(M10-L10&gt;TIMEVALUE("6:00"),TIMEVALUE("0:45"),"")))</f>
        <v/>
      </c>
      <c r="O10" s="65" t="str">
        <f>IF(COUNT(L10:M10),M10-L10-IF(N10="",0,N10),"")</f>
        <v/>
      </c>
      <c r="P10" s="45"/>
      <c r="Q10" s="46" t="str">
        <f t="shared" ref="Q10:Q40" si="2">IF(IF(K10="",0,K10) + IF(O10="",0,O10) = 0,"",IF(K10="",0,K10) + IF(O10="",0,O10))</f>
        <v/>
      </c>
      <c r="R10" s="168"/>
      <c r="S10" s="169"/>
      <c r="T10" s="169"/>
      <c r="U10" s="169"/>
      <c r="V10" s="170"/>
      <c r="W10" s="9"/>
    </row>
    <row r="11" spans="1:23" ht="22.5" customHeight="1" x14ac:dyDescent="0.45">
      <c r="A11" s="1">
        <f t="shared" si="0"/>
        <v>1</v>
      </c>
      <c r="B11" s="19" t="str">
        <f>IF(_xlfn.IFNA(VLOOKUP($C$1&amp;"/"&amp;TEXT(C11,"00")&amp;"/"&amp;TEXT(D11,"00"),祝祭日!$B$4:$C$28,2,FALSE),"")="","","祝")</f>
        <v/>
      </c>
      <c r="C11" s="10">
        <f t="shared" ref="C11:C20" si="3">IF($F$1=1,12,$F$1-1)</f>
        <v>11</v>
      </c>
      <c r="D11" s="10">
        <v>22</v>
      </c>
      <c r="E11" s="10" t="str">
        <f>IF(OR(C11="",D11=""),"",IFERROR(CHOOSE(WEEKDAY(RIGHT(TEXT(IF(AND($C11=12,$F$1=1),$C$1-1,$C$1),"0000"),4)&amp;"/"&amp;C11&amp;"/"&amp;D11,1),"日","月","火","水","木","金","土"),""))</f>
        <v>金</v>
      </c>
      <c r="F11" s="47"/>
      <c r="G11" s="48" t="str">
        <f t="shared" ref="G11" si="4">IF(OR(F11="出勤",F11="出勤/早退"),$F$5,"")</f>
        <v/>
      </c>
      <c r="H11" s="48" t="str">
        <f>IF(F11="出勤",$I$5,"")</f>
        <v/>
      </c>
      <c r="I11" s="49" t="str">
        <f>IF(AND(G11&lt;TIMEVALUE("11:30"), H11&gt;TIMEVALUE("13:30")),$L$5,"")</f>
        <v/>
      </c>
      <c r="J11" s="50"/>
      <c r="K11" s="51" t="str">
        <f t="shared" si="1"/>
        <v/>
      </c>
      <c r="L11" s="52"/>
      <c r="M11" s="53"/>
      <c r="N11" s="48" t="str">
        <f t="shared" ref="N11:N40" si="5">IF(OR(A11=1,K11&lt;&gt;""),"",IF(M11-L11&gt;TIMEVALUE("8:00"),TIMEVALUE("1:00"),IF(M11-L11&gt;TIMEVALUE("6:00"),TIMEVALUE("0:45"),"")))</f>
        <v/>
      </c>
      <c r="O11" s="66" t="str">
        <f>IF(COUNT(L11:M11),M11-L11-IF(N11="",0,N11),"")</f>
        <v/>
      </c>
      <c r="P11" s="54"/>
      <c r="Q11" s="55" t="str">
        <f t="shared" si="2"/>
        <v/>
      </c>
      <c r="R11" s="171"/>
      <c r="S11" s="172"/>
      <c r="T11" s="172"/>
      <c r="U11" s="172"/>
      <c r="V11" s="173"/>
    </row>
    <row r="12" spans="1:23" ht="22.5" customHeight="1" x14ac:dyDescent="0.45">
      <c r="A12" s="1">
        <f t="shared" si="0"/>
        <v>0</v>
      </c>
      <c r="B12" s="19" t="str">
        <f>IF(_xlfn.IFNA(VLOOKUP($C$1&amp;"/"&amp;TEXT(C12,"00")&amp;"/"&amp;TEXT(D12,"00"),祝祭日!$B$4:$C$28,2,FALSE),"")="","","祝")</f>
        <v>祝</v>
      </c>
      <c r="C12" s="10">
        <f t="shared" si="3"/>
        <v>11</v>
      </c>
      <c r="D12" s="10">
        <v>23</v>
      </c>
      <c r="E12" s="10" t="str">
        <f t="shared" ref="E12:E40" si="6">IF(OR(C12="",D12=""),"",IFERROR(CHOOSE(WEEKDAY(RIGHT(TEXT(IF(AND($C12=12,$F$1=1),$C$1-1,$C$1),"0000"),4)&amp;"/"&amp;C12&amp;"/"&amp;D12,1),"日","月","火","水","木","金","土"),""))</f>
        <v>土</v>
      </c>
      <c r="F12" s="47"/>
      <c r="G12" s="48" t="str">
        <f>IF(OR(F12="出勤",F12="出勤/早退"),$F$5,"")</f>
        <v/>
      </c>
      <c r="H12" s="48" t="str">
        <f t="shared" ref="H12:H40" si="7">IF(F12="出勤",$I$5,"")</f>
        <v/>
      </c>
      <c r="I12" s="49" t="str">
        <f t="shared" ref="I12:I40" si="8">IF(AND(G12&lt;TIMEVALUE("11:30"), H12&gt;TIMEVALUE("13:30")),$L$5,"")</f>
        <v/>
      </c>
      <c r="J12" s="50"/>
      <c r="K12" s="51" t="str">
        <f t="shared" si="1"/>
        <v/>
      </c>
      <c r="L12" s="52"/>
      <c r="M12" s="53"/>
      <c r="N12" s="48" t="str">
        <f t="shared" si="5"/>
        <v/>
      </c>
      <c r="O12" s="66" t="str">
        <f t="shared" ref="O12:O40" si="9">IF(COUNT(L12:M12),M12-L12-IF(N12="",0,N12),"")</f>
        <v/>
      </c>
      <c r="P12" s="54"/>
      <c r="Q12" s="55" t="str">
        <f t="shared" si="2"/>
        <v/>
      </c>
      <c r="R12" s="171"/>
      <c r="S12" s="172"/>
      <c r="T12" s="172"/>
      <c r="U12" s="172"/>
      <c r="V12" s="173"/>
    </row>
    <row r="13" spans="1:23" ht="22.5" customHeight="1" x14ac:dyDescent="0.45">
      <c r="A13" s="1">
        <f t="shared" si="0"/>
        <v>0</v>
      </c>
      <c r="B13" s="19" t="str">
        <f>IF(_xlfn.IFNA(VLOOKUP($C$1&amp;"/"&amp;TEXT(C13,"00")&amp;"/"&amp;TEXT(D13,"00"),祝祭日!$B$4:$C$28,2,FALSE),"")="","","祝")</f>
        <v/>
      </c>
      <c r="C13" s="10">
        <f t="shared" si="3"/>
        <v>11</v>
      </c>
      <c r="D13" s="10">
        <v>24</v>
      </c>
      <c r="E13" s="10" t="str">
        <f t="shared" si="6"/>
        <v>日</v>
      </c>
      <c r="F13" s="47"/>
      <c r="G13" s="48" t="str">
        <f t="shared" ref="G13:G40" si="10">IF(OR(F13="出勤",F13="出勤/早退"),$F$5,"")</f>
        <v/>
      </c>
      <c r="H13" s="48" t="str">
        <f t="shared" si="7"/>
        <v/>
      </c>
      <c r="I13" s="49" t="str">
        <f t="shared" si="8"/>
        <v/>
      </c>
      <c r="J13" s="50"/>
      <c r="K13" s="51" t="str">
        <f t="shared" si="1"/>
        <v/>
      </c>
      <c r="L13" s="52"/>
      <c r="M13" s="53"/>
      <c r="N13" s="48" t="str">
        <f t="shared" si="5"/>
        <v/>
      </c>
      <c r="O13" s="66" t="str">
        <f t="shared" si="9"/>
        <v/>
      </c>
      <c r="P13" s="54"/>
      <c r="Q13" s="55" t="str">
        <f t="shared" si="2"/>
        <v/>
      </c>
      <c r="R13" s="171"/>
      <c r="S13" s="172"/>
      <c r="T13" s="172"/>
      <c r="U13" s="172"/>
      <c r="V13" s="173"/>
    </row>
    <row r="14" spans="1:23" ht="22.5" customHeight="1" x14ac:dyDescent="0.45">
      <c r="A14" s="1">
        <f t="shared" si="0"/>
        <v>1</v>
      </c>
      <c r="B14" s="19" t="str">
        <f>IF(_xlfn.IFNA(VLOOKUP($C$1&amp;"/"&amp;TEXT(C14,"00")&amp;"/"&amp;TEXT(D14,"00"),祝祭日!$B$4:$C$28,2,FALSE),"")="","","祝")</f>
        <v/>
      </c>
      <c r="C14" s="10">
        <f t="shared" si="3"/>
        <v>11</v>
      </c>
      <c r="D14" s="10">
        <v>25</v>
      </c>
      <c r="E14" s="10" t="str">
        <f t="shared" si="6"/>
        <v>月</v>
      </c>
      <c r="F14" s="47"/>
      <c r="G14" s="48" t="str">
        <f t="shared" si="10"/>
        <v/>
      </c>
      <c r="H14" s="48" t="str">
        <f t="shared" si="7"/>
        <v/>
      </c>
      <c r="I14" s="49" t="str">
        <f t="shared" si="8"/>
        <v/>
      </c>
      <c r="J14" s="50"/>
      <c r="K14" s="51" t="str">
        <f t="shared" si="1"/>
        <v/>
      </c>
      <c r="L14" s="52"/>
      <c r="M14" s="53"/>
      <c r="N14" s="48" t="str">
        <f t="shared" si="5"/>
        <v/>
      </c>
      <c r="O14" s="66" t="str">
        <f t="shared" si="9"/>
        <v/>
      </c>
      <c r="P14" s="54"/>
      <c r="Q14" s="55" t="str">
        <f t="shared" si="2"/>
        <v/>
      </c>
      <c r="R14" s="171"/>
      <c r="S14" s="172"/>
      <c r="T14" s="172"/>
      <c r="U14" s="172"/>
      <c r="V14" s="173"/>
    </row>
    <row r="15" spans="1:23" ht="22.5" customHeight="1" x14ac:dyDescent="0.45">
      <c r="A15" s="1">
        <f t="shared" si="0"/>
        <v>1</v>
      </c>
      <c r="B15" s="19" t="str">
        <f>IF(_xlfn.IFNA(VLOOKUP($C$1&amp;"/"&amp;TEXT(C15,"00")&amp;"/"&amp;TEXT(D15,"00"),祝祭日!$B$4:$C$28,2,FALSE),"")="","","祝")</f>
        <v/>
      </c>
      <c r="C15" s="10">
        <f t="shared" si="3"/>
        <v>11</v>
      </c>
      <c r="D15" s="10">
        <v>26</v>
      </c>
      <c r="E15" s="10" t="str">
        <f t="shared" si="6"/>
        <v>火</v>
      </c>
      <c r="F15" s="47"/>
      <c r="G15" s="48" t="str">
        <f t="shared" si="10"/>
        <v/>
      </c>
      <c r="H15" s="48" t="str">
        <f t="shared" si="7"/>
        <v/>
      </c>
      <c r="I15" s="49" t="str">
        <f t="shared" si="8"/>
        <v/>
      </c>
      <c r="J15" s="50"/>
      <c r="K15" s="51" t="str">
        <f t="shared" si="1"/>
        <v/>
      </c>
      <c r="L15" s="52"/>
      <c r="M15" s="53"/>
      <c r="N15" s="48" t="str">
        <f t="shared" si="5"/>
        <v/>
      </c>
      <c r="O15" s="66" t="str">
        <f t="shared" si="9"/>
        <v/>
      </c>
      <c r="P15" s="54"/>
      <c r="Q15" s="55" t="str">
        <f t="shared" si="2"/>
        <v/>
      </c>
      <c r="R15" s="171"/>
      <c r="S15" s="172"/>
      <c r="T15" s="172"/>
      <c r="U15" s="172"/>
      <c r="V15" s="173"/>
    </row>
    <row r="16" spans="1:23" ht="22.5" customHeight="1" x14ac:dyDescent="0.45">
      <c r="A16" s="1">
        <f t="shared" si="0"/>
        <v>1</v>
      </c>
      <c r="B16" s="19" t="str">
        <f>IF(_xlfn.IFNA(VLOOKUP($C$1&amp;"/"&amp;TEXT(C16,"00")&amp;"/"&amp;TEXT(D16,"00"),祝祭日!$B$4:$C$28,2,FALSE),"")="","","祝")</f>
        <v/>
      </c>
      <c r="C16" s="10">
        <f t="shared" si="3"/>
        <v>11</v>
      </c>
      <c r="D16" s="10">
        <v>27</v>
      </c>
      <c r="E16" s="10" t="str">
        <f t="shared" si="6"/>
        <v>水</v>
      </c>
      <c r="F16" s="47"/>
      <c r="G16" s="48" t="str">
        <f t="shared" si="10"/>
        <v/>
      </c>
      <c r="H16" s="48" t="str">
        <f t="shared" si="7"/>
        <v/>
      </c>
      <c r="I16" s="49" t="str">
        <f t="shared" si="8"/>
        <v/>
      </c>
      <c r="J16" s="50"/>
      <c r="K16" s="51" t="str">
        <f t="shared" si="1"/>
        <v/>
      </c>
      <c r="L16" s="52"/>
      <c r="M16" s="53"/>
      <c r="N16" s="48" t="str">
        <f t="shared" si="5"/>
        <v/>
      </c>
      <c r="O16" s="66" t="str">
        <f t="shared" si="9"/>
        <v/>
      </c>
      <c r="P16" s="54"/>
      <c r="Q16" s="55" t="str">
        <f t="shared" si="2"/>
        <v/>
      </c>
      <c r="R16" s="171"/>
      <c r="S16" s="172"/>
      <c r="T16" s="172"/>
      <c r="U16" s="172"/>
      <c r="V16" s="173"/>
    </row>
    <row r="17" spans="1:23" ht="22.5" customHeight="1" x14ac:dyDescent="0.45">
      <c r="A17" s="1">
        <f t="shared" si="0"/>
        <v>1</v>
      </c>
      <c r="B17" s="19" t="str">
        <f>IF(_xlfn.IFNA(VLOOKUP($C$1&amp;"/"&amp;TEXT(C17,"00")&amp;"/"&amp;TEXT(D17,"00"),祝祭日!$B$4:$C$28,2,FALSE),"")="","","祝")</f>
        <v/>
      </c>
      <c r="C17" s="10">
        <f t="shared" si="3"/>
        <v>11</v>
      </c>
      <c r="D17" s="10">
        <v>28</v>
      </c>
      <c r="E17" s="10" t="str">
        <f t="shared" si="6"/>
        <v>木</v>
      </c>
      <c r="F17" s="47"/>
      <c r="G17" s="48" t="str">
        <f t="shared" si="10"/>
        <v/>
      </c>
      <c r="H17" s="48" t="str">
        <f t="shared" si="7"/>
        <v/>
      </c>
      <c r="I17" s="49" t="str">
        <f t="shared" si="8"/>
        <v/>
      </c>
      <c r="J17" s="50"/>
      <c r="K17" s="51" t="str">
        <f t="shared" si="1"/>
        <v/>
      </c>
      <c r="L17" s="52"/>
      <c r="M17" s="53"/>
      <c r="N17" s="48" t="str">
        <f t="shared" si="5"/>
        <v/>
      </c>
      <c r="O17" s="66" t="str">
        <f t="shared" si="9"/>
        <v/>
      </c>
      <c r="P17" s="54"/>
      <c r="Q17" s="55" t="str">
        <f t="shared" si="2"/>
        <v/>
      </c>
      <c r="R17" s="171"/>
      <c r="S17" s="172"/>
      <c r="T17" s="172"/>
      <c r="U17" s="172"/>
      <c r="V17" s="173"/>
    </row>
    <row r="18" spans="1:23" ht="22.5" customHeight="1" x14ac:dyDescent="0.45">
      <c r="A18" s="1">
        <f t="shared" si="0"/>
        <v>1</v>
      </c>
      <c r="B18" s="19" t="str">
        <f>IF(_xlfn.IFNA(VLOOKUP($C$1&amp;"/"&amp;TEXT(C18,"00")&amp;"/"&amp;TEXT(D18,"00"),祝祭日!$B$4:$C$28,2,FALSE),"")="","","祝")</f>
        <v/>
      </c>
      <c r="C18" s="10">
        <f t="shared" si="3"/>
        <v>11</v>
      </c>
      <c r="D18" s="10">
        <v>29</v>
      </c>
      <c r="E18" s="10" t="str">
        <f t="shared" si="6"/>
        <v>金</v>
      </c>
      <c r="F18" s="47"/>
      <c r="G18" s="48" t="str">
        <f t="shared" si="10"/>
        <v/>
      </c>
      <c r="H18" s="48" t="str">
        <f t="shared" si="7"/>
        <v/>
      </c>
      <c r="I18" s="49" t="str">
        <f t="shared" si="8"/>
        <v/>
      </c>
      <c r="J18" s="50"/>
      <c r="K18" s="51" t="str">
        <f t="shared" si="1"/>
        <v/>
      </c>
      <c r="L18" s="52"/>
      <c r="M18" s="53"/>
      <c r="N18" s="48" t="str">
        <f t="shared" si="5"/>
        <v/>
      </c>
      <c r="O18" s="66" t="str">
        <f t="shared" si="9"/>
        <v/>
      </c>
      <c r="P18" s="54"/>
      <c r="Q18" s="55" t="str">
        <f t="shared" si="2"/>
        <v/>
      </c>
      <c r="R18" s="171"/>
      <c r="S18" s="172"/>
      <c r="T18" s="172"/>
      <c r="U18" s="172"/>
      <c r="V18" s="173"/>
    </row>
    <row r="19" spans="1:23" ht="22.5" customHeight="1" x14ac:dyDescent="0.45">
      <c r="A19" s="1">
        <f t="shared" si="0"/>
        <v>0</v>
      </c>
      <c r="B19" s="19" t="str">
        <f>IF(_xlfn.IFNA(VLOOKUP($C$1&amp;"/"&amp;TEXT(C19,"00")&amp;"/"&amp;TEXT(D19,"00"),祝祭日!$B$4:$C$28,2,FALSE),"")="","","祝")</f>
        <v/>
      </c>
      <c r="C19" s="10">
        <f t="shared" si="3"/>
        <v>11</v>
      </c>
      <c r="D19" s="10">
        <v>30</v>
      </c>
      <c r="E19" s="10" t="str">
        <f t="shared" si="6"/>
        <v>土</v>
      </c>
      <c r="F19" s="47"/>
      <c r="G19" s="48" t="str">
        <f t="shared" si="10"/>
        <v/>
      </c>
      <c r="H19" s="48" t="str">
        <f t="shared" si="7"/>
        <v/>
      </c>
      <c r="I19" s="49" t="str">
        <f t="shared" si="8"/>
        <v/>
      </c>
      <c r="J19" s="50"/>
      <c r="K19" s="51" t="str">
        <f t="shared" si="1"/>
        <v/>
      </c>
      <c r="L19" s="52"/>
      <c r="M19" s="53"/>
      <c r="N19" s="48" t="str">
        <f t="shared" si="5"/>
        <v/>
      </c>
      <c r="O19" s="66" t="str">
        <f t="shared" si="9"/>
        <v/>
      </c>
      <c r="P19" s="54"/>
      <c r="Q19" s="55" t="str">
        <f t="shared" si="2"/>
        <v/>
      </c>
      <c r="R19" s="171"/>
      <c r="S19" s="172"/>
      <c r="T19" s="172"/>
      <c r="U19" s="172"/>
      <c r="V19" s="173"/>
      <c r="W19" s="3" t="str">
        <f>IF(OR(C19="",D19=""),"",IFERROR(CHOOSE(WEEKDAY($C$1&amp;"/"&amp;C19&amp;"/"&amp;D19,1),"日","月","火","水","木","金","土"),""))</f>
        <v>土</v>
      </c>
    </row>
    <row r="20" spans="1:23" ht="22.5" customHeight="1" x14ac:dyDescent="0.45">
      <c r="A20" s="1">
        <f t="shared" si="0"/>
        <v>0</v>
      </c>
      <c r="B20" s="19" t="str">
        <f>IF(_xlfn.IFNA(VLOOKUP($C$1&amp;"/"&amp;TEXT(C20,"00")&amp;"/"&amp;TEXT(D20,"00"),祝祭日!$B$4:$C$28,2,FALSE),"")="","","祝")</f>
        <v/>
      </c>
      <c r="C20" s="10">
        <f t="shared" si="3"/>
        <v>11</v>
      </c>
      <c r="D20" s="10">
        <v>31</v>
      </c>
      <c r="E20" s="10" t="str">
        <f t="shared" si="6"/>
        <v/>
      </c>
      <c r="F20" s="47"/>
      <c r="G20" s="48" t="str">
        <f t="shared" si="10"/>
        <v/>
      </c>
      <c r="H20" s="48" t="str">
        <f t="shared" si="7"/>
        <v/>
      </c>
      <c r="I20" s="49" t="str">
        <f t="shared" si="8"/>
        <v/>
      </c>
      <c r="J20" s="50"/>
      <c r="K20" s="51" t="str">
        <f t="shared" si="1"/>
        <v/>
      </c>
      <c r="L20" s="52"/>
      <c r="M20" s="53"/>
      <c r="N20" s="48" t="str">
        <f t="shared" si="5"/>
        <v/>
      </c>
      <c r="O20" s="66" t="str">
        <f t="shared" si="9"/>
        <v/>
      </c>
      <c r="P20" s="54"/>
      <c r="Q20" s="55" t="str">
        <f t="shared" si="2"/>
        <v/>
      </c>
      <c r="R20" s="171"/>
      <c r="S20" s="172"/>
      <c r="T20" s="172"/>
      <c r="U20" s="172"/>
      <c r="V20" s="173"/>
    </row>
    <row r="21" spans="1:23" ht="22.5" customHeight="1" x14ac:dyDescent="0.45">
      <c r="A21" s="1">
        <f t="shared" si="0"/>
        <v>0</v>
      </c>
      <c r="B21" s="19" t="str">
        <f>IF(_xlfn.IFNA(VLOOKUP($C$1&amp;"/"&amp;TEXT(C21,"00")&amp;"/"&amp;TEXT(D21,"00"),祝祭日!$B$4:$C$28,2,FALSE),"")="","","祝")</f>
        <v/>
      </c>
      <c r="C21" s="10">
        <f>$F$1</f>
        <v>12</v>
      </c>
      <c r="D21" s="10">
        <v>1</v>
      </c>
      <c r="E21" s="10" t="str">
        <f t="shared" si="6"/>
        <v>日</v>
      </c>
      <c r="F21" s="47"/>
      <c r="G21" s="48" t="str">
        <f t="shared" si="10"/>
        <v/>
      </c>
      <c r="H21" s="48" t="str">
        <f t="shared" si="7"/>
        <v/>
      </c>
      <c r="I21" s="49" t="str">
        <f t="shared" si="8"/>
        <v/>
      </c>
      <c r="J21" s="50"/>
      <c r="K21" s="51" t="str">
        <f t="shared" si="1"/>
        <v/>
      </c>
      <c r="L21" s="52"/>
      <c r="M21" s="53"/>
      <c r="N21" s="48" t="str">
        <f t="shared" si="5"/>
        <v/>
      </c>
      <c r="O21" s="66" t="str">
        <f t="shared" si="9"/>
        <v/>
      </c>
      <c r="P21" s="54"/>
      <c r="Q21" s="55" t="str">
        <f t="shared" si="2"/>
        <v/>
      </c>
      <c r="R21" s="171"/>
      <c r="S21" s="172"/>
      <c r="T21" s="172"/>
      <c r="U21" s="172"/>
      <c r="V21" s="173"/>
    </row>
    <row r="22" spans="1:23" ht="22.5" customHeight="1" x14ac:dyDescent="0.45">
      <c r="A22" s="1">
        <f t="shared" si="0"/>
        <v>1</v>
      </c>
      <c r="B22" s="19" t="str">
        <f>IF(_xlfn.IFNA(VLOOKUP($C$1&amp;"/"&amp;TEXT(C22,"00")&amp;"/"&amp;TEXT(D22,"00"),祝祭日!$B$4:$C$28,2,FALSE),"")="","","祝")</f>
        <v/>
      </c>
      <c r="C22" s="10">
        <f t="shared" ref="C22:C40" si="11">$F$1</f>
        <v>12</v>
      </c>
      <c r="D22" s="10">
        <v>2</v>
      </c>
      <c r="E22" s="10" t="str">
        <f t="shared" si="6"/>
        <v>月</v>
      </c>
      <c r="F22" s="47"/>
      <c r="G22" s="48" t="str">
        <f t="shared" si="10"/>
        <v/>
      </c>
      <c r="H22" s="48" t="str">
        <f t="shared" si="7"/>
        <v/>
      </c>
      <c r="I22" s="49" t="str">
        <f t="shared" si="8"/>
        <v/>
      </c>
      <c r="J22" s="50"/>
      <c r="K22" s="51" t="str">
        <f t="shared" si="1"/>
        <v/>
      </c>
      <c r="L22" s="52"/>
      <c r="M22" s="53"/>
      <c r="N22" s="48" t="str">
        <f t="shared" si="5"/>
        <v/>
      </c>
      <c r="O22" s="66" t="str">
        <f t="shared" si="9"/>
        <v/>
      </c>
      <c r="P22" s="54"/>
      <c r="Q22" s="55" t="str">
        <f t="shared" si="2"/>
        <v/>
      </c>
      <c r="R22" s="171"/>
      <c r="S22" s="172"/>
      <c r="T22" s="172"/>
      <c r="U22" s="172"/>
      <c r="V22" s="173"/>
    </row>
    <row r="23" spans="1:23" ht="22.5" customHeight="1" x14ac:dyDescent="0.45">
      <c r="A23" s="1">
        <f t="shared" si="0"/>
        <v>1</v>
      </c>
      <c r="B23" s="19" t="str">
        <f>IF(_xlfn.IFNA(VLOOKUP($C$1&amp;"/"&amp;TEXT(C23,"00")&amp;"/"&amp;TEXT(D23,"00"),祝祭日!$B$4:$C$28,2,FALSE),"")="","","祝")</f>
        <v/>
      </c>
      <c r="C23" s="10">
        <f t="shared" si="11"/>
        <v>12</v>
      </c>
      <c r="D23" s="10">
        <v>3</v>
      </c>
      <c r="E23" s="10" t="str">
        <f t="shared" si="6"/>
        <v>火</v>
      </c>
      <c r="F23" s="47"/>
      <c r="G23" s="48" t="str">
        <f t="shared" si="10"/>
        <v/>
      </c>
      <c r="H23" s="48" t="str">
        <f t="shared" si="7"/>
        <v/>
      </c>
      <c r="I23" s="49" t="str">
        <f t="shared" si="8"/>
        <v/>
      </c>
      <c r="J23" s="50"/>
      <c r="K23" s="51" t="str">
        <f t="shared" si="1"/>
        <v/>
      </c>
      <c r="L23" s="52"/>
      <c r="M23" s="53"/>
      <c r="N23" s="48" t="str">
        <f t="shared" si="5"/>
        <v/>
      </c>
      <c r="O23" s="66" t="str">
        <f t="shared" si="9"/>
        <v/>
      </c>
      <c r="P23" s="54"/>
      <c r="Q23" s="55" t="str">
        <f t="shared" si="2"/>
        <v/>
      </c>
      <c r="R23" s="171"/>
      <c r="S23" s="172"/>
      <c r="T23" s="172"/>
      <c r="U23" s="172"/>
      <c r="V23" s="173"/>
    </row>
    <row r="24" spans="1:23" ht="22.5" customHeight="1" x14ac:dyDescent="0.45">
      <c r="A24" s="1">
        <f t="shared" si="0"/>
        <v>1</v>
      </c>
      <c r="B24" s="19" t="str">
        <f>IF(_xlfn.IFNA(VLOOKUP($C$1&amp;"/"&amp;TEXT(C24,"00")&amp;"/"&amp;TEXT(D24,"00"),祝祭日!$B$4:$C$28,2,FALSE),"")="","","祝")</f>
        <v/>
      </c>
      <c r="C24" s="10">
        <f t="shared" si="11"/>
        <v>12</v>
      </c>
      <c r="D24" s="10">
        <v>4</v>
      </c>
      <c r="E24" s="10" t="str">
        <f t="shared" si="6"/>
        <v>水</v>
      </c>
      <c r="F24" s="47"/>
      <c r="G24" s="48" t="str">
        <f t="shared" si="10"/>
        <v/>
      </c>
      <c r="H24" s="48" t="str">
        <f t="shared" si="7"/>
        <v/>
      </c>
      <c r="I24" s="49" t="str">
        <f t="shared" si="8"/>
        <v/>
      </c>
      <c r="J24" s="50"/>
      <c r="K24" s="51" t="str">
        <f t="shared" si="1"/>
        <v/>
      </c>
      <c r="L24" s="52"/>
      <c r="M24" s="53"/>
      <c r="N24" s="48" t="str">
        <f t="shared" si="5"/>
        <v/>
      </c>
      <c r="O24" s="66" t="str">
        <f t="shared" si="9"/>
        <v/>
      </c>
      <c r="P24" s="54"/>
      <c r="Q24" s="55" t="str">
        <f t="shared" si="2"/>
        <v/>
      </c>
      <c r="R24" s="171"/>
      <c r="S24" s="172"/>
      <c r="T24" s="172"/>
      <c r="U24" s="172"/>
      <c r="V24" s="173"/>
    </row>
    <row r="25" spans="1:23" ht="22.5" customHeight="1" x14ac:dyDescent="0.45">
      <c r="A25" s="1">
        <f t="shared" si="0"/>
        <v>1</v>
      </c>
      <c r="B25" s="19" t="str">
        <f>IF(_xlfn.IFNA(VLOOKUP($C$1&amp;"/"&amp;TEXT(C25,"00")&amp;"/"&amp;TEXT(D25,"00"),祝祭日!$B$4:$C$28,2,FALSE),"")="","","祝")</f>
        <v/>
      </c>
      <c r="C25" s="10">
        <f t="shared" si="11"/>
        <v>12</v>
      </c>
      <c r="D25" s="10">
        <v>5</v>
      </c>
      <c r="E25" s="10" t="str">
        <f t="shared" si="6"/>
        <v>木</v>
      </c>
      <c r="F25" s="47"/>
      <c r="G25" s="48" t="str">
        <f t="shared" si="10"/>
        <v/>
      </c>
      <c r="H25" s="48" t="str">
        <f t="shared" si="7"/>
        <v/>
      </c>
      <c r="I25" s="49" t="str">
        <f t="shared" si="8"/>
        <v/>
      </c>
      <c r="J25" s="50"/>
      <c r="K25" s="51" t="str">
        <f t="shared" si="1"/>
        <v/>
      </c>
      <c r="L25" s="52"/>
      <c r="M25" s="53"/>
      <c r="N25" s="48" t="str">
        <f t="shared" si="5"/>
        <v/>
      </c>
      <c r="O25" s="66" t="str">
        <f t="shared" si="9"/>
        <v/>
      </c>
      <c r="P25" s="54"/>
      <c r="Q25" s="55" t="str">
        <f t="shared" si="2"/>
        <v/>
      </c>
      <c r="R25" s="171"/>
      <c r="S25" s="172"/>
      <c r="T25" s="172"/>
      <c r="U25" s="172"/>
      <c r="V25" s="173"/>
    </row>
    <row r="26" spans="1:23" ht="22.5" customHeight="1" x14ac:dyDescent="0.45">
      <c r="A26" s="1">
        <f t="shared" si="0"/>
        <v>1</v>
      </c>
      <c r="B26" s="19" t="str">
        <f>IF(_xlfn.IFNA(VLOOKUP($C$1&amp;"/"&amp;TEXT(C26,"00")&amp;"/"&amp;TEXT(D26,"00"),祝祭日!$B$4:$C$28,2,FALSE),"")="","","祝")</f>
        <v/>
      </c>
      <c r="C26" s="10">
        <f t="shared" si="11"/>
        <v>12</v>
      </c>
      <c r="D26" s="10">
        <v>6</v>
      </c>
      <c r="E26" s="10" t="str">
        <f t="shared" si="6"/>
        <v>金</v>
      </c>
      <c r="F26" s="47"/>
      <c r="G26" s="48" t="str">
        <f t="shared" si="10"/>
        <v/>
      </c>
      <c r="H26" s="48" t="str">
        <f t="shared" si="7"/>
        <v/>
      </c>
      <c r="I26" s="49" t="str">
        <f t="shared" si="8"/>
        <v/>
      </c>
      <c r="J26" s="50"/>
      <c r="K26" s="51" t="str">
        <f t="shared" si="1"/>
        <v/>
      </c>
      <c r="L26" s="52"/>
      <c r="M26" s="53"/>
      <c r="N26" s="48" t="str">
        <f t="shared" si="5"/>
        <v/>
      </c>
      <c r="O26" s="66" t="str">
        <f t="shared" si="9"/>
        <v/>
      </c>
      <c r="P26" s="54"/>
      <c r="Q26" s="55" t="str">
        <f t="shared" si="2"/>
        <v/>
      </c>
      <c r="R26" s="171"/>
      <c r="S26" s="172"/>
      <c r="T26" s="172"/>
      <c r="U26" s="172"/>
      <c r="V26" s="173"/>
    </row>
    <row r="27" spans="1:23" ht="22.5" customHeight="1" x14ac:dyDescent="0.45">
      <c r="A27" s="1">
        <f t="shared" si="0"/>
        <v>0</v>
      </c>
      <c r="B27" s="19" t="str">
        <f>IF(_xlfn.IFNA(VLOOKUP($C$1&amp;"/"&amp;TEXT(C27,"00")&amp;"/"&amp;TEXT(D27,"00"),祝祭日!$B$4:$C$28,2,FALSE),"")="","","祝")</f>
        <v/>
      </c>
      <c r="C27" s="10">
        <f t="shared" si="11"/>
        <v>12</v>
      </c>
      <c r="D27" s="10">
        <v>7</v>
      </c>
      <c r="E27" s="10" t="str">
        <f>IF(OR(C27="",D27=""),"",IFERROR(CHOOSE(WEEKDAY(RIGHT(TEXT(IF(AND($C27=12,$F$1=1),$C$1-1,$C$1),"0000"),4)&amp;"/"&amp;C27&amp;"/"&amp;D27,1),"日","月","火","水","木","金","土"),""))</f>
        <v>土</v>
      </c>
      <c r="F27" s="47"/>
      <c r="G27" s="48" t="str">
        <f t="shared" si="10"/>
        <v/>
      </c>
      <c r="H27" s="48" t="str">
        <f t="shared" si="7"/>
        <v/>
      </c>
      <c r="I27" s="49" t="str">
        <f t="shared" si="8"/>
        <v/>
      </c>
      <c r="J27" s="50"/>
      <c r="K27" s="51" t="str">
        <f t="shared" si="1"/>
        <v/>
      </c>
      <c r="L27" s="52"/>
      <c r="M27" s="53"/>
      <c r="N27" s="48" t="str">
        <f t="shared" si="5"/>
        <v/>
      </c>
      <c r="O27" s="66" t="str">
        <f t="shared" si="9"/>
        <v/>
      </c>
      <c r="P27" s="54"/>
      <c r="Q27" s="55" t="str">
        <f t="shared" si="2"/>
        <v/>
      </c>
      <c r="R27" s="171"/>
      <c r="S27" s="172"/>
      <c r="T27" s="172"/>
      <c r="U27" s="172"/>
      <c r="V27" s="173"/>
    </row>
    <row r="28" spans="1:23" ht="22.5" customHeight="1" x14ac:dyDescent="0.45">
      <c r="A28" s="1">
        <f t="shared" si="0"/>
        <v>0</v>
      </c>
      <c r="B28" s="19" t="str">
        <f>IF(_xlfn.IFNA(VLOOKUP($C$1&amp;"/"&amp;TEXT(C28,"00")&amp;"/"&amp;TEXT(D28,"00"),祝祭日!$B$4:$C$28,2,FALSE),"")="","","祝")</f>
        <v/>
      </c>
      <c r="C28" s="10">
        <f t="shared" si="11"/>
        <v>12</v>
      </c>
      <c r="D28" s="10">
        <v>8</v>
      </c>
      <c r="E28" s="10" t="str">
        <f t="shared" si="6"/>
        <v>日</v>
      </c>
      <c r="F28" s="47"/>
      <c r="G28" s="48" t="str">
        <f t="shared" si="10"/>
        <v/>
      </c>
      <c r="H28" s="48" t="str">
        <f t="shared" si="7"/>
        <v/>
      </c>
      <c r="I28" s="49" t="str">
        <f t="shared" si="8"/>
        <v/>
      </c>
      <c r="J28" s="50"/>
      <c r="K28" s="51" t="str">
        <f t="shared" si="1"/>
        <v/>
      </c>
      <c r="L28" s="52"/>
      <c r="M28" s="53"/>
      <c r="N28" s="48" t="str">
        <f t="shared" si="5"/>
        <v/>
      </c>
      <c r="O28" s="66" t="str">
        <f t="shared" si="9"/>
        <v/>
      </c>
      <c r="P28" s="54"/>
      <c r="Q28" s="55" t="str">
        <f t="shared" si="2"/>
        <v/>
      </c>
      <c r="R28" s="171"/>
      <c r="S28" s="172"/>
      <c r="T28" s="172"/>
      <c r="U28" s="172"/>
      <c r="V28" s="173"/>
    </row>
    <row r="29" spans="1:23" ht="22.5" customHeight="1" x14ac:dyDescent="0.45">
      <c r="A29" s="1">
        <f t="shared" si="0"/>
        <v>1</v>
      </c>
      <c r="B29" s="19" t="str">
        <f>IF(_xlfn.IFNA(VLOOKUP($C$1&amp;"/"&amp;TEXT(C29,"00")&amp;"/"&amp;TEXT(D29,"00"),祝祭日!$B$4:$C$28,2,FALSE),"")="","","祝")</f>
        <v/>
      </c>
      <c r="C29" s="10">
        <f t="shared" si="11"/>
        <v>12</v>
      </c>
      <c r="D29" s="10">
        <v>9</v>
      </c>
      <c r="E29" s="10" t="str">
        <f t="shared" si="6"/>
        <v>月</v>
      </c>
      <c r="F29" s="47"/>
      <c r="G29" s="48" t="str">
        <f t="shared" si="10"/>
        <v/>
      </c>
      <c r="H29" s="48" t="str">
        <f t="shared" si="7"/>
        <v/>
      </c>
      <c r="I29" s="49" t="str">
        <f t="shared" si="8"/>
        <v/>
      </c>
      <c r="J29" s="50"/>
      <c r="K29" s="51" t="str">
        <f t="shared" si="1"/>
        <v/>
      </c>
      <c r="L29" s="52"/>
      <c r="M29" s="53"/>
      <c r="N29" s="48" t="str">
        <f t="shared" si="5"/>
        <v/>
      </c>
      <c r="O29" s="66" t="str">
        <f t="shared" si="9"/>
        <v/>
      </c>
      <c r="P29" s="54"/>
      <c r="Q29" s="55" t="str">
        <f t="shared" si="2"/>
        <v/>
      </c>
      <c r="R29" s="171"/>
      <c r="S29" s="172"/>
      <c r="T29" s="172"/>
      <c r="U29" s="172"/>
      <c r="V29" s="173"/>
    </row>
    <row r="30" spans="1:23" ht="22.5" customHeight="1" x14ac:dyDescent="0.45">
      <c r="A30" s="1">
        <f t="shared" si="0"/>
        <v>1</v>
      </c>
      <c r="B30" s="19" t="str">
        <f>IF(_xlfn.IFNA(VLOOKUP($C$1&amp;"/"&amp;TEXT(C30,"00")&amp;"/"&amp;TEXT(D30,"00"),祝祭日!$B$4:$C$28,2,FALSE),"")="","","祝")</f>
        <v/>
      </c>
      <c r="C30" s="10">
        <f t="shared" si="11"/>
        <v>12</v>
      </c>
      <c r="D30" s="10">
        <v>10</v>
      </c>
      <c r="E30" s="10" t="str">
        <f t="shared" si="6"/>
        <v>火</v>
      </c>
      <c r="F30" s="47"/>
      <c r="G30" s="48" t="str">
        <f t="shared" si="10"/>
        <v/>
      </c>
      <c r="H30" s="48" t="str">
        <f t="shared" si="7"/>
        <v/>
      </c>
      <c r="I30" s="49" t="str">
        <f t="shared" si="8"/>
        <v/>
      </c>
      <c r="J30" s="50"/>
      <c r="K30" s="51" t="str">
        <f t="shared" si="1"/>
        <v/>
      </c>
      <c r="L30" s="52"/>
      <c r="M30" s="53"/>
      <c r="N30" s="48" t="str">
        <f t="shared" si="5"/>
        <v/>
      </c>
      <c r="O30" s="66" t="str">
        <f t="shared" si="9"/>
        <v/>
      </c>
      <c r="P30" s="54"/>
      <c r="Q30" s="55" t="str">
        <f t="shared" si="2"/>
        <v/>
      </c>
      <c r="R30" s="171"/>
      <c r="S30" s="172"/>
      <c r="T30" s="172"/>
      <c r="U30" s="172"/>
      <c r="V30" s="173"/>
    </row>
    <row r="31" spans="1:23" ht="22.5" customHeight="1" x14ac:dyDescent="0.45">
      <c r="A31" s="1">
        <f t="shared" si="0"/>
        <v>1</v>
      </c>
      <c r="B31" s="19" t="str">
        <f>IF(_xlfn.IFNA(VLOOKUP($C$1&amp;"/"&amp;TEXT(C31,"00")&amp;"/"&amp;TEXT(D31,"00"),祝祭日!$B$4:$C$28,2,FALSE),"")="","","祝")</f>
        <v/>
      </c>
      <c r="C31" s="10">
        <f t="shared" si="11"/>
        <v>12</v>
      </c>
      <c r="D31" s="10">
        <v>11</v>
      </c>
      <c r="E31" s="10" t="str">
        <f t="shared" si="6"/>
        <v>水</v>
      </c>
      <c r="F31" s="47"/>
      <c r="G31" s="48" t="str">
        <f t="shared" si="10"/>
        <v/>
      </c>
      <c r="H31" s="48" t="str">
        <f t="shared" si="7"/>
        <v/>
      </c>
      <c r="I31" s="49" t="str">
        <f t="shared" si="8"/>
        <v/>
      </c>
      <c r="J31" s="50"/>
      <c r="K31" s="51" t="str">
        <f t="shared" si="1"/>
        <v/>
      </c>
      <c r="L31" s="52"/>
      <c r="M31" s="53"/>
      <c r="N31" s="48" t="str">
        <f t="shared" si="5"/>
        <v/>
      </c>
      <c r="O31" s="66" t="str">
        <f t="shared" si="9"/>
        <v/>
      </c>
      <c r="P31" s="54"/>
      <c r="Q31" s="55" t="str">
        <f t="shared" si="2"/>
        <v/>
      </c>
      <c r="R31" s="171"/>
      <c r="S31" s="172"/>
      <c r="T31" s="172"/>
      <c r="U31" s="172"/>
      <c r="V31" s="173"/>
    </row>
    <row r="32" spans="1:23" ht="22.5" customHeight="1" x14ac:dyDescent="0.45">
      <c r="A32" s="1">
        <f t="shared" si="0"/>
        <v>1</v>
      </c>
      <c r="B32" s="19" t="str">
        <f>IF(_xlfn.IFNA(VLOOKUP($C$1&amp;"/"&amp;TEXT(C32,"00")&amp;"/"&amp;TEXT(D32,"00"),祝祭日!$B$4:$C$28,2,FALSE),"")="","","祝")</f>
        <v/>
      </c>
      <c r="C32" s="10">
        <f t="shared" si="11"/>
        <v>12</v>
      </c>
      <c r="D32" s="10">
        <v>12</v>
      </c>
      <c r="E32" s="10" t="str">
        <f t="shared" si="6"/>
        <v>木</v>
      </c>
      <c r="F32" s="47"/>
      <c r="G32" s="48" t="str">
        <f t="shared" si="10"/>
        <v/>
      </c>
      <c r="H32" s="48" t="str">
        <f t="shared" si="7"/>
        <v/>
      </c>
      <c r="I32" s="49" t="str">
        <f t="shared" si="8"/>
        <v/>
      </c>
      <c r="J32" s="50"/>
      <c r="K32" s="51" t="str">
        <f t="shared" si="1"/>
        <v/>
      </c>
      <c r="L32" s="52"/>
      <c r="M32" s="53"/>
      <c r="N32" s="48" t="str">
        <f t="shared" si="5"/>
        <v/>
      </c>
      <c r="O32" s="66" t="str">
        <f t="shared" si="9"/>
        <v/>
      </c>
      <c r="P32" s="54"/>
      <c r="Q32" s="55" t="str">
        <f t="shared" si="2"/>
        <v/>
      </c>
      <c r="R32" s="171"/>
      <c r="S32" s="172"/>
      <c r="T32" s="172"/>
      <c r="U32" s="172"/>
      <c r="V32" s="173"/>
    </row>
    <row r="33" spans="1:22" ht="22.5" customHeight="1" x14ac:dyDescent="0.45">
      <c r="A33" s="1">
        <f t="shared" si="0"/>
        <v>1</v>
      </c>
      <c r="B33" s="19" t="str">
        <f>IF(_xlfn.IFNA(VLOOKUP($C$1&amp;"/"&amp;TEXT(C33,"00")&amp;"/"&amp;TEXT(D33,"00"),祝祭日!$B$4:$C$28,2,FALSE),"")="","","祝")</f>
        <v/>
      </c>
      <c r="C33" s="10">
        <f t="shared" si="11"/>
        <v>12</v>
      </c>
      <c r="D33" s="10">
        <v>13</v>
      </c>
      <c r="E33" s="10" t="str">
        <f t="shared" si="6"/>
        <v>金</v>
      </c>
      <c r="F33" s="47"/>
      <c r="G33" s="48" t="str">
        <f t="shared" si="10"/>
        <v/>
      </c>
      <c r="H33" s="48" t="str">
        <f t="shared" si="7"/>
        <v/>
      </c>
      <c r="I33" s="49" t="str">
        <f t="shared" si="8"/>
        <v/>
      </c>
      <c r="J33" s="50"/>
      <c r="K33" s="51" t="str">
        <f t="shared" si="1"/>
        <v/>
      </c>
      <c r="L33" s="52"/>
      <c r="M33" s="53"/>
      <c r="N33" s="48" t="str">
        <f t="shared" si="5"/>
        <v/>
      </c>
      <c r="O33" s="66" t="str">
        <f t="shared" si="9"/>
        <v/>
      </c>
      <c r="P33" s="54"/>
      <c r="Q33" s="55" t="str">
        <f t="shared" si="2"/>
        <v/>
      </c>
      <c r="R33" s="171"/>
      <c r="S33" s="172"/>
      <c r="T33" s="172"/>
      <c r="U33" s="172"/>
      <c r="V33" s="173"/>
    </row>
    <row r="34" spans="1:22" ht="22.5" customHeight="1" x14ac:dyDescent="0.45">
      <c r="A34" s="1">
        <f t="shared" si="0"/>
        <v>0</v>
      </c>
      <c r="B34" s="19" t="str">
        <f>IF(_xlfn.IFNA(VLOOKUP($C$1&amp;"/"&amp;TEXT(C34,"00")&amp;"/"&amp;TEXT(D34,"00"),祝祭日!$B$4:$C$28,2,FALSE),"")="","","祝")</f>
        <v/>
      </c>
      <c r="C34" s="10">
        <f t="shared" si="11"/>
        <v>12</v>
      </c>
      <c r="D34" s="10">
        <v>14</v>
      </c>
      <c r="E34" s="10" t="str">
        <f t="shared" si="6"/>
        <v>土</v>
      </c>
      <c r="F34" s="47"/>
      <c r="G34" s="48" t="str">
        <f t="shared" si="10"/>
        <v/>
      </c>
      <c r="H34" s="48" t="str">
        <f t="shared" si="7"/>
        <v/>
      </c>
      <c r="I34" s="49" t="str">
        <f t="shared" si="8"/>
        <v/>
      </c>
      <c r="J34" s="50"/>
      <c r="K34" s="51" t="str">
        <f t="shared" si="1"/>
        <v/>
      </c>
      <c r="L34" s="52"/>
      <c r="M34" s="53"/>
      <c r="N34" s="48" t="str">
        <f t="shared" si="5"/>
        <v/>
      </c>
      <c r="O34" s="66" t="str">
        <f t="shared" si="9"/>
        <v/>
      </c>
      <c r="P34" s="54"/>
      <c r="Q34" s="55" t="str">
        <f t="shared" si="2"/>
        <v/>
      </c>
      <c r="R34" s="171"/>
      <c r="S34" s="172"/>
      <c r="T34" s="172"/>
      <c r="U34" s="172"/>
      <c r="V34" s="173"/>
    </row>
    <row r="35" spans="1:22" ht="22.5" customHeight="1" x14ac:dyDescent="0.45">
      <c r="A35" s="1">
        <f t="shared" si="0"/>
        <v>0</v>
      </c>
      <c r="B35" s="19" t="str">
        <f>IF(_xlfn.IFNA(VLOOKUP($C$1&amp;"/"&amp;TEXT(C35,"00")&amp;"/"&amp;TEXT(D35,"00"),祝祭日!$B$4:$C$28,2,FALSE),"")="","","祝")</f>
        <v/>
      </c>
      <c r="C35" s="10">
        <f t="shared" si="11"/>
        <v>12</v>
      </c>
      <c r="D35" s="10">
        <v>15</v>
      </c>
      <c r="E35" s="10" t="str">
        <f t="shared" si="6"/>
        <v>日</v>
      </c>
      <c r="F35" s="47"/>
      <c r="G35" s="48" t="str">
        <f t="shared" si="10"/>
        <v/>
      </c>
      <c r="H35" s="48" t="str">
        <f t="shared" si="7"/>
        <v/>
      </c>
      <c r="I35" s="49" t="str">
        <f t="shared" si="8"/>
        <v/>
      </c>
      <c r="J35" s="50"/>
      <c r="K35" s="51" t="str">
        <f t="shared" si="1"/>
        <v/>
      </c>
      <c r="L35" s="52"/>
      <c r="M35" s="53"/>
      <c r="N35" s="48" t="str">
        <f t="shared" si="5"/>
        <v/>
      </c>
      <c r="O35" s="66" t="str">
        <f t="shared" si="9"/>
        <v/>
      </c>
      <c r="P35" s="54"/>
      <c r="Q35" s="55" t="str">
        <f t="shared" si="2"/>
        <v/>
      </c>
      <c r="R35" s="171"/>
      <c r="S35" s="172"/>
      <c r="T35" s="172"/>
      <c r="U35" s="172"/>
      <c r="V35" s="173"/>
    </row>
    <row r="36" spans="1:22" ht="22.5" customHeight="1" x14ac:dyDescent="0.45">
      <c r="A36" s="1">
        <f t="shared" si="0"/>
        <v>1</v>
      </c>
      <c r="B36" s="19" t="str">
        <f>IF(_xlfn.IFNA(VLOOKUP($C$1&amp;"/"&amp;TEXT(C36,"00")&amp;"/"&amp;TEXT(D36,"00"),祝祭日!$B$4:$C$28,2,FALSE),"")="","","祝")</f>
        <v/>
      </c>
      <c r="C36" s="10">
        <f t="shared" si="11"/>
        <v>12</v>
      </c>
      <c r="D36" s="10">
        <v>16</v>
      </c>
      <c r="E36" s="10" t="str">
        <f t="shared" si="6"/>
        <v>月</v>
      </c>
      <c r="F36" s="47"/>
      <c r="G36" s="48" t="str">
        <f t="shared" si="10"/>
        <v/>
      </c>
      <c r="H36" s="48" t="str">
        <f t="shared" si="7"/>
        <v/>
      </c>
      <c r="I36" s="49" t="str">
        <f t="shared" si="8"/>
        <v/>
      </c>
      <c r="J36" s="50"/>
      <c r="K36" s="51" t="str">
        <f t="shared" si="1"/>
        <v/>
      </c>
      <c r="L36" s="52"/>
      <c r="M36" s="53"/>
      <c r="N36" s="48" t="str">
        <f t="shared" si="5"/>
        <v/>
      </c>
      <c r="O36" s="66" t="str">
        <f t="shared" si="9"/>
        <v/>
      </c>
      <c r="P36" s="54"/>
      <c r="Q36" s="55" t="str">
        <f t="shared" si="2"/>
        <v/>
      </c>
      <c r="R36" s="171"/>
      <c r="S36" s="172"/>
      <c r="T36" s="172"/>
      <c r="U36" s="172"/>
      <c r="V36" s="173"/>
    </row>
    <row r="37" spans="1:22" ht="22.5" customHeight="1" x14ac:dyDescent="0.45">
      <c r="A37" s="1">
        <f t="shared" si="0"/>
        <v>1</v>
      </c>
      <c r="B37" s="19" t="str">
        <f>IF(_xlfn.IFNA(VLOOKUP($C$1&amp;"/"&amp;TEXT(C37,"00")&amp;"/"&amp;TEXT(D37,"00"),祝祭日!$B$4:$C$28,2,FALSE),"")="","","祝")</f>
        <v/>
      </c>
      <c r="C37" s="10">
        <f t="shared" si="11"/>
        <v>12</v>
      </c>
      <c r="D37" s="10">
        <v>17</v>
      </c>
      <c r="E37" s="10" t="str">
        <f t="shared" si="6"/>
        <v>火</v>
      </c>
      <c r="F37" s="47"/>
      <c r="G37" s="48" t="str">
        <f t="shared" si="10"/>
        <v/>
      </c>
      <c r="H37" s="48" t="str">
        <f t="shared" si="7"/>
        <v/>
      </c>
      <c r="I37" s="49" t="str">
        <f t="shared" si="8"/>
        <v/>
      </c>
      <c r="J37" s="50"/>
      <c r="K37" s="51" t="str">
        <f t="shared" si="1"/>
        <v/>
      </c>
      <c r="L37" s="52"/>
      <c r="M37" s="53"/>
      <c r="N37" s="48" t="str">
        <f t="shared" si="5"/>
        <v/>
      </c>
      <c r="O37" s="66" t="str">
        <f t="shared" si="9"/>
        <v/>
      </c>
      <c r="P37" s="54"/>
      <c r="Q37" s="55" t="str">
        <f t="shared" si="2"/>
        <v/>
      </c>
      <c r="R37" s="171"/>
      <c r="S37" s="172"/>
      <c r="T37" s="172"/>
      <c r="U37" s="172"/>
      <c r="V37" s="173"/>
    </row>
    <row r="38" spans="1:22" ht="22.5" customHeight="1" x14ac:dyDescent="0.45">
      <c r="A38" s="1">
        <f t="shared" si="0"/>
        <v>1</v>
      </c>
      <c r="B38" s="19" t="str">
        <f>IF(_xlfn.IFNA(VLOOKUP($C$1&amp;"/"&amp;TEXT(C38,"00")&amp;"/"&amp;TEXT(D38,"00"),祝祭日!$B$4:$C$28,2,FALSE),"")="","","祝")</f>
        <v/>
      </c>
      <c r="C38" s="10">
        <f t="shared" si="11"/>
        <v>12</v>
      </c>
      <c r="D38" s="10">
        <v>18</v>
      </c>
      <c r="E38" s="10" t="str">
        <f t="shared" si="6"/>
        <v>水</v>
      </c>
      <c r="F38" s="47"/>
      <c r="G38" s="48" t="str">
        <f t="shared" si="10"/>
        <v/>
      </c>
      <c r="H38" s="48" t="str">
        <f t="shared" si="7"/>
        <v/>
      </c>
      <c r="I38" s="49" t="str">
        <f t="shared" si="8"/>
        <v/>
      </c>
      <c r="J38" s="50"/>
      <c r="K38" s="51" t="str">
        <f t="shared" si="1"/>
        <v/>
      </c>
      <c r="L38" s="52"/>
      <c r="M38" s="53"/>
      <c r="N38" s="48" t="str">
        <f t="shared" si="5"/>
        <v/>
      </c>
      <c r="O38" s="66" t="str">
        <f t="shared" si="9"/>
        <v/>
      </c>
      <c r="P38" s="54"/>
      <c r="Q38" s="55" t="str">
        <f t="shared" si="2"/>
        <v/>
      </c>
      <c r="R38" s="171"/>
      <c r="S38" s="172"/>
      <c r="T38" s="172"/>
      <c r="U38" s="172"/>
      <c r="V38" s="173"/>
    </row>
    <row r="39" spans="1:22" ht="22.5" customHeight="1" x14ac:dyDescent="0.45">
      <c r="A39" s="1">
        <f t="shared" si="0"/>
        <v>1</v>
      </c>
      <c r="B39" s="19" t="str">
        <f>IF(_xlfn.IFNA(VLOOKUP($C$1&amp;"/"&amp;TEXT(C39,"00")&amp;"/"&amp;TEXT(D39,"00"),祝祭日!$B$4:$C$28,2,FALSE),"")="","","祝")</f>
        <v/>
      </c>
      <c r="C39" s="10">
        <f t="shared" si="11"/>
        <v>12</v>
      </c>
      <c r="D39" s="10">
        <v>19</v>
      </c>
      <c r="E39" s="10" t="str">
        <f t="shared" si="6"/>
        <v>木</v>
      </c>
      <c r="F39" s="47"/>
      <c r="G39" s="48" t="str">
        <f t="shared" si="10"/>
        <v/>
      </c>
      <c r="H39" s="48" t="str">
        <f t="shared" si="7"/>
        <v/>
      </c>
      <c r="I39" s="49" t="str">
        <f t="shared" si="8"/>
        <v/>
      </c>
      <c r="J39" s="50"/>
      <c r="K39" s="51" t="str">
        <f t="shared" si="1"/>
        <v/>
      </c>
      <c r="L39" s="52"/>
      <c r="M39" s="53"/>
      <c r="N39" s="48" t="str">
        <f t="shared" si="5"/>
        <v/>
      </c>
      <c r="O39" s="66" t="str">
        <f t="shared" si="9"/>
        <v/>
      </c>
      <c r="P39" s="54"/>
      <c r="Q39" s="55" t="str">
        <f t="shared" si="2"/>
        <v/>
      </c>
      <c r="R39" s="171"/>
      <c r="S39" s="172"/>
      <c r="T39" s="172"/>
      <c r="U39" s="172"/>
      <c r="V39" s="173"/>
    </row>
    <row r="40" spans="1:22" ht="22.5" customHeight="1" x14ac:dyDescent="0.45">
      <c r="A40" s="1">
        <f>IF(OR(B40="祝",E40="土",E40="日",E40=""),0,1)</f>
        <v>1</v>
      </c>
      <c r="B40" s="19" t="str">
        <f>IF(_xlfn.IFNA(VLOOKUP($C$1&amp;"/"&amp;TEXT(C40,"00")&amp;"/"&amp;TEXT(D40,"00"),祝祭日!$B$4:$C$28,2,FALSE),"")="","","祝")</f>
        <v/>
      </c>
      <c r="C40" s="11">
        <f t="shared" si="11"/>
        <v>12</v>
      </c>
      <c r="D40" s="11">
        <v>20</v>
      </c>
      <c r="E40" s="10" t="str">
        <f t="shared" si="6"/>
        <v>金</v>
      </c>
      <c r="F40" s="47"/>
      <c r="G40" s="48" t="str">
        <f t="shared" si="10"/>
        <v/>
      </c>
      <c r="H40" s="48" t="str">
        <f t="shared" si="7"/>
        <v/>
      </c>
      <c r="I40" s="56" t="str">
        <f t="shared" si="8"/>
        <v/>
      </c>
      <c r="J40" s="57"/>
      <c r="K40" s="58" t="str">
        <f t="shared" si="1"/>
        <v/>
      </c>
      <c r="L40" s="59"/>
      <c r="M40" s="60"/>
      <c r="N40" s="61" t="str">
        <f t="shared" si="5"/>
        <v/>
      </c>
      <c r="O40" s="67" t="str">
        <f t="shared" si="9"/>
        <v/>
      </c>
      <c r="P40" s="62"/>
      <c r="Q40" s="63" t="str">
        <f t="shared" si="2"/>
        <v/>
      </c>
      <c r="R40" s="174"/>
      <c r="S40" s="175"/>
      <c r="T40" s="175"/>
      <c r="U40" s="175"/>
      <c r="V40" s="176"/>
    </row>
    <row r="41" spans="1:22" ht="22.5" customHeight="1" x14ac:dyDescent="0.45">
      <c r="B41" s="19"/>
      <c r="C41" s="177" t="s">
        <v>13</v>
      </c>
      <c r="D41" s="178"/>
      <c r="E41" s="178"/>
      <c r="F41" s="178"/>
      <c r="G41" s="178"/>
      <c r="H41" s="178"/>
      <c r="I41" s="179"/>
      <c r="J41" s="12">
        <f>SUM(J10:J40)</f>
        <v>0</v>
      </c>
      <c r="K41" s="13">
        <f>SUM(K10:K40)</f>
        <v>0</v>
      </c>
      <c r="L41" s="14"/>
      <c r="M41" s="15"/>
      <c r="N41" s="16"/>
      <c r="O41" s="17">
        <f>SUM(O10:O40)</f>
        <v>0</v>
      </c>
      <c r="P41" s="17">
        <f>SUM(P10:P40)</f>
        <v>0</v>
      </c>
      <c r="Q41" s="18">
        <f>SUM(Q10:Q40)</f>
        <v>0</v>
      </c>
      <c r="R41" s="180"/>
      <c r="S41" s="181"/>
      <c r="T41" s="181"/>
      <c r="U41" s="181"/>
      <c r="V41" s="182"/>
    </row>
    <row r="42" spans="1:22" ht="10.5" customHeight="1" x14ac:dyDescent="0.2">
      <c r="B42" s="19"/>
      <c r="C42" s="19"/>
      <c r="D42" s="19"/>
      <c r="E42" s="19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</row>
    <row r="43" spans="1:22" ht="18.75" customHeight="1" x14ac:dyDescent="0.2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8.75" customHeight="1" x14ac:dyDescent="0.2"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8.75" customHeight="1" x14ac:dyDescent="0.2"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8.75" customHeight="1" x14ac:dyDescent="0.2"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8.75" customHeight="1" x14ac:dyDescent="0.2"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8.75" customHeight="1" x14ac:dyDescent="0.2"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2:22" ht="18.75" customHeight="1" x14ac:dyDescent="0.2"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2:22" ht="18.75" customHeight="1" x14ac:dyDescent="0.2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 ht="18.75" customHeight="1" x14ac:dyDescent="0.2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2:22" ht="18.75" customHeight="1" x14ac:dyDescent="0.2"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2:22" ht="18.75" customHeight="1" x14ac:dyDescent="0.2"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2:22" ht="18.75" customHeight="1" x14ac:dyDescent="0.2"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2:22" ht="18.75" customHeight="1" x14ac:dyDescent="0.2"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</sheetData>
  <mergeCells count="62">
    <mergeCell ref="R36:V36"/>
    <mergeCell ref="R37:V37"/>
    <mergeCell ref="R38:V38"/>
    <mergeCell ref="R39:V39"/>
    <mergeCell ref="R34:V34"/>
    <mergeCell ref="R35:V35"/>
    <mergeCell ref="R40:V40"/>
    <mergeCell ref="C41:I41"/>
    <mergeCell ref="R41:V41"/>
    <mergeCell ref="R30:V30"/>
    <mergeCell ref="R31:V31"/>
    <mergeCell ref="R32:V32"/>
    <mergeCell ref="R33:V33"/>
    <mergeCell ref="R26:V26"/>
    <mergeCell ref="R27:V27"/>
    <mergeCell ref="R28:V28"/>
    <mergeCell ref="R29:V29"/>
    <mergeCell ref="R22:V22"/>
    <mergeCell ref="R23:V23"/>
    <mergeCell ref="R24:V24"/>
    <mergeCell ref="R25:V25"/>
    <mergeCell ref="R18:V18"/>
    <mergeCell ref="R19:V19"/>
    <mergeCell ref="R20:V20"/>
    <mergeCell ref="R21:V21"/>
    <mergeCell ref="R14:V14"/>
    <mergeCell ref="R15:V15"/>
    <mergeCell ref="R16:V16"/>
    <mergeCell ref="R17:V17"/>
    <mergeCell ref="R10:V10"/>
    <mergeCell ref="R11:V11"/>
    <mergeCell ref="R12:V12"/>
    <mergeCell ref="R13:V13"/>
    <mergeCell ref="D8:D9"/>
    <mergeCell ref="E8:E9"/>
    <mergeCell ref="F8:F9"/>
    <mergeCell ref="G8:K8"/>
    <mergeCell ref="L8:P8"/>
    <mergeCell ref="Q8:Q9"/>
    <mergeCell ref="C6:E6"/>
    <mergeCell ref="G6:H6"/>
    <mergeCell ref="J6:K6"/>
    <mergeCell ref="C8:C9"/>
    <mergeCell ref="C5:E5"/>
    <mergeCell ref="G5:H5"/>
    <mergeCell ref="J5:K5"/>
    <mergeCell ref="R8:V9"/>
    <mergeCell ref="Q2:R3"/>
    <mergeCell ref="T2:V2"/>
    <mergeCell ref="C3:F3"/>
    <mergeCell ref="T3:V3"/>
    <mergeCell ref="C4:E4"/>
    <mergeCell ref="F4:I4"/>
    <mergeCell ref="O4:P6"/>
    <mergeCell ref="Q4:R6"/>
    <mergeCell ref="S4:V6"/>
    <mergeCell ref="C1:D2"/>
    <mergeCell ref="E1:E2"/>
    <mergeCell ref="F1:F2"/>
    <mergeCell ref="G1:G2"/>
    <mergeCell ref="H1:I2"/>
    <mergeCell ref="O2:P3"/>
  </mergeCells>
  <phoneticPr fontId="1"/>
  <conditionalFormatting sqref="C10:R40">
    <cfRule type="expression" dxfId="21" priority="3" stopIfTrue="1">
      <formula>$E10="土"</formula>
    </cfRule>
    <cfRule type="expression" dxfId="20" priority="4" stopIfTrue="1">
      <formula>OR($E10="日",$B10="祝")</formula>
    </cfRule>
    <cfRule type="expression" dxfId="19" priority="5" stopIfTrue="1">
      <formula>$E10=""</formula>
    </cfRule>
  </conditionalFormatting>
  <conditionalFormatting sqref="F10:F40">
    <cfRule type="expression" dxfId="18" priority="1">
      <formula>OR($F10="出勤/早退",$F10="出勤/遅刻")</formula>
    </cfRule>
    <cfRule type="containsText" dxfId="17" priority="2" operator="containsText" text="欠勤">
      <formula>NOT(ISERROR(SEARCH("欠勤",F10)))</formula>
    </cfRule>
  </conditionalFormatting>
  <dataValidations count="3">
    <dataValidation type="list" allowBlank="1" showInputMessage="1" sqref="F10:F40" xr:uid="{C3691D0C-447C-4A92-BF0C-71B925CF8196}">
      <formula1>"出勤,出勤/遅刻,出勤/早退,有給休暇,振休,欠勤,特別休暇"</formula1>
    </dataValidation>
    <dataValidation allowBlank="1" showInputMessage="1" sqref="J4:L4" xr:uid="{9EFF7652-F2BE-4A53-BA48-5FB0083B9A2A}"/>
    <dataValidation type="list" allowBlank="1" showInputMessage="1" sqref="F4:I4" xr:uid="{9B69E826-06CF-4FC2-B0B2-32B16E885F56}">
      <formula1>"西日本情報システム,日立製作所(派遣),ＨＳＷ(派遣),ＨＩＳＩＳ(派遣),ＨＨＴ(派遣),ＨＳＣ(派遣),エネコム(派遣),ＴＵＭＧ(派遣),日立(準委任)・東京,ＨＳＷ(準委任),日立(準委任)・関西_関西電力,日立(準委任)・関西_中之島,日立(準委任)・関西_新ﾀﾞｲﾋﾞﾙ,日立(準委任)・関西_顧客先,日立(請負)・関西_中之島"</formula1>
    </dataValidation>
  </dataValidations>
  <printOptions horizontalCentered="1"/>
  <pageMargins left="0.59055118110236227" right="0.39370078740157483" top="0.59055118110236227" bottom="0.31496062992125984" header="0.19685039370078741" footer="0.19685039370078741"/>
  <pageSetup paperSize="9" scale="85" orientation="portrait" r:id="rId1"/>
  <headerFooter>
    <oddFooter>&amp;R&amp;"ＭＳ Ｐ明朝,標準"&amp;9(株）西日本情報システム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24</vt:i4>
      </vt:variant>
    </vt:vector>
  </HeadingPairs>
  <TitlesOfParts>
    <vt:vector size="40" baseType="lpstr"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1月</vt:lpstr>
      <vt:lpstr>2月</vt:lpstr>
      <vt:lpstr>3月</vt:lpstr>
      <vt:lpstr>超勤管理</vt:lpstr>
      <vt:lpstr>設定</vt:lpstr>
      <vt:lpstr>祝祭日</vt:lpstr>
      <vt:lpstr>工数</vt:lpstr>
      <vt:lpstr>'10月'!Print_Area</vt:lpstr>
      <vt:lpstr>'11月'!Print_Area</vt:lpstr>
      <vt:lpstr>'12月'!Print_Area</vt:lpstr>
      <vt:lpstr>'1月'!Print_Area</vt:lpstr>
      <vt:lpstr>'2月'!Print_Area</vt:lpstr>
      <vt:lpstr>'3月'!Print_Area</vt:lpstr>
      <vt:lpstr>'4月'!Print_Area</vt:lpstr>
      <vt:lpstr>'5月'!Print_Area</vt:lpstr>
      <vt:lpstr>'6月'!Print_Area</vt:lpstr>
      <vt:lpstr>'7月'!Print_Area</vt:lpstr>
      <vt:lpstr>'8月'!Print_Area</vt:lpstr>
      <vt:lpstr>'9月'!Print_Area</vt:lpstr>
      <vt:lpstr>'10月'!Print_Titles</vt:lpstr>
      <vt:lpstr>'11月'!Print_Titles</vt:lpstr>
      <vt:lpstr>'12月'!Print_Titles</vt:lpstr>
      <vt:lpstr>'1月'!Print_Titles</vt:lpstr>
      <vt:lpstr>'2月'!Print_Titles</vt:lpstr>
      <vt:lpstr>'3月'!Print_Titles</vt:lpstr>
      <vt:lpstr>'4月'!Print_Titles</vt:lpstr>
      <vt:lpstr>'5月'!Print_Titles</vt:lpstr>
      <vt:lpstr>'6月'!Print_Titles</vt:lpstr>
      <vt:lpstr>'7月'!Print_Titles</vt:lpstr>
      <vt:lpstr>'8月'!Print_Titles</vt:lpstr>
      <vt:lpstr>'9月'!Print_Titles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hideshima</dc:creator>
  <cp:lastModifiedBy>宏明 三戸</cp:lastModifiedBy>
  <cp:lastPrinted>2021-11-15T04:21:56Z</cp:lastPrinted>
  <dcterms:created xsi:type="dcterms:W3CDTF">2014-06-02T07:10:07Z</dcterms:created>
  <dcterms:modified xsi:type="dcterms:W3CDTF">2024-12-23T05:49:16Z</dcterms:modified>
</cp:coreProperties>
</file>