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"/>
    </mc:Choice>
  </mc:AlternateContent>
  <bookViews>
    <workbookView xWindow="0" yWindow="0" windowWidth="24000" windowHeight="9600"/>
  </bookViews>
  <sheets>
    <sheet name="Sheet1" sheetId="1" r:id="rId1"/>
    <sheet name="Sheet2" sheetId="2" r:id="rId2"/>
  </sheets>
  <definedNames>
    <definedName name="_xlnm._FilterDatabase" localSheetId="0" hidden="1">Sheet1!$A$2:$Y$30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1" i="1" l="1"/>
  <c r="K80" i="1"/>
  <c r="K79" i="1"/>
  <c r="M31" i="1" l="1"/>
  <c r="AA31" i="1" s="1"/>
  <c r="N31" i="1"/>
  <c r="O31" i="1"/>
  <c r="P31" i="1"/>
  <c r="Q31" i="1"/>
  <c r="R31" i="1"/>
  <c r="S31" i="1"/>
  <c r="T31" i="1"/>
  <c r="U31" i="1"/>
  <c r="V31" i="1"/>
  <c r="W31" i="1"/>
  <c r="X31" i="1"/>
  <c r="K78" i="1" l="1"/>
  <c r="K77" i="1"/>
  <c r="K76" i="1"/>
  <c r="K75" i="1"/>
  <c r="K74" i="1"/>
  <c r="K73" i="1"/>
  <c r="K72" i="1"/>
  <c r="T47" i="1"/>
  <c r="S47" i="1"/>
  <c r="V47" i="1" s="1"/>
  <c r="K47" i="1"/>
  <c r="W47" i="1" l="1"/>
  <c r="X47" i="1"/>
  <c r="U47" i="1"/>
  <c r="AC46" i="1" l="1"/>
  <c r="AC45" i="1"/>
  <c r="AC44" i="1"/>
  <c r="AC43" i="1"/>
  <c r="AC42" i="1"/>
  <c r="AC41" i="1"/>
  <c r="AC40" i="1"/>
  <c r="AC39" i="1"/>
  <c r="AC38" i="1"/>
  <c r="AC37" i="1"/>
  <c r="AC36" i="1"/>
  <c r="M28" i="1" l="1"/>
  <c r="AA28" i="1" s="1"/>
  <c r="AC28" i="1" s="1"/>
  <c r="M29" i="1"/>
  <c r="AA29" i="1" s="1"/>
  <c r="AC29" i="1" s="1"/>
  <c r="M30" i="1"/>
  <c r="AA30" i="1" s="1"/>
  <c r="AC30" i="1" s="1"/>
  <c r="X26" i="1"/>
  <c r="X27" i="1"/>
  <c r="X28" i="1"/>
  <c r="X29" i="1"/>
  <c r="X30" i="1"/>
  <c r="W26" i="1"/>
  <c r="W27" i="1"/>
  <c r="W28" i="1"/>
  <c r="W29" i="1"/>
  <c r="W30" i="1"/>
  <c r="V26" i="1"/>
  <c r="V27" i="1"/>
  <c r="V28" i="1"/>
  <c r="V29" i="1"/>
  <c r="V30" i="1"/>
  <c r="U26" i="1"/>
  <c r="U27" i="1"/>
  <c r="U28" i="1"/>
  <c r="U29" i="1"/>
  <c r="U30" i="1"/>
  <c r="T26" i="1"/>
  <c r="T27" i="1"/>
  <c r="T28" i="1"/>
  <c r="T29" i="1"/>
  <c r="T30" i="1"/>
  <c r="S26" i="1"/>
  <c r="S27" i="1"/>
  <c r="S28" i="1"/>
  <c r="S29" i="1"/>
  <c r="S30" i="1"/>
  <c r="R26" i="1"/>
  <c r="R27" i="1"/>
  <c r="R28" i="1"/>
  <c r="R29" i="1"/>
  <c r="R30" i="1"/>
  <c r="Q26" i="1"/>
  <c r="Q27" i="1"/>
  <c r="Q28" i="1"/>
  <c r="Q29" i="1"/>
  <c r="Q30" i="1"/>
  <c r="P26" i="1"/>
  <c r="P27" i="1"/>
  <c r="P28" i="1"/>
  <c r="P29" i="1"/>
  <c r="P30" i="1"/>
  <c r="O26" i="1"/>
  <c r="O27" i="1"/>
  <c r="O28" i="1"/>
  <c r="O29" i="1"/>
  <c r="O30" i="1"/>
  <c r="N26" i="1"/>
  <c r="N27" i="1"/>
  <c r="N28" i="1"/>
  <c r="N29" i="1"/>
  <c r="N30" i="1"/>
  <c r="K30" i="1"/>
  <c r="K29" i="1"/>
  <c r="K28" i="1"/>
  <c r="K27" i="1"/>
  <c r="T46" i="1" l="1"/>
  <c r="S46" i="1"/>
  <c r="K46" i="1"/>
  <c r="T44" i="1"/>
  <c r="T45" i="1"/>
  <c r="S44" i="1"/>
  <c r="X44" i="1" s="1"/>
  <c r="S45" i="1"/>
  <c r="W45" i="1" s="1"/>
  <c r="K45" i="1"/>
  <c r="K44" i="1"/>
  <c r="K37" i="1"/>
  <c r="K38" i="1"/>
  <c r="K39" i="1"/>
  <c r="K40" i="1"/>
  <c r="K41" i="1"/>
  <c r="K42" i="1"/>
  <c r="K43" i="1"/>
  <c r="K36" i="1"/>
  <c r="S38" i="1"/>
  <c r="V38" i="1" s="1"/>
  <c r="S39" i="1"/>
  <c r="U39" i="1" s="1"/>
  <c r="S40" i="1"/>
  <c r="X40" i="1" s="1"/>
  <c r="S41" i="1"/>
  <c r="X41" i="1" s="1"/>
  <c r="S42" i="1"/>
  <c r="V42" i="1" s="1"/>
  <c r="S43" i="1"/>
  <c r="S37" i="1"/>
  <c r="X37" i="1" s="1"/>
  <c r="T38" i="1"/>
  <c r="T39" i="1"/>
  <c r="T40" i="1"/>
  <c r="T41" i="1"/>
  <c r="T42" i="1"/>
  <c r="T43" i="1"/>
  <c r="T37" i="1"/>
  <c r="T36" i="1"/>
  <c r="S36" i="1"/>
  <c r="U36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M4" i="1"/>
  <c r="AA4" i="1" s="1"/>
  <c r="AC4" i="1" s="1"/>
  <c r="M5" i="1"/>
  <c r="AA5" i="1" s="1"/>
  <c r="AC5" i="1" s="1"/>
  <c r="M6" i="1"/>
  <c r="AA6" i="1" s="1"/>
  <c r="AC6" i="1" s="1"/>
  <c r="M7" i="1"/>
  <c r="AA7" i="1" s="1"/>
  <c r="AC7" i="1" s="1"/>
  <c r="M8" i="1"/>
  <c r="AA8" i="1" s="1"/>
  <c r="AC8" i="1" s="1"/>
  <c r="M9" i="1"/>
  <c r="AA9" i="1" s="1"/>
  <c r="AC9" i="1" s="1"/>
  <c r="M10" i="1"/>
  <c r="AA10" i="1" s="1"/>
  <c r="AC10" i="1" s="1"/>
  <c r="M11" i="1"/>
  <c r="AA11" i="1" s="1"/>
  <c r="AC11" i="1" s="1"/>
  <c r="M12" i="1"/>
  <c r="AA12" i="1" s="1"/>
  <c r="AC12" i="1" s="1"/>
  <c r="M13" i="1"/>
  <c r="AA13" i="1" s="1"/>
  <c r="AC13" i="1" s="1"/>
  <c r="M14" i="1"/>
  <c r="AA14" i="1" s="1"/>
  <c r="AC14" i="1" s="1"/>
  <c r="M15" i="1"/>
  <c r="AA15" i="1" s="1"/>
  <c r="AC15" i="1" s="1"/>
  <c r="M16" i="1"/>
  <c r="AA16" i="1" s="1"/>
  <c r="AC16" i="1" s="1"/>
  <c r="M17" i="1"/>
  <c r="AA17" i="1" s="1"/>
  <c r="AC17" i="1" s="1"/>
  <c r="M18" i="1"/>
  <c r="AA18" i="1" s="1"/>
  <c r="AC18" i="1" s="1"/>
  <c r="M19" i="1"/>
  <c r="AA19" i="1" s="1"/>
  <c r="AC19" i="1" s="1"/>
  <c r="M20" i="1"/>
  <c r="AA20" i="1" s="1"/>
  <c r="AC20" i="1" s="1"/>
  <c r="M21" i="1"/>
  <c r="AA21" i="1" s="1"/>
  <c r="AC21" i="1" s="1"/>
  <c r="M22" i="1"/>
  <c r="AA22" i="1" s="1"/>
  <c r="AC22" i="1" s="1"/>
  <c r="M23" i="1"/>
  <c r="AA23" i="1" s="1"/>
  <c r="AC23" i="1" s="1"/>
  <c r="M24" i="1"/>
  <c r="AA24" i="1" s="1"/>
  <c r="AC24" i="1" s="1"/>
  <c r="M25" i="1"/>
  <c r="AA25" i="1" s="1"/>
  <c r="AC25" i="1" s="1"/>
  <c r="M26" i="1"/>
  <c r="AA26" i="1" s="1"/>
  <c r="AC26" i="1" s="1"/>
  <c r="M27" i="1"/>
  <c r="AA27" i="1" s="1"/>
  <c r="AC27" i="1" s="1"/>
  <c r="M3" i="1"/>
  <c r="AA3" i="1" s="1"/>
  <c r="AC3" i="1" s="1"/>
  <c r="X3" i="1"/>
  <c r="W3" i="1"/>
  <c r="V3" i="1"/>
  <c r="U3" i="1"/>
  <c r="T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R3" i="1"/>
  <c r="Q3" i="1"/>
  <c r="P3" i="1"/>
  <c r="O3" i="1"/>
  <c r="N3" i="1"/>
  <c r="K14" i="1"/>
  <c r="K10" i="1"/>
  <c r="K7" i="1"/>
  <c r="K26" i="1"/>
  <c r="K25" i="1"/>
  <c r="K24" i="1"/>
  <c r="K23" i="1"/>
  <c r="K22" i="1"/>
  <c r="K21" i="1"/>
  <c r="K20" i="1"/>
  <c r="K19" i="1"/>
  <c r="K18" i="1"/>
  <c r="K17" i="1"/>
  <c r="K16" i="1"/>
  <c r="K3" i="1"/>
  <c r="V43" i="1" l="1"/>
  <c r="U45" i="1"/>
  <c r="X46" i="1"/>
  <c r="U46" i="1"/>
  <c r="V46" i="1"/>
  <c r="W46" i="1"/>
  <c r="V44" i="1"/>
  <c r="V45" i="1"/>
  <c r="X45" i="1"/>
  <c r="U44" i="1"/>
  <c r="W44" i="1"/>
  <c r="U37" i="1"/>
  <c r="U41" i="1"/>
  <c r="V36" i="1"/>
  <c r="V41" i="1"/>
  <c r="V37" i="1"/>
  <c r="W43" i="1"/>
  <c r="W39" i="1"/>
  <c r="X43" i="1"/>
  <c r="X39" i="1"/>
  <c r="U40" i="1"/>
  <c r="V40" i="1"/>
  <c r="W36" i="1"/>
  <c r="W42" i="1"/>
  <c r="W38" i="1"/>
  <c r="X42" i="1"/>
  <c r="X38" i="1"/>
  <c r="U43" i="1"/>
  <c r="U38" i="1"/>
  <c r="V39" i="1"/>
  <c r="X36" i="1"/>
  <c r="W41" i="1"/>
  <c r="W37" i="1"/>
  <c r="U42" i="1"/>
  <c r="W40" i="1"/>
  <c r="K8" i="1"/>
  <c r="K11" i="1"/>
  <c r="K12" i="1"/>
  <c r="K13" i="1"/>
  <c r="K15" i="1"/>
  <c r="K33" i="1" l="1"/>
  <c r="D4" i="1"/>
  <c r="D5" i="1"/>
  <c r="D6" i="1"/>
  <c r="D7" i="1"/>
  <c r="D8" i="1"/>
  <c r="D9" i="1"/>
  <c r="D64" i="1"/>
  <c r="D10" i="1"/>
  <c r="D11" i="1"/>
  <c r="D12" i="1"/>
  <c r="D13" i="1"/>
  <c r="D14" i="1"/>
  <c r="D67" i="1"/>
  <c r="D51" i="1"/>
  <c r="D52" i="1"/>
</calcChain>
</file>

<file path=xl/sharedStrings.xml><?xml version="1.0" encoding="utf-8"?>
<sst xmlns="http://schemas.openxmlformats.org/spreadsheetml/2006/main" count="573" uniqueCount="198">
  <si>
    <t>NAME</t>
  </si>
  <si>
    <t>Manish Pathak</t>
  </si>
  <si>
    <t>Vivek Pateria</t>
  </si>
  <si>
    <t>Ashish Gavshinde</t>
  </si>
  <si>
    <t>JP Tiwari</t>
  </si>
  <si>
    <t>Sunil Jaitly</t>
  </si>
  <si>
    <t>Tarun Pasangya</t>
  </si>
  <si>
    <t>Govind Namdev</t>
  </si>
  <si>
    <t>Pritesh Khandelwal</t>
  </si>
  <si>
    <t>Santosh Sekwadia</t>
  </si>
  <si>
    <t>Praveen Verma</t>
  </si>
  <si>
    <t>Jayesh Patidar</t>
  </si>
  <si>
    <t>Astha Arya</t>
  </si>
  <si>
    <t>Saloni Bandi</t>
  </si>
  <si>
    <t>Niharika Porwal</t>
  </si>
  <si>
    <t>Divya Dixit</t>
  </si>
  <si>
    <t>Rhythm Khandelwal</t>
  </si>
  <si>
    <t>Aditya Bhawsar</t>
  </si>
  <si>
    <t>Rekhapalli Sri Ram</t>
  </si>
  <si>
    <t>Nimitt Ajmera</t>
  </si>
  <si>
    <t>Ajit Singh Thakur</t>
  </si>
  <si>
    <t>Pratik Baberwal</t>
  </si>
  <si>
    <t>Rajnibala Yadav</t>
  </si>
  <si>
    <t>Nilesh Mahajan</t>
  </si>
  <si>
    <t>Nikita Sharma</t>
  </si>
  <si>
    <t>Deepak Raheja</t>
  </si>
  <si>
    <t>Imran Patel</t>
  </si>
  <si>
    <t>Prakash Sarki</t>
  </si>
  <si>
    <t>Vaibhav Shrivastav</t>
  </si>
  <si>
    <t>Jigyasa Sewkani</t>
  </si>
  <si>
    <t>Shivashish Thakur</t>
  </si>
  <si>
    <t>Umesh Patidar</t>
  </si>
  <si>
    <t>Raj Lashkari</t>
  </si>
  <si>
    <t>Rohit Choudhary</t>
  </si>
  <si>
    <t>Muskan Ved</t>
  </si>
  <si>
    <t>Jaydeep Chouhan</t>
  </si>
  <si>
    <t>Varun Patidar</t>
  </si>
  <si>
    <t>Manisha Soni</t>
  </si>
  <si>
    <t>Salary</t>
  </si>
  <si>
    <t>Bond</t>
  </si>
  <si>
    <t>Sr. No</t>
  </si>
  <si>
    <t>Completed</t>
  </si>
  <si>
    <t>18 months</t>
  </si>
  <si>
    <t>24 months</t>
  </si>
  <si>
    <t>30 months</t>
  </si>
  <si>
    <t>24 Months</t>
  </si>
  <si>
    <t>36 months</t>
  </si>
  <si>
    <t>30 Months</t>
  </si>
  <si>
    <t>Priyanka Sharma</t>
  </si>
  <si>
    <t>11 Months</t>
  </si>
  <si>
    <t>Designation</t>
  </si>
  <si>
    <t>CTO</t>
  </si>
  <si>
    <t>Project Manager</t>
  </si>
  <si>
    <t>Tech. Project Lead</t>
  </si>
  <si>
    <t>Sr. Web Designer</t>
  </si>
  <si>
    <t>Tech. Team Lead</t>
  </si>
  <si>
    <t>Buisness Development Executive</t>
  </si>
  <si>
    <t>Web Designer</t>
  </si>
  <si>
    <t>QA Engineer</t>
  </si>
  <si>
    <t>CMO</t>
  </si>
  <si>
    <t>Team Lead QA</t>
  </si>
  <si>
    <t>Trainee</t>
  </si>
  <si>
    <t>Digital Marketing Executive</t>
  </si>
  <si>
    <t>Sr. Software Engineer (Coder)</t>
  </si>
  <si>
    <t>Software Engineer (Coder)</t>
  </si>
  <si>
    <t>Sept</t>
  </si>
  <si>
    <t>12 Months</t>
  </si>
  <si>
    <t>36 Months</t>
  </si>
  <si>
    <t>Manisha Choubey</t>
  </si>
  <si>
    <t>Jan'22</t>
  </si>
  <si>
    <t>Feb'22</t>
  </si>
  <si>
    <t>Mar'22</t>
  </si>
  <si>
    <t>Apr'22</t>
  </si>
  <si>
    <t>May'22</t>
  </si>
  <si>
    <t>Jun'22</t>
  </si>
  <si>
    <t>July'22</t>
  </si>
  <si>
    <t>Aug'22</t>
  </si>
  <si>
    <t>Prajakta Akolkar</t>
  </si>
  <si>
    <t>Full Stack Developer</t>
  </si>
  <si>
    <t>Sourabh Bansal</t>
  </si>
  <si>
    <t>BDE</t>
  </si>
  <si>
    <t>Krishn Chandra Shukla</t>
  </si>
  <si>
    <t>Web Developer</t>
  </si>
  <si>
    <t>Ankita Yadav</t>
  </si>
  <si>
    <t>Kunal Kushwah</t>
  </si>
  <si>
    <t>Avinash Malakar</t>
  </si>
  <si>
    <t>Tarun Sharma</t>
  </si>
  <si>
    <t>Chirag Bajaj</t>
  </si>
  <si>
    <t>Bhagwati Prasad</t>
  </si>
  <si>
    <t>Jaspreet Singh Rajpal</t>
  </si>
  <si>
    <t>Ambalika Patidar</t>
  </si>
  <si>
    <t>Mahak Ghumhare</t>
  </si>
  <si>
    <t>Ajay Kushwah</t>
  </si>
  <si>
    <t>18 Months</t>
  </si>
  <si>
    <t>16 Months</t>
  </si>
  <si>
    <t>10 Months</t>
  </si>
  <si>
    <t>20 from Jan</t>
  </si>
  <si>
    <t>37, 500 from Nov</t>
  </si>
  <si>
    <t>31 from Oct</t>
  </si>
  <si>
    <t>24000 from Jan'21</t>
  </si>
  <si>
    <t>25000 from Sept</t>
  </si>
  <si>
    <t>Start Date</t>
  </si>
  <si>
    <t>Payble Date</t>
  </si>
  <si>
    <t>1st Sept 2021</t>
  </si>
  <si>
    <t>31st Aug 2022</t>
  </si>
  <si>
    <t>14th Feb 2022</t>
  </si>
  <si>
    <t>15th Feb 2022</t>
  </si>
  <si>
    <t>21st Feb 2022</t>
  </si>
  <si>
    <t>Mohit Upadhyay</t>
  </si>
  <si>
    <t>Sonika Mourya</t>
  </si>
  <si>
    <t>22nd Feb 2022</t>
  </si>
  <si>
    <t>Sept'21</t>
  </si>
  <si>
    <t>Oct'21</t>
  </si>
  <si>
    <t>Nov'21</t>
  </si>
  <si>
    <t>Dec'21</t>
  </si>
  <si>
    <t>31st Aug 2023</t>
  </si>
  <si>
    <t>31st Aug 2024</t>
  </si>
  <si>
    <t>9 Months</t>
  </si>
  <si>
    <t>9 MOnths</t>
  </si>
  <si>
    <t>4 Months</t>
  </si>
  <si>
    <t>2 Months</t>
  </si>
  <si>
    <t>20 Months</t>
  </si>
  <si>
    <t>Increment / Remark</t>
  </si>
  <si>
    <t>Shivani Thakur</t>
  </si>
  <si>
    <t>Abhilash Sahu</t>
  </si>
  <si>
    <t>Bilal Mansuri</t>
  </si>
  <si>
    <t>Tushar Gehlot</t>
  </si>
  <si>
    <t>QA team is not eligible</t>
  </si>
  <si>
    <t>Designer are not eligible</t>
  </si>
  <si>
    <t>BDE are not eligible</t>
  </si>
  <si>
    <t>Marketing Team are not eligible</t>
  </si>
  <si>
    <t>Increment of 85K, so not eligible</t>
  </si>
  <si>
    <t>Increment of 75K so not eligible</t>
  </si>
  <si>
    <t>Increment of 50K so not eligible</t>
  </si>
  <si>
    <t>Increment of 40K so not eligible</t>
  </si>
  <si>
    <t>Linux Server Admin</t>
  </si>
  <si>
    <t>Not Eligible due to poor performance</t>
  </si>
  <si>
    <t>Increment of 8K from April21</t>
  </si>
  <si>
    <t>Increment of 4K from April21</t>
  </si>
  <si>
    <t>Increment of 5K from Oct21</t>
  </si>
  <si>
    <t>25 Months</t>
  </si>
  <si>
    <t>1st Oct 2021</t>
  </si>
  <si>
    <t>Joined from Feb 22</t>
  </si>
  <si>
    <t>Permanent Work from Home</t>
  </si>
  <si>
    <t>18000 for 3 months. After 20K</t>
  </si>
  <si>
    <t>60000 from Aug'21</t>
  </si>
  <si>
    <t>30th March 2025</t>
  </si>
  <si>
    <t>Joined from 21st Sept 21. Bond of 30 Months but Retantion Bonus will be paid after 36 Months</t>
  </si>
  <si>
    <t>30th Sept 2024</t>
  </si>
  <si>
    <t>Bond Remaning Period</t>
  </si>
  <si>
    <t>Retantion  Amount per Month</t>
  </si>
  <si>
    <t>Total Retantion Bonus Yearly</t>
  </si>
  <si>
    <t>Maturity Period</t>
  </si>
  <si>
    <t>Training Batch Feb'22 (1,80,000 to be paid after 36 Months + 1,20,000 to be paid after 48 Months Total amt to be paid after 48 months 300000/-</t>
  </si>
  <si>
    <t>Not Retantion bonus Applicable Employee</t>
  </si>
  <si>
    <t>aa</t>
  </si>
  <si>
    <t>aa1</t>
  </si>
  <si>
    <t>8334/100008</t>
  </si>
  <si>
    <t>15000/180000</t>
  </si>
  <si>
    <t>4167/100008</t>
  </si>
  <si>
    <t>2778/100008</t>
  </si>
  <si>
    <t>Training Batch May'22 (1,80,000 to be paid after 36 Months + 1,20,000 to be paid after 48 Months Total amt to be paid after 48 months 300000/-</t>
  </si>
  <si>
    <t>Neeraj Goswami</t>
  </si>
  <si>
    <t>Sunny Trivedi</t>
  </si>
  <si>
    <t>Prabha Gaur</t>
  </si>
  <si>
    <t>Tanvi Godha</t>
  </si>
  <si>
    <t>Shanu Solanki</t>
  </si>
  <si>
    <t>Paras Joshi</t>
  </si>
  <si>
    <t>Sneha Hire</t>
  </si>
  <si>
    <t>Preetibala Mankar</t>
  </si>
  <si>
    <t>Joined on 25 April 2022</t>
  </si>
  <si>
    <t>Joined on 2 May 2022</t>
  </si>
  <si>
    <t>Joined on 27 April 2022</t>
  </si>
  <si>
    <t>25th April 2022</t>
  </si>
  <si>
    <t>27th April 2022</t>
  </si>
  <si>
    <t>2nd May 2022</t>
  </si>
  <si>
    <t>36 months / 48 Months</t>
  </si>
  <si>
    <t>1st March 2025/2026</t>
  </si>
  <si>
    <t>42000/-</t>
  </si>
  <si>
    <t>Joined on 17th November 2020, Bond is for 18 months. Retention Bonus committed on April 2022 PE</t>
  </si>
  <si>
    <t>Nil</t>
  </si>
  <si>
    <t>31st March 2024</t>
  </si>
  <si>
    <t>1st May 2025/2026</t>
  </si>
  <si>
    <t>Shraddha Panchal</t>
  </si>
  <si>
    <t>Retantion Bonus Sheet Updated as on 04th June 2022</t>
  </si>
  <si>
    <t>Shubham Jaiswal</t>
  </si>
  <si>
    <t>Joined on 27th June 2022</t>
  </si>
  <si>
    <t>27th June 2022</t>
  </si>
  <si>
    <t>1sy July 2025/2026</t>
  </si>
  <si>
    <t>Prateek Tapal</t>
  </si>
  <si>
    <t>Jr. BDE</t>
  </si>
  <si>
    <t>Joined on 29th June</t>
  </si>
  <si>
    <t>29th June 2022</t>
  </si>
  <si>
    <t>1st July
2025/2026</t>
  </si>
  <si>
    <t>Aman Choudhary</t>
  </si>
  <si>
    <t>Joined on 28th July</t>
  </si>
  <si>
    <t>28th July 2022</t>
  </si>
  <si>
    <t>1st August
2025/26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</si>
</sst>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0" fillId="0" borderId="2" xfId="0" applyFill="1" applyBorder="1"/>
    <xf numFmtId="0" fontId="4" fillId="0" borderId="0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Fill="1" applyBorder="1"/>
    <xf numFmtId="0" fontId="2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2" xfId="0" applyFill="1" applyBorder="1" applyAlignment="1">
      <alignment vertical="center"/>
    </xf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vertical="center"/>
    </xf>
    <xf numFmtId="0" fontId="0" fillId="0" borderId="0" xfId="0" applyFill="1"/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4" borderId="5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3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" fontId="0" fillId="3" borderId="2" xfId="0" applyNumberFormat="1" applyFill="1" applyBorder="1" applyAlignment="1">
      <alignment horizontal="center" vertical="center"/>
    </xf>
    <xf numFmtId="15" fontId="0" fillId="3" borderId="2" xfId="0" applyNumberFormat="1" applyFill="1" applyBorder="1" applyAlignment="1">
      <alignment vertical="center"/>
    </xf>
    <xf numFmtId="1" fontId="0" fillId="3" borderId="2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0" fontId="5" fillId="3" borderId="4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5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2"/>
  <sheetViews>
    <sheetView tabSelected="1" topLeftCell="A66" zoomScale="85" zoomScaleNormal="85" workbookViewId="0">
      <selection activeCell="X83" sqref="X83"/>
    </sheetView>
  </sheetViews>
  <sheetFormatPr defaultColWidth="8.85546875" defaultRowHeight="15" x14ac:dyDescent="0.25"/>
  <cols>
    <col min="2" max="2" width="19.140625" bestFit="1" customWidth="1"/>
    <col min="3" max="3" width="12" customWidth="1"/>
    <col min="4" max="4" width="8.5703125" customWidth="1"/>
    <col min="5" max="5" width="24.140625" customWidth="1"/>
    <col min="6" max="6" width="11" customWidth="1"/>
    <col min="7" max="7" width="11.7109375" customWidth="1"/>
    <col min="8" max="8" width="12" style="13" customWidth="1"/>
    <col min="9" max="9" width="14.7109375" customWidth="1"/>
    <col min="10" max="10" width="15.7109375" customWidth="1"/>
    <col min="11" max="11" width="11.140625" customWidth="1"/>
    <col min="12" max="12" width="12.28515625" customWidth="1"/>
    <col min="13" max="13" width="10.7109375" style="26" hidden="1" customWidth="1"/>
    <col min="14" max="14" width="8.85546875" style="26" hidden="1" customWidth="1"/>
    <col min="15" max="15" width="8.85546875" style="22" hidden="1" customWidth="1"/>
    <col min="16" max="16" width="11.42578125" style="26" hidden="1" customWidth="1"/>
    <col min="17" max="18" width="8.85546875" style="26" hidden="1" customWidth="1"/>
    <col min="19" max="19" width="8.85546875" style="26" customWidth="1"/>
    <col min="20" max="20" width="8.85546875" customWidth="1"/>
    <col min="21" max="22" width="8.85546875" style="26" customWidth="1"/>
    <col min="23" max="28" width="8.85546875" customWidth="1"/>
    <col min="29" max="29" width="12.85546875" customWidth="1"/>
  </cols>
  <sheetData>
    <row r="1" spans="1:30" ht="51" x14ac:dyDescent="0.75">
      <c r="A1" s="51" t="s">
        <v>184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30" s="28" customFormat="1" ht="33" customHeight="1" x14ac:dyDescent="0.25">
      <c r="A2" s="27" t="s">
        <v>40</v>
      </c>
      <c r="B2" s="27" t="s">
        <v>0</v>
      </c>
      <c r="C2" s="27" t="s">
        <v>50</v>
      </c>
      <c r="D2" s="27" t="s">
        <v>38</v>
      </c>
      <c r="E2" s="27" t="s">
        <v>122</v>
      </c>
      <c r="F2" s="27" t="s">
        <v>39</v>
      </c>
      <c r="G2" s="27" t="s">
        <v>149</v>
      </c>
      <c r="H2" s="27" t="s">
        <v>150</v>
      </c>
      <c r="I2" s="27" t="s">
        <v>101</v>
      </c>
      <c r="J2" s="27" t="s">
        <v>102</v>
      </c>
      <c r="K2" s="27" t="s">
        <v>151</v>
      </c>
      <c r="L2" s="27" t="s">
        <v>152</v>
      </c>
      <c r="M2" s="27" t="s">
        <v>111</v>
      </c>
      <c r="N2" s="27" t="s">
        <v>112</v>
      </c>
      <c r="O2" s="27" t="s">
        <v>113</v>
      </c>
      <c r="P2" s="24" t="s">
        <v>114</v>
      </c>
      <c r="Q2" s="24" t="s">
        <v>69</v>
      </c>
      <c r="R2" s="24" t="s">
        <v>70</v>
      </c>
      <c r="S2" s="24" t="s">
        <v>71</v>
      </c>
      <c r="T2" s="27" t="s">
        <v>72</v>
      </c>
      <c r="U2" s="24" t="s">
        <v>73</v>
      </c>
      <c r="V2" s="24" t="s">
        <v>74</v>
      </c>
      <c r="W2" s="27" t="s">
        <v>75</v>
      </c>
      <c r="X2" s="27" t="s">
        <v>76</v>
      </c>
      <c r="Y2" s="27" t="s">
        <v>65</v>
      </c>
      <c r="AA2" s="27" t="s">
        <v>155</v>
      </c>
      <c r="AB2" s="27" t="s">
        <v>156</v>
      </c>
    </row>
    <row r="3" spans="1:30" ht="18" customHeight="1" x14ac:dyDescent="0.25">
      <c r="A3" s="2">
        <v>1</v>
      </c>
      <c r="B3" s="3" t="s">
        <v>1</v>
      </c>
      <c r="C3" s="3" t="s">
        <v>51</v>
      </c>
      <c r="D3" s="3">
        <v>96705</v>
      </c>
      <c r="E3" s="3"/>
      <c r="F3" s="4" t="s">
        <v>41</v>
      </c>
      <c r="G3" s="4"/>
      <c r="H3" s="12">
        <v>8334</v>
      </c>
      <c r="I3" s="4" t="s">
        <v>103</v>
      </c>
      <c r="J3" s="4" t="s">
        <v>104</v>
      </c>
      <c r="K3" s="20">
        <f>H3*12</f>
        <v>100008</v>
      </c>
      <c r="L3" s="4" t="s">
        <v>66</v>
      </c>
      <c r="M3" s="6">
        <f>H3*1</f>
        <v>8334</v>
      </c>
      <c r="N3" s="6">
        <f>H3*2</f>
        <v>16668</v>
      </c>
      <c r="O3" s="6">
        <f>H3*3</f>
        <v>25002</v>
      </c>
      <c r="P3" s="6">
        <f>H3*4</f>
        <v>33336</v>
      </c>
      <c r="Q3" s="6">
        <f>H3*5</f>
        <v>41670</v>
      </c>
      <c r="R3" s="6">
        <f>H3*6</f>
        <v>50004</v>
      </c>
      <c r="S3" s="6">
        <f>H3*7</f>
        <v>58338</v>
      </c>
      <c r="T3" s="4">
        <f>H3*8</f>
        <v>66672</v>
      </c>
      <c r="U3" s="6">
        <f>H3*9</f>
        <v>75006</v>
      </c>
      <c r="V3" s="6">
        <f>H3*10</f>
        <v>83340</v>
      </c>
      <c r="W3" s="4">
        <f>H3*11</f>
        <v>91674</v>
      </c>
      <c r="X3" s="4">
        <f>H3*12</f>
        <v>100008</v>
      </c>
      <c r="Y3" s="4"/>
      <c r="Z3" s="4"/>
      <c r="AA3" s="4">
        <f>+M3</f>
        <v>8334</v>
      </c>
      <c r="AB3" s="4">
        <v>100008</v>
      </c>
      <c r="AC3" t="str">
        <f>CONCATENATE(AA3,"/",AB3)</f>
        <v>8334/100008</v>
      </c>
      <c r="AD3" t="s">
        <v>157</v>
      </c>
    </row>
    <row r="4" spans="1:30" ht="18" customHeight="1" x14ac:dyDescent="0.25">
      <c r="A4" s="2">
        <v>2</v>
      </c>
      <c r="B4" s="3" t="s">
        <v>2</v>
      </c>
      <c r="C4" s="3" t="s">
        <v>52</v>
      </c>
      <c r="D4" s="3">
        <f>86308+4072</f>
        <v>90380</v>
      </c>
      <c r="E4" s="3"/>
      <c r="F4" s="4" t="s">
        <v>41</v>
      </c>
      <c r="G4" s="4"/>
      <c r="H4" s="12">
        <v>15000</v>
      </c>
      <c r="I4" s="4" t="s">
        <v>103</v>
      </c>
      <c r="J4" s="4" t="s">
        <v>104</v>
      </c>
      <c r="K4" s="20">
        <v>180000</v>
      </c>
      <c r="L4" s="4" t="s">
        <v>66</v>
      </c>
      <c r="M4" s="6">
        <f t="shared" ref="M4:M31" si="0">H4*1</f>
        <v>15000</v>
      </c>
      <c r="N4" s="6">
        <f t="shared" ref="N4:N31" si="1">H4*2</f>
        <v>30000</v>
      </c>
      <c r="O4" s="6">
        <f t="shared" ref="O4:O31" si="2">H4*3</f>
        <v>45000</v>
      </c>
      <c r="P4" s="6">
        <f t="shared" ref="P4:P31" si="3">H4*4</f>
        <v>60000</v>
      </c>
      <c r="Q4" s="6">
        <f t="shared" ref="Q4:Q31" si="4">H4*5</f>
        <v>75000</v>
      </c>
      <c r="R4" s="6">
        <f t="shared" ref="R4:R31" si="5">H4*6</f>
        <v>90000</v>
      </c>
      <c r="S4" s="6">
        <f t="shared" ref="S4:S31" si="6">H4*7</f>
        <v>105000</v>
      </c>
      <c r="T4" s="4">
        <f t="shared" ref="T4:T31" si="7">H4*8</f>
        <v>120000</v>
      </c>
      <c r="U4" s="6">
        <f t="shared" ref="U4:U31" si="8">H4*9</f>
        <v>135000</v>
      </c>
      <c r="V4" s="6">
        <f t="shared" ref="V4:V31" si="9">H4*10</f>
        <v>150000</v>
      </c>
      <c r="W4" s="4">
        <f t="shared" ref="W4:W31" si="10">H4*11</f>
        <v>165000</v>
      </c>
      <c r="X4" s="4">
        <f t="shared" ref="X4:X31" si="11">H4*12</f>
        <v>180000</v>
      </c>
      <c r="Y4" s="4"/>
      <c r="Z4" s="4"/>
      <c r="AA4" s="4">
        <f t="shared" ref="AA4:AA31" si="12">+M4</f>
        <v>15000</v>
      </c>
      <c r="AB4" s="4">
        <v>180000</v>
      </c>
      <c r="AC4" t="str">
        <f t="shared" ref="AC4:AC30" si="13">CONCATENATE(AA4,"/",AB4)</f>
        <v>15000/180000</v>
      </c>
      <c r="AD4" t="s">
        <v>158</v>
      </c>
    </row>
    <row r="5" spans="1:30" ht="18" customHeight="1" x14ac:dyDescent="0.25">
      <c r="A5" s="2">
        <v>3</v>
      </c>
      <c r="B5" s="3" t="s">
        <v>3</v>
      </c>
      <c r="C5" s="3" t="s">
        <v>53</v>
      </c>
      <c r="D5" s="3">
        <f>102481+5000</f>
        <v>107481</v>
      </c>
      <c r="E5" s="3"/>
      <c r="F5" s="4" t="s">
        <v>41</v>
      </c>
      <c r="G5" s="4"/>
      <c r="H5" s="12">
        <v>15000</v>
      </c>
      <c r="I5" s="4" t="s">
        <v>103</v>
      </c>
      <c r="J5" s="4" t="s">
        <v>104</v>
      </c>
      <c r="K5" s="20">
        <v>180000</v>
      </c>
      <c r="L5" s="4" t="s">
        <v>66</v>
      </c>
      <c r="M5" s="6">
        <f t="shared" si="0"/>
        <v>15000</v>
      </c>
      <c r="N5" s="6">
        <f t="shared" si="1"/>
        <v>30000</v>
      </c>
      <c r="O5" s="6">
        <f t="shared" si="2"/>
        <v>45000</v>
      </c>
      <c r="P5" s="6">
        <f t="shared" si="3"/>
        <v>60000</v>
      </c>
      <c r="Q5" s="6">
        <f t="shared" si="4"/>
        <v>75000</v>
      </c>
      <c r="R5" s="6">
        <f t="shared" si="5"/>
        <v>90000</v>
      </c>
      <c r="S5" s="6">
        <f t="shared" si="6"/>
        <v>105000</v>
      </c>
      <c r="T5" s="4">
        <f t="shared" si="7"/>
        <v>120000</v>
      </c>
      <c r="U5" s="6">
        <f t="shared" si="8"/>
        <v>135000</v>
      </c>
      <c r="V5" s="6">
        <f t="shared" si="9"/>
        <v>150000</v>
      </c>
      <c r="W5" s="4">
        <f t="shared" si="10"/>
        <v>165000</v>
      </c>
      <c r="X5" s="4">
        <f t="shared" si="11"/>
        <v>180000</v>
      </c>
      <c r="Y5" s="4"/>
      <c r="Z5" s="4"/>
      <c r="AA5" s="4">
        <f t="shared" si="12"/>
        <v>15000</v>
      </c>
      <c r="AB5" s="4">
        <v>180000</v>
      </c>
      <c r="AC5" t="str">
        <f t="shared" si="13"/>
        <v>15000/180000</v>
      </c>
      <c r="AD5" t="s">
        <v>158</v>
      </c>
    </row>
    <row r="6" spans="1:30" ht="18" customHeight="1" x14ac:dyDescent="0.25">
      <c r="A6" s="2">
        <v>4</v>
      </c>
      <c r="B6" s="3" t="s">
        <v>4</v>
      </c>
      <c r="C6" s="3" t="s">
        <v>53</v>
      </c>
      <c r="D6" s="3">
        <f>82000+4000</f>
        <v>86000</v>
      </c>
      <c r="E6" s="3"/>
      <c r="F6" s="4" t="s">
        <v>41</v>
      </c>
      <c r="G6" s="4"/>
      <c r="H6" s="12">
        <v>15000</v>
      </c>
      <c r="I6" s="4" t="s">
        <v>103</v>
      </c>
      <c r="J6" s="4" t="s">
        <v>104</v>
      </c>
      <c r="K6" s="20">
        <v>180000</v>
      </c>
      <c r="L6" s="4" t="s">
        <v>66</v>
      </c>
      <c r="M6" s="6">
        <f t="shared" si="0"/>
        <v>15000</v>
      </c>
      <c r="N6" s="6">
        <f t="shared" si="1"/>
        <v>30000</v>
      </c>
      <c r="O6" s="6">
        <f t="shared" si="2"/>
        <v>45000</v>
      </c>
      <c r="P6" s="6">
        <f t="shared" si="3"/>
        <v>60000</v>
      </c>
      <c r="Q6" s="6">
        <f t="shared" si="4"/>
        <v>75000</v>
      </c>
      <c r="R6" s="6">
        <f t="shared" si="5"/>
        <v>90000</v>
      </c>
      <c r="S6" s="6">
        <f t="shared" si="6"/>
        <v>105000</v>
      </c>
      <c r="T6" s="4">
        <f t="shared" si="7"/>
        <v>120000</v>
      </c>
      <c r="U6" s="6">
        <f t="shared" si="8"/>
        <v>135000</v>
      </c>
      <c r="V6" s="6">
        <f t="shared" si="9"/>
        <v>150000</v>
      </c>
      <c r="W6" s="4">
        <f t="shared" si="10"/>
        <v>165000</v>
      </c>
      <c r="X6" s="4">
        <f t="shared" si="11"/>
        <v>180000</v>
      </c>
      <c r="Y6" s="4"/>
      <c r="Z6" s="4"/>
      <c r="AA6" s="4">
        <f t="shared" si="12"/>
        <v>15000</v>
      </c>
      <c r="AB6" s="4">
        <v>180000</v>
      </c>
      <c r="AC6" t="str">
        <f t="shared" si="13"/>
        <v>15000/180000</v>
      </c>
      <c r="AD6" t="s">
        <v>158</v>
      </c>
    </row>
    <row r="7" spans="1:30" ht="18" customHeight="1" x14ac:dyDescent="0.25">
      <c r="A7" s="2">
        <v>5</v>
      </c>
      <c r="B7" s="3" t="s">
        <v>5</v>
      </c>
      <c r="C7" s="3" t="s">
        <v>54</v>
      </c>
      <c r="D7" s="3">
        <f>57343+4000</f>
        <v>61343</v>
      </c>
      <c r="E7" s="3"/>
      <c r="F7" s="4" t="s">
        <v>41</v>
      </c>
      <c r="G7" s="4"/>
      <c r="H7" s="12">
        <v>4167</v>
      </c>
      <c r="I7" s="4" t="s">
        <v>103</v>
      </c>
      <c r="J7" s="4" t="s">
        <v>104</v>
      </c>
      <c r="K7" s="20">
        <f>H7*24</f>
        <v>100008</v>
      </c>
      <c r="L7" s="4" t="s">
        <v>45</v>
      </c>
      <c r="M7" s="6">
        <f t="shared" si="0"/>
        <v>4167</v>
      </c>
      <c r="N7" s="6">
        <f t="shared" si="1"/>
        <v>8334</v>
      </c>
      <c r="O7" s="6">
        <f t="shared" si="2"/>
        <v>12501</v>
      </c>
      <c r="P7" s="6">
        <f t="shared" si="3"/>
        <v>16668</v>
      </c>
      <c r="Q7" s="6">
        <f t="shared" si="4"/>
        <v>20835</v>
      </c>
      <c r="R7" s="6">
        <f t="shared" si="5"/>
        <v>25002</v>
      </c>
      <c r="S7" s="6">
        <f t="shared" si="6"/>
        <v>29169</v>
      </c>
      <c r="T7" s="4">
        <f t="shared" si="7"/>
        <v>33336</v>
      </c>
      <c r="U7" s="6">
        <f t="shared" si="8"/>
        <v>37503</v>
      </c>
      <c r="V7" s="6">
        <f t="shared" si="9"/>
        <v>41670</v>
      </c>
      <c r="W7" s="4">
        <f t="shared" si="10"/>
        <v>45837</v>
      </c>
      <c r="X7" s="4">
        <f t="shared" si="11"/>
        <v>50004</v>
      </c>
      <c r="Y7" s="4"/>
      <c r="Z7" s="4"/>
      <c r="AA7" s="4">
        <f t="shared" si="12"/>
        <v>4167</v>
      </c>
      <c r="AB7" s="4">
        <v>100008</v>
      </c>
      <c r="AC7" t="str">
        <f t="shared" si="13"/>
        <v>4167/100008</v>
      </c>
      <c r="AD7" t="s">
        <v>159</v>
      </c>
    </row>
    <row r="8" spans="1:30" ht="18" customHeight="1" x14ac:dyDescent="0.25">
      <c r="A8" s="2">
        <v>6</v>
      </c>
      <c r="B8" s="3" t="s">
        <v>6</v>
      </c>
      <c r="C8" s="3" t="s">
        <v>63</v>
      </c>
      <c r="D8" s="3">
        <f>54000+4000</f>
        <v>58000</v>
      </c>
      <c r="E8" s="3" t="s">
        <v>145</v>
      </c>
      <c r="F8" s="4" t="s">
        <v>41</v>
      </c>
      <c r="G8" s="4"/>
      <c r="H8" s="12">
        <v>8334</v>
      </c>
      <c r="I8" s="4" t="s">
        <v>103</v>
      </c>
      <c r="J8" s="4" t="s">
        <v>104</v>
      </c>
      <c r="K8" s="20">
        <f t="shared" ref="K8:K15" si="14">H8*12</f>
        <v>100008</v>
      </c>
      <c r="L8" s="4" t="s">
        <v>66</v>
      </c>
      <c r="M8" s="6">
        <f t="shared" si="0"/>
        <v>8334</v>
      </c>
      <c r="N8" s="6">
        <f t="shared" si="1"/>
        <v>16668</v>
      </c>
      <c r="O8" s="6">
        <f t="shared" si="2"/>
        <v>25002</v>
      </c>
      <c r="P8" s="6">
        <f t="shared" si="3"/>
        <v>33336</v>
      </c>
      <c r="Q8" s="6">
        <f t="shared" si="4"/>
        <v>41670</v>
      </c>
      <c r="R8" s="6">
        <f t="shared" si="5"/>
        <v>50004</v>
      </c>
      <c r="S8" s="6">
        <f t="shared" si="6"/>
        <v>58338</v>
      </c>
      <c r="T8" s="4">
        <f t="shared" si="7"/>
        <v>66672</v>
      </c>
      <c r="U8" s="6">
        <f t="shared" si="8"/>
        <v>75006</v>
      </c>
      <c r="V8" s="6">
        <f t="shared" si="9"/>
        <v>83340</v>
      </c>
      <c r="W8" s="4">
        <f t="shared" si="10"/>
        <v>91674</v>
      </c>
      <c r="X8" s="4">
        <f t="shared" si="11"/>
        <v>100008</v>
      </c>
      <c r="Y8" s="4"/>
      <c r="Z8" s="4"/>
      <c r="AA8" s="4">
        <f t="shared" si="12"/>
        <v>8334</v>
      </c>
      <c r="AB8" s="4">
        <v>100008</v>
      </c>
      <c r="AC8" t="str">
        <f t="shared" si="13"/>
        <v>8334/100008</v>
      </c>
      <c r="AD8" t="s">
        <v>157</v>
      </c>
    </row>
    <row r="9" spans="1:30" ht="18" customHeight="1" x14ac:dyDescent="0.25">
      <c r="A9" s="2">
        <v>7</v>
      </c>
      <c r="B9" s="3" t="s">
        <v>7</v>
      </c>
      <c r="C9" s="3" t="s">
        <v>55</v>
      </c>
      <c r="D9" s="3">
        <f>63000+5000</f>
        <v>68000</v>
      </c>
      <c r="E9" s="3"/>
      <c r="F9" s="4" t="s">
        <v>41</v>
      </c>
      <c r="G9" s="4"/>
      <c r="H9" s="12">
        <v>15000</v>
      </c>
      <c r="I9" s="4" t="s">
        <v>103</v>
      </c>
      <c r="J9" s="4" t="s">
        <v>104</v>
      </c>
      <c r="K9" s="20">
        <v>180000</v>
      </c>
      <c r="L9" s="4" t="s">
        <v>66</v>
      </c>
      <c r="M9" s="6">
        <f t="shared" si="0"/>
        <v>15000</v>
      </c>
      <c r="N9" s="6">
        <f t="shared" si="1"/>
        <v>30000</v>
      </c>
      <c r="O9" s="6">
        <f t="shared" si="2"/>
        <v>45000</v>
      </c>
      <c r="P9" s="6">
        <f t="shared" si="3"/>
        <v>60000</v>
      </c>
      <c r="Q9" s="6">
        <f t="shared" si="4"/>
        <v>75000</v>
      </c>
      <c r="R9" s="6">
        <f t="shared" si="5"/>
        <v>90000</v>
      </c>
      <c r="S9" s="6">
        <f t="shared" si="6"/>
        <v>105000</v>
      </c>
      <c r="T9" s="4">
        <f t="shared" si="7"/>
        <v>120000</v>
      </c>
      <c r="U9" s="6">
        <f t="shared" si="8"/>
        <v>135000</v>
      </c>
      <c r="V9" s="6">
        <f t="shared" si="9"/>
        <v>150000</v>
      </c>
      <c r="W9" s="4">
        <f t="shared" si="10"/>
        <v>165000</v>
      </c>
      <c r="X9" s="4">
        <f t="shared" si="11"/>
        <v>180000</v>
      </c>
      <c r="Y9" s="4"/>
      <c r="Z9" s="4"/>
      <c r="AA9" s="4">
        <f t="shared" si="12"/>
        <v>15000</v>
      </c>
      <c r="AB9" s="4">
        <v>180000</v>
      </c>
      <c r="AC9" t="str">
        <f t="shared" si="13"/>
        <v>15000/180000</v>
      </c>
      <c r="AD9" t="s">
        <v>158</v>
      </c>
    </row>
    <row r="10" spans="1:30" ht="18" customHeight="1" x14ac:dyDescent="0.25">
      <c r="A10" s="2">
        <v>8</v>
      </c>
      <c r="B10" s="3" t="s">
        <v>9</v>
      </c>
      <c r="C10" s="3" t="s">
        <v>56</v>
      </c>
      <c r="D10" s="3">
        <f>48000+4000</f>
        <v>52000</v>
      </c>
      <c r="E10" s="3"/>
      <c r="F10" s="4" t="s">
        <v>41</v>
      </c>
      <c r="G10" s="4"/>
      <c r="H10" s="12">
        <v>4167</v>
      </c>
      <c r="I10" s="4" t="s">
        <v>103</v>
      </c>
      <c r="J10" s="4" t="s">
        <v>104</v>
      </c>
      <c r="K10" s="20">
        <f>H10*24</f>
        <v>100008</v>
      </c>
      <c r="L10" s="4" t="s">
        <v>45</v>
      </c>
      <c r="M10" s="6">
        <f t="shared" si="0"/>
        <v>4167</v>
      </c>
      <c r="N10" s="6">
        <f t="shared" si="1"/>
        <v>8334</v>
      </c>
      <c r="O10" s="6">
        <f t="shared" si="2"/>
        <v>12501</v>
      </c>
      <c r="P10" s="6">
        <f t="shared" si="3"/>
        <v>16668</v>
      </c>
      <c r="Q10" s="6">
        <f t="shared" si="4"/>
        <v>20835</v>
      </c>
      <c r="R10" s="6">
        <f t="shared" si="5"/>
        <v>25002</v>
      </c>
      <c r="S10" s="6">
        <f t="shared" si="6"/>
        <v>29169</v>
      </c>
      <c r="T10" s="4">
        <f t="shared" si="7"/>
        <v>33336</v>
      </c>
      <c r="U10" s="6">
        <f t="shared" si="8"/>
        <v>37503</v>
      </c>
      <c r="V10" s="6">
        <f t="shared" si="9"/>
        <v>41670</v>
      </c>
      <c r="W10" s="4">
        <f t="shared" si="10"/>
        <v>45837</v>
      </c>
      <c r="X10" s="4">
        <f t="shared" si="11"/>
        <v>50004</v>
      </c>
      <c r="Y10" s="4"/>
      <c r="Z10" s="4"/>
      <c r="AA10" s="4">
        <f t="shared" si="12"/>
        <v>4167</v>
      </c>
      <c r="AB10" s="4">
        <v>100008</v>
      </c>
      <c r="AC10" t="str">
        <f t="shared" si="13"/>
        <v>4167/100008</v>
      </c>
      <c r="AD10" t="s">
        <v>159</v>
      </c>
    </row>
    <row r="11" spans="1:30" s="42" customFormat="1" ht="18" customHeight="1" x14ac:dyDescent="0.25">
      <c r="A11" s="39">
        <v>9</v>
      </c>
      <c r="B11" s="40" t="s">
        <v>12</v>
      </c>
      <c r="C11" s="40" t="s">
        <v>64</v>
      </c>
      <c r="D11" s="40">
        <f>32000+8000</f>
        <v>40000</v>
      </c>
      <c r="E11" s="40" t="s">
        <v>137</v>
      </c>
      <c r="F11" s="36" t="s">
        <v>41</v>
      </c>
      <c r="G11" s="36"/>
      <c r="H11" s="41">
        <v>8334</v>
      </c>
      <c r="I11" s="36" t="s">
        <v>103</v>
      </c>
      <c r="J11" s="36" t="s">
        <v>104</v>
      </c>
      <c r="K11" s="36">
        <f t="shared" si="14"/>
        <v>100008</v>
      </c>
      <c r="L11" s="36" t="s">
        <v>66</v>
      </c>
      <c r="M11" s="36">
        <f t="shared" si="0"/>
        <v>8334</v>
      </c>
      <c r="N11" s="36">
        <f t="shared" si="1"/>
        <v>16668</v>
      </c>
      <c r="O11" s="36">
        <f t="shared" si="2"/>
        <v>25002</v>
      </c>
      <c r="P11" s="36">
        <f t="shared" si="3"/>
        <v>33336</v>
      </c>
      <c r="Q11" s="36">
        <f t="shared" si="4"/>
        <v>41670</v>
      </c>
      <c r="R11" s="36">
        <f t="shared" si="5"/>
        <v>50004</v>
      </c>
      <c r="S11" s="36">
        <f t="shared" si="6"/>
        <v>58338</v>
      </c>
      <c r="T11" s="36">
        <f t="shared" si="7"/>
        <v>66672</v>
      </c>
      <c r="U11" s="36">
        <f t="shared" si="8"/>
        <v>75006</v>
      </c>
      <c r="V11" s="36">
        <f t="shared" si="9"/>
        <v>83340</v>
      </c>
      <c r="W11" s="36">
        <f t="shared" si="10"/>
        <v>91674</v>
      </c>
      <c r="X11" s="36">
        <f t="shared" si="11"/>
        <v>100008</v>
      </c>
      <c r="Y11" s="36"/>
      <c r="Z11" s="36"/>
      <c r="AA11" s="36">
        <f t="shared" si="12"/>
        <v>8334</v>
      </c>
      <c r="AB11" s="36">
        <v>100008</v>
      </c>
      <c r="AC11" s="42" t="str">
        <f t="shared" si="13"/>
        <v>8334/100008</v>
      </c>
      <c r="AD11" s="42" t="s">
        <v>157</v>
      </c>
    </row>
    <row r="12" spans="1:30" ht="18" customHeight="1" x14ac:dyDescent="0.25">
      <c r="A12" s="2">
        <v>10</v>
      </c>
      <c r="B12" s="5" t="s">
        <v>13</v>
      </c>
      <c r="C12" s="3" t="s">
        <v>64</v>
      </c>
      <c r="D12" s="3">
        <f>24000+4000</f>
        <v>28000</v>
      </c>
      <c r="E12" s="3" t="s">
        <v>138</v>
      </c>
      <c r="F12" s="4" t="s">
        <v>41</v>
      </c>
      <c r="G12" s="4"/>
      <c r="H12" s="12">
        <v>8334</v>
      </c>
      <c r="I12" s="4" t="s">
        <v>103</v>
      </c>
      <c r="J12" s="4" t="s">
        <v>104</v>
      </c>
      <c r="K12" s="20">
        <f t="shared" si="14"/>
        <v>100008</v>
      </c>
      <c r="L12" s="4" t="s">
        <v>66</v>
      </c>
      <c r="M12" s="6">
        <f t="shared" si="0"/>
        <v>8334</v>
      </c>
      <c r="N12" s="6">
        <f t="shared" si="1"/>
        <v>16668</v>
      </c>
      <c r="O12" s="6">
        <f t="shared" si="2"/>
        <v>25002</v>
      </c>
      <c r="P12" s="6">
        <f t="shared" si="3"/>
        <v>33336</v>
      </c>
      <c r="Q12" s="6">
        <f t="shared" si="4"/>
        <v>41670</v>
      </c>
      <c r="R12" s="6">
        <f t="shared" si="5"/>
        <v>50004</v>
      </c>
      <c r="S12" s="6">
        <f t="shared" si="6"/>
        <v>58338</v>
      </c>
      <c r="T12" s="4">
        <f t="shared" si="7"/>
        <v>66672</v>
      </c>
      <c r="U12" s="6">
        <f t="shared" si="8"/>
        <v>75006</v>
      </c>
      <c r="V12" s="6">
        <f t="shared" si="9"/>
        <v>83340</v>
      </c>
      <c r="W12" s="4">
        <f t="shared" si="10"/>
        <v>91674</v>
      </c>
      <c r="X12" s="4">
        <f t="shared" si="11"/>
        <v>100008</v>
      </c>
      <c r="Y12" s="4"/>
      <c r="Z12" s="4"/>
      <c r="AA12" s="4">
        <f t="shared" si="12"/>
        <v>8334</v>
      </c>
      <c r="AB12" s="4">
        <v>100008</v>
      </c>
      <c r="AC12" t="str">
        <f t="shared" si="13"/>
        <v>8334/100008</v>
      </c>
      <c r="AD12" t="s">
        <v>157</v>
      </c>
    </row>
    <row r="13" spans="1:30" s="42" customFormat="1" ht="18" customHeight="1" x14ac:dyDescent="0.25">
      <c r="A13" s="39">
        <v>11</v>
      </c>
      <c r="B13" s="40" t="s">
        <v>14</v>
      </c>
      <c r="C13" s="40" t="s">
        <v>64</v>
      </c>
      <c r="D13" s="40">
        <f>24000+1000</f>
        <v>25000</v>
      </c>
      <c r="E13" s="43" t="s">
        <v>139</v>
      </c>
      <c r="F13" s="36" t="s">
        <v>41</v>
      </c>
      <c r="G13" s="36"/>
      <c r="H13" s="41">
        <v>8334</v>
      </c>
      <c r="I13" s="36" t="s">
        <v>103</v>
      </c>
      <c r="J13" s="36" t="s">
        <v>104</v>
      </c>
      <c r="K13" s="36">
        <f t="shared" si="14"/>
        <v>100008</v>
      </c>
      <c r="L13" s="36" t="s">
        <v>66</v>
      </c>
      <c r="M13" s="36">
        <f t="shared" si="0"/>
        <v>8334</v>
      </c>
      <c r="N13" s="36">
        <f t="shared" si="1"/>
        <v>16668</v>
      </c>
      <c r="O13" s="36">
        <f t="shared" si="2"/>
        <v>25002</v>
      </c>
      <c r="P13" s="36">
        <f t="shared" si="3"/>
        <v>33336</v>
      </c>
      <c r="Q13" s="36">
        <f t="shared" si="4"/>
        <v>41670</v>
      </c>
      <c r="R13" s="36">
        <f t="shared" si="5"/>
        <v>50004</v>
      </c>
      <c r="S13" s="36">
        <f t="shared" si="6"/>
        <v>58338</v>
      </c>
      <c r="T13" s="36">
        <f t="shared" si="7"/>
        <v>66672</v>
      </c>
      <c r="U13" s="36">
        <f t="shared" si="8"/>
        <v>75006</v>
      </c>
      <c r="V13" s="36">
        <f t="shared" si="9"/>
        <v>83340</v>
      </c>
      <c r="W13" s="36">
        <f t="shared" si="10"/>
        <v>91674</v>
      </c>
      <c r="X13" s="36">
        <f t="shared" si="11"/>
        <v>100008</v>
      </c>
      <c r="Y13" s="36"/>
      <c r="Z13" s="36"/>
      <c r="AA13" s="36">
        <f t="shared" si="12"/>
        <v>8334</v>
      </c>
      <c r="AB13" s="36">
        <v>100008</v>
      </c>
      <c r="AC13" s="42" t="str">
        <f t="shared" si="13"/>
        <v>8334/100008</v>
      </c>
      <c r="AD13" s="42" t="s">
        <v>157</v>
      </c>
    </row>
    <row r="14" spans="1:30" s="42" customFormat="1" ht="18" customHeight="1" x14ac:dyDescent="0.25">
      <c r="A14" s="39">
        <v>12</v>
      </c>
      <c r="B14" s="40" t="s">
        <v>15</v>
      </c>
      <c r="C14" s="40" t="s">
        <v>59</v>
      </c>
      <c r="D14" s="40">
        <f>70000+15000</f>
        <v>85000</v>
      </c>
      <c r="E14" s="40"/>
      <c r="F14" s="36" t="s">
        <v>41</v>
      </c>
      <c r="G14" s="36"/>
      <c r="H14" s="41">
        <v>4167</v>
      </c>
      <c r="I14" s="36" t="s">
        <v>103</v>
      </c>
      <c r="J14" s="36" t="s">
        <v>115</v>
      </c>
      <c r="K14" s="36">
        <f>H14*24</f>
        <v>100008</v>
      </c>
      <c r="L14" s="36" t="s">
        <v>45</v>
      </c>
      <c r="M14" s="36">
        <f t="shared" si="0"/>
        <v>4167</v>
      </c>
      <c r="N14" s="36">
        <f t="shared" si="1"/>
        <v>8334</v>
      </c>
      <c r="O14" s="36">
        <f t="shared" si="2"/>
        <v>12501</v>
      </c>
      <c r="P14" s="36">
        <f t="shared" si="3"/>
        <v>16668</v>
      </c>
      <c r="Q14" s="36">
        <f t="shared" si="4"/>
        <v>20835</v>
      </c>
      <c r="R14" s="36">
        <f t="shared" si="5"/>
        <v>25002</v>
      </c>
      <c r="S14" s="36">
        <f t="shared" si="6"/>
        <v>29169</v>
      </c>
      <c r="T14" s="36">
        <f t="shared" si="7"/>
        <v>33336</v>
      </c>
      <c r="U14" s="36">
        <f t="shared" si="8"/>
        <v>37503</v>
      </c>
      <c r="V14" s="36">
        <f t="shared" si="9"/>
        <v>41670</v>
      </c>
      <c r="W14" s="36">
        <f t="shared" si="10"/>
        <v>45837</v>
      </c>
      <c r="X14" s="36">
        <f t="shared" si="11"/>
        <v>50004</v>
      </c>
      <c r="Y14" s="36"/>
      <c r="Z14" s="36"/>
      <c r="AA14" s="36">
        <f t="shared" si="12"/>
        <v>4167</v>
      </c>
      <c r="AB14" s="36">
        <v>100008</v>
      </c>
      <c r="AC14" s="42" t="str">
        <f t="shared" si="13"/>
        <v>4167/100008</v>
      </c>
      <c r="AD14" s="42" t="s">
        <v>159</v>
      </c>
    </row>
    <row r="15" spans="1:30" s="42" customFormat="1" ht="18" customHeight="1" x14ac:dyDescent="0.25">
      <c r="A15" s="39">
        <v>13</v>
      </c>
      <c r="B15" s="40" t="s">
        <v>19</v>
      </c>
      <c r="C15" s="40" t="s">
        <v>64</v>
      </c>
      <c r="D15" s="40">
        <v>24000</v>
      </c>
      <c r="E15" s="40" t="s">
        <v>99</v>
      </c>
      <c r="F15" s="36" t="s">
        <v>41</v>
      </c>
      <c r="G15" s="36"/>
      <c r="H15" s="41">
        <v>8334</v>
      </c>
      <c r="I15" s="36" t="s">
        <v>103</v>
      </c>
      <c r="J15" s="36" t="s">
        <v>104</v>
      </c>
      <c r="K15" s="36">
        <f t="shared" si="14"/>
        <v>100008</v>
      </c>
      <c r="L15" s="36" t="s">
        <v>66</v>
      </c>
      <c r="M15" s="36">
        <f t="shared" si="0"/>
        <v>8334</v>
      </c>
      <c r="N15" s="36">
        <f t="shared" si="1"/>
        <v>16668</v>
      </c>
      <c r="O15" s="36">
        <f t="shared" si="2"/>
        <v>25002</v>
      </c>
      <c r="P15" s="36">
        <f t="shared" si="3"/>
        <v>33336</v>
      </c>
      <c r="Q15" s="36">
        <f t="shared" si="4"/>
        <v>41670</v>
      </c>
      <c r="R15" s="36">
        <f t="shared" si="5"/>
        <v>50004</v>
      </c>
      <c r="S15" s="36">
        <f t="shared" si="6"/>
        <v>58338</v>
      </c>
      <c r="T15" s="36">
        <f t="shared" si="7"/>
        <v>66672</v>
      </c>
      <c r="U15" s="36">
        <f t="shared" si="8"/>
        <v>75006</v>
      </c>
      <c r="V15" s="36">
        <f t="shared" si="9"/>
        <v>83340</v>
      </c>
      <c r="W15" s="36">
        <f t="shared" si="10"/>
        <v>91674</v>
      </c>
      <c r="X15" s="36">
        <f t="shared" si="11"/>
        <v>100008</v>
      </c>
      <c r="Y15" s="36"/>
      <c r="Z15" s="36"/>
      <c r="AA15" s="36">
        <f t="shared" si="12"/>
        <v>8334</v>
      </c>
      <c r="AB15" s="36">
        <v>100008</v>
      </c>
      <c r="AC15" s="42" t="str">
        <f t="shared" si="13"/>
        <v>8334/100008</v>
      </c>
      <c r="AD15" s="42" t="s">
        <v>157</v>
      </c>
    </row>
    <row r="16" spans="1:30" ht="18" customHeight="1" x14ac:dyDescent="0.25">
      <c r="A16" s="2">
        <v>14</v>
      </c>
      <c r="B16" s="3" t="s">
        <v>22</v>
      </c>
      <c r="C16" s="3" t="s">
        <v>64</v>
      </c>
      <c r="D16" s="3">
        <v>18000</v>
      </c>
      <c r="E16" s="3" t="s">
        <v>100</v>
      </c>
      <c r="F16" s="4" t="s">
        <v>44</v>
      </c>
      <c r="G16" s="4" t="s">
        <v>117</v>
      </c>
      <c r="H16" s="12">
        <v>4167</v>
      </c>
      <c r="I16" s="4" t="s">
        <v>103</v>
      </c>
      <c r="J16" s="4" t="s">
        <v>115</v>
      </c>
      <c r="K16" s="20">
        <f t="shared" ref="K16:K20" si="15">H16*24</f>
        <v>100008</v>
      </c>
      <c r="L16" s="4" t="s">
        <v>45</v>
      </c>
      <c r="M16" s="6">
        <f t="shared" si="0"/>
        <v>4167</v>
      </c>
      <c r="N16" s="6">
        <f t="shared" si="1"/>
        <v>8334</v>
      </c>
      <c r="O16" s="6">
        <f t="shared" si="2"/>
        <v>12501</v>
      </c>
      <c r="P16" s="6">
        <f t="shared" si="3"/>
        <v>16668</v>
      </c>
      <c r="Q16" s="6">
        <f t="shared" si="4"/>
        <v>20835</v>
      </c>
      <c r="R16" s="6">
        <f t="shared" si="5"/>
        <v>25002</v>
      </c>
      <c r="S16" s="6">
        <f t="shared" si="6"/>
        <v>29169</v>
      </c>
      <c r="T16" s="4">
        <f t="shared" si="7"/>
        <v>33336</v>
      </c>
      <c r="U16" s="6">
        <f t="shared" si="8"/>
        <v>37503</v>
      </c>
      <c r="V16" s="6">
        <f t="shared" si="9"/>
        <v>41670</v>
      </c>
      <c r="W16" s="4">
        <f t="shared" si="10"/>
        <v>45837</v>
      </c>
      <c r="X16" s="4">
        <f t="shared" si="11"/>
        <v>50004</v>
      </c>
      <c r="Y16" s="4"/>
      <c r="Z16" s="4"/>
      <c r="AA16" s="4">
        <f t="shared" si="12"/>
        <v>4167</v>
      </c>
      <c r="AB16" s="4">
        <v>100008</v>
      </c>
      <c r="AC16" t="str">
        <f t="shared" si="13"/>
        <v>4167/100008</v>
      </c>
      <c r="AD16" t="s">
        <v>159</v>
      </c>
    </row>
    <row r="17" spans="1:30" ht="18" customHeight="1" x14ac:dyDescent="0.25">
      <c r="A17" s="2">
        <v>15</v>
      </c>
      <c r="B17" s="3" t="s">
        <v>23</v>
      </c>
      <c r="C17" s="3" t="s">
        <v>64</v>
      </c>
      <c r="D17" s="3">
        <v>25000</v>
      </c>
      <c r="E17" s="3" t="s">
        <v>98</v>
      </c>
      <c r="F17" s="4" t="s">
        <v>44</v>
      </c>
      <c r="G17" s="4" t="s">
        <v>118</v>
      </c>
      <c r="H17" s="12">
        <v>4167</v>
      </c>
      <c r="I17" s="4" t="s">
        <v>103</v>
      </c>
      <c r="J17" s="4" t="s">
        <v>115</v>
      </c>
      <c r="K17" s="20">
        <f t="shared" si="15"/>
        <v>100008</v>
      </c>
      <c r="L17" s="4" t="s">
        <v>45</v>
      </c>
      <c r="M17" s="6">
        <f t="shared" si="0"/>
        <v>4167</v>
      </c>
      <c r="N17" s="6">
        <f t="shared" si="1"/>
        <v>8334</v>
      </c>
      <c r="O17" s="6">
        <f t="shared" si="2"/>
        <v>12501</v>
      </c>
      <c r="P17" s="6">
        <f t="shared" si="3"/>
        <v>16668</v>
      </c>
      <c r="Q17" s="6">
        <f t="shared" si="4"/>
        <v>20835</v>
      </c>
      <c r="R17" s="6">
        <f t="shared" si="5"/>
        <v>25002</v>
      </c>
      <c r="S17" s="6">
        <f t="shared" si="6"/>
        <v>29169</v>
      </c>
      <c r="T17" s="4">
        <f t="shared" si="7"/>
        <v>33336</v>
      </c>
      <c r="U17" s="6">
        <f t="shared" si="8"/>
        <v>37503</v>
      </c>
      <c r="V17" s="6">
        <f t="shared" si="9"/>
        <v>41670</v>
      </c>
      <c r="W17" s="4">
        <f t="shared" si="10"/>
        <v>45837</v>
      </c>
      <c r="X17" s="4">
        <f t="shared" si="11"/>
        <v>50004</v>
      </c>
      <c r="Y17" s="4"/>
      <c r="Z17" s="4"/>
      <c r="AA17" s="4">
        <f t="shared" si="12"/>
        <v>4167</v>
      </c>
      <c r="AB17" s="4">
        <v>100008</v>
      </c>
      <c r="AC17" t="str">
        <f t="shared" si="13"/>
        <v>4167/100008</v>
      </c>
      <c r="AD17" t="s">
        <v>159</v>
      </c>
    </row>
    <row r="18" spans="1:30" ht="18" customHeight="1" x14ac:dyDescent="0.25">
      <c r="A18" s="2">
        <v>16</v>
      </c>
      <c r="B18" s="3" t="s">
        <v>26</v>
      </c>
      <c r="C18" s="3" t="s">
        <v>64</v>
      </c>
      <c r="D18" s="3">
        <v>42000</v>
      </c>
      <c r="E18" s="3"/>
      <c r="F18" s="4" t="s">
        <v>45</v>
      </c>
      <c r="G18" s="4" t="s">
        <v>119</v>
      </c>
      <c r="H18" s="12">
        <v>4167</v>
      </c>
      <c r="I18" s="4" t="s">
        <v>103</v>
      </c>
      <c r="J18" s="4" t="s">
        <v>115</v>
      </c>
      <c r="K18" s="20">
        <f t="shared" si="15"/>
        <v>100008</v>
      </c>
      <c r="L18" s="4" t="s">
        <v>45</v>
      </c>
      <c r="M18" s="6">
        <f t="shared" si="0"/>
        <v>4167</v>
      </c>
      <c r="N18" s="6">
        <f t="shared" si="1"/>
        <v>8334</v>
      </c>
      <c r="O18" s="6">
        <f t="shared" si="2"/>
        <v>12501</v>
      </c>
      <c r="P18" s="6">
        <f t="shared" si="3"/>
        <v>16668</v>
      </c>
      <c r="Q18" s="6">
        <f t="shared" si="4"/>
        <v>20835</v>
      </c>
      <c r="R18" s="6">
        <f t="shared" si="5"/>
        <v>25002</v>
      </c>
      <c r="S18" s="6">
        <f t="shared" si="6"/>
        <v>29169</v>
      </c>
      <c r="T18" s="4">
        <f t="shared" si="7"/>
        <v>33336</v>
      </c>
      <c r="U18" s="6">
        <f t="shared" si="8"/>
        <v>37503</v>
      </c>
      <c r="V18" s="6">
        <f t="shared" si="9"/>
        <v>41670</v>
      </c>
      <c r="W18" s="4">
        <f t="shared" si="10"/>
        <v>45837</v>
      </c>
      <c r="X18" s="4">
        <f t="shared" si="11"/>
        <v>50004</v>
      </c>
      <c r="Y18" s="4"/>
      <c r="Z18" s="4"/>
      <c r="AA18" s="4">
        <f t="shared" si="12"/>
        <v>4167</v>
      </c>
      <c r="AB18" s="4">
        <v>100008</v>
      </c>
      <c r="AC18" t="str">
        <f t="shared" si="13"/>
        <v>4167/100008</v>
      </c>
      <c r="AD18" t="s">
        <v>159</v>
      </c>
    </row>
    <row r="19" spans="1:30" ht="18" customHeight="1" x14ac:dyDescent="0.25">
      <c r="A19" s="2">
        <v>17</v>
      </c>
      <c r="B19" s="3" t="s">
        <v>27</v>
      </c>
      <c r="C19" s="3" t="s">
        <v>64</v>
      </c>
      <c r="D19" s="3">
        <v>32500</v>
      </c>
      <c r="E19" s="3" t="s">
        <v>97</v>
      </c>
      <c r="F19" s="4" t="s">
        <v>41</v>
      </c>
      <c r="G19" s="4"/>
      <c r="H19" s="12">
        <v>4167</v>
      </c>
      <c r="I19" s="4" t="s">
        <v>103</v>
      </c>
      <c r="J19" s="4" t="s">
        <v>115</v>
      </c>
      <c r="K19" s="20">
        <f t="shared" si="15"/>
        <v>100008</v>
      </c>
      <c r="L19" s="4" t="s">
        <v>45</v>
      </c>
      <c r="M19" s="6">
        <f t="shared" si="0"/>
        <v>4167</v>
      </c>
      <c r="N19" s="6">
        <f t="shared" si="1"/>
        <v>8334</v>
      </c>
      <c r="O19" s="6">
        <f t="shared" si="2"/>
        <v>12501</v>
      </c>
      <c r="P19" s="6">
        <f t="shared" si="3"/>
        <v>16668</v>
      </c>
      <c r="Q19" s="6">
        <f t="shared" si="4"/>
        <v>20835</v>
      </c>
      <c r="R19" s="6">
        <f t="shared" si="5"/>
        <v>25002</v>
      </c>
      <c r="S19" s="6">
        <f t="shared" si="6"/>
        <v>29169</v>
      </c>
      <c r="T19" s="4">
        <f t="shared" si="7"/>
        <v>33336</v>
      </c>
      <c r="U19" s="6">
        <f t="shared" si="8"/>
        <v>37503</v>
      </c>
      <c r="V19" s="6">
        <f t="shared" si="9"/>
        <v>41670</v>
      </c>
      <c r="W19" s="4">
        <f t="shared" si="10"/>
        <v>45837</v>
      </c>
      <c r="X19" s="4">
        <f t="shared" si="11"/>
        <v>50004</v>
      </c>
      <c r="Y19" s="4"/>
      <c r="Z19" s="4"/>
      <c r="AA19" s="4">
        <f t="shared" si="12"/>
        <v>4167</v>
      </c>
      <c r="AB19" s="4">
        <v>100008</v>
      </c>
      <c r="AC19" t="str">
        <f t="shared" si="13"/>
        <v>4167/100008</v>
      </c>
      <c r="AD19" t="s">
        <v>159</v>
      </c>
    </row>
    <row r="20" spans="1:30" ht="18" customHeight="1" x14ac:dyDescent="0.25">
      <c r="A20" s="2">
        <v>18</v>
      </c>
      <c r="B20" s="3" t="s">
        <v>28</v>
      </c>
      <c r="C20" s="3" t="s">
        <v>64</v>
      </c>
      <c r="D20" s="3">
        <v>35000</v>
      </c>
      <c r="E20" s="3"/>
      <c r="F20" s="4" t="s">
        <v>42</v>
      </c>
      <c r="G20" s="4" t="s">
        <v>120</v>
      </c>
      <c r="H20" s="12">
        <v>4167</v>
      </c>
      <c r="I20" s="4" t="s">
        <v>103</v>
      </c>
      <c r="J20" s="4" t="s">
        <v>115</v>
      </c>
      <c r="K20" s="20">
        <f t="shared" si="15"/>
        <v>100008</v>
      </c>
      <c r="L20" s="4" t="s">
        <v>45</v>
      </c>
      <c r="M20" s="6">
        <f t="shared" si="0"/>
        <v>4167</v>
      </c>
      <c r="N20" s="6">
        <f t="shared" si="1"/>
        <v>8334</v>
      </c>
      <c r="O20" s="6">
        <f t="shared" si="2"/>
        <v>12501</v>
      </c>
      <c r="P20" s="6">
        <f t="shared" si="3"/>
        <v>16668</v>
      </c>
      <c r="Q20" s="6">
        <f t="shared" si="4"/>
        <v>20835</v>
      </c>
      <c r="R20" s="6">
        <f t="shared" si="5"/>
        <v>25002</v>
      </c>
      <c r="S20" s="6">
        <f t="shared" si="6"/>
        <v>29169</v>
      </c>
      <c r="T20" s="4">
        <f t="shared" si="7"/>
        <v>33336</v>
      </c>
      <c r="U20" s="6">
        <f t="shared" si="8"/>
        <v>37503</v>
      </c>
      <c r="V20" s="6">
        <f t="shared" si="9"/>
        <v>41670</v>
      </c>
      <c r="W20" s="4">
        <f t="shared" si="10"/>
        <v>45837</v>
      </c>
      <c r="X20" s="4">
        <f t="shared" si="11"/>
        <v>50004</v>
      </c>
      <c r="Y20" s="4"/>
      <c r="Z20" s="4"/>
      <c r="AA20" s="4">
        <f t="shared" si="12"/>
        <v>4167</v>
      </c>
      <c r="AB20" s="4">
        <v>100008</v>
      </c>
      <c r="AC20" t="str">
        <f t="shared" si="13"/>
        <v>4167/100008</v>
      </c>
      <c r="AD20" t="s">
        <v>159</v>
      </c>
    </row>
    <row r="21" spans="1:30" ht="18" customHeight="1" x14ac:dyDescent="0.25">
      <c r="A21" s="2">
        <v>20</v>
      </c>
      <c r="B21" s="3" t="s">
        <v>31</v>
      </c>
      <c r="C21" s="3" t="s">
        <v>64</v>
      </c>
      <c r="D21" s="3">
        <v>10000</v>
      </c>
      <c r="E21" s="3" t="s">
        <v>96</v>
      </c>
      <c r="F21" s="4" t="s">
        <v>46</v>
      </c>
      <c r="G21" s="4" t="s">
        <v>45</v>
      </c>
      <c r="H21" s="12">
        <v>2778</v>
      </c>
      <c r="I21" s="4" t="s">
        <v>103</v>
      </c>
      <c r="J21" s="4" t="s">
        <v>116</v>
      </c>
      <c r="K21" s="20">
        <f t="shared" ref="K21:K27" si="16">H21*36</f>
        <v>100008</v>
      </c>
      <c r="L21" s="4" t="s">
        <v>67</v>
      </c>
      <c r="M21" s="6">
        <f t="shared" si="0"/>
        <v>2778</v>
      </c>
      <c r="N21" s="6">
        <f t="shared" si="1"/>
        <v>5556</v>
      </c>
      <c r="O21" s="6">
        <f t="shared" si="2"/>
        <v>8334</v>
      </c>
      <c r="P21" s="6">
        <f t="shared" si="3"/>
        <v>11112</v>
      </c>
      <c r="Q21" s="6">
        <f t="shared" si="4"/>
        <v>13890</v>
      </c>
      <c r="R21" s="6">
        <f t="shared" si="5"/>
        <v>16668</v>
      </c>
      <c r="S21" s="6">
        <f t="shared" si="6"/>
        <v>19446</v>
      </c>
      <c r="T21" s="4">
        <f t="shared" si="7"/>
        <v>22224</v>
      </c>
      <c r="U21" s="6">
        <f t="shared" si="8"/>
        <v>25002</v>
      </c>
      <c r="V21" s="6">
        <f t="shared" si="9"/>
        <v>27780</v>
      </c>
      <c r="W21" s="4">
        <f t="shared" si="10"/>
        <v>30558</v>
      </c>
      <c r="X21" s="4">
        <f t="shared" si="11"/>
        <v>33336</v>
      </c>
      <c r="Y21" s="4"/>
      <c r="Z21" s="4"/>
      <c r="AA21" s="4">
        <f t="shared" si="12"/>
        <v>2778</v>
      </c>
      <c r="AB21" s="4">
        <v>100008</v>
      </c>
      <c r="AC21" t="str">
        <f t="shared" si="13"/>
        <v>2778/100008</v>
      </c>
      <c r="AD21" t="s">
        <v>160</v>
      </c>
    </row>
    <row r="22" spans="1:30" ht="18" customHeight="1" x14ac:dyDescent="0.25">
      <c r="A22" s="2">
        <v>21</v>
      </c>
      <c r="B22" s="3" t="s">
        <v>32</v>
      </c>
      <c r="C22" s="3" t="s">
        <v>64</v>
      </c>
      <c r="D22" s="3">
        <v>10000</v>
      </c>
      <c r="E22" s="3" t="s">
        <v>96</v>
      </c>
      <c r="F22" s="4" t="s">
        <v>46</v>
      </c>
      <c r="G22" s="4" t="s">
        <v>45</v>
      </c>
      <c r="H22" s="12">
        <v>2778</v>
      </c>
      <c r="I22" s="4" t="s">
        <v>103</v>
      </c>
      <c r="J22" s="4" t="s">
        <v>116</v>
      </c>
      <c r="K22" s="20">
        <f t="shared" si="16"/>
        <v>100008</v>
      </c>
      <c r="L22" s="4" t="s">
        <v>67</v>
      </c>
      <c r="M22" s="6">
        <f t="shared" si="0"/>
        <v>2778</v>
      </c>
      <c r="N22" s="6">
        <f t="shared" si="1"/>
        <v>5556</v>
      </c>
      <c r="O22" s="6">
        <f t="shared" si="2"/>
        <v>8334</v>
      </c>
      <c r="P22" s="6">
        <f t="shared" si="3"/>
        <v>11112</v>
      </c>
      <c r="Q22" s="6">
        <f t="shared" si="4"/>
        <v>13890</v>
      </c>
      <c r="R22" s="6">
        <f t="shared" si="5"/>
        <v>16668</v>
      </c>
      <c r="S22" s="6">
        <f t="shared" si="6"/>
        <v>19446</v>
      </c>
      <c r="T22" s="4">
        <f t="shared" si="7"/>
        <v>22224</v>
      </c>
      <c r="U22" s="6">
        <f t="shared" si="8"/>
        <v>25002</v>
      </c>
      <c r="V22" s="6">
        <f t="shared" si="9"/>
        <v>27780</v>
      </c>
      <c r="W22" s="4">
        <f t="shared" si="10"/>
        <v>30558</v>
      </c>
      <c r="X22" s="4">
        <f t="shared" si="11"/>
        <v>33336</v>
      </c>
      <c r="Y22" s="4"/>
      <c r="Z22" s="4"/>
      <c r="AA22" s="4">
        <f t="shared" si="12"/>
        <v>2778</v>
      </c>
      <c r="AB22" s="4">
        <v>100008</v>
      </c>
      <c r="AC22" t="str">
        <f t="shared" si="13"/>
        <v>2778/100008</v>
      </c>
      <c r="AD22" t="s">
        <v>160</v>
      </c>
    </row>
    <row r="23" spans="1:30" ht="18" customHeight="1" x14ac:dyDescent="0.25">
      <c r="A23" s="2">
        <v>22</v>
      </c>
      <c r="B23" s="3" t="s">
        <v>33</v>
      </c>
      <c r="C23" s="3" t="s">
        <v>64</v>
      </c>
      <c r="D23" s="3">
        <v>10000</v>
      </c>
      <c r="E23" s="3" t="s">
        <v>96</v>
      </c>
      <c r="F23" s="4" t="s">
        <v>46</v>
      </c>
      <c r="G23" s="4" t="s">
        <v>45</v>
      </c>
      <c r="H23" s="12">
        <v>2778</v>
      </c>
      <c r="I23" s="4" t="s">
        <v>103</v>
      </c>
      <c r="J23" s="4" t="s">
        <v>116</v>
      </c>
      <c r="K23" s="20">
        <f t="shared" si="16"/>
        <v>100008</v>
      </c>
      <c r="L23" s="4" t="s">
        <v>67</v>
      </c>
      <c r="M23" s="6">
        <f t="shared" si="0"/>
        <v>2778</v>
      </c>
      <c r="N23" s="6">
        <f t="shared" si="1"/>
        <v>5556</v>
      </c>
      <c r="O23" s="6">
        <f t="shared" si="2"/>
        <v>8334</v>
      </c>
      <c r="P23" s="6">
        <f t="shared" si="3"/>
        <v>11112</v>
      </c>
      <c r="Q23" s="6">
        <f t="shared" si="4"/>
        <v>13890</v>
      </c>
      <c r="R23" s="6">
        <f t="shared" si="5"/>
        <v>16668</v>
      </c>
      <c r="S23" s="6">
        <f t="shared" si="6"/>
        <v>19446</v>
      </c>
      <c r="T23" s="4">
        <f t="shared" si="7"/>
        <v>22224</v>
      </c>
      <c r="U23" s="6">
        <f t="shared" si="8"/>
        <v>25002</v>
      </c>
      <c r="V23" s="6">
        <f t="shared" si="9"/>
        <v>27780</v>
      </c>
      <c r="W23" s="4">
        <f t="shared" si="10"/>
        <v>30558</v>
      </c>
      <c r="X23" s="4">
        <f t="shared" si="11"/>
        <v>33336</v>
      </c>
      <c r="Y23" s="4"/>
      <c r="Z23" s="4"/>
      <c r="AA23" s="4">
        <f t="shared" si="12"/>
        <v>2778</v>
      </c>
      <c r="AB23" s="4">
        <v>100008</v>
      </c>
      <c r="AC23" t="str">
        <f t="shared" si="13"/>
        <v>2778/100008</v>
      </c>
      <c r="AD23" t="s">
        <v>160</v>
      </c>
    </row>
    <row r="24" spans="1:30" ht="18" customHeight="1" x14ac:dyDescent="0.25">
      <c r="A24" s="2">
        <v>23</v>
      </c>
      <c r="B24" s="3" t="s">
        <v>34</v>
      </c>
      <c r="C24" s="3" t="s">
        <v>64</v>
      </c>
      <c r="D24" s="3">
        <v>10000</v>
      </c>
      <c r="E24" s="3" t="s">
        <v>96</v>
      </c>
      <c r="F24" s="4" t="s">
        <v>46</v>
      </c>
      <c r="G24" s="4" t="s">
        <v>45</v>
      </c>
      <c r="H24" s="12">
        <v>2778</v>
      </c>
      <c r="I24" s="4" t="s">
        <v>103</v>
      </c>
      <c r="J24" s="4" t="s">
        <v>116</v>
      </c>
      <c r="K24" s="20">
        <f t="shared" si="16"/>
        <v>100008</v>
      </c>
      <c r="L24" s="4" t="s">
        <v>67</v>
      </c>
      <c r="M24" s="6">
        <f t="shared" si="0"/>
        <v>2778</v>
      </c>
      <c r="N24" s="6">
        <f t="shared" si="1"/>
        <v>5556</v>
      </c>
      <c r="O24" s="6">
        <f t="shared" si="2"/>
        <v>8334</v>
      </c>
      <c r="P24" s="6">
        <f t="shared" si="3"/>
        <v>11112</v>
      </c>
      <c r="Q24" s="6">
        <f t="shared" si="4"/>
        <v>13890</v>
      </c>
      <c r="R24" s="6">
        <f t="shared" si="5"/>
        <v>16668</v>
      </c>
      <c r="S24" s="6">
        <f t="shared" si="6"/>
        <v>19446</v>
      </c>
      <c r="T24" s="4">
        <f t="shared" si="7"/>
        <v>22224</v>
      </c>
      <c r="U24" s="6">
        <f t="shared" si="8"/>
        <v>25002</v>
      </c>
      <c r="V24" s="6">
        <f t="shared" si="9"/>
        <v>27780</v>
      </c>
      <c r="W24" s="4">
        <f t="shared" si="10"/>
        <v>30558</v>
      </c>
      <c r="X24" s="4">
        <f t="shared" si="11"/>
        <v>33336</v>
      </c>
      <c r="Y24" s="4"/>
      <c r="Z24" s="4"/>
      <c r="AA24" s="4">
        <f t="shared" si="12"/>
        <v>2778</v>
      </c>
      <c r="AB24" s="4">
        <v>100008</v>
      </c>
      <c r="AC24" t="str">
        <f t="shared" si="13"/>
        <v>2778/100008</v>
      </c>
      <c r="AD24" t="s">
        <v>160</v>
      </c>
    </row>
    <row r="25" spans="1:30" ht="18" customHeight="1" x14ac:dyDescent="0.25">
      <c r="A25" s="2">
        <v>24</v>
      </c>
      <c r="B25" s="3" t="s">
        <v>35</v>
      </c>
      <c r="C25" s="3" t="s">
        <v>64</v>
      </c>
      <c r="D25" s="3">
        <v>10000</v>
      </c>
      <c r="E25" s="3" t="s">
        <v>96</v>
      </c>
      <c r="F25" s="4" t="s">
        <v>46</v>
      </c>
      <c r="G25" s="4" t="s">
        <v>45</v>
      </c>
      <c r="H25" s="12">
        <v>2778</v>
      </c>
      <c r="I25" s="4" t="s">
        <v>103</v>
      </c>
      <c r="J25" s="4" t="s">
        <v>116</v>
      </c>
      <c r="K25" s="20">
        <f t="shared" si="16"/>
        <v>100008</v>
      </c>
      <c r="L25" s="4" t="s">
        <v>67</v>
      </c>
      <c r="M25" s="6">
        <f t="shared" si="0"/>
        <v>2778</v>
      </c>
      <c r="N25" s="6">
        <f t="shared" si="1"/>
        <v>5556</v>
      </c>
      <c r="O25" s="6">
        <f t="shared" si="2"/>
        <v>8334</v>
      </c>
      <c r="P25" s="6">
        <f t="shared" si="3"/>
        <v>11112</v>
      </c>
      <c r="Q25" s="6">
        <f t="shared" si="4"/>
        <v>13890</v>
      </c>
      <c r="R25" s="6">
        <f t="shared" si="5"/>
        <v>16668</v>
      </c>
      <c r="S25" s="6">
        <f t="shared" si="6"/>
        <v>19446</v>
      </c>
      <c r="T25" s="4">
        <f t="shared" si="7"/>
        <v>22224</v>
      </c>
      <c r="U25" s="6">
        <f t="shared" si="8"/>
        <v>25002</v>
      </c>
      <c r="V25" s="6">
        <f t="shared" si="9"/>
        <v>27780</v>
      </c>
      <c r="W25" s="4">
        <f t="shared" si="10"/>
        <v>30558</v>
      </c>
      <c r="X25" s="4">
        <f t="shared" si="11"/>
        <v>33336</v>
      </c>
      <c r="Y25" s="4"/>
      <c r="Z25" s="4"/>
      <c r="AA25" s="4">
        <f t="shared" si="12"/>
        <v>2778</v>
      </c>
      <c r="AB25" s="4">
        <v>100008</v>
      </c>
      <c r="AC25" t="str">
        <f t="shared" si="13"/>
        <v>2778/100008</v>
      </c>
      <c r="AD25" t="s">
        <v>160</v>
      </c>
    </row>
    <row r="26" spans="1:30" ht="18" customHeight="1" x14ac:dyDescent="0.25">
      <c r="A26" s="2">
        <v>25</v>
      </c>
      <c r="B26" s="3" t="s">
        <v>36</v>
      </c>
      <c r="C26" s="3" t="s">
        <v>64</v>
      </c>
      <c r="D26" s="3">
        <v>10000</v>
      </c>
      <c r="E26" s="3" t="s">
        <v>96</v>
      </c>
      <c r="F26" s="4" t="s">
        <v>46</v>
      </c>
      <c r="G26" s="4" t="s">
        <v>45</v>
      </c>
      <c r="H26" s="12">
        <v>2778</v>
      </c>
      <c r="I26" s="4" t="s">
        <v>103</v>
      </c>
      <c r="J26" s="4" t="s">
        <v>116</v>
      </c>
      <c r="K26" s="20">
        <f t="shared" si="16"/>
        <v>100008</v>
      </c>
      <c r="L26" s="4" t="s">
        <v>67</v>
      </c>
      <c r="M26" s="6">
        <f t="shared" si="0"/>
        <v>2778</v>
      </c>
      <c r="N26" s="6">
        <f t="shared" si="1"/>
        <v>5556</v>
      </c>
      <c r="O26" s="6">
        <f t="shared" si="2"/>
        <v>8334</v>
      </c>
      <c r="P26" s="6">
        <f t="shared" si="3"/>
        <v>11112</v>
      </c>
      <c r="Q26" s="6">
        <f t="shared" si="4"/>
        <v>13890</v>
      </c>
      <c r="R26" s="6">
        <f t="shared" si="5"/>
        <v>16668</v>
      </c>
      <c r="S26" s="6">
        <f t="shared" si="6"/>
        <v>19446</v>
      </c>
      <c r="T26" s="4">
        <f t="shared" si="7"/>
        <v>22224</v>
      </c>
      <c r="U26" s="6">
        <f t="shared" si="8"/>
        <v>25002</v>
      </c>
      <c r="V26" s="6">
        <f t="shared" si="9"/>
        <v>27780</v>
      </c>
      <c r="W26" s="4">
        <f t="shared" si="10"/>
        <v>30558</v>
      </c>
      <c r="X26" s="4">
        <f t="shared" si="11"/>
        <v>33336</v>
      </c>
      <c r="Y26" s="4"/>
      <c r="Z26" s="4"/>
      <c r="AA26" s="4">
        <f t="shared" si="12"/>
        <v>2778</v>
      </c>
      <c r="AB26" s="4">
        <v>100008</v>
      </c>
      <c r="AC26" t="str">
        <f t="shared" si="13"/>
        <v>2778/100008</v>
      </c>
      <c r="AD26" t="s">
        <v>160</v>
      </c>
    </row>
    <row r="27" spans="1:30" ht="18" customHeight="1" x14ac:dyDescent="0.25">
      <c r="A27" s="2">
        <v>26</v>
      </c>
      <c r="B27" s="3" t="s">
        <v>37</v>
      </c>
      <c r="C27" s="3" t="s">
        <v>64</v>
      </c>
      <c r="D27" s="3">
        <v>10000</v>
      </c>
      <c r="E27" s="3" t="s">
        <v>96</v>
      </c>
      <c r="F27" s="4" t="s">
        <v>46</v>
      </c>
      <c r="G27" s="4" t="s">
        <v>45</v>
      </c>
      <c r="H27" s="12">
        <v>2778</v>
      </c>
      <c r="I27" s="4" t="s">
        <v>103</v>
      </c>
      <c r="J27" s="4" t="s">
        <v>116</v>
      </c>
      <c r="K27" s="20">
        <f t="shared" si="16"/>
        <v>100008</v>
      </c>
      <c r="L27" s="4" t="s">
        <v>67</v>
      </c>
      <c r="M27" s="6">
        <f t="shared" si="0"/>
        <v>2778</v>
      </c>
      <c r="N27" s="6">
        <f t="shared" si="1"/>
        <v>5556</v>
      </c>
      <c r="O27" s="6">
        <f t="shared" si="2"/>
        <v>8334</v>
      </c>
      <c r="P27" s="6">
        <f t="shared" si="3"/>
        <v>11112</v>
      </c>
      <c r="Q27" s="6">
        <f t="shared" si="4"/>
        <v>13890</v>
      </c>
      <c r="R27" s="6">
        <f t="shared" si="5"/>
        <v>16668</v>
      </c>
      <c r="S27" s="6">
        <f t="shared" si="6"/>
        <v>19446</v>
      </c>
      <c r="T27" s="4">
        <f t="shared" si="7"/>
        <v>22224</v>
      </c>
      <c r="U27" s="6">
        <f t="shared" si="8"/>
        <v>25002</v>
      </c>
      <c r="V27" s="6">
        <f t="shared" si="9"/>
        <v>27780</v>
      </c>
      <c r="W27" s="4">
        <f t="shared" si="10"/>
        <v>30558</v>
      </c>
      <c r="X27" s="4">
        <f t="shared" si="11"/>
        <v>33336</v>
      </c>
      <c r="Y27" s="4"/>
      <c r="Z27" s="4"/>
      <c r="AA27" s="4">
        <f t="shared" si="12"/>
        <v>2778</v>
      </c>
      <c r="AB27" s="4">
        <v>100008</v>
      </c>
      <c r="AC27" t="str">
        <f t="shared" si="13"/>
        <v>2778/100008</v>
      </c>
      <c r="AD27" t="s">
        <v>160</v>
      </c>
    </row>
    <row r="28" spans="1:30" s="19" customFormat="1" ht="51" x14ac:dyDescent="0.25">
      <c r="A28" s="2">
        <v>27</v>
      </c>
      <c r="B28" s="15" t="s">
        <v>123</v>
      </c>
      <c r="C28" s="15" t="s">
        <v>61</v>
      </c>
      <c r="D28" s="3">
        <v>10000</v>
      </c>
      <c r="E28" s="3" t="s">
        <v>147</v>
      </c>
      <c r="F28" s="16" t="s">
        <v>47</v>
      </c>
      <c r="G28" s="16" t="s">
        <v>140</v>
      </c>
      <c r="H28" s="17">
        <v>2778</v>
      </c>
      <c r="I28" s="16" t="s">
        <v>141</v>
      </c>
      <c r="J28" s="16" t="s">
        <v>148</v>
      </c>
      <c r="K28" s="21">
        <f>H28*30</f>
        <v>83340</v>
      </c>
      <c r="L28" s="16" t="s">
        <v>67</v>
      </c>
      <c r="M28" s="25">
        <f t="shared" si="0"/>
        <v>2778</v>
      </c>
      <c r="N28" s="25">
        <f t="shared" si="1"/>
        <v>5556</v>
      </c>
      <c r="O28" s="25">
        <f t="shared" si="2"/>
        <v>8334</v>
      </c>
      <c r="P28" s="25">
        <f t="shared" si="3"/>
        <v>11112</v>
      </c>
      <c r="Q28" s="25">
        <f t="shared" si="4"/>
        <v>13890</v>
      </c>
      <c r="R28" s="25">
        <f t="shared" si="5"/>
        <v>16668</v>
      </c>
      <c r="S28" s="25">
        <f t="shared" si="6"/>
        <v>19446</v>
      </c>
      <c r="T28" s="18">
        <f t="shared" si="7"/>
        <v>22224</v>
      </c>
      <c r="U28" s="25">
        <f t="shared" si="8"/>
        <v>25002</v>
      </c>
      <c r="V28" s="25">
        <f t="shared" si="9"/>
        <v>27780</v>
      </c>
      <c r="W28" s="18">
        <f t="shared" si="10"/>
        <v>30558</v>
      </c>
      <c r="X28" s="18">
        <f t="shared" si="11"/>
        <v>33336</v>
      </c>
      <c r="Y28" s="16"/>
      <c r="Z28" s="16"/>
      <c r="AA28" s="4">
        <f t="shared" si="12"/>
        <v>2778</v>
      </c>
      <c r="AB28" s="4">
        <v>100008</v>
      </c>
      <c r="AC28" t="str">
        <f t="shared" si="13"/>
        <v>2778/100008</v>
      </c>
      <c r="AD28" s="19" t="s">
        <v>160</v>
      </c>
    </row>
    <row r="29" spans="1:30" s="19" customFormat="1" ht="51" x14ac:dyDescent="0.25">
      <c r="A29" s="2">
        <v>28</v>
      </c>
      <c r="B29" s="15" t="s">
        <v>125</v>
      </c>
      <c r="C29" s="15" t="s">
        <v>61</v>
      </c>
      <c r="D29" s="3">
        <v>10000</v>
      </c>
      <c r="E29" s="3" t="s">
        <v>147</v>
      </c>
      <c r="F29" s="16" t="s">
        <v>47</v>
      </c>
      <c r="G29" s="16" t="s">
        <v>140</v>
      </c>
      <c r="H29" s="17">
        <v>2778</v>
      </c>
      <c r="I29" s="16" t="s">
        <v>141</v>
      </c>
      <c r="J29" s="16" t="s">
        <v>146</v>
      </c>
      <c r="K29" s="21">
        <f>H29*30</f>
        <v>83340</v>
      </c>
      <c r="L29" s="16" t="s">
        <v>67</v>
      </c>
      <c r="M29" s="25">
        <f t="shared" si="0"/>
        <v>2778</v>
      </c>
      <c r="N29" s="25">
        <f t="shared" si="1"/>
        <v>5556</v>
      </c>
      <c r="O29" s="25">
        <f t="shared" si="2"/>
        <v>8334</v>
      </c>
      <c r="P29" s="25">
        <f t="shared" si="3"/>
        <v>11112</v>
      </c>
      <c r="Q29" s="25">
        <f t="shared" si="4"/>
        <v>13890</v>
      </c>
      <c r="R29" s="25">
        <f t="shared" si="5"/>
        <v>16668</v>
      </c>
      <c r="S29" s="25">
        <f t="shared" si="6"/>
        <v>19446</v>
      </c>
      <c r="T29" s="18">
        <f t="shared" si="7"/>
        <v>22224</v>
      </c>
      <c r="U29" s="25">
        <f t="shared" si="8"/>
        <v>25002</v>
      </c>
      <c r="V29" s="25">
        <f t="shared" si="9"/>
        <v>27780</v>
      </c>
      <c r="W29" s="18">
        <f t="shared" si="10"/>
        <v>30558</v>
      </c>
      <c r="X29" s="18">
        <f t="shared" si="11"/>
        <v>33336</v>
      </c>
      <c r="Y29" s="16"/>
      <c r="Z29" s="16"/>
      <c r="AA29" s="4">
        <f t="shared" si="12"/>
        <v>2778</v>
      </c>
      <c r="AB29" s="4">
        <v>100008</v>
      </c>
      <c r="AC29" t="str">
        <f t="shared" si="13"/>
        <v>2778/100008</v>
      </c>
      <c r="AD29" s="19" t="s">
        <v>160</v>
      </c>
    </row>
    <row r="30" spans="1:30" s="19" customFormat="1" ht="51" x14ac:dyDescent="0.25">
      <c r="A30" s="2">
        <v>29</v>
      </c>
      <c r="B30" s="15" t="s">
        <v>126</v>
      </c>
      <c r="C30" s="15" t="s">
        <v>61</v>
      </c>
      <c r="D30" s="3">
        <v>10000</v>
      </c>
      <c r="E30" s="3" t="s">
        <v>147</v>
      </c>
      <c r="F30" s="16" t="s">
        <v>47</v>
      </c>
      <c r="G30" s="16" t="s">
        <v>140</v>
      </c>
      <c r="H30" s="17">
        <v>2778</v>
      </c>
      <c r="I30" s="16" t="s">
        <v>141</v>
      </c>
      <c r="J30" s="16" t="s">
        <v>146</v>
      </c>
      <c r="K30" s="21">
        <f>H30*30</f>
        <v>83340</v>
      </c>
      <c r="L30" s="16" t="s">
        <v>67</v>
      </c>
      <c r="M30" s="25">
        <f t="shared" si="0"/>
        <v>2778</v>
      </c>
      <c r="N30" s="25">
        <f t="shared" si="1"/>
        <v>5556</v>
      </c>
      <c r="O30" s="25">
        <f t="shared" si="2"/>
        <v>8334</v>
      </c>
      <c r="P30" s="25">
        <f t="shared" si="3"/>
        <v>11112</v>
      </c>
      <c r="Q30" s="25">
        <f t="shared" si="4"/>
        <v>13890</v>
      </c>
      <c r="R30" s="25">
        <f t="shared" si="5"/>
        <v>16668</v>
      </c>
      <c r="S30" s="25">
        <f t="shared" si="6"/>
        <v>19446</v>
      </c>
      <c r="T30" s="18">
        <f t="shared" si="7"/>
        <v>22224</v>
      </c>
      <c r="U30" s="25">
        <f t="shared" si="8"/>
        <v>25002</v>
      </c>
      <c r="V30" s="25">
        <f t="shared" si="9"/>
        <v>27780</v>
      </c>
      <c r="W30" s="18">
        <f t="shared" si="10"/>
        <v>30558</v>
      </c>
      <c r="X30" s="18">
        <f t="shared" si="11"/>
        <v>33336</v>
      </c>
      <c r="Y30" s="16"/>
      <c r="Z30" s="16"/>
      <c r="AA30" s="4">
        <f t="shared" si="12"/>
        <v>2778</v>
      </c>
      <c r="AB30" s="4">
        <v>100008</v>
      </c>
      <c r="AC30" t="str">
        <f t="shared" si="13"/>
        <v>2778/100008</v>
      </c>
      <c r="AD30" s="19" t="s">
        <v>160</v>
      </c>
    </row>
    <row r="31" spans="1:30" s="49" customFormat="1" ht="63.75" x14ac:dyDescent="0.25">
      <c r="A31" s="39">
        <v>36</v>
      </c>
      <c r="B31" s="44" t="s">
        <v>183</v>
      </c>
      <c r="C31" s="44" t="s">
        <v>80</v>
      </c>
      <c r="D31" s="40" t="s">
        <v>178</v>
      </c>
      <c r="E31" s="40" t="s">
        <v>179</v>
      </c>
      <c r="F31" s="45" t="s">
        <v>42</v>
      </c>
      <c r="G31" s="45" t="s">
        <v>180</v>
      </c>
      <c r="H31" s="46">
        <v>4166</v>
      </c>
      <c r="I31" s="47">
        <v>44652</v>
      </c>
      <c r="J31" s="45" t="s">
        <v>181</v>
      </c>
      <c r="K31" s="45">
        <v>100000</v>
      </c>
      <c r="L31" s="45" t="s">
        <v>45</v>
      </c>
      <c r="M31" s="48">
        <f t="shared" si="0"/>
        <v>4166</v>
      </c>
      <c r="N31" s="48">
        <f t="shared" si="1"/>
        <v>8332</v>
      </c>
      <c r="O31" s="48">
        <f t="shared" si="2"/>
        <v>12498</v>
      </c>
      <c r="P31" s="48">
        <f t="shared" si="3"/>
        <v>16664</v>
      </c>
      <c r="Q31" s="48">
        <f t="shared" si="4"/>
        <v>20830</v>
      </c>
      <c r="R31" s="48">
        <f t="shared" si="5"/>
        <v>24996</v>
      </c>
      <c r="S31" s="48">
        <f t="shared" si="6"/>
        <v>29162</v>
      </c>
      <c r="T31" s="48">
        <f t="shared" si="7"/>
        <v>33328</v>
      </c>
      <c r="U31" s="48">
        <f t="shared" si="8"/>
        <v>37494</v>
      </c>
      <c r="V31" s="48">
        <f t="shared" si="9"/>
        <v>41660</v>
      </c>
      <c r="W31" s="48">
        <f t="shared" si="10"/>
        <v>45826</v>
      </c>
      <c r="X31" s="48">
        <f t="shared" si="11"/>
        <v>49992</v>
      </c>
      <c r="Y31" s="45"/>
      <c r="Z31" s="45"/>
      <c r="AA31" s="36">
        <f t="shared" si="12"/>
        <v>4166</v>
      </c>
      <c r="AB31" s="36"/>
      <c r="AC31" s="42"/>
    </row>
    <row r="32" spans="1:30" x14ac:dyDescent="0.25">
      <c r="K32" s="22"/>
      <c r="O32" s="26"/>
    </row>
    <row r="33" spans="1:29" x14ac:dyDescent="0.25">
      <c r="K33" s="22">
        <f>SUM(K3:K27)</f>
        <v>2820168</v>
      </c>
    </row>
    <row r="34" spans="1:29" x14ac:dyDescent="0.25">
      <c r="A34" s="50" t="s">
        <v>153</v>
      </c>
      <c r="B34" s="50"/>
      <c r="C34" s="50"/>
      <c r="D34" s="50"/>
      <c r="E34" s="50"/>
      <c r="F34" s="50"/>
      <c r="G34" s="50"/>
      <c r="H34" s="50"/>
      <c r="I34" s="50"/>
      <c r="J34" s="50"/>
      <c r="K34" s="22"/>
    </row>
    <row r="35" spans="1:29" ht="33" customHeight="1" x14ac:dyDescent="0.25">
      <c r="A35" s="8" t="s">
        <v>40</v>
      </c>
      <c r="B35" s="8" t="s">
        <v>0</v>
      </c>
      <c r="C35" s="8" t="s">
        <v>50</v>
      </c>
      <c r="D35" s="8" t="s">
        <v>38</v>
      </c>
      <c r="E35" s="8" t="s">
        <v>122</v>
      </c>
      <c r="F35" s="8" t="s">
        <v>39</v>
      </c>
      <c r="G35" s="8" t="s">
        <v>149</v>
      </c>
      <c r="H35" s="8" t="s">
        <v>150</v>
      </c>
      <c r="I35" s="8" t="s">
        <v>101</v>
      </c>
      <c r="J35" s="8" t="s">
        <v>102</v>
      </c>
      <c r="K35" s="8" t="s">
        <v>151</v>
      </c>
      <c r="L35" s="8" t="s">
        <v>152</v>
      </c>
      <c r="M35" s="24" t="s">
        <v>111</v>
      </c>
      <c r="N35" s="24" t="s">
        <v>112</v>
      </c>
      <c r="O35" s="23" t="s">
        <v>113</v>
      </c>
      <c r="P35" s="24" t="s">
        <v>114</v>
      </c>
      <c r="Q35" s="24" t="s">
        <v>69</v>
      </c>
      <c r="R35" s="24" t="s">
        <v>70</v>
      </c>
      <c r="S35" s="24" t="s">
        <v>71</v>
      </c>
      <c r="T35" s="8" t="s">
        <v>72</v>
      </c>
      <c r="U35" s="24" t="s">
        <v>73</v>
      </c>
      <c r="V35" s="24" t="s">
        <v>74</v>
      </c>
      <c r="W35" s="8" t="s">
        <v>75</v>
      </c>
      <c r="X35" s="8" t="s">
        <v>76</v>
      </c>
      <c r="Y35" s="8" t="s">
        <v>65</v>
      </c>
    </row>
    <row r="36" spans="1:29" ht="30" x14ac:dyDescent="0.25">
      <c r="A36" s="12">
        <v>30</v>
      </c>
      <c r="B36" s="9" t="s">
        <v>84</v>
      </c>
      <c r="C36" s="9" t="s">
        <v>61</v>
      </c>
      <c r="D36" s="4">
        <v>10000</v>
      </c>
      <c r="E36" s="4" t="s">
        <v>142</v>
      </c>
      <c r="F36" s="4" t="s">
        <v>47</v>
      </c>
      <c r="G36" s="4" t="s">
        <v>47</v>
      </c>
      <c r="H36" s="12">
        <v>6250</v>
      </c>
      <c r="I36" s="4" t="s">
        <v>105</v>
      </c>
      <c r="J36" s="37" t="s">
        <v>177</v>
      </c>
      <c r="K36" s="20">
        <f>H36*48</f>
        <v>300000</v>
      </c>
      <c r="L36" s="37" t="s">
        <v>176</v>
      </c>
      <c r="M36" s="6"/>
      <c r="N36" s="6"/>
      <c r="O36" s="20"/>
      <c r="P36" s="6"/>
      <c r="Q36" s="6"/>
      <c r="R36" s="6"/>
      <c r="S36" s="6">
        <f>6250*1</f>
        <v>6250</v>
      </c>
      <c r="T36" s="4">
        <f>H36*2</f>
        <v>12500</v>
      </c>
      <c r="U36" s="6">
        <f>S36*3</f>
        <v>18750</v>
      </c>
      <c r="V36" s="6">
        <f>S36*4</f>
        <v>25000</v>
      </c>
      <c r="W36" s="4">
        <f>S36*5</f>
        <v>31250</v>
      </c>
      <c r="X36" s="4">
        <f>S36*6</f>
        <v>37500</v>
      </c>
      <c r="AA36">
        <v>0</v>
      </c>
      <c r="AB36">
        <v>300000</v>
      </c>
      <c r="AC36" t="str">
        <f>CONCATENATE(AA36,"/",AB36)</f>
        <v>0/300000</v>
      </c>
    </row>
    <row r="37" spans="1:29" ht="30" x14ac:dyDescent="0.25">
      <c r="A37" s="12">
        <v>31</v>
      </c>
      <c r="B37" s="9" t="s">
        <v>86</v>
      </c>
      <c r="C37" s="9" t="s">
        <v>61</v>
      </c>
      <c r="D37" s="4">
        <v>10000</v>
      </c>
      <c r="E37" s="4" t="s">
        <v>142</v>
      </c>
      <c r="F37" s="4" t="s">
        <v>47</v>
      </c>
      <c r="G37" s="4" t="s">
        <v>47</v>
      </c>
      <c r="H37" s="12">
        <v>6250</v>
      </c>
      <c r="I37" s="4" t="s">
        <v>105</v>
      </c>
      <c r="J37" s="37" t="s">
        <v>177</v>
      </c>
      <c r="K37" s="20">
        <f t="shared" ref="K37:K45" si="17">H37*48</f>
        <v>300000</v>
      </c>
      <c r="L37" s="37" t="s">
        <v>176</v>
      </c>
      <c r="M37" s="6"/>
      <c r="N37" s="6"/>
      <c r="O37" s="20"/>
      <c r="P37" s="6"/>
      <c r="Q37" s="6"/>
      <c r="R37" s="6"/>
      <c r="S37" s="6">
        <f>6250*1</f>
        <v>6250</v>
      </c>
      <c r="T37" s="4">
        <f>6250*2</f>
        <v>12500</v>
      </c>
      <c r="U37" s="6">
        <f>S36*3</f>
        <v>18750</v>
      </c>
      <c r="V37" s="6">
        <f t="shared" ref="V37:V45" si="18">S37*4</f>
        <v>25000</v>
      </c>
      <c r="W37" s="4">
        <f t="shared" ref="W37:W45" si="19">S37*5</f>
        <v>31250</v>
      </c>
      <c r="X37" s="4">
        <f t="shared" ref="X37:X45" si="20">S37*6</f>
        <v>37500</v>
      </c>
      <c r="AA37">
        <v>0</v>
      </c>
      <c r="AB37">
        <v>300000</v>
      </c>
      <c r="AC37" t="str">
        <f t="shared" ref="AC37:AC46" si="21">CONCATENATE(AA37,"/",AB37)</f>
        <v>0/300000</v>
      </c>
    </row>
    <row r="38" spans="1:29" ht="30" x14ac:dyDescent="0.25">
      <c r="A38" s="12">
        <v>32</v>
      </c>
      <c r="B38" s="9" t="s">
        <v>87</v>
      </c>
      <c r="C38" s="9" t="s">
        <v>61</v>
      </c>
      <c r="D38" s="4">
        <v>10000</v>
      </c>
      <c r="E38" s="4" t="s">
        <v>142</v>
      </c>
      <c r="F38" s="4" t="s">
        <v>47</v>
      </c>
      <c r="G38" s="4" t="s">
        <v>47</v>
      </c>
      <c r="H38" s="12">
        <v>6250</v>
      </c>
      <c r="I38" s="4" t="s">
        <v>105</v>
      </c>
      <c r="J38" s="37" t="s">
        <v>177</v>
      </c>
      <c r="K38" s="20">
        <f t="shared" si="17"/>
        <v>300000</v>
      </c>
      <c r="L38" s="37" t="s">
        <v>176</v>
      </c>
      <c r="M38" s="6"/>
      <c r="N38" s="6"/>
      <c r="O38" s="20"/>
      <c r="P38" s="6"/>
      <c r="Q38" s="6"/>
      <c r="R38" s="6"/>
      <c r="S38" s="6">
        <f t="shared" ref="S38:S47" si="22">6250*1</f>
        <v>6250</v>
      </c>
      <c r="T38" s="4">
        <f t="shared" ref="T38:T47" si="23">6250*2</f>
        <v>12500</v>
      </c>
      <c r="U38" s="6">
        <f>S38*3</f>
        <v>18750</v>
      </c>
      <c r="V38" s="6">
        <f t="shared" si="18"/>
        <v>25000</v>
      </c>
      <c r="W38" s="4">
        <f t="shared" si="19"/>
        <v>31250</v>
      </c>
      <c r="X38" s="4">
        <f t="shared" si="20"/>
        <v>37500</v>
      </c>
      <c r="AA38">
        <v>0</v>
      </c>
      <c r="AB38">
        <v>300000</v>
      </c>
      <c r="AC38" t="str">
        <f t="shared" si="21"/>
        <v>0/300000</v>
      </c>
    </row>
    <row r="39" spans="1:29" ht="30" x14ac:dyDescent="0.25">
      <c r="A39" s="12">
        <v>33</v>
      </c>
      <c r="B39" s="9" t="s">
        <v>88</v>
      </c>
      <c r="C39" s="9" t="s">
        <v>61</v>
      </c>
      <c r="D39" s="4">
        <v>10000</v>
      </c>
      <c r="E39" s="4" t="s">
        <v>142</v>
      </c>
      <c r="F39" s="4" t="s">
        <v>47</v>
      </c>
      <c r="G39" s="4" t="s">
        <v>47</v>
      </c>
      <c r="H39" s="12">
        <v>6250</v>
      </c>
      <c r="I39" s="4" t="s">
        <v>105</v>
      </c>
      <c r="J39" s="37" t="s">
        <v>177</v>
      </c>
      <c r="K39" s="20">
        <f t="shared" si="17"/>
        <v>300000</v>
      </c>
      <c r="L39" s="37" t="s">
        <v>176</v>
      </c>
      <c r="M39" s="6"/>
      <c r="N39" s="6"/>
      <c r="O39" s="20"/>
      <c r="P39" s="6"/>
      <c r="Q39" s="6"/>
      <c r="R39" s="6"/>
      <c r="S39" s="6">
        <f t="shared" si="22"/>
        <v>6250</v>
      </c>
      <c r="T39" s="4">
        <f t="shared" si="23"/>
        <v>12500</v>
      </c>
      <c r="U39" s="6">
        <f>S39*3</f>
        <v>18750</v>
      </c>
      <c r="V39" s="6">
        <f t="shared" si="18"/>
        <v>25000</v>
      </c>
      <c r="W39" s="4">
        <f t="shared" si="19"/>
        <v>31250</v>
      </c>
      <c r="X39" s="4">
        <f t="shared" si="20"/>
        <v>37500</v>
      </c>
      <c r="AA39">
        <v>0</v>
      </c>
      <c r="AB39">
        <v>300000</v>
      </c>
      <c r="AC39" t="str">
        <f t="shared" si="21"/>
        <v>0/300000</v>
      </c>
    </row>
    <row r="40" spans="1:29" ht="30" x14ac:dyDescent="0.25">
      <c r="A40" s="12">
        <v>34</v>
      </c>
      <c r="B40" s="9" t="s">
        <v>89</v>
      </c>
      <c r="C40" s="9" t="s">
        <v>61</v>
      </c>
      <c r="D40" s="4">
        <v>10000</v>
      </c>
      <c r="E40" s="4" t="s">
        <v>142</v>
      </c>
      <c r="F40" s="4" t="s">
        <v>47</v>
      </c>
      <c r="G40" s="4" t="s">
        <v>47</v>
      </c>
      <c r="H40" s="12">
        <v>6250</v>
      </c>
      <c r="I40" s="4" t="s">
        <v>105</v>
      </c>
      <c r="J40" s="37" t="s">
        <v>177</v>
      </c>
      <c r="K40" s="20">
        <f t="shared" si="17"/>
        <v>300000</v>
      </c>
      <c r="L40" s="37" t="s">
        <v>176</v>
      </c>
      <c r="M40" s="6"/>
      <c r="N40" s="6"/>
      <c r="O40" s="20"/>
      <c r="P40" s="6"/>
      <c r="Q40" s="6"/>
      <c r="R40" s="6"/>
      <c r="S40" s="6">
        <f t="shared" si="22"/>
        <v>6250</v>
      </c>
      <c r="T40" s="4">
        <f t="shared" si="23"/>
        <v>12500</v>
      </c>
      <c r="U40" s="6">
        <f t="shared" ref="U40:U43" si="24">S37*3</f>
        <v>18750</v>
      </c>
      <c r="V40" s="6">
        <f t="shared" si="18"/>
        <v>25000</v>
      </c>
      <c r="W40" s="4">
        <f t="shared" si="19"/>
        <v>31250</v>
      </c>
      <c r="X40" s="4">
        <f t="shared" si="20"/>
        <v>37500</v>
      </c>
      <c r="AA40">
        <v>0</v>
      </c>
      <c r="AB40">
        <v>300000</v>
      </c>
      <c r="AC40" t="str">
        <f t="shared" si="21"/>
        <v>0/300000</v>
      </c>
    </row>
    <row r="41" spans="1:29" ht="30" x14ac:dyDescent="0.25">
      <c r="A41" s="12">
        <v>35</v>
      </c>
      <c r="B41" s="9" t="s">
        <v>90</v>
      </c>
      <c r="C41" s="9" t="s">
        <v>61</v>
      </c>
      <c r="D41" s="4">
        <v>10000</v>
      </c>
      <c r="E41" s="4" t="s">
        <v>142</v>
      </c>
      <c r="F41" s="4" t="s">
        <v>47</v>
      </c>
      <c r="G41" s="4" t="s">
        <v>47</v>
      </c>
      <c r="H41" s="12">
        <v>6250</v>
      </c>
      <c r="I41" s="4" t="s">
        <v>105</v>
      </c>
      <c r="J41" s="37" t="s">
        <v>177</v>
      </c>
      <c r="K41" s="20">
        <f t="shared" si="17"/>
        <v>300000</v>
      </c>
      <c r="L41" s="37" t="s">
        <v>176</v>
      </c>
      <c r="M41" s="6"/>
      <c r="N41" s="6"/>
      <c r="O41" s="20"/>
      <c r="P41" s="6"/>
      <c r="Q41" s="6"/>
      <c r="R41" s="6"/>
      <c r="S41" s="6">
        <f t="shared" si="22"/>
        <v>6250</v>
      </c>
      <c r="T41" s="4">
        <f t="shared" si="23"/>
        <v>12500</v>
      </c>
      <c r="U41" s="6">
        <f t="shared" si="24"/>
        <v>18750</v>
      </c>
      <c r="V41" s="6">
        <f t="shared" si="18"/>
        <v>25000</v>
      </c>
      <c r="W41" s="4">
        <f t="shared" si="19"/>
        <v>31250</v>
      </c>
      <c r="X41" s="4">
        <f t="shared" si="20"/>
        <v>37500</v>
      </c>
      <c r="AA41">
        <v>0</v>
      </c>
      <c r="AB41">
        <v>300000</v>
      </c>
      <c r="AC41" t="str">
        <f t="shared" si="21"/>
        <v>0/300000</v>
      </c>
    </row>
    <row r="42" spans="1:29" ht="30" x14ac:dyDescent="0.25">
      <c r="A42" s="12">
        <v>36</v>
      </c>
      <c r="B42" s="9" t="s">
        <v>91</v>
      </c>
      <c r="C42" s="9" t="s">
        <v>61</v>
      </c>
      <c r="D42" s="4">
        <v>10000</v>
      </c>
      <c r="E42" s="4" t="s">
        <v>142</v>
      </c>
      <c r="F42" s="4" t="s">
        <v>47</v>
      </c>
      <c r="G42" s="4" t="s">
        <v>47</v>
      </c>
      <c r="H42" s="12">
        <v>6250</v>
      </c>
      <c r="I42" s="4" t="s">
        <v>106</v>
      </c>
      <c r="J42" s="37" t="s">
        <v>177</v>
      </c>
      <c r="K42" s="20">
        <f t="shared" si="17"/>
        <v>300000</v>
      </c>
      <c r="L42" s="37" t="s">
        <v>176</v>
      </c>
      <c r="M42" s="6"/>
      <c r="N42" s="6"/>
      <c r="O42" s="20"/>
      <c r="P42" s="6"/>
      <c r="Q42" s="6"/>
      <c r="R42" s="6"/>
      <c r="S42" s="6">
        <f t="shared" si="22"/>
        <v>6250</v>
      </c>
      <c r="T42" s="4">
        <f t="shared" si="23"/>
        <v>12500</v>
      </c>
      <c r="U42" s="6">
        <f t="shared" si="24"/>
        <v>18750</v>
      </c>
      <c r="V42" s="6">
        <f t="shared" si="18"/>
        <v>25000</v>
      </c>
      <c r="W42" s="4">
        <f t="shared" si="19"/>
        <v>31250</v>
      </c>
      <c r="X42" s="4">
        <f t="shared" si="20"/>
        <v>37500</v>
      </c>
      <c r="AA42">
        <v>0</v>
      </c>
      <c r="AB42">
        <v>300000</v>
      </c>
      <c r="AC42" t="str">
        <f t="shared" si="21"/>
        <v>0/300000</v>
      </c>
    </row>
    <row r="43" spans="1:29" ht="30" x14ac:dyDescent="0.25">
      <c r="A43" s="12">
        <v>37</v>
      </c>
      <c r="B43" s="9" t="s">
        <v>92</v>
      </c>
      <c r="C43" s="9" t="s">
        <v>61</v>
      </c>
      <c r="D43" s="4">
        <v>10000</v>
      </c>
      <c r="E43" s="4" t="s">
        <v>142</v>
      </c>
      <c r="F43" s="4" t="s">
        <v>47</v>
      </c>
      <c r="G43" s="4" t="s">
        <v>47</v>
      </c>
      <c r="H43" s="12">
        <v>6250</v>
      </c>
      <c r="I43" s="4" t="s">
        <v>107</v>
      </c>
      <c r="J43" s="37" t="s">
        <v>177</v>
      </c>
      <c r="K43" s="20">
        <f t="shared" si="17"/>
        <v>300000</v>
      </c>
      <c r="L43" s="37" t="s">
        <v>176</v>
      </c>
      <c r="M43" s="6"/>
      <c r="N43" s="6"/>
      <c r="O43" s="20"/>
      <c r="P43" s="6"/>
      <c r="Q43" s="6"/>
      <c r="R43" s="6"/>
      <c r="S43" s="6">
        <f t="shared" si="22"/>
        <v>6250</v>
      </c>
      <c r="T43" s="4">
        <f t="shared" si="23"/>
        <v>12500</v>
      </c>
      <c r="U43" s="6">
        <f t="shared" si="24"/>
        <v>18750</v>
      </c>
      <c r="V43" s="6">
        <f t="shared" si="18"/>
        <v>25000</v>
      </c>
      <c r="W43" s="4">
        <f t="shared" si="19"/>
        <v>31250</v>
      </c>
      <c r="X43" s="4">
        <f t="shared" si="20"/>
        <v>37500</v>
      </c>
      <c r="AA43">
        <v>0</v>
      </c>
      <c r="AB43">
        <v>300000</v>
      </c>
      <c r="AC43" t="str">
        <f t="shared" si="21"/>
        <v>0/300000</v>
      </c>
    </row>
    <row r="44" spans="1:29" ht="30" x14ac:dyDescent="0.25">
      <c r="A44" s="12">
        <v>39</v>
      </c>
      <c r="B44" s="11" t="s">
        <v>108</v>
      </c>
      <c r="C44" s="9" t="s">
        <v>61</v>
      </c>
      <c r="D44" s="4">
        <v>10000</v>
      </c>
      <c r="E44" s="4" t="s">
        <v>142</v>
      </c>
      <c r="F44" s="4" t="s">
        <v>47</v>
      </c>
      <c r="G44" s="4" t="s">
        <v>47</v>
      </c>
      <c r="H44" s="12">
        <v>6250</v>
      </c>
      <c r="I44" s="4" t="s">
        <v>107</v>
      </c>
      <c r="J44" s="37" t="s">
        <v>177</v>
      </c>
      <c r="K44" s="20">
        <f t="shared" si="17"/>
        <v>300000</v>
      </c>
      <c r="L44" s="37" t="s">
        <v>176</v>
      </c>
      <c r="M44" s="6"/>
      <c r="N44" s="6"/>
      <c r="O44" s="20"/>
      <c r="P44" s="6"/>
      <c r="Q44" s="6"/>
      <c r="R44" s="6"/>
      <c r="S44" s="6">
        <f t="shared" si="22"/>
        <v>6250</v>
      </c>
      <c r="T44" s="4">
        <f t="shared" si="23"/>
        <v>12500</v>
      </c>
      <c r="U44" s="6">
        <f>S42*3</f>
        <v>18750</v>
      </c>
      <c r="V44" s="6">
        <f t="shared" si="18"/>
        <v>25000</v>
      </c>
      <c r="W44" s="4">
        <f t="shared" si="19"/>
        <v>31250</v>
      </c>
      <c r="X44" s="4">
        <f t="shared" si="20"/>
        <v>37500</v>
      </c>
      <c r="AA44">
        <v>0</v>
      </c>
      <c r="AB44">
        <v>300000</v>
      </c>
      <c r="AC44" t="str">
        <f t="shared" si="21"/>
        <v>0/300000</v>
      </c>
    </row>
    <row r="45" spans="1:29" ht="30" x14ac:dyDescent="0.25">
      <c r="A45" s="12">
        <v>40</v>
      </c>
      <c r="B45" s="11" t="s">
        <v>109</v>
      </c>
      <c r="C45" s="9" t="s">
        <v>61</v>
      </c>
      <c r="D45" s="4">
        <v>10000</v>
      </c>
      <c r="E45" s="4" t="s">
        <v>142</v>
      </c>
      <c r="F45" s="4" t="s">
        <v>45</v>
      </c>
      <c r="G45" s="4" t="s">
        <v>45</v>
      </c>
      <c r="H45" s="12">
        <v>6250</v>
      </c>
      <c r="I45" s="6" t="s">
        <v>110</v>
      </c>
      <c r="J45" s="37" t="s">
        <v>177</v>
      </c>
      <c r="K45" s="20">
        <f t="shared" si="17"/>
        <v>300000</v>
      </c>
      <c r="L45" s="37" t="s">
        <v>176</v>
      </c>
      <c r="M45" s="6"/>
      <c r="N45" s="6"/>
      <c r="O45" s="20"/>
      <c r="P45" s="6"/>
      <c r="Q45" s="6"/>
      <c r="R45" s="6"/>
      <c r="S45" s="6">
        <f t="shared" si="22"/>
        <v>6250</v>
      </c>
      <c r="T45" s="4">
        <f t="shared" si="23"/>
        <v>12500</v>
      </c>
      <c r="U45" s="6">
        <f>S43*3</f>
        <v>18750</v>
      </c>
      <c r="V45" s="6">
        <f t="shared" si="18"/>
        <v>25000</v>
      </c>
      <c r="W45" s="4">
        <f t="shared" si="19"/>
        <v>31250</v>
      </c>
      <c r="X45" s="4">
        <f t="shared" si="20"/>
        <v>37500</v>
      </c>
      <c r="AA45">
        <v>0</v>
      </c>
      <c r="AB45">
        <v>300000</v>
      </c>
      <c r="AC45" t="str">
        <f t="shared" si="21"/>
        <v>0/300000</v>
      </c>
    </row>
    <row r="46" spans="1:29" ht="30" x14ac:dyDescent="0.25">
      <c r="A46" s="30">
        <v>41</v>
      </c>
      <c r="B46" s="10" t="s">
        <v>124</v>
      </c>
      <c r="C46" s="31" t="s">
        <v>61</v>
      </c>
      <c r="D46" s="32">
        <v>10000</v>
      </c>
      <c r="E46" s="32" t="s">
        <v>142</v>
      </c>
      <c r="F46" s="32" t="s">
        <v>47</v>
      </c>
      <c r="G46" s="32" t="s">
        <v>47</v>
      </c>
      <c r="H46" s="30">
        <v>6250</v>
      </c>
      <c r="I46" s="32" t="s">
        <v>105</v>
      </c>
      <c r="J46" s="37" t="s">
        <v>177</v>
      </c>
      <c r="K46" s="33">
        <f t="shared" ref="K46:K47" si="25">H46*48</f>
        <v>300000</v>
      </c>
      <c r="L46" s="37" t="s">
        <v>176</v>
      </c>
      <c r="M46" s="34"/>
      <c r="N46" s="34"/>
      <c r="O46" s="33"/>
      <c r="P46" s="34"/>
      <c r="Q46" s="34"/>
      <c r="R46" s="34"/>
      <c r="S46" s="34">
        <f t="shared" si="22"/>
        <v>6250</v>
      </c>
      <c r="T46" s="32">
        <f t="shared" si="23"/>
        <v>12500</v>
      </c>
      <c r="U46" s="34">
        <f>S46*3</f>
        <v>18750</v>
      </c>
      <c r="V46" s="34">
        <f t="shared" ref="V46" si="26">S46*4</f>
        <v>25000</v>
      </c>
      <c r="W46" s="32">
        <f t="shared" ref="W46" si="27">S46*5</f>
        <v>31250</v>
      </c>
      <c r="X46" s="32">
        <f t="shared" ref="X46" si="28">S46*6</f>
        <v>37500</v>
      </c>
      <c r="AA46">
        <v>0</v>
      </c>
      <c r="AB46">
        <v>300000</v>
      </c>
      <c r="AC46" t="str">
        <f t="shared" si="21"/>
        <v>0/300000</v>
      </c>
    </row>
    <row r="47" spans="1:29" s="4" customFormat="1" ht="30" x14ac:dyDescent="0.25">
      <c r="A47" s="35">
        <v>42</v>
      </c>
      <c r="B47" s="11" t="s">
        <v>162</v>
      </c>
      <c r="C47" s="11" t="s">
        <v>61</v>
      </c>
      <c r="D47" s="6">
        <v>10000</v>
      </c>
      <c r="E47" s="6" t="s">
        <v>142</v>
      </c>
      <c r="F47" s="4" t="s">
        <v>45</v>
      </c>
      <c r="G47" s="6" t="s">
        <v>45</v>
      </c>
      <c r="H47" s="12">
        <v>6250</v>
      </c>
      <c r="I47" s="6" t="s">
        <v>105</v>
      </c>
      <c r="J47" s="37" t="s">
        <v>177</v>
      </c>
      <c r="K47" s="20">
        <f t="shared" si="25"/>
        <v>300000</v>
      </c>
      <c r="L47" s="37" t="s">
        <v>176</v>
      </c>
      <c r="M47" s="6"/>
      <c r="N47" s="6"/>
      <c r="O47" s="20"/>
      <c r="P47" s="6"/>
      <c r="Q47" s="6"/>
      <c r="R47" s="6"/>
      <c r="S47" s="6">
        <f t="shared" si="22"/>
        <v>6250</v>
      </c>
      <c r="T47" s="4">
        <f t="shared" si="23"/>
        <v>12500</v>
      </c>
      <c r="U47" s="6">
        <f>S47*3</f>
        <v>18750</v>
      </c>
      <c r="V47" s="6">
        <f t="shared" ref="V47" si="29">S47*4</f>
        <v>25000</v>
      </c>
      <c r="W47" s="4">
        <f t="shared" ref="W47" si="30">S47*5</f>
        <v>31250</v>
      </c>
      <c r="X47" s="4">
        <f t="shared" ref="X47" si="31">S47*6</f>
        <v>37500</v>
      </c>
    </row>
    <row r="48" spans="1:29" x14ac:dyDescent="0.25">
      <c r="A48" s="29"/>
      <c r="K48" s="22"/>
    </row>
    <row r="49" spans="1:26" x14ac:dyDescent="0.25">
      <c r="A49" s="50" t="s">
        <v>154</v>
      </c>
      <c r="B49" s="50"/>
      <c r="C49" s="50"/>
      <c r="K49" s="22"/>
    </row>
    <row r="50" spans="1:26" ht="18" customHeight="1" x14ac:dyDescent="0.25">
      <c r="A50" s="2">
        <v>42</v>
      </c>
      <c r="B50" s="3" t="s">
        <v>48</v>
      </c>
      <c r="C50" s="3" t="s">
        <v>58</v>
      </c>
      <c r="D50" s="3">
        <v>24000</v>
      </c>
      <c r="E50" s="3" t="s">
        <v>127</v>
      </c>
      <c r="F50" s="4" t="s">
        <v>41</v>
      </c>
      <c r="G50" s="4"/>
      <c r="H50" s="4"/>
      <c r="I50" s="4"/>
      <c r="J50" s="4"/>
      <c r="K50" s="20"/>
      <c r="L50" s="4"/>
      <c r="M50" s="6"/>
      <c r="N50" s="6"/>
      <c r="O50" s="20"/>
      <c r="P50" s="6"/>
      <c r="Q50" s="6"/>
      <c r="R50" s="6"/>
      <c r="S50" s="6"/>
      <c r="T50" s="4"/>
      <c r="U50" s="6"/>
      <c r="V50" s="6"/>
      <c r="W50" s="4"/>
      <c r="X50" s="4"/>
      <c r="Y50" s="4"/>
      <c r="Z50" s="4"/>
    </row>
    <row r="51" spans="1:26" ht="18" customHeight="1" x14ac:dyDescent="0.25">
      <c r="A51" s="2">
        <v>43</v>
      </c>
      <c r="B51" s="3" t="s">
        <v>18</v>
      </c>
      <c r="C51" s="3" t="s">
        <v>58</v>
      </c>
      <c r="D51" s="3">
        <f>32500+4000</f>
        <v>36500</v>
      </c>
      <c r="E51" s="3" t="s">
        <v>127</v>
      </c>
      <c r="F51" s="4" t="s">
        <v>41</v>
      </c>
      <c r="G51" s="4"/>
      <c r="H51" s="4"/>
      <c r="I51" s="4"/>
      <c r="J51" s="4"/>
      <c r="K51" s="20"/>
      <c r="L51" s="4"/>
      <c r="M51" s="6"/>
      <c r="N51" s="6"/>
      <c r="O51" s="20"/>
      <c r="P51" s="6"/>
      <c r="Q51" s="6"/>
      <c r="R51" s="6"/>
      <c r="S51" s="6"/>
      <c r="T51" s="4"/>
      <c r="U51" s="6"/>
      <c r="V51" s="6"/>
      <c r="W51" s="4"/>
      <c r="X51" s="4"/>
      <c r="Y51" s="4"/>
      <c r="Z51" s="4"/>
    </row>
    <row r="52" spans="1:26" ht="18" customHeight="1" x14ac:dyDescent="0.25">
      <c r="A52" s="2">
        <v>44</v>
      </c>
      <c r="B52" s="3" t="s">
        <v>20</v>
      </c>
      <c r="C52" s="3" t="s">
        <v>64</v>
      </c>
      <c r="D52" s="3">
        <f>33000+2000</f>
        <v>35000</v>
      </c>
      <c r="E52" s="3" t="s">
        <v>143</v>
      </c>
      <c r="F52" s="4" t="s">
        <v>41</v>
      </c>
      <c r="G52" s="4"/>
      <c r="H52" s="4"/>
      <c r="I52" s="4"/>
      <c r="J52" s="4"/>
      <c r="K52" s="20"/>
      <c r="L52" s="4"/>
      <c r="M52" s="6"/>
      <c r="N52" s="6"/>
      <c r="O52" s="20"/>
      <c r="P52" s="6"/>
      <c r="Q52" s="6"/>
      <c r="R52" s="6"/>
      <c r="S52" s="6"/>
      <c r="T52" s="4"/>
      <c r="U52" s="6"/>
      <c r="V52" s="6"/>
      <c r="W52" s="4"/>
      <c r="X52" s="4"/>
      <c r="Y52" s="4"/>
      <c r="Z52" s="4"/>
    </row>
    <row r="53" spans="1:26" ht="18" customHeight="1" x14ac:dyDescent="0.25">
      <c r="A53" s="2">
        <v>45</v>
      </c>
      <c r="B53" s="3" t="s">
        <v>21</v>
      </c>
      <c r="C53" s="3" t="s">
        <v>57</v>
      </c>
      <c r="D53" s="3">
        <v>29000</v>
      </c>
      <c r="E53" s="3" t="s">
        <v>128</v>
      </c>
      <c r="F53" s="4" t="s">
        <v>41</v>
      </c>
      <c r="G53" s="4"/>
      <c r="H53" s="4"/>
      <c r="I53" s="4"/>
      <c r="J53" s="4"/>
      <c r="K53" s="20"/>
      <c r="L53" s="4"/>
      <c r="M53" s="6"/>
      <c r="N53" s="6"/>
      <c r="O53" s="20"/>
      <c r="P53" s="6"/>
      <c r="Q53" s="6"/>
      <c r="R53" s="6"/>
      <c r="S53" s="6"/>
      <c r="T53" s="4"/>
      <c r="U53" s="6"/>
      <c r="V53" s="6"/>
      <c r="W53" s="4"/>
      <c r="X53" s="4"/>
      <c r="Y53" s="4"/>
      <c r="Z53" s="4"/>
    </row>
    <row r="54" spans="1:26" ht="18" customHeight="1" x14ac:dyDescent="0.25">
      <c r="A54" s="2">
        <v>46</v>
      </c>
      <c r="B54" s="3" t="s">
        <v>24</v>
      </c>
      <c r="C54" s="3" t="s">
        <v>58</v>
      </c>
      <c r="D54" s="3">
        <v>35000</v>
      </c>
      <c r="E54" s="3" t="s">
        <v>127</v>
      </c>
      <c r="F54" s="4" t="s">
        <v>41</v>
      </c>
      <c r="G54" s="4"/>
      <c r="H54" s="4"/>
      <c r="I54" s="4"/>
      <c r="J54" s="4"/>
      <c r="K54" s="20"/>
      <c r="L54" s="4"/>
      <c r="M54" s="6"/>
      <c r="N54" s="6"/>
      <c r="O54" s="20"/>
      <c r="P54" s="6"/>
      <c r="Q54" s="6"/>
      <c r="R54" s="6"/>
      <c r="S54" s="6"/>
      <c r="T54" s="4"/>
      <c r="U54" s="6"/>
      <c r="V54" s="6"/>
      <c r="W54" s="4"/>
      <c r="X54" s="4"/>
      <c r="Y54" s="4"/>
      <c r="Z54" s="4"/>
    </row>
    <row r="55" spans="1:26" ht="18" customHeight="1" x14ac:dyDescent="0.25">
      <c r="A55" s="2">
        <v>47</v>
      </c>
      <c r="B55" s="3" t="s">
        <v>25</v>
      </c>
      <c r="C55" s="3" t="s">
        <v>57</v>
      </c>
      <c r="D55" s="3">
        <v>36000</v>
      </c>
      <c r="E55" s="3" t="s">
        <v>128</v>
      </c>
      <c r="F55" s="4" t="s">
        <v>41</v>
      </c>
      <c r="G55" s="4"/>
      <c r="H55" s="4"/>
      <c r="I55" s="4"/>
      <c r="J55" s="4"/>
      <c r="K55" s="20"/>
      <c r="L55" s="4"/>
      <c r="M55" s="6"/>
      <c r="N55" s="6"/>
      <c r="O55" s="20"/>
      <c r="P55" s="6"/>
      <c r="Q55" s="6"/>
      <c r="R55" s="6"/>
      <c r="S55" s="6"/>
      <c r="T55" s="4"/>
      <c r="U55" s="6"/>
      <c r="V55" s="6"/>
      <c r="W55" s="4"/>
      <c r="X55" s="4"/>
      <c r="Y55" s="4"/>
      <c r="Z55" s="4"/>
    </row>
    <row r="56" spans="1:26" ht="18" customHeight="1" x14ac:dyDescent="0.25">
      <c r="A56" s="2">
        <v>48</v>
      </c>
      <c r="B56" s="3" t="s">
        <v>17</v>
      </c>
      <c r="C56" s="3" t="s">
        <v>60</v>
      </c>
      <c r="D56" s="3">
        <v>40000</v>
      </c>
      <c r="E56" s="3" t="s">
        <v>127</v>
      </c>
      <c r="F56" s="4" t="s">
        <v>43</v>
      </c>
      <c r="G56" s="4" t="s">
        <v>119</v>
      </c>
      <c r="H56" s="4"/>
      <c r="I56" s="4"/>
      <c r="J56" s="4"/>
      <c r="K56" s="20"/>
      <c r="L56" s="4"/>
      <c r="M56" s="6"/>
      <c r="N56" s="6"/>
      <c r="O56" s="20"/>
      <c r="P56" s="6"/>
      <c r="Q56" s="6"/>
      <c r="R56" s="6"/>
      <c r="S56" s="6"/>
      <c r="T56" s="4"/>
      <c r="U56" s="6"/>
      <c r="V56" s="6"/>
      <c r="W56" s="4"/>
      <c r="X56" s="4"/>
      <c r="Y56" s="4"/>
      <c r="Z56" s="4"/>
    </row>
    <row r="57" spans="1:26" ht="18" customHeight="1" x14ac:dyDescent="0.25">
      <c r="A57" s="2">
        <v>49</v>
      </c>
      <c r="B57" s="3" t="s">
        <v>29</v>
      </c>
      <c r="C57" s="3" t="s">
        <v>62</v>
      </c>
      <c r="D57" s="3">
        <v>18000</v>
      </c>
      <c r="E57" s="3" t="s">
        <v>130</v>
      </c>
      <c r="F57" s="4" t="s">
        <v>43</v>
      </c>
      <c r="G57" s="4" t="s">
        <v>95</v>
      </c>
      <c r="H57" s="4"/>
      <c r="I57" s="4"/>
      <c r="J57" s="4"/>
      <c r="K57" s="20"/>
      <c r="L57" s="4"/>
      <c r="M57" s="6"/>
      <c r="N57" s="6"/>
      <c r="O57" s="20"/>
      <c r="P57" s="6"/>
      <c r="Q57" s="6"/>
      <c r="R57" s="6"/>
      <c r="S57" s="6"/>
      <c r="T57" s="4"/>
      <c r="U57" s="6"/>
      <c r="V57" s="6"/>
      <c r="W57" s="4"/>
      <c r="X57" s="4"/>
      <c r="Y57" s="4"/>
      <c r="Z57" s="4"/>
    </row>
    <row r="58" spans="1:26" ht="18" customHeight="1" x14ac:dyDescent="0.25">
      <c r="A58" s="2">
        <v>50</v>
      </c>
      <c r="B58" s="3" t="s">
        <v>30</v>
      </c>
      <c r="C58" s="3" t="s">
        <v>62</v>
      </c>
      <c r="D58" s="3">
        <v>25000</v>
      </c>
      <c r="E58" s="3" t="s">
        <v>130</v>
      </c>
      <c r="F58" s="4" t="s">
        <v>43</v>
      </c>
      <c r="G58" s="4" t="s">
        <v>49</v>
      </c>
      <c r="H58" s="4"/>
      <c r="I58" s="4"/>
      <c r="J58" s="4"/>
      <c r="K58" s="20"/>
      <c r="L58" s="4"/>
      <c r="M58" s="6"/>
      <c r="N58" s="6"/>
      <c r="O58" s="20"/>
      <c r="P58" s="6"/>
      <c r="Q58" s="6"/>
      <c r="R58" s="6"/>
      <c r="S58" s="6"/>
      <c r="T58" s="4"/>
      <c r="U58" s="6"/>
      <c r="V58" s="6"/>
      <c r="W58" s="4"/>
      <c r="X58" s="4"/>
      <c r="Y58" s="4"/>
      <c r="Z58" s="4"/>
    </row>
    <row r="59" spans="1:26" x14ac:dyDescent="0.25">
      <c r="A59" s="2">
        <v>51</v>
      </c>
      <c r="B59" s="9" t="s">
        <v>77</v>
      </c>
      <c r="C59" s="9" t="s">
        <v>78</v>
      </c>
      <c r="D59" s="4">
        <v>23000</v>
      </c>
      <c r="E59" s="3"/>
      <c r="F59" s="4" t="s">
        <v>45</v>
      </c>
      <c r="G59" s="4" t="s">
        <v>121</v>
      </c>
      <c r="H59" s="4"/>
      <c r="I59" s="4"/>
      <c r="J59" s="4"/>
      <c r="K59" s="20"/>
      <c r="L59" s="4"/>
      <c r="M59" s="6"/>
      <c r="N59" s="6"/>
      <c r="O59" s="20"/>
      <c r="P59" s="6"/>
      <c r="Q59" s="6"/>
      <c r="R59" s="6"/>
      <c r="S59" s="6"/>
      <c r="T59" s="4"/>
      <c r="U59" s="6"/>
      <c r="V59" s="6"/>
      <c r="W59" s="4"/>
      <c r="X59" s="4"/>
      <c r="Y59" s="4"/>
      <c r="Z59" s="4"/>
    </row>
    <row r="60" spans="1:26" x14ac:dyDescent="0.25">
      <c r="A60" s="2">
        <v>52</v>
      </c>
      <c r="B60" s="9" t="s">
        <v>79</v>
      </c>
      <c r="C60" s="9" t="s">
        <v>80</v>
      </c>
      <c r="D60" s="4">
        <v>45000</v>
      </c>
      <c r="E60" s="3" t="s">
        <v>129</v>
      </c>
      <c r="F60" s="4" t="s">
        <v>93</v>
      </c>
      <c r="G60" s="4" t="s">
        <v>94</v>
      </c>
      <c r="H60" s="4"/>
      <c r="I60" s="4"/>
      <c r="J60" s="4"/>
      <c r="K60" s="20"/>
      <c r="L60" s="4"/>
      <c r="M60" s="6"/>
      <c r="N60" s="6"/>
      <c r="O60" s="20"/>
      <c r="P60" s="6"/>
      <c r="Q60" s="6"/>
      <c r="R60" s="6"/>
      <c r="S60" s="6"/>
      <c r="T60" s="4"/>
      <c r="U60" s="6"/>
      <c r="V60" s="6"/>
      <c r="W60" s="4"/>
      <c r="X60" s="4"/>
      <c r="Y60" s="4"/>
      <c r="Z60" s="4"/>
    </row>
    <row r="61" spans="1:26" x14ac:dyDescent="0.25">
      <c r="A61" s="2">
        <v>53</v>
      </c>
      <c r="B61" s="9" t="s">
        <v>81</v>
      </c>
      <c r="C61" s="9" t="s">
        <v>82</v>
      </c>
      <c r="D61" s="4">
        <v>20000</v>
      </c>
      <c r="E61" s="3"/>
      <c r="F61" s="4" t="s">
        <v>66</v>
      </c>
      <c r="G61" s="4" t="s">
        <v>49</v>
      </c>
      <c r="H61" s="4"/>
      <c r="I61" s="4"/>
      <c r="J61" s="4"/>
      <c r="K61" s="20"/>
      <c r="L61" s="4"/>
      <c r="M61" s="6"/>
      <c r="N61" s="6"/>
      <c r="O61" s="20"/>
      <c r="P61" s="6"/>
      <c r="Q61" s="6"/>
      <c r="R61" s="6"/>
      <c r="S61" s="6"/>
      <c r="T61" s="4"/>
      <c r="U61" s="6"/>
      <c r="V61" s="6"/>
      <c r="W61" s="4"/>
      <c r="X61" s="4"/>
      <c r="Y61" s="4"/>
      <c r="Z61" s="4"/>
    </row>
    <row r="62" spans="1:26" x14ac:dyDescent="0.25">
      <c r="A62" s="2">
        <v>54</v>
      </c>
      <c r="B62" s="9" t="s">
        <v>85</v>
      </c>
      <c r="C62" s="9" t="s">
        <v>78</v>
      </c>
      <c r="D62" s="4">
        <v>25000</v>
      </c>
      <c r="E62" s="3"/>
      <c r="F62" s="4" t="s">
        <v>66</v>
      </c>
      <c r="G62" s="4" t="s">
        <v>49</v>
      </c>
      <c r="H62" s="4"/>
      <c r="I62" s="4"/>
      <c r="J62" s="4"/>
      <c r="K62" s="20"/>
      <c r="L62" s="4"/>
      <c r="M62" s="6"/>
      <c r="N62" s="6"/>
      <c r="O62" s="20"/>
      <c r="P62" s="6"/>
      <c r="Q62" s="6"/>
      <c r="R62" s="6"/>
      <c r="S62" s="6"/>
      <c r="T62" s="4"/>
      <c r="U62" s="6"/>
      <c r="V62" s="6"/>
      <c r="W62" s="4"/>
      <c r="X62" s="4"/>
      <c r="Y62" s="4"/>
      <c r="Z62" s="4"/>
    </row>
    <row r="63" spans="1:26" ht="25.5" x14ac:dyDescent="0.25">
      <c r="A63" s="2">
        <v>55</v>
      </c>
      <c r="B63" s="9" t="s">
        <v>83</v>
      </c>
      <c r="C63" s="9" t="s">
        <v>78</v>
      </c>
      <c r="D63" s="4">
        <v>18000</v>
      </c>
      <c r="E63" s="3" t="s">
        <v>144</v>
      </c>
      <c r="F63" s="4" t="s">
        <v>66</v>
      </c>
      <c r="G63" s="4" t="s">
        <v>49</v>
      </c>
      <c r="H63" s="4"/>
      <c r="I63" s="4"/>
      <c r="J63" s="4"/>
      <c r="K63" s="20"/>
      <c r="L63" s="4"/>
      <c r="M63" s="6"/>
      <c r="N63" s="6"/>
      <c r="O63" s="20"/>
      <c r="P63" s="6"/>
      <c r="Q63" s="6"/>
      <c r="R63" s="6"/>
      <c r="S63" s="6"/>
      <c r="T63" s="4"/>
      <c r="U63" s="6"/>
      <c r="V63" s="6"/>
      <c r="W63" s="4"/>
      <c r="X63" s="4"/>
      <c r="Y63" s="4"/>
      <c r="Z63" s="4"/>
    </row>
    <row r="64" spans="1:26" ht="18" customHeight="1" x14ac:dyDescent="0.25">
      <c r="A64" s="2">
        <v>56</v>
      </c>
      <c r="B64" s="3" t="s">
        <v>8</v>
      </c>
      <c r="C64" s="3" t="s">
        <v>63</v>
      </c>
      <c r="D64" s="3">
        <f>52000+8000</f>
        <v>60000</v>
      </c>
      <c r="E64" s="3" t="s">
        <v>131</v>
      </c>
      <c r="F64" s="4" t="s">
        <v>41</v>
      </c>
      <c r="G64" s="4"/>
      <c r="H64" s="4"/>
      <c r="I64" s="4"/>
      <c r="J64" s="4"/>
      <c r="K64" s="4"/>
      <c r="L64" s="4"/>
      <c r="M64" s="6"/>
      <c r="N64" s="6"/>
      <c r="O64" s="20"/>
      <c r="P64" s="6"/>
      <c r="Q64" s="6"/>
      <c r="R64" s="6"/>
      <c r="S64" s="6"/>
      <c r="T64" s="4"/>
      <c r="U64" s="6"/>
      <c r="V64" s="6"/>
      <c r="W64" s="4"/>
      <c r="X64" s="4"/>
      <c r="Y64" s="4"/>
      <c r="Z64" s="4"/>
    </row>
    <row r="65" spans="1:28" ht="18" customHeight="1" x14ac:dyDescent="0.25">
      <c r="A65" s="2">
        <v>57</v>
      </c>
      <c r="B65" s="3" t="s">
        <v>10</v>
      </c>
      <c r="C65" s="3" t="s">
        <v>64</v>
      </c>
      <c r="D65" s="3">
        <v>45000</v>
      </c>
      <c r="E65" s="3" t="s">
        <v>132</v>
      </c>
      <c r="F65" s="4" t="s">
        <v>41</v>
      </c>
      <c r="G65" s="4"/>
      <c r="H65" s="4"/>
      <c r="I65" s="4"/>
      <c r="J65" s="4"/>
      <c r="K65" s="4"/>
      <c r="L65" s="4"/>
      <c r="M65" s="6"/>
      <c r="N65" s="6"/>
      <c r="O65" s="20"/>
      <c r="P65" s="6"/>
      <c r="Q65" s="6"/>
      <c r="R65" s="6"/>
      <c r="S65" s="6"/>
      <c r="T65" s="4"/>
      <c r="U65" s="6"/>
      <c r="V65" s="6"/>
      <c r="W65" s="4"/>
      <c r="X65" s="4"/>
      <c r="Y65" s="4"/>
      <c r="Z65" s="4"/>
    </row>
    <row r="66" spans="1:28" ht="18" customHeight="1" x14ac:dyDescent="0.25">
      <c r="A66" s="2">
        <v>58</v>
      </c>
      <c r="B66" s="3" t="s">
        <v>11</v>
      </c>
      <c r="C66" s="3" t="s">
        <v>64</v>
      </c>
      <c r="D66" s="3">
        <v>35000</v>
      </c>
      <c r="E66" s="3" t="s">
        <v>133</v>
      </c>
      <c r="F66" s="4" t="s">
        <v>41</v>
      </c>
      <c r="G66" s="4"/>
      <c r="H66" s="4"/>
      <c r="I66" s="4"/>
      <c r="J66" s="4"/>
      <c r="K66" s="4"/>
      <c r="L66" s="4"/>
      <c r="M66" s="6"/>
      <c r="N66" s="6"/>
      <c r="O66" s="20"/>
      <c r="P66" s="6"/>
      <c r="Q66" s="6"/>
      <c r="R66" s="6"/>
      <c r="S66" s="6"/>
      <c r="T66" s="4"/>
      <c r="U66" s="6"/>
      <c r="V66" s="6"/>
      <c r="W66" s="4"/>
      <c r="X66" s="4"/>
      <c r="Y66" s="4"/>
      <c r="Z66" s="4"/>
    </row>
    <row r="67" spans="1:28" ht="18" customHeight="1" x14ac:dyDescent="0.25">
      <c r="A67" s="2">
        <v>59</v>
      </c>
      <c r="B67" s="3" t="s">
        <v>16</v>
      </c>
      <c r="C67" s="3" t="s">
        <v>64</v>
      </c>
      <c r="D67" s="3">
        <f>24000+1000</f>
        <v>25000</v>
      </c>
      <c r="E67" s="3" t="s">
        <v>134</v>
      </c>
      <c r="F67" s="4" t="s">
        <v>41</v>
      </c>
      <c r="G67" s="4"/>
      <c r="H67" s="4"/>
      <c r="I67" s="4"/>
      <c r="J67" s="4"/>
      <c r="K67" s="4"/>
      <c r="L67" s="4"/>
      <c r="M67" s="6"/>
      <c r="N67" s="6"/>
      <c r="O67" s="20"/>
      <c r="P67" s="6"/>
      <c r="Q67" s="6"/>
      <c r="R67" s="6"/>
      <c r="S67" s="6"/>
      <c r="T67" s="4"/>
      <c r="U67" s="6"/>
      <c r="V67" s="6"/>
      <c r="W67" s="4"/>
      <c r="X67" s="4"/>
      <c r="Y67" s="4"/>
      <c r="Z67" s="4"/>
    </row>
    <row r="68" spans="1:28" ht="25.5" x14ac:dyDescent="0.25">
      <c r="A68" s="2">
        <v>60</v>
      </c>
      <c r="B68" s="14" t="s">
        <v>68</v>
      </c>
      <c r="C68" s="14" t="s">
        <v>135</v>
      </c>
      <c r="D68" s="14">
        <v>25000</v>
      </c>
      <c r="E68" s="14" t="s">
        <v>136</v>
      </c>
      <c r="F68" s="4" t="s">
        <v>43</v>
      </c>
      <c r="G68" s="4" t="s">
        <v>93</v>
      </c>
      <c r="H68" s="12"/>
      <c r="I68" s="4"/>
      <c r="J68" s="4"/>
      <c r="K68" s="4"/>
      <c r="L68" s="4"/>
      <c r="M68" s="6"/>
      <c r="N68" s="6"/>
      <c r="O68" s="20"/>
      <c r="P68" s="6"/>
      <c r="Q68" s="6"/>
      <c r="R68" s="6"/>
      <c r="S68" s="6"/>
      <c r="T68" s="4"/>
      <c r="U68" s="6"/>
      <c r="V68" s="6"/>
      <c r="W68" s="4"/>
      <c r="X68" s="4"/>
      <c r="Y68" s="4"/>
      <c r="Z68" s="4"/>
    </row>
    <row r="70" spans="1:28" x14ac:dyDescent="0.25">
      <c r="A70" s="52" t="s">
        <v>161</v>
      </c>
      <c r="B70" s="52"/>
      <c r="C70" s="52"/>
      <c r="D70" s="52"/>
      <c r="E70" s="52"/>
      <c r="F70" s="52"/>
      <c r="G70" s="52"/>
      <c r="H70" s="52"/>
      <c r="I70" s="52"/>
      <c r="J70" s="52"/>
    </row>
    <row r="71" spans="1:28" ht="33" customHeight="1" x14ac:dyDescent="0.25">
      <c r="A71" s="8" t="s">
        <v>40</v>
      </c>
      <c r="B71" s="8" t="s">
        <v>0</v>
      </c>
      <c r="C71" s="8" t="s">
        <v>50</v>
      </c>
      <c r="D71" s="8" t="s">
        <v>38</v>
      </c>
      <c r="E71" s="8" t="s">
        <v>122</v>
      </c>
      <c r="F71" s="8" t="s">
        <v>39</v>
      </c>
      <c r="G71" s="8" t="s">
        <v>149</v>
      </c>
      <c r="H71" s="8" t="s">
        <v>150</v>
      </c>
      <c r="I71" s="8" t="s">
        <v>101</v>
      </c>
      <c r="J71" s="8" t="s">
        <v>102</v>
      </c>
      <c r="K71" s="8" t="s">
        <v>151</v>
      </c>
      <c r="L71" s="8" t="s">
        <v>152</v>
      </c>
      <c r="M71" s="24" t="s">
        <v>111</v>
      </c>
      <c r="N71" s="24" t="s">
        <v>112</v>
      </c>
      <c r="O71" s="23" t="s">
        <v>113</v>
      </c>
      <c r="P71" s="24" t="s">
        <v>114</v>
      </c>
      <c r="Q71" s="24" t="s">
        <v>69</v>
      </c>
      <c r="R71" s="24" t="s">
        <v>70</v>
      </c>
      <c r="S71" s="24" t="s">
        <v>71</v>
      </c>
      <c r="T71" s="8" t="s">
        <v>72</v>
      </c>
      <c r="U71" s="24" t="s">
        <v>73</v>
      </c>
      <c r="V71" s="24" t="s">
        <v>74</v>
      </c>
      <c r="W71" s="8" t="s">
        <v>75</v>
      </c>
      <c r="X71" s="8" t="s">
        <v>76</v>
      </c>
      <c r="Y71" s="8" t="s">
        <v>65</v>
      </c>
      <c r="Z71" s="4"/>
    </row>
    <row r="72" spans="1:28" ht="30" x14ac:dyDescent="0.25">
      <c r="A72" s="4">
        <v>1</v>
      </c>
      <c r="B72" s="4" t="s">
        <v>163</v>
      </c>
      <c r="C72" s="4" t="s">
        <v>61</v>
      </c>
      <c r="D72" s="4">
        <v>10000</v>
      </c>
      <c r="E72" s="4" t="s">
        <v>170</v>
      </c>
      <c r="F72" s="4" t="s">
        <v>47</v>
      </c>
      <c r="G72" s="4" t="s">
        <v>47</v>
      </c>
      <c r="H72" s="12">
        <v>6250</v>
      </c>
      <c r="I72" s="4" t="s">
        <v>173</v>
      </c>
      <c r="J72" s="37" t="s">
        <v>182</v>
      </c>
      <c r="K72" s="20">
        <f>H72*48</f>
        <v>300000</v>
      </c>
      <c r="L72" s="37" t="s">
        <v>176</v>
      </c>
      <c r="M72" s="6"/>
      <c r="N72" s="6"/>
      <c r="O72" s="20"/>
      <c r="P72" s="6"/>
      <c r="Q72" s="6"/>
      <c r="R72" s="6"/>
      <c r="S72" s="6"/>
      <c r="T72" s="4"/>
      <c r="U72" s="6">
        <v>6250</v>
      </c>
      <c r="V72" s="6">
        <v>12500</v>
      </c>
      <c r="W72" s="4">
        <v>18750</v>
      </c>
      <c r="X72" s="4">
        <v>25000</v>
      </c>
      <c r="Y72" s="4">
        <v>31250</v>
      </c>
      <c r="Z72" s="4"/>
      <c r="AB72">
        <v>300000</v>
      </c>
    </row>
    <row r="73" spans="1:28" ht="30" x14ac:dyDescent="0.25">
      <c r="A73" s="4">
        <v>2</v>
      </c>
      <c r="B73" s="4" t="s">
        <v>164</v>
      </c>
      <c r="C73" s="4" t="s">
        <v>61</v>
      </c>
      <c r="D73" s="4">
        <v>10000</v>
      </c>
      <c r="E73" s="4" t="s">
        <v>170</v>
      </c>
      <c r="F73" s="4" t="s">
        <v>47</v>
      </c>
      <c r="G73" s="4" t="s">
        <v>47</v>
      </c>
      <c r="H73" s="12">
        <v>6250</v>
      </c>
      <c r="I73" s="4" t="s">
        <v>173</v>
      </c>
      <c r="J73" s="37" t="s">
        <v>182</v>
      </c>
      <c r="K73" s="20">
        <f t="shared" ref="K73:K81" si="32">H73*48</f>
        <v>300000</v>
      </c>
      <c r="L73" s="37" t="s">
        <v>176</v>
      </c>
      <c r="M73" s="6"/>
      <c r="N73" s="6"/>
      <c r="O73" s="20"/>
      <c r="P73" s="6"/>
      <c r="Q73" s="6"/>
      <c r="R73" s="6"/>
      <c r="S73" s="6"/>
      <c r="T73" s="4"/>
      <c r="U73" s="6">
        <v>6250</v>
      </c>
      <c r="V73" s="6">
        <v>12500</v>
      </c>
      <c r="W73" s="4">
        <v>18750</v>
      </c>
      <c r="X73" s="4">
        <v>25000</v>
      </c>
      <c r="Y73" s="4">
        <v>31250</v>
      </c>
      <c r="Z73" s="4"/>
      <c r="AB73">
        <v>300000</v>
      </c>
    </row>
    <row r="74" spans="1:28" ht="30" x14ac:dyDescent="0.25">
      <c r="A74" s="4">
        <v>3</v>
      </c>
      <c r="B74" s="4" t="s">
        <v>165</v>
      </c>
      <c r="C74" s="4" t="s">
        <v>61</v>
      </c>
      <c r="D74" s="4">
        <v>10000</v>
      </c>
      <c r="E74" s="4" t="s">
        <v>170</v>
      </c>
      <c r="F74" s="4" t="s">
        <v>45</v>
      </c>
      <c r="G74" s="4" t="s">
        <v>45</v>
      </c>
      <c r="H74" s="12">
        <v>6250</v>
      </c>
      <c r="I74" s="4" t="s">
        <v>173</v>
      </c>
      <c r="J74" s="37" t="s">
        <v>182</v>
      </c>
      <c r="K74" s="20">
        <f t="shared" si="32"/>
        <v>300000</v>
      </c>
      <c r="L74" s="37" t="s">
        <v>176</v>
      </c>
      <c r="M74" s="6"/>
      <c r="N74" s="6"/>
      <c r="O74" s="20"/>
      <c r="P74" s="6"/>
      <c r="Q74" s="6"/>
      <c r="R74" s="6"/>
      <c r="S74" s="6"/>
      <c r="T74" s="4"/>
      <c r="U74" s="6">
        <v>6250</v>
      </c>
      <c r="V74" s="6">
        <v>12500</v>
      </c>
      <c r="W74" s="4">
        <v>18750</v>
      </c>
      <c r="X74" s="4">
        <v>25000</v>
      </c>
      <c r="Y74" s="4">
        <v>31250</v>
      </c>
      <c r="Z74" s="4"/>
      <c r="AB74">
        <v>300000</v>
      </c>
    </row>
    <row r="75" spans="1:28" ht="30" x14ac:dyDescent="0.25">
      <c r="A75" s="4">
        <v>4</v>
      </c>
      <c r="B75" s="4" t="s">
        <v>166</v>
      </c>
      <c r="C75" s="4" t="s">
        <v>61</v>
      </c>
      <c r="D75" s="4">
        <v>10000</v>
      </c>
      <c r="E75" s="4" t="s">
        <v>171</v>
      </c>
      <c r="F75" s="4" t="s">
        <v>47</v>
      </c>
      <c r="G75" s="4" t="s">
        <v>47</v>
      </c>
      <c r="H75" s="12">
        <v>6250</v>
      </c>
      <c r="I75" s="4" t="s">
        <v>175</v>
      </c>
      <c r="J75" s="37" t="s">
        <v>182</v>
      </c>
      <c r="K75" s="20">
        <f t="shared" si="32"/>
        <v>300000</v>
      </c>
      <c r="L75" s="37" t="s">
        <v>176</v>
      </c>
      <c r="M75" s="6"/>
      <c r="N75" s="6"/>
      <c r="O75" s="20"/>
      <c r="P75" s="6"/>
      <c r="Q75" s="6"/>
      <c r="R75" s="6"/>
      <c r="S75" s="6"/>
      <c r="T75" s="4"/>
      <c r="U75" s="6">
        <v>6250</v>
      </c>
      <c r="V75" s="6">
        <v>12500</v>
      </c>
      <c r="W75" s="4">
        <v>18750</v>
      </c>
      <c r="X75" s="4">
        <v>25000</v>
      </c>
      <c r="Y75" s="4">
        <v>31250</v>
      </c>
      <c r="Z75" s="4"/>
      <c r="AB75">
        <v>300000</v>
      </c>
    </row>
    <row r="76" spans="1:28" ht="30" x14ac:dyDescent="0.25">
      <c r="A76" s="4">
        <v>5</v>
      </c>
      <c r="B76" s="4" t="s">
        <v>167</v>
      </c>
      <c r="C76" s="4" t="s">
        <v>61</v>
      </c>
      <c r="D76" s="4">
        <v>10000</v>
      </c>
      <c r="E76" s="4" t="s">
        <v>171</v>
      </c>
      <c r="F76" s="4" t="s">
        <v>47</v>
      </c>
      <c r="G76" s="4" t="s">
        <v>47</v>
      </c>
      <c r="H76" s="12">
        <v>6250</v>
      </c>
      <c r="I76" s="4" t="s">
        <v>175</v>
      </c>
      <c r="J76" s="37" t="s">
        <v>182</v>
      </c>
      <c r="K76" s="20">
        <f t="shared" si="32"/>
        <v>300000</v>
      </c>
      <c r="L76" s="37" t="s">
        <v>176</v>
      </c>
      <c r="M76" s="6"/>
      <c r="N76" s="6"/>
      <c r="O76" s="20"/>
      <c r="P76" s="6"/>
      <c r="Q76" s="6"/>
      <c r="R76" s="6"/>
      <c r="S76" s="6"/>
      <c r="T76" s="4"/>
      <c r="U76" s="6">
        <v>6250</v>
      </c>
      <c r="V76" s="6">
        <v>12500</v>
      </c>
      <c r="W76" s="4">
        <v>18750</v>
      </c>
      <c r="X76" s="4">
        <v>25000</v>
      </c>
      <c r="Y76" s="4">
        <v>31250</v>
      </c>
      <c r="Z76" s="4"/>
      <c r="AB76">
        <v>300000</v>
      </c>
    </row>
    <row r="77" spans="1:28" ht="30" x14ac:dyDescent="0.25">
      <c r="A77" s="4">
        <v>6</v>
      </c>
      <c r="B77" s="4" t="s">
        <v>168</v>
      </c>
      <c r="C77" s="4" t="s">
        <v>61</v>
      </c>
      <c r="D77" s="4">
        <v>10000</v>
      </c>
      <c r="E77" s="4" t="s">
        <v>172</v>
      </c>
      <c r="F77" s="4"/>
      <c r="G77" s="4"/>
      <c r="H77" s="12">
        <v>6250</v>
      </c>
      <c r="I77" s="4" t="s">
        <v>174</v>
      </c>
      <c r="J77" s="37" t="s">
        <v>182</v>
      </c>
      <c r="K77" s="20">
        <f t="shared" si="32"/>
        <v>300000</v>
      </c>
      <c r="L77" s="37" t="s">
        <v>176</v>
      </c>
      <c r="M77" s="6"/>
      <c r="N77" s="6"/>
      <c r="O77" s="20"/>
      <c r="P77" s="6"/>
      <c r="Q77" s="6"/>
      <c r="R77" s="6"/>
      <c r="S77" s="6"/>
      <c r="T77" s="4"/>
      <c r="U77" s="6">
        <v>6250</v>
      </c>
      <c r="V77" s="6">
        <v>12500</v>
      </c>
      <c r="W77" s="4">
        <v>18750</v>
      </c>
      <c r="X77" s="4">
        <v>25000</v>
      </c>
      <c r="Y77" s="4">
        <v>31250</v>
      </c>
      <c r="Z77" s="4"/>
      <c r="AB77">
        <v>300000</v>
      </c>
    </row>
    <row r="78" spans="1:28" ht="30" x14ac:dyDescent="0.25">
      <c r="A78" s="4">
        <v>7</v>
      </c>
      <c r="B78" s="4" t="s">
        <v>169</v>
      </c>
      <c r="C78" s="4" t="s">
        <v>61</v>
      </c>
      <c r="D78" s="4">
        <v>10000</v>
      </c>
      <c r="E78" s="4" t="s">
        <v>171</v>
      </c>
      <c r="F78" s="4" t="s">
        <v>47</v>
      </c>
      <c r="G78" s="4" t="s">
        <v>47</v>
      </c>
      <c r="H78" s="12">
        <v>6250</v>
      </c>
      <c r="I78" s="4" t="s">
        <v>175</v>
      </c>
      <c r="J78" s="37" t="s">
        <v>182</v>
      </c>
      <c r="K78" s="20">
        <f t="shared" si="32"/>
        <v>300000</v>
      </c>
      <c r="L78" s="37" t="s">
        <v>176</v>
      </c>
      <c r="M78" s="6"/>
      <c r="N78" s="6"/>
      <c r="O78" s="20"/>
      <c r="P78" s="6"/>
      <c r="Q78" s="6"/>
      <c r="R78" s="6"/>
      <c r="S78" s="6"/>
      <c r="T78" s="4"/>
      <c r="U78" s="6">
        <v>6250</v>
      </c>
      <c r="V78" s="6">
        <v>12500</v>
      </c>
      <c r="W78" s="4">
        <v>18750</v>
      </c>
      <c r="X78" s="4">
        <v>25000</v>
      </c>
      <c r="Y78" s="4">
        <v>31250</v>
      </c>
      <c r="Z78" s="4"/>
      <c r="AB78">
        <v>300000</v>
      </c>
    </row>
    <row r="79" spans="1:28" ht="30" x14ac:dyDescent="0.25">
      <c r="A79" s="6">
        <v>9</v>
      </c>
      <c r="B79" s="6" t="s">
        <v>185</v>
      </c>
      <c r="C79" s="6" t="s">
        <v>61</v>
      </c>
      <c r="D79" s="6">
        <v>10000</v>
      </c>
      <c r="E79" s="6" t="s">
        <v>186</v>
      </c>
      <c r="F79" s="6" t="s">
        <v>45</v>
      </c>
      <c r="G79" s="6" t="s">
        <v>45</v>
      </c>
      <c r="H79" s="12">
        <v>6250</v>
      </c>
      <c r="I79" s="6" t="s">
        <v>187</v>
      </c>
      <c r="J79" s="38" t="s">
        <v>188</v>
      </c>
      <c r="K79" s="20">
        <f t="shared" si="32"/>
        <v>300000</v>
      </c>
      <c r="L79" s="37" t="s">
        <v>176</v>
      </c>
      <c r="M79" s="6"/>
      <c r="N79" s="6"/>
      <c r="O79" s="20"/>
      <c r="P79" s="6"/>
      <c r="Q79" s="6"/>
      <c r="R79" s="6"/>
      <c r="S79" s="20"/>
      <c r="T79" s="4"/>
      <c r="U79" s="4"/>
      <c r="V79" s="6"/>
      <c r="W79" s="4">
        <v>6250</v>
      </c>
      <c r="X79" s="4">
        <v>12500</v>
      </c>
      <c r="Y79" s="4">
        <v>18750</v>
      </c>
      <c r="Z79" s="4"/>
    </row>
    <row r="80" spans="1:28" ht="30" x14ac:dyDescent="0.25">
      <c r="A80" s="6">
        <v>9</v>
      </c>
      <c r="B80" s="6" t="s">
        <v>189</v>
      </c>
      <c r="C80" s="6" t="s">
        <v>190</v>
      </c>
      <c r="D80" s="6">
        <v>10000</v>
      </c>
      <c r="E80" s="6" t="s">
        <v>191</v>
      </c>
      <c r="F80" s="6" t="s">
        <v>47</v>
      </c>
      <c r="G80" s="6" t="s">
        <v>47</v>
      </c>
      <c r="H80" s="12">
        <v>6250</v>
      </c>
      <c r="I80" s="6" t="s">
        <v>192</v>
      </c>
      <c r="J80" s="37" t="s">
        <v>193</v>
      </c>
      <c r="K80" s="20">
        <f t="shared" si="32"/>
        <v>300000</v>
      </c>
      <c r="L80" s="37" t="s">
        <v>176</v>
      </c>
      <c r="M80" s="6"/>
      <c r="N80" s="6"/>
      <c r="O80" s="20"/>
      <c r="P80" s="6"/>
      <c r="Q80" s="6"/>
      <c r="R80" s="6"/>
      <c r="S80" s="20"/>
      <c r="T80" s="4"/>
      <c r="U80" s="4"/>
      <c r="V80" s="6"/>
      <c r="W80" s="4">
        <v>6250</v>
      </c>
      <c r="X80" s="4">
        <v>12500</v>
      </c>
      <c r="Y80" s="4">
        <v>18750</v>
      </c>
      <c r="Z80" s="4"/>
    </row>
    <row r="81" spans="1:26" ht="30" x14ac:dyDescent="0.25">
      <c r="A81" s="6">
        <v>10</v>
      </c>
      <c r="B81" s="6" t="s">
        <v>194</v>
      </c>
      <c r="C81" s="6" t="s">
        <v>190</v>
      </c>
      <c r="D81" s="6">
        <v>10000</v>
      </c>
      <c r="E81" s="6" t="s">
        <v>195</v>
      </c>
      <c r="F81" s="6" t="s">
        <v>47</v>
      </c>
      <c r="G81" s="6" t="s">
        <v>45</v>
      </c>
      <c r="H81" s="12">
        <v>6250</v>
      </c>
      <c r="I81" s="6" t="s">
        <v>196</v>
      </c>
      <c r="J81" s="37" t="s">
        <v>197</v>
      </c>
      <c r="K81" s="20">
        <f t="shared" si="32"/>
        <v>300000</v>
      </c>
      <c r="L81" s="37" t="s">
        <v>176</v>
      </c>
      <c r="M81" s="6"/>
      <c r="N81" s="6"/>
      <c r="O81" s="20"/>
      <c r="P81" s="6"/>
      <c r="Q81" s="6"/>
      <c r="R81" s="6"/>
      <c r="S81" s="20"/>
      <c r="T81" s="4"/>
      <c r="U81" s="4"/>
      <c r="V81" s="6"/>
      <c r="W81" s="4"/>
      <c r="X81" s="6">
        <v>6250</v>
      </c>
      <c r="Y81" s="4"/>
      <c r="Z81" s="4"/>
    </row>
    <row r="315" spans="2:3" ht="15.75" thickBot="1" x14ac:dyDescent="0.3"/>
    <row r="316" spans="2:3" ht="15.75" thickBot="1" x14ac:dyDescent="0.3">
      <c r="B316" s="1"/>
      <c r="C316" s="7"/>
    </row>
    <row r="317" spans="2:3" ht="15.75" thickBot="1" x14ac:dyDescent="0.3">
      <c r="B317" s="1"/>
      <c r="C317" s="7"/>
    </row>
    <row r="318" spans="2:3" ht="15.75" thickBot="1" x14ac:dyDescent="0.3">
      <c r="B318" s="1"/>
      <c r="C318" s="7"/>
    </row>
    <row r="319" spans="2:3" ht="15.75" thickBot="1" x14ac:dyDescent="0.3">
      <c r="B319" s="1"/>
      <c r="C319" s="7"/>
    </row>
    <row r="320" spans="2:3" ht="15.75" thickBot="1" x14ac:dyDescent="0.3">
      <c r="B320" s="1"/>
      <c r="C320" s="7"/>
    </row>
    <row r="321" spans="2:3" ht="15.75" thickBot="1" x14ac:dyDescent="0.3">
      <c r="B321" s="1"/>
      <c r="C321" s="7"/>
    </row>
    <row r="322" spans="2:3" ht="15.75" thickBot="1" x14ac:dyDescent="0.3">
      <c r="B322" s="1"/>
      <c r="C322" s="7"/>
    </row>
    <row r="323" spans="2:3" ht="15.75" thickBot="1" x14ac:dyDescent="0.3">
      <c r="B323" s="1"/>
      <c r="C323" s="7"/>
    </row>
    <row r="324" spans="2:3" ht="15.75" thickBot="1" x14ac:dyDescent="0.3">
      <c r="B324" s="1"/>
      <c r="C324" s="7"/>
    </row>
    <row r="325" spans="2:3" ht="15.75" thickBot="1" x14ac:dyDescent="0.3">
      <c r="B325" s="1"/>
      <c r="C325" s="7"/>
    </row>
    <row r="326" spans="2:3" ht="15.75" thickBot="1" x14ac:dyDescent="0.3">
      <c r="B326" s="1"/>
      <c r="C326" s="7"/>
    </row>
    <row r="327" spans="2:3" ht="15.75" thickBot="1" x14ac:dyDescent="0.3">
      <c r="B327" s="1"/>
      <c r="C327" s="7"/>
    </row>
    <row r="328" spans="2:3" ht="15.75" thickBot="1" x14ac:dyDescent="0.3">
      <c r="B328" s="1"/>
      <c r="C328" s="7"/>
    </row>
    <row r="329" spans="2:3" ht="15.75" thickBot="1" x14ac:dyDescent="0.3">
      <c r="B329" s="1"/>
      <c r="C329" s="7"/>
    </row>
    <row r="330" spans="2:3" ht="15.75" thickBot="1" x14ac:dyDescent="0.3">
      <c r="B330" s="1"/>
      <c r="C330" s="7"/>
    </row>
    <row r="331" spans="2:3" ht="15.75" thickBot="1" x14ac:dyDescent="0.3">
      <c r="B331" s="1"/>
      <c r="C331" s="7"/>
    </row>
    <row r="332" spans="2:3" ht="15.75" thickBot="1" x14ac:dyDescent="0.3">
      <c r="B332" s="1"/>
      <c r="C332" s="7"/>
    </row>
    <row r="333" spans="2:3" ht="15.75" thickBot="1" x14ac:dyDescent="0.3">
      <c r="B333" s="1"/>
      <c r="C333" s="7"/>
    </row>
    <row r="334" spans="2:3" ht="15.75" thickBot="1" x14ac:dyDescent="0.3">
      <c r="B334" s="1"/>
      <c r="C334" s="7"/>
    </row>
    <row r="335" spans="2:3" ht="15.75" thickBot="1" x14ac:dyDescent="0.3">
      <c r="B335" s="1"/>
      <c r="C335" s="7"/>
    </row>
    <row r="336" spans="2:3" ht="15.75" thickBot="1" x14ac:dyDescent="0.3">
      <c r="B336" s="1"/>
      <c r="C336" s="7"/>
    </row>
    <row r="337" spans="2:3" ht="15.75" thickBot="1" x14ac:dyDescent="0.3">
      <c r="B337" s="1"/>
      <c r="C337" s="7"/>
    </row>
    <row r="338" spans="2:3" ht="15.75" thickBot="1" x14ac:dyDescent="0.3">
      <c r="B338" s="1"/>
      <c r="C338" s="7"/>
    </row>
    <row r="339" spans="2:3" ht="15.75" thickBot="1" x14ac:dyDescent="0.3">
      <c r="B339" s="1"/>
      <c r="C339" s="7"/>
    </row>
    <row r="340" spans="2:3" ht="15.75" thickBot="1" x14ac:dyDescent="0.3">
      <c r="B340" s="1"/>
      <c r="C340" s="7"/>
    </row>
    <row r="341" spans="2:3" ht="15.75" thickBot="1" x14ac:dyDescent="0.3">
      <c r="B341" s="1"/>
      <c r="C341" s="7"/>
    </row>
    <row r="342" spans="2:3" ht="15.75" thickBot="1" x14ac:dyDescent="0.3">
      <c r="B342" s="1"/>
      <c r="C342" s="7"/>
    </row>
    <row r="343" spans="2:3" ht="15.75" thickBot="1" x14ac:dyDescent="0.3">
      <c r="B343" s="1"/>
      <c r="C343" s="7"/>
    </row>
    <row r="344" spans="2:3" ht="15.75" thickBot="1" x14ac:dyDescent="0.3">
      <c r="B344" s="1"/>
      <c r="C344" s="7"/>
    </row>
    <row r="345" spans="2:3" ht="15.75" thickBot="1" x14ac:dyDescent="0.3">
      <c r="B345" s="1"/>
      <c r="C345" s="7"/>
    </row>
    <row r="346" spans="2:3" ht="15.75" thickBot="1" x14ac:dyDescent="0.3">
      <c r="B346" s="1"/>
      <c r="C346" s="7"/>
    </row>
    <row r="347" spans="2:3" ht="15.75" thickBot="1" x14ac:dyDescent="0.3">
      <c r="B347" s="1"/>
      <c r="C347" s="7"/>
    </row>
    <row r="348" spans="2:3" ht="15.75" thickBot="1" x14ac:dyDescent="0.3">
      <c r="B348" s="1"/>
      <c r="C348" s="7"/>
    </row>
    <row r="349" spans="2:3" ht="15.75" thickBot="1" x14ac:dyDescent="0.3">
      <c r="B349" s="1"/>
      <c r="C349" s="7"/>
    </row>
    <row r="350" spans="2:3" ht="15.75" thickBot="1" x14ac:dyDescent="0.3">
      <c r="B350" s="1"/>
      <c r="C350" s="7"/>
    </row>
    <row r="351" spans="2:3" ht="15.75" thickBot="1" x14ac:dyDescent="0.3">
      <c r="B351" s="1"/>
      <c r="C351" s="7"/>
    </row>
    <row r="352" spans="2:3" ht="15.75" thickBot="1" x14ac:dyDescent="0.3">
      <c r="B352" s="1"/>
      <c r="C352" s="7"/>
    </row>
    <row r="353" spans="2:3" ht="15.75" thickBot="1" x14ac:dyDescent="0.3">
      <c r="B353" s="1"/>
      <c r="C353" s="7"/>
    </row>
    <row r="354" spans="2:3" ht="15.75" thickBot="1" x14ac:dyDescent="0.3">
      <c r="B354" s="1"/>
      <c r="C354" s="7"/>
    </row>
    <row r="355" spans="2:3" ht="15.75" thickBot="1" x14ac:dyDescent="0.3">
      <c r="B355" s="1"/>
      <c r="C355" s="7"/>
    </row>
    <row r="356" spans="2:3" ht="15.75" thickBot="1" x14ac:dyDescent="0.3">
      <c r="B356" s="1"/>
      <c r="C356" s="7"/>
    </row>
    <row r="357" spans="2:3" ht="15.75" thickBot="1" x14ac:dyDescent="0.3">
      <c r="B357" s="1"/>
      <c r="C357" s="7"/>
    </row>
    <row r="358" spans="2:3" ht="15.75" thickBot="1" x14ac:dyDescent="0.3">
      <c r="B358" s="1"/>
      <c r="C358" s="7"/>
    </row>
    <row r="359" spans="2:3" ht="15.75" thickBot="1" x14ac:dyDescent="0.3">
      <c r="B359" s="1"/>
      <c r="C359" s="7"/>
    </row>
    <row r="360" spans="2:3" ht="15.75" thickBot="1" x14ac:dyDescent="0.3">
      <c r="B360" s="1"/>
      <c r="C360" s="7"/>
    </row>
    <row r="361" spans="2:3" ht="15.75" thickBot="1" x14ac:dyDescent="0.3">
      <c r="B361" s="1"/>
      <c r="C361" s="7"/>
    </row>
    <row r="362" spans="2:3" ht="15.75" thickBot="1" x14ac:dyDescent="0.3">
      <c r="B362" s="1"/>
      <c r="C362" s="7"/>
    </row>
    <row r="363" spans="2:3" ht="15.75" thickBot="1" x14ac:dyDescent="0.3">
      <c r="B363" s="1"/>
      <c r="C363" s="7"/>
    </row>
    <row r="364" spans="2:3" ht="15.75" thickBot="1" x14ac:dyDescent="0.3">
      <c r="B364" s="1"/>
      <c r="C364" s="7"/>
    </row>
    <row r="365" spans="2:3" ht="15.75" thickBot="1" x14ac:dyDescent="0.3">
      <c r="B365" s="1"/>
      <c r="C365" s="7"/>
    </row>
    <row r="366" spans="2:3" ht="15.75" thickBot="1" x14ac:dyDescent="0.3">
      <c r="B366" s="1"/>
      <c r="C366" s="7"/>
    </row>
    <row r="367" spans="2:3" ht="15.75" thickBot="1" x14ac:dyDescent="0.3">
      <c r="B367" s="1"/>
      <c r="C367" s="7"/>
    </row>
    <row r="368" spans="2:3" ht="15.75" thickBot="1" x14ac:dyDescent="0.3">
      <c r="B368" s="1"/>
      <c r="C368" s="7"/>
    </row>
    <row r="369" spans="2:3" ht="15.75" thickBot="1" x14ac:dyDescent="0.3">
      <c r="B369" s="1"/>
      <c r="C369" s="7"/>
    </row>
    <row r="370" spans="2:3" ht="15.75" thickBot="1" x14ac:dyDescent="0.3">
      <c r="B370" s="1"/>
      <c r="C370" s="7"/>
    </row>
    <row r="371" spans="2:3" ht="15.75" thickBot="1" x14ac:dyDescent="0.3">
      <c r="B371" s="1"/>
      <c r="C371" s="7"/>
    </row>
    <row r="372" spans="2:3" ht="15.75" thickBot="1" x14ac:dyDescent="0.3">
      <c r="B372" s="1"/>
      <c r="C372" s="7"/>
    </row>
    <row r="373" spans="2:3" ht="15.75" thickBot="1" x14ac:dyDescent="0.3">
      <c r="B373" s="1"/>
      <c r="C373" s="7"/>
    </row>
    <row r="374" spans="2:3" ht="15.75" thickBot="1" x14ac:dyDescent="0.3">
      <c r="B374" s="1"/>
      <c r="C374" s="7"/>
    </row>
    <row r="375" spans="2:3" ht="15.75" thickBot="1" x14ac:dyDescent="0.3">
      <c r="B375" s="1"/>
      <c r="C375" s="7"/>
    </row>
    <row r="376" spans="2:3" ht="15.75" thickBot="1" x14ac:dyDescent="0.3">
      <c r="B376" s="1"/>
      <c r="C376" s="7"/>
    </row>
    <row r="377" spans="2:3" ht="15.75" thickBot="1" x14ac:dyDescent="0.3">
      <c r="B377" s="1"/>
      <c r="C377" s="7"/>
    </row>
    <row r="378" spans="2:3" ht="15.75" thickBot="1" x14ac:dyDescent="0.3">
      <c r="B378" s="1"/>
      <c r="C378" s="7"/>
    </row>
    <row r="379" spans="2:3" ht="15.75" thickBot="1" x14ac:dyDescent="0.3">
      <c r="B379" s="1"/>
      <c r="C379" s="7"/>
    </row>
    <row r="380" spans="2:3" ht="15.75" thickBot="1" x14ac:dyDescent="0.3">
      <c r="B380" s="1"/>
      <c r="C380" s="7"/>
    </row>
    <row r="381" spans="2:3" ht="15.75" thickBot="1" x14ac:dyDescent="0.3">
      <c r="B381" s="1"/>
      <c r="C381" s="7"/>
    </row>
    <row r="382" spans="2:3" ht="15.75" thickBot="1" x14ac:dyDescent="0.3">
      <c r="B382" s="1"/>
      <c r="C382" s="7"/>
    </row>
    <row r="383" spans="2:3" ht="15.75" thickBot="1" x14ac:dyDescent="0.3">
      <c r="B383" s="1"/>
      <c r="C383" s="7"/>
    </row>
    <row r="384" spans="2:3" ht="15.75" thickBot="1" x14ac:dyDescent="0.3">
      <c r="B384" s="1"/>
      <c r="C384" s="7"/>
    </row>
    <row r="385" spans="2:3" ht="15.75" thickBot="1" x14ac:dyDescent="0.3">
      <c r="B385" s="1"/>
      <c r="C385" s="7"/>
    </row>
    <row r="386" spans="2:3" ht="15.75" thickBot="1" x14ac:dyDescent="0.3">
      <c r="B386" s="1"/>
      <c r="C386" s="7"/>
    </row>
    <row r="387" spans="2:3" ht="15.75" thickBot="1" x14ac:dyDescent="0.3">
      <c r="B387" s="1"/>
      <c r="C387" s="7"/>
    </row>
    <row r="388" spans="2:3" ht="15.75" thickBot="1" x14ac:dyDescent="0.3">
      <c r="B388" s="1"/>
      <c r="C388" s="7"/>
    </row>
    <row r="389" spans="2:3" ht="15.75" thickBot="1" x14ac:dyDescent="0.3">
      <c r="B389" s="1"/>
      <c r="C389" s="7"/>
    </row>
    <row r="390" spans="2:3" ht="15.75" thickBot="1" x14ac:dyDescent="0.3">
      <c r="B390" s="1"/>
      <c r="C390" s="7"/>
    </row>
    <row r="391" spans="2:3" ht="15.75" thickBot="1" x14ac:dyDescent="0.3">
      <c r="B391" s="1"/>
      <c r="C391" s="7"/>
    </row>
    <row r="392" spans="2:3" ht="15.75" thickBot="1" x14ac:dyDescent="0.3">
      <c r="B392" s="1"/>
      <c r="C392" s="7"/>
    </row>
    <row r="393" spans="2:3" ht="15.75" thickBot="1" x14ac:dyDescent="0.3">
      <c r="B393" s="1"/>
      <c r="C393" s="7"/>
    </row>
    <row r="394" spans="2:3" ht="15.75" thickBot="1" x14ac:dyDescent="0.3">
      <c r="B394" s="1"/>
      <c r="C394" s="7"/>
    </row>
    <row r="395" spans="2:3" ht="15.75" thickBot="1" x14ac:dyDescent="0.3">
      <c r="B395" s="1"/>
      <c r="C395" s="7"/>
    </row>
    <row r="396" spans="2:3" ht="15.75" thickBot="1" x14ac:dyDescent="0.3">
      <c r="B396" s="1"/>
      <c r="C396" s="7"/>
    </row>
    <row r="397" spans="2:3" ht="15.75" thickBot="1" x14ac:dyDescent="0.3">
      <c r="B397" s="1"/>
      <c r="C397" s="7"/>
    </row>
    <row r="398" spans="2:3" ht="15.75" thickBot="1" x14ac:dyDescent="0.3">
      <c r="B398" s="1"/>
      <c r="C398" s="7"/>
    </row>
    <row r="399" spans="2:3" ht="15.75" thickBot="1" x14ac:dyDescent="0.3">
      <c r="B399" s="1"/>
      <c r="C399" s="7"/>
    </row>
    <row r="400" spans="2:3" ht="15.75" thickBot="1" x14ac:dyDescent="0.3">
      <c r="B400" s="1"/>
      <c r="C400" s="7"/>
    </row>
    <row r="401" spans="2:3" ht="15.75" thickBot="1" x14ac:dyDescent="0.3">
      <c r="B401" s="1"/>
      <c r="C401" s="7"/>
    </row>
    <row r="402" spans="2:3" ht="15.75" thickBot="1" x14ac:dyDescent="0.3">
      <c r="B402" s="1"/>
      <c r="C402" s="7"/>
    </row>
    <row r="403" spans="2:3" ht="15.75" thickBot="1" x14ac:dyDescent="0.3">
      <c r="B403" s="1"/>
      <c r="C403" s="7"/>
    </row>
    <row r="404" spans="2:3" ht="15.75" thickBot="1" x14ac:dyDescent="0.3">
      <c r="B404" s="1"/>
      <c r="C404" s="7"/>
    </row>
    <row r="405" spans="2:3" ht="15.75" thickBot="1" x14ac:dyDescent="0.3">
      <c r="B405" s="1"/>
      <c r="C405" s="7"/>
    </row>
    <row r="406" spans="2:3" ht="15.75" thickBot="1" x14ac:dyDescent="0.3">
      <c r="B406" s="1"/>
      <c r="C406" s="7"/>
    </row>
    <row r="407" spans="2:3" ht="15.75" thickBot="1" x14ac:dyDescent="0.3">
      <c r="B407" s="1"/>
      <c r="C407" s="7"/>
    </row>
    <row r="408" spans="2:3" ht="15.75" thickBot="1" x14ac:dyDescent="0.3">
      <c r="B408" s="1"/>
      <c r="C408" s="7"/>
    </row>
    <row r="409" spans="2:3" ht="15.75" thickBot="1" x14ac:dyDescent="0.3">
      <c r="B409" s="1"/>
      <c r="C409" s="7"/>
    </row>
    <row r="410" spans="2:3" ht="15.75" thickBot="1" x14ac:dyDescent="0.3">
      <c r="B410" s="1"/>
      <c r="C410" s="7"/>
    </row>
    <row r="411" spans="2:3" ht="15.75" thickBot="1" x14ac:dyDescent="0.3">
      <c r="B411" s="1"/>
      <c r="C411" s="7"/>
    </row>
    <row r="412" spans="2:3" ht="15.75" thickBot="1" x14ac:dyDescent="0.3">
      <c r="B412" s="1"/>
      <c r="C412" s="7"/>
    </row>
    <row r="413" spans="2:3" ht="15.75" thickBot="1" x14ac:dyDescent="0.3">
      <c r="B413" s="1"/>
      <c r="C413" s="7"/>
    </row>
    <row r="414" spans="2:3" ht="15.75" thickBot="1" x14ac:dyDescent="0.3">
      <c r="B414" s="1"/>
      <c r="C414" s="7"/>
    </row>
    <row r="415" spans="2:3" ht="15.75" thickBot="1" x14ac:dyDescent="0.3">
      <c r="B415" s="1"/>
      <c r="C415" s="7"/>
    </row>
    <row r="416" spans="2:3" ht="15.75" thickBot="1" x14ac:dyDescent="0.3">
      <c r="B416" s="1"/>
      <c r="C416" s="7"/>
    </row>
    <row r="417" spans="2:3" ht="15.75" thickBot="1" x14ac:dyDescent="0.3">
      <c r="B417" s="1"/>
      <c r="C417" s="7"/>
    </row>
    <row r="418" spans="2:3" ht="15.75" thickBot="1" x14ac:dyDescent="0.3">
      <c r="B418" s="1"/>
      <c r="C418" s="7"/>
    </row>
    <row r="419" spans="2:3" ht="15.75" thickBot="1" x14ac:dyDescent="0.3">
      <c r="B419" s="1"/>
      <c r="C419" s="7"/>
    </row>
    <row r="420" spans="2:3" ht="15.75" thickBot="1" x14ac:dyDescent="0.3">
      <c r="B420" s="1"/>
      <c r="C420" s="7"/>
    </row>
    <row r="421" spans="2:3" ht="15.75" thickBot="1" x14ac:dyDescent="0.3">
      <c r="B421" s="1"/>
      <c r="C421" s="7"/>
    </row>
    <row r="422" spans="2:3" ht="15.75" thickBot="1" x14ac:dyDescent="0.3">
      <c r="B422" s="1"/>
      <c r="C422" s="7"/>
    </row>
    <row r="423" spans="2:3" ht="15.75" thickBot="1" x14ac:dyDescent="0.3">
      <c r="B423" s="1"/>
      <c r="C423" s="7"/>
    </row>
    <row r="424" spans="2:3" ht="15.75" thickBot="1" x14ac:dyDescent="0.3">
      <c r="B424" s="1"/>
      <c r="C424" s="7"/>
    </row>
    <row r="425" spans="2:3" ht="15.75" thickBot="1" x14ac:dyDescent="0.3">
      <c r="B425" s="1"/>
      <c r="C425" s="7"/>
    </row>
    <row r="426" spans="2:3" ht="15.75" thickBot="1" x14ac:dyDescent="0.3">
      <c r="B426" s="1"/>
      <c r="C426" s="7"/>
    </row>
    <row r="427" spans="2:3" ht="15.75" thickBot="1" x14ac:dyDescent="0.3">
      <c r="B427" s="1"/>
      <c r="C427" s="7"/>
    </row>
    <row r="428" spans="2:3" ht="15.75" thickBot="1" x14ac:dyDescent="0.3">
      <c r="B428" s="1"/>
      <c r="C428" s="7"/>
    </row>
    <row r="429" spans="2:3" ht="15.75" thickBot="1" x14ac:dyDescent="0.3">
      <c r="B429" s="1"/>
      <c r="C429" s="7"/>
    </row>
    <row r="430" spans="2:3" ht="15.75" thickBot="1" x14ac:dyDescent="0.3">
      <c r="B430" s="1"/>
      <c r="C430" s="7"/>
    </row>
    <row r="431" spans="2:3" ht="15.75" thickBot="1" x14ac:dyDescent="0.3">
      <c r="B431" s="1"/>
      <c r="C431" s="7"/>
    </row>
    <row r="432" spans="2:3" ht="15.75" thickBot="1" x14ac:dyDescent="0.3">
      <c r="B432" s="1"/>
      <c r="C432" s="7"/>
    </row>
    <row r="433" spans="2:3" ht="15.75" thickBot="1" x14ac:dyDescent="0.3">
      <c r="B433" s="1"/>
      <c r="C433" s="7"/>
    </row>
    <row r="434" spans="2:3" ht="15.75" thickBot="1" x14ac:dyDescent="0.3">
      <c r="B434" s="1"/>
      <c r="C434" s="7"/>
    </row>
    <row r="435" spans="2:3" ht="15.75" thickBot="1" x14ac:dyDescent="0.3">
      <c r="B435" s="1"/>
      <c r="C435" s="7"/>
    </row>
    <row r="436" spans="2:3" ht="15.75" thickBot="1" x14ac:dyDescent="0.3">
      <c r="B436" s="1"/>
      <c r="C436" s="7"/>
    </row>
    <row r="437" spans="2:3" ht="15.75" thickBot="1" x14ac:dyDescent="0.3">
      <c r="B437" s="1"/>
      <c r="C437" s="7"/>
    </row>
    <row r="438" spans="2:3" ht="15.75" thickBot="1" x14ac:dyDescent="0.3">
      <c r="B438" s="1"/>
      <c r="C438" s="7"/>
    </row>
    <row r="439" spans="2:3" ht="15.75" thickBot="1" x14ac:dyDescent="0.3">
      <c r="B439" s="1"/>
      <c r="C439" s="7"/>
    </row>
    <row r="440" spans="2:3" ht="15.75" thickBot="1" x14ac:dyDescent="0.3">
      <c r="B440" s="1"/>
      <c r="C440" s="7"/>
    </row>
    <row r="441" spans="2:3" ht="15.75" thickBot="1" x14ac:dyDescent="0.3">
      <c r="B441" s="1"/>
      <c r="C441" s="7"/>
    </row>
    <row r="442" spans="2:3" ht="15.75" thickBot="1" x14ac:dyDescent="0.3">
      <c r="B442" s="1"/>
      <c r="C442" s="7"/>
    </row>
    <row r="443" spans="2:3" ht="15.75" thickBot="1" x14ac:dyDescent="0.3">
      <c r="B443" s="1"/>
      <c r="C443" s="7"/>
    </row>
    <row r="444" spans="2:3" ht="15.75" thickBot="1" x14ac:dyDescent="0.3">
      <c r="B444" s="1"/>
      <c r="C444" s="7"/>
    </row>
    <row r="445" spans="2:3" ht="15.75" thickBot="1" x14ac:dyDescent="0.3">
      <c r="B445" s="1"/>
      <c r="C445" s="7"/>
    </row>
    <row r="446" spans="2:3" ht="15.75" thickBot="1" x14ac:dyDescent="0.3">
      <c r="B446" s="1"/>
      <c r="C446" s="7"/>
    </row>
    <row r="447" spans="2:3" ht="15.75" thickBot="1" x14ac:dyDescent="0.3">
      <c r="B447" s="1"/>
      <c r="C447" s="7"/>
    </row>
    <row r="448" spans="2:3" ht="15.75" thickBot="1" x14ac:dyDescent="0.3">
      <c r="B448" s="1"/>
      <c r="C448" s="7"/>
    </row>
    <row r="449" spans="2:3" ht="15.75" thickBot="1" x14ac:dyDescent="0.3">
      <c r="B449" s="1"/>
      <c r="C449" s="7"/>
    </row>
    <row r="450" spans="2:3" ht="15.75" thickBot="1" x14ac:dyDescent="0.3">
      <c r="B450" s="1"/>
      <c r="C450" s="7"/>
    </row>
    <row r="451" spans="2:3" ht="15.75" thickBot="1" x14ac:dyDescent="0.3">
      <c r="B451" s="1"/>
      <c r="C451" s="7"/>
    </row>
    <row r="452" spans="2:3" ht="15.75" thickBot="1" x14ac:dyDescent="0.3">
      <c r="B452" s="1"/>
      <c r="C452" s="7"/>
    </row>
    <row r="453" spans="2:3" ht="15.75" thickBot="1" x14ac:dyDescent="0.3">
      <c r="B453" s="1"/>
      <c r="C453" s="7"/>
    </row>
    <row r="454" spans="2:3" ht="15.75" thickBot="1" x14ac:dyDescent="0.3">
      <c r="B454" s="1"/>
      <c r="C454" s="7"/>
    </row>
    <row r="455" spans="2:3" ht="15.75" thickBot="1" x14ac:dyDescent="0.3">
      <c r="B455" s="1"/>
      <c r="C455" s="7"/>
    </row>
    <row r="456" spans="2:3" ht="15.75" thickBot="1" x14ac:dyDescent="0.3">
      <c r="B456" s="1"/>
      <c r="C456" s="7"/>
    </row>
    <row r="457" spans="2:3" ht="15.75" thickBot="1" x14ac:dyDescent="0.3">
      <c r="B457" s="1"/>
      <c r="C457" s="7"/>
    </row>
    <row r="458" spans="2:3" ht="15.75" thickBot="1" x14ac:dyDescent="0.3">
      <c r="B458" s="1"/>
      <c r="C458" s="7"/>
    </row>
    <row r="459" spans="2:3" ht="15.75" thickBot="1" x14ac:dyDescent="0.3">
      <c r="B459" s="1"/>
      <c r="C459" s="7"/>
    </row>
    <row r="460" spans="2:3" ht="15.75" thickBot="1" x14ac:dyDescent="0.3">
      <c r="B460" s="1"/>
      <c r="C460" s="7"/>
    </row>
    <row r="461" spans="2:3" ht="15.75" thickBot="1" x14ac:dyDescent="0.3">
      <c r="B461" s="1"/>
      <c r="C461" s="7"/>
    </row>
    <row r="462" spans="2:3" ht="15.75" thickBot="1" x14ac:dyDescent="0.3">
      <c r="B462" s="1"/>
      <c r="C462" s="7"/>
    </row>
    <row r="463" spans="2:3" ht="15.75" thickBot="1" x14ac:dyDescent="0.3">
      <c r="B463" s="1"/>
      <c r="C463" s="7"/>
    </row>
    <row r="464" spans="2:3" ht="15.75" thickBot="1" x14ac:dyDescent="0.3">
      <c r="B464" s="1"/>
      <c r="C464" s="7"/>
    </row>
    <row r="465" spans="2:3" ht="15.75" thickBot="1" x14ac:dyDescent="0.3">
      <c r="B465" s="1"/>
      <c r="C465" s="7"/>
    </row>
    <row r="466" spans="2:3" ht="15.75" thickBot="1" x14ac:dyDescent="0.3">
      <c r="B466" s="1"/>
      <c r="C466" s="7"/>
    </row>
    <row r="467" spans="2:3" ht="15.75" thickBot="1" x14ac:dyDescent="0.3">
      <c r="B467" s="1"/>
      <c r="C467" s="7"/>
    </row>
    <row r="468" spans="2:3" ht="15.75" thickBot="1" x14ac:dyDescent="0.3">
      <c r="B468" s="1"/>
      <c r="C468" s="7"/>
    </row>
    <row r="469" spans="2:3" ht="15.75" thickBot="1" x14ac:dyDescent="0.3">
      <c r="B469" s="1"/>
      <c r="C469" s="7"/>
    </row>
    <row r="470" spans="2:3" ht="15.75" thickBot="1" x14ac:dyDescent="0.3">
      <c r="B470" s="1"/>
      <c r="C470" s="7"/>
    </row>
    <row r="471" spans="2:3" ht="15.75" thickBot="1" x14ac:dyDescent="0.3">
      <c r="B471" s="1"/>
      <c r="C471" s="7"/>
    </row>
    <row r="472" spans="2:3" ht="15.75" thickBot="1" x14ac:dyDescent="0.3">
      <c r="B472" s="1"/>
      <c r="C472" s="7"/>
    </row>
    <row r="473" spans="2:3" ht="15.75" thickBot="1" x14ac:dyDescent="0.3">
      <c r="B473" s="1"/>
      <c r="C473" s="7"/>
    </row>
    <row r="474" spans="2:3" ht="15.75" thickBot="1" x14ac:dyDescent="0.3">
      <c r="B474" s="1"/>
      <c r="C474" s="7"/>
    </row>
    <row r="475" spans="2:3" ht="15.75" thickBot="1" x14ac:dyDescent="0.3">
      <c r="B475" s="1"/>
      <c r="C475" s="7"/>
    </row>
    <row r="476" spans="2:3" ht="15.75" thickBot="1" x14ac:dyDescent="0.3">
      <c r="B476" s="1"/>
      <c r="C476" s="7"/>
    </row>
    <row r="477" spans="2:3" ht="15.75" thickBot="1" x14ac:dyDescent="0.3">
      <c r="B477" s="1"/>
      <c r="C477" s="7"/>
    </row>
    <row r="478" spans="2:3" ht="15.75" thickBot="1" x14ac:dyDescent="0.3">
      <c r="B478" s="1"/>
      <c r="C478" s="7"/>
    </row>
    <row r="479" spans="2:3" ht="15.75" thickBot="1" x14ac:dyDescent="0.3">
      <c r="B479" s="1"/>
      <c r="C479" s="7"/>
    </row>
    <row r="480" spans="2:3" ht="15.75" thickBot="1" x14ac:dyDescent="0.3">
      <c r="B480" s="1"/>
      <c r="C480" s="7"/>
    </row>
    <row r="481" spans="2:3" ht="15.75" thickBot="1" x14ac:dyDescent="0.3">
      <c r="B481" s="1"/>
      <c r="C481" s="7"/>
    </row>
    <row r="482" spans="2:3" ht="15.75" thickBot="1" x14ac:dyDescent="0.3">
      <c r="B482" s="1"/>
      <c r="C482" s="7"/>
    </row>
    <row r="483" spans="2:3" ht="15.75" thickBot="1" x14ac:dyDescent="0.3">
      <c r="B483" s="1"/>
      <c r="C483" s="7"/>
    </row>
    <row r="484" spans="2:3" ht="15.75" thickBot="1" x14ac:dyDescent="0.3">
      <c r="B484" s="1"/>
      <c r="C484" s="7"/>
    </row>
    <row r="485" spans="2:3" ht="15.75" thickBot="1" x14ac:dyDescent="0.3">
      <c r="B485" s="1"/>
      <c r="C485" s="7"/>
    </row>
    <row r="486" spans="2:3" ht="15.75" thickBot="1" x14ac:dyDescent="0.3">
      <c r="B486" s="1"/>
      <c r="C486" s="7"/>
    </row>
    <row r="487" spans="2:3" ht="15.75" thickBot="1" x14ac:dyDescent="0.3">
      <c r="B487" s="1"/>
      <c r="C487" s="7"/>
    </row>
    <row r="488" spans="2:3" ht="15.75" thickBot="1" x14ac:dyDescent="0.3">
      <c r="B488" s="1"/>
      <c r="C488" s="7"/>
    </row>
    <row r="489" spans="2:3" ht="15.75" thickBot="1" x14ac:dyDescent="0.3">
      <c r="B489" s="1"/>
      <c r="C489" s="7"/>
    </row>
    <row r="490" spans="2:3" ht="15.75" thickBot="1" x14ac:dyDescent="0.3">
      <c r="B490" s="1"/>
      <c r="C490" s="7"/>
    </row>
    <row r="491" spans="2:3" ht="15.75" thickBot="1" x14ac:dyDescent="0.3">
      <c r="B491" s="1"/>
      <c r="C491" s="7"/>
    </row>
    <row r="492" spans="2:3" ht="15.75" thickBot="1" x14ac:dyDescent="0.3">
      <c r="B492" s="1"/>
      <c r="C492" s="7"/>
    </row>
    <row r="493" spans="2:3" ht="15.75" thickBot="1" x14ac:dyDescent="0.3">
      <c r="B493" s="1"/>
      <c r="C493" s="7"/>
    </row>
    <row r="494" spans="2:3" ht="15.75" thickBot="1" x14ac:dyDescent="0.3">
      <c r="B494" s="1"/>
      <c r="C494" s="7"/>
    </row>
    <row r="495" spans="2:3" ht="15.75" thickBot="1" x14ac:dyDescent="0.3">
      <c r="B495" s="1"/>
      <c r="C495" s="7"/>
    </row>
    <row r="496" spans="2:3" ht="15.75" thickBot="1" x14ac:dyDescent="0.3">
      <c r="B496" s="1"/>
      <c r="C496" s="7"/>
    </row>
    <row r="497" spans="2:3" ht="15.75" thickBot="1" x14ac:dyDescent="0.3">
      <c r="B497" s="1"/>
      <c r="C497" s="7"/>
    </row>
    <row r="498" spans="2:3" ht="15.75" thickBot="1" x14ac:dyDescent="0.3">
      <c r="B498" s="1"/>
      <c r="C498" s="7"/>
    </row>
    <row r="499" spans="2:3" ht="15.75" thickBot="1" x14ac:dyDescent="0.3">
      <c r="B499" s="1"/>
      <c r="C499" s="7"/>
    </row>
    <row r="500" spans="2:3" ht="15.75" thickBot="1" x14ac:dyDescent="0.3">
      <c r="B500" s="1"/>
      <c r="C500" s="7"/>
    </row>
    <row r="501" spans="2:3" ht="15.75" thickBot="1" x14ac:dyDescent="0.3">
      <c r="B501" s="1"/>
      <c r="C501" s="7"/>
    </row>
    <row r="502" spans="2:3" ht="15.75" thickBot="1" x14ac:dyDescent="0.3">
      <c r="B502" s="1"/>
      <c r="C502" s="7"/>
    </row>
    <row r="503" spans="2:3" ht="15.75" thickBot="1" x14ac:dyDescent="0.3">
      <c r="B503" s="1"/>
      <c r="C503" s="7"/>
    </row>
    <row r="504" spans="2:3" ht="15.75" thickBot="1" x14ac:dyDescent="0.3">
      <c r="B504" s="1"/>
      <c r="C504" s="7"/>
    </row>
    <row r="505" spans="2:3" ht="15.75" thickBot="1" x14ac:dyDescent="0.3">
      <c r="B505" s="1"/>
      <c r="C505" s="7"/>
    </row>
    <row r="506" spans="2:3" ht="15.75" thickBot="1" x14ac:dyDescent="0.3">
      <c r="B506" s="1"/>
      <c r="C506" s="7"/>
    </row>
    <row r="507" spans="2:3" ht="15.75" thickBot="1" x14ac:dyDescent="0.3">
      <c r="B507" s="1"/>
      <c r="C507" s="7"/>
    </row>
    <row r="508" spans="2:3" ht="15.75" thickBot="1" x14ac:dyDescent="0.3">
      <c r="B508" s="1"/>
      <c r="C508" s="7"/>
    </row>
    <row r="509" spans="2:3" ht="15.75" thickBot="1" x14ac:dyDescent="0.3">
      <c r="B509" s="1"/>
      <c r="C509" s="7"/>
    </row>
    <row r="510" spans="2:3" ht="15.75" thickBot="1" x14ac:dyDescent="0.3">
      <c r="B510" s="1"/>
      <c r="C510" s="7"/>
    </row>
    <row r="511" spans="2:3" ht="15.75" thickBot="1" x14ac:dyDescent="0.3">
      <c r="B511" s="1"/>
      <c r="C511" s="7"/>
    </row>
    <row r="512" spans="2:3" ht="15.75" thickBot="1" x14ac:dyDescent="0.3">
      <c r="B512" s="1"/>
      <c r="C512" s="7"/>
    </row>
    <row r="513" spans="2:3" ht="15.75" thickBot="1" x14ac:dyDescent="0.3">
      <c r="B513" s="1"/>
      <c r="C513" s="7"/>
    </row>
    <row r="514" spans="2:3" ht="15.75" thickBot="1" x14ac:dyDescent="0.3">
      <c r="B514" s="1"/>
      <c r="C514" s="7"/>
    </row>
    <row r="515" spans="2:3" ht="15.75" thickBot="1" x14ac:dyDescent="0.3">
      <c r="B515" s="1"/>
      <c r="C515" s="7"/>
    </row>
    <row r="516" spans="2:3" ht="15.75" thickBot="1" x14ac:dyDescent="0.3">
      <c r="B516" s="1"/>
      <c r="C516" s="7"/>
    </row>
    <row r="517" spans="2:3" ht="15.75" thickBot="1" x14ac:dyDescent="0.3">
      <c r="B517" s="1"/>
      <c r="C517" s="7"/>
    </row>
    <row r="518" spans="2:3" ht="15.75" thickBot="1" x14ac:dyDescent="0.3">
      <c r="B518" s="1"/>
      <c r="C518" s="7"/>
    </row>
    <row r="519" spans="2:3" ht="15.75" thickBot="1" x14ac:dyDescent="0.3">
      <c r="B519" s="1"/>
      <c r="C519" s="7"/>
    </row>
    <row r="520" spans="2:3" ht="15.75" thickBot="1" x14ac:dyDescent="0.3">
      <c r="B520" s="1"/>
      <c r="C520" s="7"/>
    </row>
    <row r="521" spans="2:3" ht="15.75" thickBot="1" x14ac:dyDescent="0.3">
      <c r="B521" s="1"/>
      <c r="C521" s="7"/>
    </row>
    <row r="522" spans="2:3" ht="15.75" thickBot="1" x14ac:dyDescent="0.3">
      <c r="B522" s="1"/>
      <c r="C522" s="7"/>
    </row>
    <row r="523" spans="2:3" ht="15.75" thickBot="1" x14ac:dyDescent="0.3">
      <c r="B523" s="1"/>
      <c r="C523" s="7"/>
    </row>
    <row r="524" spans="2:3" ht="15.75" thickBot="1" x14ac:dyDescent="0.3">
      <c r="B524" s="1"/>
      <c r="C524" s="7"/>
    </row>
    <row r="525" spans="2:3" ht="15.75" thickBot="1" x14ac:dyDescent="0.3">
      <c r="B525" s="1"/>
      <c r="C525" s="7"/>
    </row>
    <row r="526" spans="2:3" ht="15.75" thickBot="1" x14ac:dyDescent="0.3">
      <c r="B526" s="1"/>
      <c r="C526" s="7"/>
    </row>
    <row r="527" spans="2:3" ht="15.75" thickBot="1" x14ac:dyDescent="0.3">
      <c r="B527" s="1"/>
      <c r="C527" s="7"/>
    </row>
    <row r="528" spans="2:3" ht="15.75" thickBot="1" x14ac:dyDescent="0.3">
      <c r="B528" s="1"/>
      <c r="C528" s="7"/>
    </row>
    <row r="529" spans="2:3" ht="15.75" thickBot="1" x14ac:dyDescent="0.3">
      <c r="B529" s="1"/>
      <c r="C529" s="7"/>
    </row>
    <row r="530" spans="2:3" ht="15.75" thickBot="1" x14ac:dyDescent="0.3">
      <c r="B530" s="1"/>
      <c r="C530" s="7"/>
    </row>
    <row r="531" spans="2:3" ht="15.75" thickBot="1" x14ac:dyDescent="0.3">
      <c r="B531" s="1"/>
      <c r="C531" s="7"/>
    </row>
    <row r="532" spans="2:3" ht="15.75" thickBot="1" x14ac:dyDescent="0.3">
      <c r="B532" s="1"/>
      <c r="C532" s="7"/>
    </row>
    <row r="533" spans="2:3" ht="15.75" thickBot="1" x14ac:dyDescent="0.3">
      <c r="B533" s="1"/>
      <c r="C533" s="7"/>
    </row>
    <row r="534" spans="2:3" ht="15.75" thickBot="1" x14ac:dyDescent="0.3">
      <c r="B534" s="1"/>
      <c r="C534" s="7"/>
    </row>
    <row r="535" spans="2:3" ht="15.75" thickBot="1" x14ac:dyDescent="0.3">
      <c r="B535" s="1"/>
      <c r="C535" s="7"/>
    </row>
    <row r="536" spans="2:3" ht="15.75" thickBot="1" x14ac:dyDescent="0.3">
      <c r="B536" s="1"/>
      <c r="C536" s="7"/>
    </row>
    <row r="537" spans="2:3" ht="15.75" thickBot="1" x14ac:dyDescent="0.3">
      <c r="B537" s="1"/>
      <c r="C537" s="7"/>
    </row>
    <row r="538" spans="2:3" ht="15.75" thickBot="1" x14ac:dyDescent="0.3">
      <c r="B538" s="1"/>
      <c r="C538" s="7"/>
    </row>
    <row r="539" spans="2:3" ht="15.75" thickBot="1" x14ac:dyDescent="0.3">
      <c r="B539" s="1"/>
      <c r="C539" s="7"/>
    </row>
    <row r="540" spans="2:3" ht="15.75" thickBot="1" x14ac:dyDescent="0.3">
      <c r="B540" s="1"/>
      <c r="C540" s="7"/>
    </row>
    <row r="541" spans="2:3" ht="15.75" thickBot="1" x14ac:dyDescent="0.3">
      <c r="B541" s="1"/>
      <c r="C541" s="7"/>
    </row>
    <row r="542" spans="2:3" ht="15.75" thickBot="1" x14ac:dyDescent="0.3">
      <c r="B542" s="1"/>
      <c r="C542" s="7"/>
    </row>
    <row r="543" spans="2:3" ht="15.75" thickBot="1" x14ac:dyDescent="0.3">
      <c r="B543" s="1"/>
      <c r="C543" s="7"/>
    </row>
    <row r="544" spans="2:3" ht="15.75" thickBot="1" x14ac:dyDescent="0.3">
      <c r="B544" s="1"/>
      <c r="C544" s="7"/>
    </row>
    <row r="545" spans="2:3" ht="15.75" thickBot="1" x14ac:dyDescent="0.3">
      <c r="B545" s="1"/>
      <c r="C545" s="7"/>
    </row>
    <row r="546" spans="2:3" ht="15.75" thickBot="1" x14ac:dyDescent="0.3">
      <c r="B546" s="1"/>
      <c r="C546" s="7"/>
    </row>
    <row r="547" spans="2:3" ht="15.75" thickBot="1" x14ac:dyDescent="0.3">
      <c r="B547" s="1"/>
      <c r="C547" s="7"/>
    </row>
    <row r="548" spans="2:3" ht="15.75" thickBot="1" x14ac:dyDescent="0.3">
      <c r="B548" s="1"/>
      <c r="C548" s="7"/>
    </row>
    <row r="549" spans="2:3" ht="15.75" thickBot="1" x14ac:dyDescent="0.3">
      <c r="B549" s="1"/>
      <c r="C549" s="7"/>
    </row>
    <row r="550" spans="2:3" ht="15.75" thickBot="1" x14ac:dyDescent="0.3">
      <c r="B550" s="1"/>
      <c r="C550" s="7"/>
    </row>
    <row r="551" spans="2:3" ht="15.75" thickBot="1" x14ac:dyDescent="0.3">
      <c r="B551" s="1"/>
      <c r="C551" s="7"/>
    </row>
    <row r="552" spans="2:3" ht="15.75" thickBot="1" x14ac:dyDescent="0.3">
      <c r="B552" s="1"/>
      <c r="C552" s="7"/>
    </row>
    <row r="553" spans="2:3" ht="15.75" thickBot="1" x14ac:dyDescent="0.3">
      <c r="B553" s="1"/>
      <c r="C553" s="7"/>
    </row>
    <row r="554" spans="2:3" ht="15.75" thickBot="1" x14ac:dyDescent="0.3">
      <c r="B554" s="1"/>
      <c r="C554" s="7"/>
    </row>
    <row r="555" spans="2:3" ht="15.75" thickBot="1" x14ac:dyDescent="0.3">
      <c r="B555" s="1"/>
      <c r="C555" s="7"/>
    </row>
    <row r="556" spans="2:3" ht="15.75" thickBot="1" x14ac:dyDescent="0.3">
      <c r="B556" s="1"/>
      <c r="C556" s="7"/>
    </row>
    <row r="557" spans="2:3" ht="15.75" thickBot="1" x14ac:dyDescent="0.3">
      <c r="B557" s="1"/>
      <c r="C557" s="7"/>
    </row>
    <row r="558" spans="2:3" ht="15.75" thickBot="1" x14ac:dyDescent="0.3">
      <c r="B558" s="1"/>
      <c r="C558" s="7"/>
    </row>
    <row r="559" spans="2:3" ht="15.75" thickBot="1" x14ac:dyDescent="0.3">
      <c r="B559" s="1"/>
      <c r="C559" s="7"/>
    </row>
    <row r="560" spans="2:3" ht="15.75" thickBot="1" x14ac:dyDescent="0.3">
      <c r="B560" s="1"/>
      <c r="C560" s="7"/>
    </row>
    <row r="561" spans="2:3" ht="15.75" thickBot="1" x14ac:dyDescent="0.3">
      <c r="B561" s="1"/>
      <c r="C561" s="7"/>
    </row>
    <row r="562" spans="2:3" ht="15.75" thickBot="1" x14ac:dyDescent="0.3">
      <c r="B562" s="1"/>
      <c r="C562" s="7"/>
    </row>
    <row r="563" spans="2:3" ht="15.75" thickBot="1" x14ac:dyDescent="0.3">
      <c r="B563" s="1"/>
      <c r="C563" s="7"/>
    </row>
    <row r="564" spans="2:3" ht="15.75" thickBot="1" x14ac:dyDescent="0.3">
      <c r="B564" s="1"/>
      <c r="C564" s="7"/>
    </row>
    <row r="565" spans="2:3" ht="15.75" thickBot="1" x14ac:dyDescent="0.3">
      <c r="B565" s="1"/>
      <c r="C565" s="7"/>
    </row>
    <row r="566" spans="2:3" ht="15.75" thickBot="1" x14ac:dyDescent="0.3">
      <c r="B566" s="1"/>
      <c r="C566" s="7"/>
    </row>
    <row r="567" spans="2:3" ht="15.75" thickBot="1" x14ac:dyDescent="0.3">
      <c r="B567" s="1"/>
      <c r="C567" s="7"/>
    </row>
    <row r="568" spans="2:3" ht="15.75" thickBot="1" x14ac:dyDescent="0.3">
      <c r="B568" s="1"/>
      <c r="C568" s="7"/>
    </row>
    <row r="569" spans="2:3" ht="15.75" thickBot="1" x14ac:dyDescent="0.3">
      <c r="B569" s="1"/>
      <c r="C569" s="7"/>
    </row>
    <row r="570" spans="2:3" ht="15.75" thickBot="1" x14ac:dyDescent="0.3">
      <c r="B570" s="1"/>
      <c r="C570" s="7"/>
    </row>
    <row r="571" spans="2:3" ht="15.75" thickBot="1" x14ac:dyDescent="0.3">
      <c r="B571" s="1"/>
      <c r="C571" s="7"/>
    </row>
    <row r="572" spans="2:3" ht="15.75" thickBot="1" x14ac:dyDescent="0.3">
      <c r="B572" s="1"/>
      <c r="C572" s="7"/>
    </row>
    <row r="573" spans="2:3" ht="15.75" thickBot="1" x14ac:dyDescent="0.3">
      <c r="B573" s="1"/>
      <c r="C573" s="7"/>
    </row>
    <row r="574" spans="2:3" ht="15.75" thickBot="1" x14ac:dyDescent="0.3">
      <c r="B574" s="1"/>
      <c r="C574" s="7"/>
    </row>
    <row r="575" spans="2:3" ht="15.75" thickBot="1" x14ac:dyDescent="0.3">
      <c r="B575" s="1"/>
      <c r="C575" s="7"/>
    </row>
    <row r="576" spans="2:3" ht="15.75" thickBot="1" x14ac:dyDescent="0.3">
      <c r="B576" s="1"/>
      <c r="C576" s="7"/>
    </row>
    <row r="577" spans="2:3" ht="15.75" thickBot="1" x14ac:dyDescent="0.3">
      <c r="B577" s="1"/>
      <c r="C577" s="7"/>
    </row>
    <row r="578" spans="2:3" ht="15.75" thickBot="1" x14ac:dyDescent="0.3">
      <c r="B578" s="1"/>
      <c r="C578" s="7"/>
    </row>
    <row r="579" spans="2:3" ht="15.75" thickBot="1" x14ac:dyDescent="0.3">
      <c r="B579" s="1"/>
      <c r="C579" s="7"/>
    </row>
    <row r="580" spans="2:3" ht="15.75" thickBot="1" x14ac:dyDescent="0.3">
      <c r="B580" s="1"/>
      <c r="C580" s="7"/>
    </row>
    <row r="581" spans="2:3" ht="15.75" thickBot="1" x14ac:dyDescent="0.3">
      <c r="B581" s="1"/>
      <c r="C581" s="7"/>
    </row>
    <row r="582" spans="2:3" ht="15.75" thickBot="1" x14ac:dyDescent="0.3">
      <c r="B582" s="1"/>
      <c r="C582" s="7"/>
    </row>
    <row r="583" spans="2:3" ht="15.75" thickBot="1" x14ac:dyDescent="0.3">
      <c r="B583" s="1"/>
      <c r="C583" s="7"/>
    </row>
    <row r="584" spans="2:3" ht="15.75" thickBot="1" x14ac:dyDescent="0.3">
      <c r="B584" s="1"/>
      <c r="C584" s="7"/>
    </row>
    <row r="585" spans="2:3" ht="15.75" thickBot="1" x14ac:dyDescent="0.3">
      <c r="B585" s="1"/>
      <c r="C585" s="7"/>
    </row>
    <row r="586" spans="2:3" ht="15.75" thickBot="1" x14ac:dyDescent="0.3">
      <c r="B586" s="1"/>
      <c r="C586" s="7"/>
    </row>
    <row r="587" spans="2:3" ht="15.75" thickBot="1" x14ac:dyDescent="0.3">
      <c r="B587" s="1"/>
      <c r="C587" s="7"/>
    </row>
    <row r="588" spans="2:3" ht="15.75" thickBot="1" x14ac:dyDescent="0.3">
      <c r="B588" s="1"/>
      <c r="C588" s="7"/>
    </row>
    <row r="589" spans="2:3" ht="15.75" thickBot="1" x14ac:dyDescent="0.3">
      <c r="B589" s="1"/>
      <c r="C589" s="7"/>
    </row>
    <row r="590" spans="2:3" ht="15.75" thickBot="1" x14ac:dyDescent="0.3">
      <c r="B590" s="1"/>
      <c r="C590" s="7"/>
    </row>
    <row r="591" spans="2:3" ht="15.75" thickBot="1" x14ac:dyDescent="0.3">
      <c r="B591" s="1"/>
      <c r="C591" s="7"/>
    </row>
    <row r="592" spans="2:3" ht="15.75" thickBot="1" x14ac:dyDescent="0.3">
      <c r="B592" s="1"/>
      <c r="C592" s="7"/>
    </row>
    <row r="593" spans="2:3" ht="15.75" thickBot="1" x14ac:dyDescent="0.3">
      <c r="B593" s="1"/>
      <c r="C593" s="7"/>
    </row>
    <row r="594" spans="2:3" ht="15.75" thickBot="1" x14ac:dyDescent="0.3">
      <c r="B594" s="1"/>
      <c r="C594" s="7"/>
    </row>
    <row r="595" spans="2:3" ht="15.75" thickBot="1" x14ac:dyDescent="0.3">
      <c r="B595" s="1"/>
      <c r="C595" s="7"/>
    </row>
    <row r="596" spans="2:3" ht="15.75" thickBot="1" x14ac:dyDescent="0.3">
      <c r="B596" s="1"/>
      <c r="C596" s="7"/>
    </row>
    <row r="597" spans="2:3" ht="15.75" thickBot="1" x14ac:dyDescent="0.3">
      <c r="B597" s="1"/>
      <c r="C597" s="7"/>
    </row>
    <row r="598" spans="2:3" ht="15.75" thickBot="1" x14ac:dyDescent="0.3">
      <c r="B598" s="1"/>
      <c r="C598" s="7"/>
    </row>
    <row r="599" spans="2:3" ht="15.75" thickBot="1" x14ac:dyDescent="0.3">
      <c r="B599" s="1"/>
      <c r="C599" s="7"/>
    </row>
    <row r="600" spans="2:3" ht="15.75" thickBot="1" x14ac:dyDescent="0.3">
      <c r="B600" s="1"/>
      <c r="C600" s="7"/>
    </row>
    <row r="601" spans="2:3" ht="15.75" thickBot="1" x14ac:dyDescent="0.3">
      <c r="B601" s="1"/>
      <c r="C601" s="7"/>
    </row>
    <row r="602" spans="2:3" ht="15.75" thickBot="1" x14ac:dyDescent="0.3">
      <c r="B602" s="1"/>
      <c r="C602" s="7"/>
    </row>
    <row r="603" spans="2:3" ht="15.75" thickBot="1" x14ac:dyDescent="0.3">
      <c r="B603" s="1"/>
      <c r="C603" s="7"/>
    </row>
    <row r="604" spans="2:3" ht="15.75" thickBot="1" x14ac:dyDescent="0.3">
      <c r="B604" s="1"/>
      <c r="C604" s="7"/>
    </row>
    <row r="605" spans="2:3" ht="15.75" thickBot="1" x14ac:dyDescent="0.3">
      <c r="B605" s="1"/>
      <c r="C605" s="7"/>
    </row>
    <row r="606" spans="2:3" ht="15.75" thickBot="1" x14ac:dyDescent="0.3">
      <c r="B606" s="1"/>
      <c r="C606" s="7"/>
    </row>
    <row r="607" spans="2:3" ht="15.75" thickBot="1" x14ac:dyDescent="0.3">
      <c r="B607" s="1"/>
      <c r="C607" s="7"/>
    </row>
    <row r="608" spans="2:3" ht="15.75" thickBot="1" x14ac:dyDescent="0.3">
      <c r="B608" s="1"/>
      <c r="C608" s="7"/>
    </row>
    <row r="609" spans="2:3" ht="15.75" thickBot="1" x14ac:dyDescent="0.3">
      <c r="B609" s="1"/>
      <c r="C609" s="7"/>
    </row>
    <row r="610" spans="2:3" ht="15.75" thickBot="1" x14ac:dyDescent="0.3">
      <c r="B610" s="1"/>
      <c r="C610" s="7"/>
    </row>
    <row r="611" spans="2:3" ht="15.75" thickBot="1" x14ac:dyDescent="0.3">
      <c r="B611" s="1"/>
      <c r="C611" s="7"/>
    </row>
    <row r="612" spans="2:3" ht="15.75" thickBot="1" x14ac:dyDescent="0.3">
      <c r="B612" s="1"/>
      <c r="C612" s="7"/>
    </row>
    <row r="613" spans="2:3" ht="15.75" thickBot="1" x14ac:dyDescent="0.3">
      <c r="B613" s="1"/>
      <c r="C613" s="7"/>
    </row>
    <row r="614" spans="2:3" ht="15.75" thickBot="1" x14ac:dyDescent="0.3">
      <c r="B614" s="1"/>
      <c r="C614" s="7"/>
    </row>
    <row r="615" spans="2:3" ht="15.75" thickBot="1" x14ac:dyDescent="0.3">
      <c r="B615" s="1"/>
      <c r="C615" s="7"/>
    </row>
    <row r="616" spans="2:3" ht="15.75" thickBot="1" x14ac:dyDescent="0.3">
      <c r="B616" s="1"/>
      <c r="C616" s="7"/>
    </row>
    <row r="617" spans="2:3" ht="15.75" thickBot="1" x14ac:dyDescent="0.3">
      <c r="B617" s="1"/>
      <c r="C617" s="7"/>
    </row>
    <row r="618" spans="2:3" ht="15.75" thickBot="1" x14ac:dyDescent="0.3">
      <c r="B618" s="1"/>
      <c r="C618" s="7"/>
    </row>
    <row r="619" spans="2:3" ht="15.75" thickBot="1" x14ac:dyDescent="0.3">
      <c r="B619" s="1"/>
      <c r="C619" s="7"/>
    </row>
    <row r="620" spans="2:3" ht="15.75" thickBot="1" x14ac:dyDescent="0.3">
      <c r="B620" s="1"/>
      <c r="C620" s="7"/>
    </row>
    <row r="621" spans="2:3" ht="15.75" thickBot="1" x14ac:dyDescent="0.3">
      <c r="B621" s="1"/>
      <c r="C621" s="7"/>
    </row>
    <row r="622" spans="2:3" ht="15.75" thickBot="1" x14ac:dyDescent="0.3">
      <c r="B622" s="1"/>
      <c r="C622" s="7"/>
    </row>
    <row r="623" spans="2:3" ht="15.75" thickBot="1" x14ac:dyDescent="0.3">
      <c r="B623" s="1"/>
      <c r="C623" s="7"/>
    </row>
    <row r="624" spans="2:3" ht="15.75" thickBot="1" x14ac:dyDescent="0.3">
      <c r="B624" s="1"/>
      <c r="C624" s="7"/>
    </row>
    <row r="625" spans="2:3" ht="15.75" thickBot="1" x14ac:dyDescent="0.3">
      <c r="B625" s="1"/>
      <c r="C625" s="7"/>
    </row>
    <row r="626" spans="2:3" ht="15.75" thickBot="1" x14ac:dyDescent="0.3">
      <c r="B626" s="1"/>
      <c r="C626" s="7"/>
    </row>
    <row r="627" spans="2:3" ht="15.75" thickBot="1" x14ac:dyDescent="0.3">
      <c r="B627" s="1"/>
      <c r="C627" s="7"/>
    </row>
    <row r="628" spans="2:3" ht="15.75" thickBot="1" x14ac:dyDescent="0.3">
      <c r="B628" s="1"/>
      <c r="C628" s="7"/>
    </row>
    <row r="629" spans="2:3" ht="15.75" thickBot="1" x14ac:dyDescent="0.3">
      <c r="B629" s="1"/>
      <c r="C629" s="7"/>
    </row>
    <row r="630" spans="2:3" ht="15.75" thickBot="1" x14ac:dyDescent="0.3">
      <c r="B630" s="1"/>
      <c r="C630" s="7"/>
    </row>
    <row r="631" spans="2:3" ht="15.75" thickBot="1" x14ac:dyDescent="0.3">
      <c r="B631" s="1"/>
      <c r="C631" s="7"/>
    </row>
    <row r="632" spans="2:3" ht="15.75" thickBot="1" x14ac:dyDescent="0.3">
      <c r="B632" s="1"/>
      <c r="C632" s="7"/>
    </row>
    <row r="633" spans="2:3" ht="15.75" thickBot="1" x14ac:dyDescent="0.3">
      <c r="B633" s="1"/>
      <c r="C633" s="7"/>
    </row>
    <row r="634" spans="2:3" ht="15.75" thickBot="1" x14ac:dyDescent="0.3">
      <c r="B634" s="1"/>
      <c r="C634" s="7"/>
    </row>
    <row r="635" spans="2:3" ht="15.75" thickBot="1" x14ac:dyDescent="0.3">
      <c r="B635" s="1"/>
      <c r="C635" s="7"/>
    </row>
    <row r="636" spans="2:3" ht="15.75" thickBot="1" x14ac:dyDescent="0.3">
      <c r="B636" s="1"/>
      <c r="C636" s="7"/>
    </row>
    <row r="637" spans="2:3" ht="15.75" thickBot="1" x14ac:dyDescent="0.3">
      <c r="B637" s="1"/>
      <c r="C637" s="7"/>
    </row>
    <row r="638" spans="2:3" ht="15.75" thickBot="1" x14ac:dyDescent="0.3">
      <c r="B638" s="1"/>
      <c r="C638" s="7"/>
    </row>
    <row r="639" spans="2:3" ht="15.75" thickBot="1" x14ac:dyDescent="0.3">
      <c r="B639" s="1"/>
      <c r="C639" s="7"/>
    </row>
    <row r="640" spans="2:3" ht="15.75" thickBot="1" x14ac:dyDescent="0.3">
      <c r="B640" s="1"/>
      <c r="C640" s="7"/>
    </row>
    <row r="641" spans="2:3" ht="15.75" thickBot="1" x14ac:dyDescent="0.3">
      <c r="B641" s="1"/>
      <c r="C641" s="7"/>
    </row>
    <row r="642" spans="2:3" ht="15.75" thickBot="1" x14ac:dyDescent="0.3">
      <c r="B642" s="1"/>
      <c r="C642" s="7"/>
    </row>
    <row r="643" spans="2:3" ht="15.75" thickBot="1" x14ac:dyDescent="0.3">
      <c r="B643" s="1"/>
      <c r="C643" s="7"/>
    </row>
    <row r="644" spans="2:3" ht="15.75" thickBot="1" x14ac:dyDescent="0.3">
      <c r="B644" s="1"/>
      <c r="C644" s="7"/>
    </row>
    <row r="645" spans="2:3" ht="15.75" thickBot="1" x14ac:dyDescent="0.3">
      <c r="B645" s="1"/>
      <c r="C645" s="7"/>
    </row>
    <row r="646" spans="2:3" ht="15.75" thickBot="1" x14ac:dyDescent="0.3">
      <c r="B646" s="1"/>
      <c r="C646" s="7"/>
    </row>
    <row r="647" spans="2:3" ht="15.75" thickBot="1" x14ac:dyDescent="0.3">
      <c r="B647" s="1"/>
      <c r="C647" s="7"/>
    </row>
    <row r="648" spans="2:3" ht="15.75" thickBot="1" x14ac:dyDescent="0.3">
      <c r="B648" s="1"/>
      <c r="C648" s="7"/>
    </row>
    <row r="649" spans="2:3" ht="15.75" thickBot="1" x14ac:dyDescent="0.3">
      <c r="B649" s="1"/>
      <c r="C649" s="7"/>
    </row>
    <row r="650" spans="2:3" ht="15.75" thickBot="1" x14ac:dyDescent="0.3">
      <c r="B650" s="1"/>
      <c r="C650" s="7"/>
    </row>
    <row r="651" spans="2:3" ht="15.75" thickBot="1" x14ac:dyDescent="0.3">
      <c r="B651" s="1"/>
      <c r="C651" s="7"/>
    </row>
    <row r="652" spans="2:3" ht="15.75" thickBot="1" x14ac:dyDescent="0.3">
      <c r="B652" s="1"/>
      <c r="C652" s="7"/>
    </row>
    <row r="653" spans="2:3" ht="15.75" thickBot="1" x14ac:dyDescent="0.3">
      <c r="B653" s="1"/>
      <c r="C653" s="7"/>
    </row>
    <row r="654" spans="2:3" ht="15.75" thickBot="1" x14ac:dyDescent="0.3">
      <c r="B654" s="1"/>
      <c r="C654" s="7"/>
    </row>
    <row r="655" spans="2:3" ht="15.75" thickBot="1" x14ac:dyDescent="0.3">
      <c r="B655" s="1"/>
      <c r="C655" s="7"/>
    </row>
    <row r="656" spans="2:3" ht="15.75" thickBot="1" x14ac:dyDescent="0.3">
      <c r="B656" s="1"/>
      <c r="C656" s="7"/>
    </row>
    <row r="657" spans="2:3" ht="15.75" thickBot="1" x14ac:dyDescent="0.3">
      <c r="B657" s="1"/>
      <c r="C657" s="7"/>
    </row>
    <row r="658" spans="2:3" ht="15.75" thickBot="1" x14ac:dyDescent="0.3">
      <c r="B658" s="1"/>
      <c r="C658" s="7"/>
    </row>
    <row r="659" spans="2:3" ht="15.75" thickBot="1" x14ac:dyDescent="0.3">
      <c r="B659" s="1"/>
      <c r="C659" s="7"/>
    </row>
    <row r="660" spans="2:3" ht="15.75" thickBot="1" x14ac:dyDescent="0.3">
      <c r="B660" s="1"/>
      <c r="C660" s="7"/>
    </row>
    <row r="661" spans="2:3" ht="15.75" thickBot="1" x14ac:dyDescent="0.3">
      <c r="B661" s="1"/>
      <c r="C661" s="7"/>
    </row>
    <row r="662" spans="2:3" ht="15.75" thickBot="1" x14ac:dyDescent="0.3">
      <c r="B662" s="1"/>
      <c r="C662" s="7"/>
    </row>
    <row r="663" spans="2:3" ht="15.75" thickBot="1" x14ac:dyDescent="0.3">
      <c r="B663" s="1"/>
      <c r="C663" s="7"/>
    </row>
    <row r="664" spans="2:3" ht="15.75" thickBot="1" x14ac:dyDescent="0.3">
      <c r="B664" s="1"/>
      <c r="C664" s="7"/>
    </row>
    <row r="665" spans="2:3" ht="15.75" thickBot="1" x14ac:dyDescent="0.3">
      <c r="B665" s="1"/>
      <c r="C665" s="7"/>
    </row>
    <row r="666" spans="2:3" ht="15.75" thickBot="1" x14ac:dyDescent="0.3">
      <c r="B666" s="1"/>
      <c r="C666" s="7"/>
    </row>
    <row r="667" spans="2:3" ht="15.75" thickBot="1" x14ac:dyDescent="0.3">
      <c r="B667" s="1"/>
      <c r="C667" s="7"/>
    </row>
    <row r="668" spans="2:3" ht="15.75" thickBot="1" x14ac:dyDescent="0.3">
      <c r="B668" s="1"/>
      <c r="C668" s="7"/>
    </row>
    <row r="669" spans="2:3" ht="15.75" thickBot="1" x14ac:dyDescent="0.3">
      <c r="B669" s="1"/>
      <c r="C669" s="7"/>
    </row>
    <row r="670" spans="2:3" ht="15.75" thickBot="1" x14ac:dyDescent="0.3">
      <c r="B670" s="1"/>
      <c r="C670" s="7"/>
    </row>
    <row r="671" spans="2:3" ht="15.75" thickBot="1" x14ac:dyDescent="0.3">
      <c r="B671" s="1"/>
      <c r="C671" s="7"/>
    </row>
    <row r="672" spans="2:3" ht="15.75" thickBot="1" x14ac:dyDescent="0.3">
      <c r="B672" s="1"/>
      <c r="C672" s="7"/>
    </row>
    <row r="673" spans="2:3" ht="15.75" thickBot="1" x14ac:dyDescent="0.3">
      <c r="B673" s="1"/>
      <c r="C673" s="7"/>
    </row>
    <row r="674" spans="2:3" ht="15.75" thickBot="1" x14ac:dyDescent="0.3">
      <c r="B674" s="1"/>
      <c r="C674" s="7"/>
    </row>
    <row r="675" spans="2:3" ht="15.75" thickBot="1" x14ac:dyDescent="0.3">
      <c r="B675" s="1"/>
      <c r="C675" s="7"/>
    </row>
    <row r="676" spans="2:3" ht="15.75" thickBot="1" x14ac:dyDescent="0.3">
      <c r="B676" s="1"/>
      <c r="C676" s="7"/>
    </row>
    <row r="677" spans="2:3" ht="15.75" thickBot="1" x14ac:dyDescent="0.3">
      <c r="B677" s="1"/>
      <c r="C677" s="7"/>
    </row>
    <row r="678" spans="2:3" ht="15.75" thickBot="1" x14ac:dyDescent="0.3">
      <c r="B678" s="1"/>
      <c r="C678" s="7"/>
    </row>
    <row r="679" spans="2:3" ht="15.75" thickBot="1" x14ac:dyDescent="0.3">
      <c r="B679" s="1"/>
      <c r="C679" s="7"/>
    </row>
    <row r="680" spans="2:3" ht="15.75" thickBot="1" x14ac:dyDescent="0.3">
      <c r="B680" s="1"/>
      <c r="C680" s="7"/>
    </row>
    <row r="681" spans="2:3" ht="15.75" thickBot="1" x14ac:dyDescent="0.3">
      <c r="B681" s="1"/>
      <c r="C681" s="7"/>
    </row>
    <row r="682" spans="2:3" ht="15.75" thickBot="1" x14ac:dyDescent="0.3">
      <c r="B682" s="1"/>
      <c r="C682" s="7"/>
    </row>
    <row r="683" spans="2:3" ht="15.75" thickBot="1" x14ac:dyDescent="0.3">
      <c r="B683" s="1"/>
      <c r="C683" s="7"/>
    </row>
    <row r="684" spans="2:3" ht="15.75" thickBot="1" x14ac:dyDescent="0.3">
      <c r="B684" s="1"/>
      <c r="C684" s="7"/>
    </row>
    <row r="685" spans="2:3" ht="15.75" thickBot="1" x14ac:dyDescent="0.3">
      <c r="B685" s="1"/>
      <c r="C685" s="7"/>
    </row>
    <row r="686" spans="2:3" ht="15.75" thickBot="1" x14ac:dyDescent="0.3">
      <c r="B686" s="1"/>
      <c r="C686" s="7"/>
    </row>
    <row r="687" spans="2:3" ht="15.75" thickBot="1" x14ac:dyDescent="0.3">
      <c r="B687" s="1"/>
      <c r="C687" s="7"/>
    </row>
    <row r="688" spans="2:3" ht="15.75" thickBot="1" x14ac:dyDescent="0.3">
      <c r="B688" s="1"/>
      <c r="C688" s="7"/>
    </row>
    <row r="689" spans="2:3" ht="15.75" thickBot="1" x14ac:dyDescent="0.3">
      <c r="B689" s="1"/>
      <c r="C689" s="7"/>
    </row>
    <row r="690" spans="2:3" ht="15.75" thickBot="1" x14ac:dyDescent="0.3">
      <c r="B690" s="1"/>
      <c r="C690" s="7"/>
    </row>
    <row r="691" spans="2:3" ht="15.75" thickBot="1" x14ac:dyDescent="0.3">
      <c r="B691" s="1"/>
      <c r="C691" s="7"/>
    </row>
    <row r="692" spans="2:3" ht="15.75" thickBot="1" x14ac:dyDescent="0.3">
      <c r="B692" s="1"/>
      <c r="C692" s="7"/>
    </row>
    <row r="693" spans="2:3" ht="15.75" thickBot="1" x14ac:dyDescent="0.3">
      <c r="B693" s="1"/>
      <c r="C693" s="7"/>
    </row>
    <row r="694" spans="2:3" ht="15.75" thickBot="1" x14ac:dyDescent="0.3">
      <c r="B694" s="1"/>
      <c r="C694" s="7"/>
    </row>
    <row r="695" spans="2:3" ht="15.75" thickBot="1" x14ac:dyDescent="0.3">
      <c r="B695" s="1"/>
      <c r="C695" s="7"/>
    </row>
    <row r="696" spans="2:3" ht="15.75" thickBot="1" x14ac:dyDescent="0.3">
      <c r="B696" s="1"/>
      <c r="C696" s="7"/>
    </row>
    <row r="697" spans="2:3" ht="15.75" thickBot="1" x14ac:dyDescent="0.3">
      <c r="B697" s="1"/>
      <c r="C697" s="7"/>
    </row>
    <row r="698" spans="2:3" ht="15.75" thickBot="1" x14ac:dyDescent="0.3">
      <c r="B698" s="1"/>
      <c r="C698" s="7"/>
    </row>
    <row r="699" spans="2:3" ht="15.75" thickBot="1" x14ac:dyDescent="0.3">
      <c r="B699" s="1"/>
      <c r="C699" s="7"/>
    </row>
    <row r="700" spans="2:3" ht="15.75" thickBot="1" x14ac:dyDescent="0.3">
      <c r="B700" s="1"/>
      <c r="C700" s="7"/>
    </row>
    <row r="701" spans="2:3" ht="15.75" thickBot="1" x14ac:dyDescent="0.3">
      <c r="B701" s="1"/>
      <c r="C701" s="7"/>
    </row>
    <row r="702" spans="2:3" ht="15.75" thickBot="1" x14ac:dyDescent="0.3">
      <c r="B702" s="1"/>
      <c r="C702" s="7"/>
    </row>
    <row r="703" spans="2:3" ht="15.75" thickBot="1" x14ac:dyDescent="0.3">
      <c r="B703" s="1"/>
      <c r="C703" s="7"/>
    </row>
    <row r="704" spans="2:3" ht="15.75" thickBot="1" x14ac:dyDescent="0.3">
      <c r="B704" s="1"/>
      <c r="C704" s="7"/>
    </row>
    <row r="705" spans="2:3" ht="15.75" thickBot="1" x14ac:dyDescent="0.3">
      <c r="B705" s="1"/>
      <c r="C705" s="7"/>
    </row>
    <row r="706" spans="2:3" ht="15.75" thickBot="1" x14ac:dyDescent="0.3">
      <c r="B706" s="1"/>
      <c r="C706" s="7"/>
    </row>
    <row r="707" spans="2:3" ht="15.75" thickBot="1" x14ac:dyDescent="0.3">
      <c r="B707" s="1"/>
      <c r="C707" s="7"/>
    </row>
    <row r="708" spans="2:3" ht="15.75" thickBot="1" x14ac:dyDescent="0.3">
      <c r="B708" s="1"/>
      <c r="C708" s="7"/>
    </row>
    <row r="709" spans="2:3" ht="15.75" thickBot="1" x14ac:dyDescent="0.3">
      <c r="B709" s="1"/>
      <c r="C709" s="7"/>
    </row>
    <row r="710" spans="2:3" ht="15.75" thickBot="1" x14ac:dyDescent="0.3">
      <c r="B710" s="1"/>
      <c r="C710" s="7"/>
    </row>
    <row r="711" spans="2:3" ht="15.75" thickBot="1" x14ac:dyDescent="0.3">
      <c r="B711" s="1"/>
      <c r="C711" s="7"/>
    </row>
    <row r="712" spans="2:3" ht="15.75" thickBot="1" x14ac:dyDescent="0.3">
      <c r="B712" s="1"/>
      <c r="C712" s="7"/>
    </row>
    <row r="713" spans="2:3" ht="15.75" thickBot="1" x14ac:dyDescent="0.3">
      <c r="B713" s="1"/>
      <c r="C713" s="7"/>
    </row>
    <row r="714" spans="2:3" ht="15.75" thickBot="1" x14ac:dyDescent="0.3">
      <c r="B714" s="1"/>
      <c r="C714" s="7"/>
    </row>
    <row r="715" spans="2:3" ht="15.75" thickBot="1" x14ac:dyDescent="0.3">
      <c r="B715" s="1"/>
      <c r="C715" s="7"/>
    </row>
    <row r="716" spans="2:3" ht="15.75" thickBot="1" x14ac:dyDescent="0.3">
      <c r="B716" s="1"/>
      <c r="C716" s="7"/>
    </row>
    <row r="717" spans="2:3" ht="15.75" thickBot="1" x14ac:dyDescent="0.3">
      <c r="B717" s="1"/>
      <c r="C717" s="7"/>
    </row>
    <row r="718" spans="2:3" ht="15.75" thickBot="1" x14ac:dyDescent="0.3">
      <c r="B718" s="1"/>
      <c r="C718" s="7"/>
    </row>
    <row r="719" spans="2:3" ht="15.75" thickBot="1" x14ac:dyDescent="0.3">
      <c r="B719" s="1"/>
      <c r="C719" s="7"/>
    </row>
    <row r="720" spans="2:3" ht="15.75" thickBot="1" x14ac:dyDescent="0.3">
      <c r="B720" s="1"/>
      <c r="C720" s="7"/>
    </row>
    <row r="721" spans="2:3" ht="15.75" thickBot="1" x14ac:dyDescent="0.3">
      <c r="B721" s="1"/>
      <c r="C721" s="7"/>
    </row>
    <row r="722" spans="2:3" ht="15.75" thickBot="1" x14ac:dyDescent="0.3">
      <c r="B722" s="1"/>
      <c r="C722" s="7"/>
    </row>
    <row r="723" spans="2:3" ht="15.75" thickBot="1" x14ac:dyDescent="0.3">
      <c r="B723" s="1"/>
      <c r="C723" s="7"/>
    </row>
    <row r="724" spans="2:3" ht="15.75" thickBot="1" x14ac:dyDescent="0.3">
      <c r="B724" s="1"/>
      <c r="C724" s="7"/>
    </row>
    <row r="725" spans="2:3" ht="15.75" thickBot="1" x14ac:dyDescent="0.3">
      <c r="B725" s="1"/>
      <c r="C725" s="7"/>
    </row>
    <row r="726" spans="2:3" ht="15.75" thickBot="1" x14ac:dyDescent="0.3">
      <c r="B726" s="1"/>
      <c r="C726" s="7"/>
    </row>
    <row r="727" spans="2:3" ht="15.75" thickBot="1" x14ac:dyDescent="0.3">
      <c r="B727" s="1"/>
      <c r="C727" s="7"/>
    </row>
    <row r="728" spans="2:3" ht="15.75" thickBot="1" x14ac:dyDescent="0.3">
      <c r="B728" s="1"/>
      <c r="C728" s="7"/>
    </row>
    <row r="729" spans="2:3" ht="15.75" thickBot="1" x14ac:dyDescent="0.3">
      <c r="B729" s="1"/>
      <c r="C729" s="7"/>
    </row>
    <row r="730" spans="2:3" ht="15.75" thickBot="1" x14ac:dyDescent="0.3">
      <c r="B730" s="1"/>
      <c r="C730" s="7"/>
    </row>
    <row r="731" spans="2:3" ht="15.75" thickBot="1" x14ac:dyDescent="0.3">
      <c r="B731" s="1"/>
      <c r="C731" s="7"/>
    </row>
    <row r="732" spans="2:3" ht="15.75" thickBot="1" x14ac:dyDescent="0.3">
      <c r="B732" s="1"/>
      <c r="C732" s="7"/>
    </row>
    <row r="733" spans="2:3" ht="15.75" thickBot="1" x14ac:dyDescent="0.3">
      <c r="B733" s="1"/>
      <c r="C733" s="7"/>
    </row>
    <row r="734" spans="2:3" ht="15.75" thickBot="1" x14ac:dyDescent="0.3">
      <c r="B734" s="1"/>
      <c r="C734" s="7"/>
    </row>
    <row r="735" spans="2:3" ht="15.75" thickBot="1" x14ac:dyDescent="0.3">
      <c r="B735" s="1"/>
      <c r="C735" s="7"/>
    </row>
    <row r="736" spans="2:3" ht="15.75" thickBot="1" x14ac:dyDescent="0.3">
      <c r="B736" s="1"/>
      <c r="C736" s="7"/>
    </row>
    <row r="737" spans="2:3" ht="15.75" thickBot="1" x14ac:dyDescent="0.3">
      <c r="B737" s="1"/>
      <c r="C737" s="7"/>
    </row>
    <row r="738" spans="2:3" ht="15.75" thickBot="1" x14ac:dyDescent="0.3">
      <c r="B738" s="1"/>
      <c r="C738" s="7"/>
    </row>
    <row r="739" spans="2:3" ht="15.75" thickBot="1" x14ac:dyDescent="0.3">
      <c r="B739" s="1"/>
      <c r="C739" s="7"/>
    </row>
    <row r="740" spans="2:3" ht="15.75" thickBot="1" x14ac:dyDescent="0.3">
      <c r="B740" s="1"/>
      <c r="C740" s="7"/>
    </row>
    <row r="741" spans="2:3" ht="15.75" thickBot="1" x14ac:dyDescent="0.3">
      <c r="B741" s="1"/>
      <c r="C741" s="7"/>
    </row>
    <row r="742" spans="2:3" ht="15.75" thickBot="1" x14ac:dyDescent="0.3">
      <c r="B742" s="1"/>
      <c r="C742" s="7"/>
    </row>
    <row r="743" spans="2:3" ht="15.75" thickBot="1" x14ac:dyDescent="0.3">
      <c r="B743" s="1"/>
      <c r="C743" s="7"/>
    </row>
    <row r="744" spans="2:3" ht="15.75" thickBot="1" x14ac:dyDescent="0.3">
      <c r="B744" s="1"/>
      <c r="C744" s="7"/>
    </row>
    <row r="745" spans="2:3" ht="15.75" thickBot="1" x14ac:dyDescent="0.3">
      <c r="B745" s="1"/>
      <c r="C745" s="7"/>
    </row>
    <row r="746" spans="2:3" ht="15.75" thickBot="1" x14ac:dyDescent="0.3">
      <c r="B746" s="1"/>
      <c r="C746" s="7"/>
    </row>
    <row r="747" spans="2:3" ht="15.75" thickBot="1" x14ac:dyDescent="0.3">
      <c r="B747" s="1"/>
      <c r="C747" s="7"/>
    </row>
    <row r="748" spans="2:3" ht="15.75" thickBot="1" x14ac:dyDescent="0.3">
      <c r="B748" s="1"/>
      <c r="C748" s="7"/>
    </row>
    <row r="749" spans="2:3" ht="15.75" thickBot="1" x14ac:dyDescent="0.3">
      <c r="B749" s="1"/>
      <c r="C749" s="7"/>
    </row>
    <row r="750" spans="2:3" ht="15.75" thickBot="1" x14ac:dyDescent="0.3">
      <c r="B750" s="1"/>
      <c r="C750" s="7"/>
    </row>
    <row r="751" spans="2:3" ht="15.75" thickBot="1" x14ac:dyDescent="0.3">
      <c r="B751" s="1"/>
      <c r="C751" s="7"/>
    </row>
    <row r="752" spans="2:3" ht="15.75" thickBot="1" x14ac:dyDescent="0.3">
      <c r="B752" s="1"/>
      <c r="C752" s="7"/>
    </row>
    <row r="753" spans="2:3" ht="15.75" thickBot="1" x14ac:dyDescent="0.3">
      <c r="B753" s="1"/>
      <c r="C753" s="7"/>
    </row>
    <row r="754" spans="2:3" ht="15.75" thickBot="1" x14ac:dyDescent="0.3">
      <c r="B754" s="1"/>
      <c r="C754" s="7"/>
    </row>
    <row r="755" spans="2:3" ht="15.75" thickBot="1" x14ac:dyDescent="0.3">
      <c r="B755" s="1"/>
      <c r="C755" s="7"/>
    </row>
    <row r="756" spans="2:3" ht="15.75" thickBot="1" x14ac:dyDescent="0.3">
      <c r="B756" s="1"/>
      <c r="C756" s="7"/>
    </row>
    <row r="757" spans="2:3" ht="15.75" thickBot="1" x14ac:dyDescent="0.3">
      <c r="B757" s="1"/>
      <c r="C757" s="7"/>
    </row>
    <row r="758" spans="2:3" ht="15.75" thickBot="1" x14ac:dyDescent="0.3">
      <c r="B758" s="1"/>
      <c r="C758" s="7"/>
    </row>
    <row r="759" spans="2:3" ht="15.75" thickBot="1" x14ac:dyDescent="0.3">
      <c r="B759" s="1"/>
      <c r="C759" s="7"/>
    </row>
    <row r="760" spans="2:3" ht="15.75" thickBot="1" x14ac:dyDescent="0.3">
      <c r="B760" s="1"/>
      <c r="C760" s="7"/>
    </row>
    <row r="761" spans="2:3" ht="15.75" thickBot="1" x14ac:dyDescent="0.3">
      <c r="B761" s="1"/>
      <c r="C761" s="7"/>
    </row>
    <row r="762" spans="2:3" ht="15.75" thickBot="1" x14ac:dyDescent="0.3">
      <c r="B762" s="1"/>
      <c r="C762" s="7"/>
    </row>
    <row r="763" spans="2:3" ht="15.75" thickBot="1" x14ac:dyDescent="0.3">
      <c r="B763" s="1"/>
      <c r="C763" s="7"/>
    </row>
    <row r="764" spans="2:3" ht="15.75" thickBot="1" x14ac:dyDescent="0.3">
      <c r="B764" s="1"/>
      <c r="C764" s="7"/>
    </row>
    <row r="765" spans="2:3" ht="15.75" thickBot="1" x14ac:dyDescent="0.3">
      <c r="B765" s="1"/>
      <c r="C765" s="7"/>
    </row>
    <row r="766" spans="2:3" ht="15.75" thickBot="1" x14ac:dyDescent="0.3">
      <c r="B766" s="1"/>
      <c r="C766" s="7"/>
    </row>
    <row r="767" spans="2:3" ht="15.75" thickBot="1" x14ac:dyDescent="0.3">
      <c r="B767" s="1"/>
      <c r="C767" s="7"/>
    </row>
    <row r="768" spans="2:3" ht="15.75" thickBot="1" x14ac:dyDescent="0.3">
      <c r="B768" s="1"/>
      <c r="C768" s="7"/>
    </row>
    <row r="769" spans="2:3" ht="15.75" thickBot="1" x14ac:dyDescent="0.3">
      <c r="B769" s="1"/>
      <c r="C769" s="7"/>
    </row>
    <row r="770" spans="2:3" ht="15.75" thickBot="1" x14ac:dyDescent="0.3">
      <c r="B770" s="1"/>
      <c r="C770" s="7"/>
    </row>
    <row r="771" spans="2:3" ht="15.75" thickBot="1" x14ac:dyDescent="0.3">
      <c r="B771" s="1"/>
      <c r="C771" s="7"/>
    </row>
    <row r="772" spans="2:3" ht="15.75" thickBot="1" x14ac:dyDescent="0.3">
      <c r="B772" s="1"/>
      <c r="C772" s="7"/>
    </row>
    <row r="773" spans="2:3" ht="15.75" thickBot="1" x14ac:dyDescent="0.3">
      <c r="B773" s="1"/>
      <c r="C773" s="7"/>
    </row>
    <row r="774" spans="2:3" ht="15.75" thickBot="1" x14ac:dyDescent="0.3">
      <c r="B774" s="1"/>
      <c r="C774" s="7"/>
    </row>
    <row r="775" spans="2:3" ht="15.75" thickBot="1" x14ac:dyDescent="0.3">
      <c r="B775" s="1"/>
      <c r="C775" s="7"/>
    </row>
    <row r="776" spans="2:3" ht="15.75" thickBot="1" x14ac:dyDescent="0.3">
      <c r="B776" s="1"/>
      <c r="C776" s="7"/>
    </row>
    <row r="777" spans="2:3" ht="15.75" thickBot="1" x14ac:dyDescent="0.3">
      <c r="B777" s="1"/>
      <c r="C777" s="7"/>
    </row>
    <row r="778" spans="2:3" ht="15.75" thickBot="1" x14ac:dyDescent="0.3">
      <c r="B778" s="1"/>
      <c r="C778" s="7"/>
    </row>
    <row r="779" spans="2:3" ht="15.75" thickBot="1" x14ac:dyDescent="0.3">
      <c r="B779" s="1"/>
      <c r="C779" s="7"/>
    </row>
    <row r="780" spans="2:3" ht="15.75" thickBot="1" x14ac:dyDescent="0.3">
      <c r="B780" s="1"/>
      <c r="C780" s="7"/>
    </row>
    <row r="781" spans="2:3" ht="15.75" thickBot="1" x14ac:dyDescent="0.3">
      <c r="B781" s="1"/>
      <c r="C781" s="7"/>
    </row>
    <row r="782" spans="2:3" ht="15.75" thickBot="1" x14ac:dyDescent="0.3">
      <c r="B782" s="1"/>
      <c r="C782" s="7"/>
    </row>
    <row r="783" spans="2:3" ht="15.75" thickBot="1" x14ac:dyDescent="0.3">
      <c r="B783" s="1"/>
      <c r="C783" s="7"/>
    </row>
    <row r="784" spans="2:3" ht="15.75" thickBot="1" x14ac:dyDescent="0.3">
      <c r="B784" s="1"/>
      <c r="C784" s="7"/>
    </row>
    <row r="785" spans="2:3" ht="15.75" thickBot="1" x14ac:dyDescent="0.3">
      <c r="B785" s="1"/>
      <c r="C785" s="7"/>
    </row>
    <row r="786" spans="2:3" ht="15.75" thickBot="1" x14ac:dyDescent="0.3">
      <c r="B786" s="1"/>
      <c r="C786" s="7"/>
    </row>
    <row r="787" spans="2:3" ht="15.75" thickBot="1" x14ac:dyDescent="0.3">
      <c r="B787" s="1"/>
      <c r="C787" s="7"/>
    </row>
    <row r="788" spans="2:3" ht="15.75" thickBot="1" x14ac:dyDescent="0.3">
      <c r="B788" s="1"/>
      <c r="C788" s="7"/>
    </row>
    <row r="789" spans="2:3" ht="15.75" thickBot="1" x14ac:dyDescent="0.3">
      <c r="B789" s="1"/>
      <c r="C789" s="7"/>
    </row>
    <row r="790" spans="2:3" ht="15.75" thickBot="1" x14ac:dyDescent="0.3">
      <c r="B790" s="1"/>
      <c r="C790" s="7"/>
    </row>
    <row r="791" spans="2:3" ht="15.75" thickBot="1" x14ac:dyDescent="0.3">
      <c r="B791" s="1"/>
      <c r="C791" s="7"/>
    </row>
    <row r="792" spans="2:3" ht="15.75" thickBot="1" x14ac:dyDescent="0.3">
      <c r="B792" s="1"/>
      <c r="C792" s="7"/>
    </row>
    <row r="793" spans="2:3" ht="15.75" thickBot="1" x14ac:dyDescent="0.3">
      <c r="B793" s="1"/>
      <c r="C793" s="7"/>
    </row>
    <row r="794" spans="2:3" ht="15.75" thickBot="1" x14ac:dyDescent="0.3">
      <c r="B794" s="1"/>
      <c r="C794" s="7"/>
    </row>
    <row r="795" spans="2:3" ht="15.75" thickBot="1" x14ac:dyDescent="0.3">
      <c r="B795" s="1"/>
      <c r="C795" s="7"/>
    </row>
    <row r="796" spans="2:3" ht="15.75" thickBot="1" x14ac:dyDescent="0.3">
      <c r="B796" s="1"/>
      <c r="C796" s="7"/>
    </row>
    <row r="797" spans="2:3" ht="15.75" thickBot="1" x14ac:dyDescent="0.3">
      <c r="B797" s="1"/>
      <c r="C797" s="7"/>
    </row>
    <row r="798" spans="2:3" ht="15.75" thickBot="1" x14ac:dyDescent="0.3">
      <c r="B798" s="1"/>
      <c r="C798" s="7"/>
    </row>
    <row r="799" spans="2:3" ht="15.75" thickBot="1" x14ac:dyDescent="0.3">
      <c r="B799" s="1"/>
      <c r="C799" s="7"/>
    </row>
    <row r="800" spans="2:3" ht="15.75" thickBot="1" x14ac:dyDescent="0.3">
      <c r="B800" s="1"/>
      <c r="C800" s="7"/>
    </row>
    <row r="801" spans="2:3" ht="15.75" thickBot="1" x14ac:dyDescent="0.3">
      <c r="B801" s="1"/>
      <c r="C801" s="7"/>
    </row>
    <row r="802" spans="2:3" ht="15.75" thickBot="1" x14ac:dyDescent="0.3">
      <c r="B802" s="1"/>
      <c r="C802" s="7"/>
    </row>
    <row r="803" spans="2:3" ht="15.75" thickBot="1" x14ac:dyDescent="0.3">
      <c r="B803" s="1"/>
      <c r="C803" s="7"/>
    </row>
    <row r="804" spans="2:3" ht="15.75" thickBot="1" x14ac:dyDescent="0.3">
      <c r="B804" s="1"/>
      <c r="C804" s="7"/>
    </row>
    <row r="805" spans="2:3" ht="15.75" thickBot="1" x14ac:dyDescent="0.3">
      <c r="B805" s="1"/>
      <c r="C805" s="7"/>
    </row>
    <row r="806" spans="2:3" ht="15.75" thickBot="1" x14ac:dyDescent="0.3">
      <c r="B806" s="1"/>
      <c r="C806" s="7"/>
    </row>
    <row r="807" spans="2:3" ht="15.75" thickBot="1" x14ac:dyDescent="0.3">
      <c r="B807" s="1"/>
      <c r="C807" s="7"/>
    </row>
    <row r="808" spans="2:3" ht="15.75" thickBot="1" x14ac:dyDescent="0.3">
      <c r="B808" s="1"/>
      <c r="C808" s="7"/>
    </row>
    <row r="809" spans="2:3" ht="15.75" thickBot="1" x14ac:dyDescent="0.3">
      <c r="B809" s="1"/>
      <c r="C809" s="7"/>
    </row>
    <row r="810" spans="2:3" ht="15.75" thickBot="1" x14ac:dyDescent="0.3">
      <c r="B810" s="1"/>
      <c r="C810" s="7"/>
    </row>
    <row r="811" spans="2:3" ht="15.75" thickBot="1" x14ac:dyDescent="0.3">
      <c r="B811" s="1"/>
      <c r="C811" s="7"/>
    </row>
    <row r="812" spans="2:3" ht="15.75" thickBot="1" x14ac:dyDescent="0.3">
      <c r="B812" s="1"/>
      <c r="C812" s="7"/>
    </row>
    <row r="813" spans="2:3" ht="15.75" thickBot="1" x14ac:dyDescent="0.3">
      <c r="B813" s="1"/>
      <c r="C813" s="7"/>
    </row>
    <row r="814" spans="2:3" ht="15.75" thickBot="1" x14ac:dyDescent="0.3">
      <c r="B814" s="1"/>
      <c r="C814" s="7"/>
    </row>
    <row r="815" spans="2:3" ht="15.75" thickBot="1" x14ac:dyDescent="0.3">
      <c r="B815" s="1"/>
      <c r="C815" s="7"/>
    </row>
    <row r="816" spans="2:3" ht="15.75" thickBot="1" x14ac:dyDescent="0.3">
      <c r="B816" s="1"/>
      <c r="C816" s="7"/>
    </row>
    <row r="817" spans="2:3" ht="15.75" thickBot="1" x14ac:dyDescent="0.3">
      <c r="B817" s="1"/>
      <c r="C817" s="7"/>
    </row>
    <row r="818" spans="2:3" ht="15.75" thickBot="1" x14ac:dyDescent="0.3">
      <c r="B818" s="1"/>
      <c r="C818" s="7"/>
    </row>
    <row r="819" spans="2:3" ht="15.75" thickBot="1" x14ac:dyDescent="0.3">
      <c r="B819" s="1"/>
      <c r="C819" s="7"/>
    </row>
    <row r="820" spans="2:3" ht="15.75" thickBot="1" x14ac:dyDescent="0.3">
      <c r="B820" s="1"/>
      <c r="C820" s="7"/>
    </row>
    <row r="821" spans="2:3" ht="15.75" thickBot="1" x14ac:dyDescent="0.3">
      <c r="B821" s="1"/>
      <c r="C821" s="7"/>
    </row>
    <row r="822" spans="2:3" ht="15.75" thickBot="1" x14ac:dyDescent="0.3">
      <c r="B822" s="1"/>
      <c r="C822" s="7"/>
    </row>
    <row r="823" spans="2:3" ht="15.75" thickBot="1" x14ac:dyDescent="0.3">
      <c r="B823" s="1"/>
      <c r="C823" s="7"/>
    </row>
    <row r="824" spans="2:3" ht="15.75" thickBot="1" x14ac:dyDescent="0.3">
      <c r="B824" s="1"/>
      <c r="C824" s="7"/>
    </row>
    <row r="825" spans="2:3" ht="15.75" thickBot="1" x14ac:dyDescent="0.3">
      <c r="B825" s="1"/>
      <c r="C825" s="7"/>
    </row>
    <row r="826" spans="2:3" ht="15.75" thickBot="1" x14ac:dyDescent="0.3">
      <c r="B826" s="1"/>
      <c r="C826" s="7"/>
    </row>
    <row r="827" spans="2:3" ht="15.75" thickBot="1" x14ac:dyDescent="0.3">
      <c r="B827" s="1"/>
      <c r="C827" s="7"/>
    </row>
    <row r="828" spans="2:3" ht="15.75" thickBot="1" x14ac:dyDescent="0.3">
      <c r="B828" s="1"/>
      <c r="C828" s="7"/>
    </row>
    <row r="829" spans="2:3" ht="15.75" thickBot="1" x14ac:dyDescent="0.3">
      <c r="B829" s="1"/>
      <c r="C829" s="7"/>
    </row>
    <row r="830" spans="2:3" ht="15.75" thickBot="1" x14ac:dyDescent="0.3">
      <c r="B830" s="1"/>
      <c r="C830" s="7"/>
    </row>
    <row r="831" spans="2:3" ht="15.75" thickBot="1" x14ac:dyDescent="0.3">
      <c r="B831" s="1"/>
      <c r="C831" s="7"/>
    </row>
    <row r="832" spans="2:3" ht="15.75" thickBot="1" x14ac:dyDescent="0.3">
      <c r="B832" s="1"/>
      <c r="C832" s="7"/>
    </row>
    <row r="833" spans="2:3" ht="15.75" thickBot="1" x14ac:dyDescent="0.3">
      <c r="B833" s="1"/>
      <c r="C833" s="7"/>
    </row>
    <row r="834" spans="2:3" ht="15.75" thickBot="1" x14ac:dyDescent="0.3">
      <c r="B834" s="1"/>
      <c r="C834" s="7"/>
    </row>
    <row r="835" spans="2:3" ht="15.75" thickBot="1" x14ac:dyDescent="0.3">
      <c r="B835" s="1"/>
      <c r="C835" s="7"/>
    </row>
    <row r="836" spans="2:3" ht="15.75" thickBot="1" x14ac:dyDescent="0.3">
      <c r="B836" s="1"/>
      <c r="C836" s="7"/>
    </row>
    <row r="837" spans="2:3" ht="15.75" thickBot="1" x14ac:dyDescent="0.3">
      <c r="B837" s="1"/>
      <c r="C837" s="7"/>
    </row>
    <row r="838" spans="2:3" ht="15.75" thickBot="1" x14ac:dyDescent="0.3">
      <c r="B838" s="1"/>
      <c r="C838" s="7"/>
    </row>
    <row r="839" spans="2:3" ht="15.75" thickBot="1" x14ac:dyDescent="0.3">
      <c r="B839" s="1"/>
      <c r="C839" s="7"/>
    </row>
    <row r="840" spans="2:3" ht="15.75" thickBot="1" x14ac:dyDescent="0.3">
      <c r="B840" s="1"/>
      <c r="C840" s="7"/>
    </row>
    <row r="841" spans="2:3" ht="15.75" thickBot="1" x14ac:dyDescent="0.3">
      <c r="B841" s="1"/>
      <c r="C841" s="7"/>
    </row>
    <row r="842" spans="2:3" ht="15.75" thickBot="1" x14ac:dyDescent="0.3">
      <c r="B842" s="1"/>
      <c r="C842" s="7"/>
    </row>
    <row r="843" spans="2:3" ht="15.75" thickBot="1" x14ac:dyDescent="0.3">
      <c r="B843" s="1"/>
      <c r="C843" s="7"/>
    </row>
    <row r="844" spans="2:3" ht="15.75" thickBot="1" x14ac:dyDescent="0.3">
      <c r="B844" s="1"/>
      <c r="C844" s="7"/>
    </row>
    <row r="845" spans="2:3" ht="15.75" thickBot="1" x14ac:dyDescent="0.3">
      <c r="B845" s="1"/>
      <c r="C845" s="7"/>
    </row>
    <row r="846" spans="2:3" ht="15.75" thickBot="1" x14ac:dyDescent="0.3">
      <c r="B846" s="1"/>
      <c r="C846" s="7"/>
    </row>
    <row r="847" spans="2:3" ht="15.75" thickBot="1" x14ac:dyDescent="0.3">
      <c r="B847" s="1"/>
      <c r="C847" s="7"/>
    </row>
    <row r="848" spans="2:3" ht="15.75" thickBot="1" x14ac:dyDescent="0.3">
      <c r="B848" s="1"/>
      <c r="C848" s="7"/>
    </row>
    <row r="849" spans="2:3" ht="15.75" thickBot="1" x14ac:dyDescent="0.3">
      <c r="B849" s="1"/>
      <c r="C849" s="7"/>
    </row>
    <row r="850" spans="2:3" ht="15.75" thickBot="1" x14ac:dyDescent="0.3">
      <c r="B850" s="1"/>
      <c r="C850" s="7"/>
    </row>
    <row r="851" spans="2:3" ht="15.75" thickBot="1" x14ac:dyDescent="0.3">
      <c r="B851" s="1"/>
      <c r="C851" s="7"/>
    </row>
    <row r="852" spans="2:3" ht="15.75" thickBot="1" x14ac:dyDescent="0.3">
      <c r="B852" s="1"/>
      <c r="C852" s="7"/>
    </row>
    <row r="853" spans="2:3" ht="15.75" thickBot="1" x14ac:dyDescent="0.3">
      <c r="B853" s="1"/>
      <c r="C853" s="7"/>
    </row>
    <row r="854" spans="2:3" ht="15.75" thickBot="1" x14ac:dyDescent="0.3">
      <c r="B854" s="1"/>
      <c r="C854" s="7"/>
    </row>
    <row r="855" spans="2:3" ht="15.75" thickBot="1" x14ac:dyDescent="0.3">
      <c r="B855" s="1"/>
      <c r="C855" s="7"/>
    </row>
    <row r="856" spans="2:3" ht="15.75" thickBot="1" x14ac:dyDescent="0.3">
      <c r="B856" s="1"/>
      <c r="C856" s="7"/>
    </row>
    <row r="857" spans="2:3" ht="15.75" thickBot="1" x14ac:dyDescent="0.3">
      <c r="B857" s="1"/>
      <c r="C857" s="7"/>
    </row>
    <row r="858" spans="2:3" ht="15.75" thickBot="1" x14ac:dyDescent="0.3">
      <c r="B858" s="1"/>
      <c r="C858" s="7"/>
    </row>
    <row r="859" spans="2:3" ht="15.75" thickBot="1" x14ac:dyDescent="0.3">
      <c r="B859" s="1"/>
      <c r="C859" s="7"/>
    </row>
    <row r="860" spans="2:3" ht="15.75" thickBot="1" x14ac:dyDescent="0.3">
      <c r="B860" s="1"/>
      <c r="C860" s="7"/>
    </row>
    <row r="861" spans="2:3" ht="15.75" thickBot="1" x14ac:dyDescent="0.3">
      <c r="B861" s="1"/>
      <c r="C861" s="7"/>
    </row>
    <row r="862" spans="2:3" ht="15.75" thickBot="1" x14ac:dyDescent="0.3">
      <c r="B862" s="1"/>
      <c r="C862" s="7"/>
    </row>
    <row r="863" spans="2:3" ht="15.75" thickBot="1" x14ac:dyDescent="0.3">
      <c r="B863" s="1"/>
      <c r="C863" s="7"/>
    </row>
    <row r="864" spans="2:3" ht="15.75" thickBot="1" x14ac:dyDescent="0.3">
      <c r="B864" s="1"/>
      <c r="C864" s="7"/>
    </row>
    <row r="865" spans="2:3" ht="15.75" thickBot="1" x14ac:dyDescent="0.3">
      <c r="B865" s="1"/>
      <c r="C865" s="7"/>
    </row>
    <row r="866" spans="2:3" ht="15.75" thickBot="1" x14ac:dyDescent="0.3">
      <c r="B866" s="1"/>
      <c r="C866" s="7"/>
    </row>
    <row r="867" spans="2:3" ht="15.75" thickBot="1" x14ac:dyDescent="0.3">
      <c r="B867" s="1"/>
      <c r="C867" s="7"/>
    </row>
    <row r="868" spans="2:3" ht="15.75" thickBot="1" x14ac:dyDescent="0.3">
      <c r="B868" s="1"/>
      <c r="C868" s="7"/>
    </row>
    <row r="869" spans="2:3" ht="15.75" thickBot="1" x14ac:dyDescent="0.3">
      <c r="B869" s="1"/>
      <c r="C869" s="7"/>
    </row>
    <row r="870" spans="2:3" ht="15.75" thickBot="1" x14ac:dyDescent="0.3">
      <c r="B870" s="1"/>
      <c r="C870" s="7"/>
    </row>
    <row r="871" spans="2:3" ht="15.75" thickBot="1" x14ac:dyDescent="0.3">
      <c r="B871" s="1"/>
      <c r="C871" s="7"/>
    </row>
    <row r="872" spans="2:3" ht="15.75" thickBot="1" x14ac:dyDescent="0.3">
      <c r="B872" s="1"/>
      <c r="C872" s="7"/>
    </row>
  </sheetData>
  <autoFilter ref="A2:Y30"/>
  <mergeCells count="4">
    <mergeCell ref="A34:J34"/>
    <mergeCell ref="A1:X1"/>
    <mergeCell ref="A49:C49"/>
    <mergeCell ref="A70:J70"/>
  </mergeCells>
  <pageMargins left="0.25" right="0.25" top="0.75" bottom="0.75" header="0.3" footer="0.3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2022-08-29T09:59:43Z</cp:lastPrinted>
  <dcterms:created xsi:type="dcterms:W3CDTF">2021-08-07T09:47:23Z</dcterms:created>
  <dcterms:modified xsi:type="dcterms:W3CDTF">2022-10-18T10:53:59Z</dcterms:modified>
</cp:coreProperties>
</file>