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F SHEET" sheetId="1" r:id="rId1"/>
    <sheet name="ESIC" sheetId="2" r:id="rId2"/>
    <sheet name="ESIC CARD FORMA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E22" i="2"/>
  <c r="D22" i="2"/>
  <c r="F22" i="2" s="1"/>
  <c r="E21" i="2"/>
  <c r="F21" i="2" s="1"/>
  <c r="D21" i="2"/>
  <c r="E20" i="2"/>
  <c r="F20" i="2" s="1"/>
  <c r="D20" i="2"/>
  <c r="E19" i="2"/>
  <c r="F19" i="2" s="1"/>
  <c r="D19" i="2"/>
  <c r="E18" i="2"/>
  <c r="D18" i="2"/>
  <c r="F18" i="2" s="1"/>
  <c r="E17" i="2"/>
  <c r="F17" i="2" s="1"/>
  <c r="D17" i="2"/>
  <c r="E16" i="2"/>
  <c r="F16" i="2" s="1"/>
  <c r="D16" i="2"/>
  <c r="E15" i="2"/>
  <c r="D15" i="2"/>
  <c r="E14" i="2"/>
  <c r="D14" i="2"/>
  <c r="E13" i="2"/>
  <c r="D13" i="2"/>
  <c r="F12" i="2"/>
  <c r="E12" i="2"/>
  <c r="D12" i="2"/>
  <c r="E11" i="2"/>
  <c r="D11" i="2"/>
  <c r="E10" i="2"/>
  <c r="D10" i="2"/>
  <c r="E9" i="2"/>
  <c r="D9" i="2"/>
  <c r="F8" i="2"/>
  <c r="E8" i="2"/>
  <c r="D8" i="2"/>
  <c r="E7" i="2"/>
  <c r="F7" i="2" s="1"/>
  <c r="D7" i="2"/>
  <c r="E6" i="2"/>
  <c r="D6" i="2"/>
  <c r="F6" i="2" s="1"/>
  <c r="T31" i="1"/>
  <c r="S31" i="1"/>
  <c r="U31" i="1" s="1"/>
  <c r="R31" i="1"/>
  <c r="T30" i="1"/>
  <c r="S30" i="1"/>
  <c r="U30" i="1" s="1"/>
  <c r="R30" i="1"/>
  <c r="T29" i="1"/>
  <c r="S29" i="1"/>
  <c r="R29" i="1"/>
  <c r="T28" i="1"/>
  <c r="S28" i="1"/>
  <c r="R28" i="1"/>
  <c r="U28" i="1" s="1"/>
  <c r="W28" i="1" s="1"/>
  <c r="T27" i="1"/>
  <c r="S27" i="1"/>
  <c r="R27" i="1"/>
  <c r="U27" i="1" s="1"/>
  <c r="W27" i="1" s="1"/>
  <c r="T26" i="1"/>
  <c r="S26" i="1"/>
  <c r="U26" i="1" s="1"/>
  <c r="R26" i="1"/>
  <c r="T25" i="1"/>
  <c r="S25" i="1"/>
  <c r="U25" i="1" s="1"/>
  <c r="R25" i="1"/>
  <c r="T24" i="1"/>
  <c r="S24" i="1"/>
  <c r="U24" i="1" s="1"/>
  <c r="W24" i="1" s="1"/>
  <c r="R24" i="1"/>
  <c r="T23" i="1"/>
  <c r="R23" i="1"/>
  <c r="T22" i="1"/>
  <c r="R22" i="1"/>
  <c r="T21" i="1"/>
  <c r="R21" i="1"/>
  <c r="T20" i="1"/>
  <c r="R20" i="1"/>
  <c r="T19" i="1"/>
  <c r="R19" i="1"/>
  <c r="T18" i="1"/>
  <c r="S18" i="1"/>
  <c r="R18" i="1"/>
  <c r="T17" i="1"/>
  <c r="S17" i="1"/>
  <c r="U17" i="1" s="1"/>
  <c r="R17" i="1"/>
  <c r="T16" i="1"/>
  <c r="U16" i="1" s="1"/>
  <c r="R16" i="1"/>
  <c r="T15" i="1"/>
  <c r="S15" i="1"/>
  <c r="R15" i="1"/>
  <c r="T14" i="1"/>
  <c r="R14" i="1"/>
  <c r="T13" i="1"/>
  <c r="S13" i="1"/>
  <c r="U13" i="1" s="1"/>
  <c r="R13" i="1"/>
  <c r="T12" i="1"/>
  <c r="R12" i="1"/>
  <c r="X11" i="1"/>
  <c r="T11" i="1"/>
  <c r="R11" i="1"/>
  <c r="T10" i="1"/>
  <c r="S10" i="1"/>
  <c r="S21" i="1" s="1"/>
  <c r="U21" i="1" s="1"/>
  <c r="R10" i="1"/>
  <c r="X9" i="1"/>
  <c r="T9" i="1"/>
  <c r="R9" i="1"/>
  <c r="T8" i="1"/>
  <c r="S8" i="1"/>
  <c r="S9" i="1" s="1"/>
  <c r="R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X7" i="1"/>
  <c r="U7" i="1"/>
  <c r="T7" i="1"/>
  <c r="R7" i="1"/>
  <c r="T33" i="1" l="1"/>
  <c r="U10" i="1"/>
  <c r="U18" i="1"/>
  <c r="U29" i="1"/>
  <c r="F9" i="2"/>
  <c r="F11" i="2"/>
  <c r="U15" i="1"/>
  <c r="E25" i="2"/>
  <c r="F27" i="2" s="1"/>
  <c r="F10" i="2"/>
  <c r="F13" i="2"/>
  <c r="F15" i="2"/>
  <c r="U8" i="1"/>
  <c r="R33" i="1"/>
  <c r="F14" i="2"/>
  <c r="F25" i="2"/>
  <c r="F29" i="2" s="1"/>
  <c r="W7" i="1"/>
  <c r="S20" i="1"/>
  <c r="U20" i="1" s="1"/>
  <c r="U9" i="1"/>
  <c r="W9" i="1" s="1"/>
  <c r="Y9" i="1" s="1"/>
  <c r="S11" i="1"/>
  <c r="V25" i="1"/>
  <c r="X25" i="1" s="1"/>
  <c r="W25" i="1"/>
  <c r="W8" i="1"/>
  <c r="V8" i="1"/>
  <c r="W10" i="1"/>
  <c r="Y10" i="1" s="1"/>
  <c r="V10" i="1"/>
  <c r="X10" i="1" s="1"/>
  <c r="V18" i="1"/>
  <c r="X18" i="1" s="1"/>
  <c r="W18" i="1"/>
  <c r="V29" i="1"/>
  <c r="X29" i="1" s="1"/>
  <c r="W29" i="1"/>
  <c r="Y29" i="1" s="1"/>
  <c r="W15" i="1"/>
  <c r="Y15" i="1" s="1"/>
  <c r="V15" i="1"/>
  <c r="X15" i="1" s="1"/>
  <c r="V17" i="1"/>
  <c r="X17" i="1" s="1"/>
  <c r="W17" i="1"/>
  <c r="W26" i="1"/>
  <c r="Y26" i="1" s="1"/>
  <c r="V26" i="1"/>
  <c r="X26" i="1" s="1"/>
  <c r="W31" i="1"/>
  <c r="V31" i="1"/>
  <c r="X31" i="1" s="1"/>
  <c r="W13" i="1"/>
  <c r="Y13" i="1" s="1"/>
  <c r="V13" i="1"/>
  <c r="X13" i="1" s="1"/>
  <c r="W16" i="1"/>
  <c r="V16" i="1"/>
  <c r="X16" i="1" s="1"/>
  <c r="V21" i="1"/>
  <c r="X21" i="1" s="1"/>
  <c r="W21" i="1"/>
  <c r="W30" i="1"/>
  <c r="V30" i="1"/>
  <c r="X30" i="1" s="1"/>
  <c r="V27" i="1"/>
  <c r="X27" i="1" s="1"/>
  <c r="Y27" i="1" s="1"/>
  <c r="S14" i="1"/>
  <c r="U14" i="1" s="1"/>
  <c r="S19" i="1"/>
  <c r="U19" i="1" s="1"/>
  <c r="V24" i="1"/>
  <c r="X24" i="1" s="1"/>
  <c r="Y24" i="1" s="1"/>
  <c r="V28" i="1"/>
  <c r="X28" i="1" s="1"/>
  <c r="Y28" i="1" s="1"/>
  <c r="Y30" i="1" l="1"/>
  <c r="Y16" i="1"/>
  <c r="Y25" i="1"/>
  <c r="W20" i="1"/>
  <c r="V20" i="1"/>
  <c r="X20" i="1" s="1"/>
  <c r="W19" i="1"/>
  <c r="V19" i="1"/>
  <c r="X19" i="1" s="1"/>
  <c r="V14" i="1"/>
  <c r="X14" i="1" s="1"/>
  <c r="W14" i="1"/>
  <c r="Y21" i="1"/>
  <c r="Y31" i="1"/>
  <c r="Y17" i="1"/>
  <c r="Y18" i="1"/>
  <c r="X8" i="1"/>
  <c r="U11" i="1"/>
  <c r="W11" i="1" s="1"/>
  <c r="Y11" i="1" s="1"/>
  <c r="S22" i="1"/>
  <c r="U22" i="1" s="1"/>
  <c r="S12" i="1"/>
  <c r="Y7" i="1"/>
  <c r="Y20" i="1" l="1"/>
  <c r="S23" i="1"/>
  <c r="U23" i="1" s="1"/>
  <c r="U12" i="1"/>
  <c r="V22" i="1"/>
  <c r="X22" i="1" s="1"/>
  <c r="W22" i="1"/>
  <c r="Y14" i="1"/>
  <c r="Y19" i="1"/>
  <c r="Y8" i="1"/>
  <c r="Y22" i="1" l="1"/>
  <c r="W23" i="1"/>
  <c r="V23" i="1"/>
  <c r="X23" i="1" s="1"/>
  <c r="U33" i="1"/>
  <c r="W35" i="1" s="1"/>
  <c r="V12" i="1"/>
  <c r="W12" i="1"/>
  <c r="Y23" i="1" l="1"/>
  <c r="X12" i="1"/>
  <c r="X33" i="1" s="1"/>
  <c r="V33" i="1"/>
  <c r="W33" i="1"/>
  <c r="Y12" i="1" l="1"/>
  <c r="Y33" i="1" s="1"/>
  <c r="W37" i="1"/>
  <c r="W36" i="1"/>
  <c r="W34" i="1"/>
  <c r="W39" i="1" l="1"/>
</calcChain>
</file>

<file path=xl/sharedStrings.xml><?xml version="1.0" encoding="utf-8"?>
<sst xmlns="http://schemas.openxmlformats.org/spreadsheetml/2006/main" count="280" uniqueCount="211">
  <si>
    <t>NAME OF THE EST.:  Mango IT Solutions</t>
  </si>
  <si>
    <r>
      <t xml:space="preserve">P.F. CODE No.: </t>
    </r>
    <r>
      <rPr>
        <b/>
        <sz val="14"/>
        <rFont val="Arial Black"/>
        <family val="2"/>
      </rPr>
      <t>MP/IND/1668818000</t>
    </r>
  </si>
  <si>
    <t>S. NO.</t>
  </si>
  <si>
    <t>ALL COLUMNS DETAILS  ARE MANDATORY FOR UAN IF DETAILS MISSING WE ARE UNABLE TO PROCESS MONTHLY CHALLAN</t>
  </si>
  <si>
    <t>ABSENT DAYS</t>
  </si>
  <si>
    <t>Working Days</t>
  </si>
  <si>
    <t>GROSS BASIC SALARY</t>
  </si>
  <si>
    <t>SALARY / WAGES</t>
  </si>
  <si>
    <t>PENSION SALARY</t>
  </si>
  <si>
    <t>PF CONTRIBUTION</t>
  </si>
  <si>
    <t>EPF NO.</t>
  </si>
  <si>
    <t>UAN NO.</t>
  </si>
  <si>
    <t>ESTT. WITH EMP EPF NO.</t>
  </si>
  <si>
    <t>EMP NAME</t>
  </si>
  <si>
    <t>EMP. FATHER NAME</t>
  </si>
  <si>
    <t xml:space="preserve">EMP. HUSBAND NAME </t>
  </si>
  <si>
    <t>DATE OF BIRTH</t>
  </si>
  <si>
    <t>GENDER</t>
  </si>
  <si>
    <t>DATE OF JOINING (DD/MM/YY</t>
  </si>
  <si>
    <t>MARRITAL STATUS</t>
  </si>
  <si>
    <t>BANK ACCOUNT NO.</t>
  </si>
  <si>
    <t>BANK IFSC CODE</t>
  </si>
  <si>
    <t>AADHAR NO.</t>
  </si>
  <si>
    <t>PAN NO.</t>
  </si>
  <si>
    <t>VOTER ID</t>
  </si>
  <si>
    <t>MOBILE NO.</t>
  </si>
  <si>
    <t>12% PF Deduction</t>
  </si>
  <si>
    <t>8.33% Pension(Limit Is 15000*1250)</t>
  </si>
  <si>
    <t>3.67% EPF  Difference(2-3)</t>
  </si>
  <si>
    <t>LIMIT 15000/-</t>
  </si>
  <si>
    <t>MPIND16688180000010005</t>
  </si>
  <si>
    <t>Manish Pathak</t>
  </si>
  <si>
    <t>R.K. Pathak</t>
  </si>
  <si>
    <t>Not Applicable</t>
  </si>
  <si>
    <t>Male</t>
  </si>
  <si>
    <t>03.10.2017</t>
  </si>
  <si>
    <t>Married</t>
  </si>
  <si>
    <t>SCBL0036069</t>
  </si>
  <si>
    <t>APMPP1057K</t>
  </si>
  <si>
    <t>UAI6608301</t>
  </si>
  <si>
    <t>MPIND16688180000010002</t>
  </si>
  <si>
    <t>Ashish Gavshinde</t>
  </si>
  <si>
    <t>G S GAVSHINDE</t>
  </si>
  <si>
    <t>17-Jan-79</t>
  </si>
  <si>
    <t>AYBPG7905M</t>
  </si>
  <si>
    <t>SHO0328013</t>
  </si>
  <si>
    <t>MPIND16688180000010003</t>
  </si>
  <si>
    <t>Jagannath Prasad Tiwari</t>
  </si>
  <si>
    <t>Kaushal Prasad Tiwari</t>
  </si>
  <si>
    <t>ALTPT6617Q</t>
  </si>
  <si>
    <t>MPIND16688180000010011</t>
  </si>
  <si>
    <t>Vishal Binjwa</t>
  </si>
  <si>
    <t>Kishore Binjwa</t>
  </si>
  <si>
    <t>BWBPB5167K</t>
  </si>
  <si>
    <t>MPIND16688180000010013</t>
  </si>
  <si>
    <t>Priyanka Pathak</t>
  </si>
  <si>
    <t>Maharaj Kishor Mishra</t>
  </si>
  <si>
    <t>Female</t>
  </si>
  <si>
    <t>CIAPP0930J</t>
  </si>
  <si>
    <t>MPIND16688180000010022</t>
  </si>
  <si>
    <t>Inder Singh Rajput</t>
  </si>
  <si>
    <t>Lt. Rameshchandra Rajput</t>
  </si>
  <si>
    <t>25.10.2018</t>
  </si>
  <si>
    <t>AWAPR9440B</t>
  </si>
  <si>
    <t>MPIND16688180000010023</t>
  </si>
  <si>
    <t>Chandar Lal Malviya</t>
  </si>
  <si>
    <t>Mangilal Malviya</t>
  </si>
  <si>
    <t>EYBPM3673Q</t>
  </si>
  <si>
    <t>Nilesh Mahajan</t>
  </si>
  <si>
    <t>Sahodra Mehra</t>
  </si>
  <si>
    <t>Rajkumar Malviya</t>
  </si>
  <si>
    <t>Rahul Gangle</t>
  </si>
  <si>
    <t>Abhilash Sahu</t>
  </si>
  <si>
    <t>Prakash Malviya</t>
  </si>
  <si>
    <t>TOTAL</t>
  </si>
  <si>
    <t>Diff</t>
  </si>
  <si>
    <t>EMPLOYER SHARE</t>
  </si>
  <si>
    <r>
      <t xml:space="preserve">ADM CHARGES .85% -:  RS.500/- MINIMUM                       </t>
    </r>
    <r>
      <rPr>
        <b/>
        <sz val="10"/>
        <color indexed="8"/>
        <rFont val="Times New Roman"/>
        <family val="1"/>
      </rPr>
      <t xml:space="preserve">Note-: ADM CHARGES IS APPLICABLE ON BASIC SALARY </t>
    </r>
    <r>
      <rPr>
        <b/>
        <sz val="10"/>
        <color indexed="10"/>
        <rFont val="Times New Roman"/>
        <family val="1"/>
      </rPr>
      <t>(MINIMUM 500/-RS.)</t>
    </r>
  </si>
  <si>
    <r>
      <t xml:space="preserve">EDLI CHARGES 0.5% -:                                                        </t>
    </r>
    <r>
      <rPr>
        <b/>
        <sz val="10"/>
        <color indexed="8"/>
        <rFont val="Times New Roman"/>
        <family val="1"/>
      </rPr>
      <t>Note-: EDLI CHARGES IS APPLICABLE ON PENSION SALARY</t>
    </r>
  </si>
  <si>
    <t xml:space="preserve">EXCLUDED EMPOYEES LIST WITH GROSS SALARY </t>
  </si>
  <si>
    <r>
      <t xml:space="preserve">EDLI EXP.CHARGE RS.200/- MINIMUM                               </t>
    </r>
    <r>
      <rPr>
        <b/>
        <sz val="10"/>
        <color indexed="8"/>
        <rFont val="Times New Roman"/>
        <family val="1"/>
      </rPr>
      <t>Note-: EDLI EXP IS APPLICABLE ON PENSION SALARY(</t>
    </r>
    <r>
      <rPr>
        <b/>
        <sz val="10"/>
        <color indexed="10"/>
        <rFont val="Times New Roman"/>
        <family val="1"/>
      </rPr>
      <t>MINIMUM 200/- RS.</t>
    </r>
    <r>
      <rPr>
        <b/>
        <sz val="10"/>
        <color indexed="8"/>
        <rFont val="Times New Roman"/>
        <family val="1"/>
      </rPr>
      <t>)</t>
    </r>
  </si>
  <si>
    <t>ON MONTHLY MODE MANDATARY</t>
  </si>
  <si>
    <t>TOTAL CHEQ. AMOUNT</t>
  </si>
  <si>
    <t>Added</t>
  </si>
  <si>
    <t>Deleted</t>
  </si>
  <si>
    <t>GROSS SALARY</t>
  </si>
  <si>
    <r>
      <t>Pension Fund Is Applicable On Up-to</t>
    </r>
    <r>
      <rPr>
        <b/>
        <sz val="14"/>
        <color indexed="10"/>
        <rFont val="Times New Roman"/>
        <family val="1"/>
      </rPr>
      <t xml:space="preserve"> 15000/-</t>
    </r>
  </si>
  <si>
    <t>Salary</t>
  </si>
  <si>
    <r>
      <t xml:space="preserve">After </t>
    </r>
    <r>
      <rPr>
        <b/>
        <sz val="14"/>
        <color indexed="10"/>
        <rFont val="Times New Roman"/>
        <family val="1"/>
      </rPr>
      <t>58 Year</t>
    </r>
    <r>
      <rPr>
        <b/>
        <sz val="14"/>
        <color indexed="8"/>
        <rFont val="Times New Roman"/>
        <family val="1"/>
      </rPr>
      <t xml:space="preserve"> Pension Fund Will Be Nil All Fund Will Go In P.F. Only</t>
    </r>
  </si>
  <si>
    <t>Vivek Pateria</t>
  </si>
  <si>
    <t>NOTE-:</t>
  </si>
  <si>
    <t>EXCLUDED EMPOYEES LIST WITH GROSS SALARY ON MONTHLY MODE MADATARY</t>
  </si>
  <si>
    <t>Sunil Jaitly</t>
  </si>
  <si>
    <t>Tarun Pasangya</t>
  </si>
  <si>
    <t>Pritesh Khandelwal</t>
  </si>
  <si>
    <t>Govind Namdev</t>
  </si>
  <si>
    <t>Santosh Sekwadia</t>
  </si>
  <si>
    <t>Arpit Jain</t>
  </si>
  <si>
    <t>Yogesh Joshi</t>
  </si>
  <si>
    <t>Astha Arya</t>
  </si>
  <si>
    <t>Praveen Verma</t>
  </si>
  <si>
    <t>Jayesh Patidar</t>
  </si>
  <si>
    <t>Karishma Solanki</t>
  </si>
  <si>
    <t>Left job on 20th Jan2017</t>
  </si>
  <si>
    <t>Gayatri Wadhwani</t>
  </si>
  <si>
    <t>Yash Pradhan</t>
  </si>
  <si>
    <t>Saloni Bandi</t>
  </si>
  <si>
    <t>Anjali Chouhan</t>
  </si>
  <si>
    <t>Niharika Porwal</t>
  </si>
  <si>
    <t>Priyanka Sharma</t>
  </si>
  <si>
    <t>Rhythm Khandelwal</t>
  </si>
  <si>
    <t>Mahesh Rathore</t>
  </si>
  <si>
    <t>Nidhi Gupta</t>
  </si>
  <si>
    <t>Nimitt Ajmera</t>
  </si>
  <si>
    <t>Ajit Singh Thakur</t>
  </si>
  <si>
    <t>Mayank Mehta</t>
  </si>
  <si>
    <t>Pratik Baberwal</t>
  </si>
  <si>
    <t>Rajnibala Yadav</t>
  </si>
  <si>
    <t>Apeksha Soni</t>
  </si>
  <si>
    <t>Shraddha Panchal</t>
  </si>
  <si>
    <t>Imran Patel</t>
  </si>
  <si>
    <t>Mayank Verma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</si>
  <si>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</si>
  <si>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</si>
  <si>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</si>
  <si>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</si>
  <si>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</si>
  <si>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</si>
  <si>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</si>
  <si>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</si>
  <si>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</si>
  <si>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</si>
  <si>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</si>
  <si>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</si>
  <si>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</si>
  <si>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Anil Singh Bhadoria</t>
  </si>
  <si>
    <t>Shubham Trivedi</t>
  </si>
  <si>
    <t>Sampreet Chhabra Kapadia</t>
  </si>
  <si>
    <t>Ankit Joshi</t>
  </si>
  <si>
    <t>Vaibhav Shrivastav</t>
  </si>
  <si>
    <t>Naresh Gupta</t>
  </si>
  <si>
    <t>Nishit Mittal</t>
  </si>
  <si>
    <t>Jigyasa Sekwani</t>
  </si>
  <si>
    <t>Kapil Kothari</t>
  </si>
  <si>
    <t>Muskan Ved</t>
  </si>
  <si>
    <t>Rohit Choudhary</t>
  </si>
  <si>
    <t>Raj Lashkari</t>
  </si>
  <si>
    <t>Jaydeep Chouhan</t>
  </si>
  <si>
    <t>Umesh Patidar</t>
  </si>
  <si>
    <t>Varun Patidar</t>
  </si>
  <si>
    <t>Manisha Soni</t>
  </si>
  <si>
    <t>Dashrath Singh</t>
  </si>
  <si>
    <t>Himanshu Jain</t>
  </si>
  <si>
    <t>Mamta Arora</t>
  </si>
  <si>
    <t>Manisha Choubey</t>
  </si>
  <si>
    <t>Mango IT Solutions</t>
  </si>
  <si>
    <t>Days</t>
  </si>
  <si>
    <t>S. No.</t>
  </si>
  <si>
    <t>IP NO.</t>
  </si>
  <si>
    <t>NAME OF EMPLOYEE</t>
  </si>
  <si>
    <t>PRESENT DAYS</t>
  </si>
  <si>
    <t xml:space="preserve"> Earned GROSS SALARY  LIMIT 21000/- </t>
  </si>
  <si>
    <t>ESIC DEDUCTION</t>
  </si>
  <si>
    <t>Prafful Chandran</t>
  </si>
  <si>
    <t>Employer Contribution (3.25% of Gross)</t>
  </si>
  <si>
    <t>TOTAL  AMOUNT</t>
  </si>
  <si>
    <t>Bharat</t>
  </si>
  <si>
    <t>Prakash Chandra</t>
  </si>
  <si>
    <t>Devendra Malviya</t>
  </si>
  <si>
    <t>Vinit Rathod</t>
  </si>
  <si>
    <t>Parth Hinge</t>
  </si>
  <si>
    <t>Harsh Raikwar</t>
  </si>
  <si>
    <t>Raviraj Singh</t>
  </si>
  <si>
    <t>Pooja Soliya</t>
  </si>
  <si>
    <t>Abhishek Choudhary</t>
  </si>
  <si>
    <t>Rohan Singhal</t>
  </si>
  <si>
    <t>Personal Details of Employee</t>
  </si>
  <si>
    <t>Details of Family</t>
  </si>
  <si>
    <t>Wife/Husband</t>
  </si>
  <si>
    <t>Children Details</t>
  </si>
  <si>
    <t>Mother &amp; Father Details</t>
  </si>
  <si>
    <t>Sr.No.</t>
  </si>
  <si>
    <t>Name of Employe</t>
  </si>
  <si>
    <t>Father's Name</t>
  </si>
  <si>
    <t>Date of Birth</t>
  </si>
  <si>
    <t>Adhar No.</t>
  </si>
  <si>
    <t>Mobile No.</t>
  </si>
  <si>
    <t>Permanent Address</t>
  </si>
  <si>
    <t>Local Address</t>
  </si>
  <si>
    <t>Name</t>
  </si>
  <si>
    <t>D.O.B.</t>
  </si>
  <si>
    <t>Mother's Name</t>
  </si>
  <si>
    <t>Nand Ram Malviya</t>
  </si>
  <si>
    <t>681938013819</t>
  </si>
  <si>
    <t>House no, Ward No.09 Gram Samgimana, Post Dupada, Shajapur (M.P) 465001</t>
  </si>
  <si>
    <t>Sayra Bai</t>
  </si>
  <si>
    <t>622826097147</t>
  </si>
  <si>
    <t>Khusi Kumari</t>
  </si>
  <si>
    <t>345130251926</t>
  </si>
  <si>
    <t>Kartik</t>
  </si>
  <si>
    <t>654843911959</t>
  </si>
  <si>
    <t>Laxmi</t>
  </si>
  <si>
    <t>419767122556</t>
  </si>
  <si>
    <t>Pushpendra Patidar</t>
  </si>
  <si>
    <t>Archana Singhal</t>
  </si>
  <si>
    <t>Add New</t>
  </si>
  <si>
    <t>New</t>
  </si>
  <si>
    <t>Karuna Sarawat</t>
  </si>
  <si>
    <r>
      <t>PROVIDENT FUND SHEET FOR THE MONTH- FEBRUARY-</t>
    </r>
    <r>
      <rPr>
        <b/>
        <sz val="14"/>
        <rFont val="Arial Black"/>
        <family val="2"/>
      </rPr>
      <t>2024</t>
    </r>
  </si>
  <si>
    <t>Preetibala Mankar</t>
  </si>
  <si>
    <t>ESIC SHEET FOR THE MONTH- FEBRUARY-2024 (29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</si>
</sst>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d&quot;. &quot;mmm&quot;. &quot;yyyy"/>
    <numFmt numFmtId="165" formatCode="mm/dd/yy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name val="Times New Roman"/>
      <family val="1"/>
    </font>
    <font>
      <b/>
      <sz val="11"/>
      <color indexed="8"/>
      <name val="Calibri"/>
      <family val="2"/>
    </font>
    <font>
      <b/>
      <sz val="14"/>
      <name val="Arial Black"/>
      <family val="2"/>
    </font>
    <font>
      <b/>
      <sz val="13"/>
      <color indexed="10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color indexed="8"/>
      <name val="Arial Black"/>
      <family val="2"/>
    </font>
    <font>
      <b/>
      <sz val="12"/>
      <color indexed="8"/>
      <name val="Times New Roman"/>
      <family val="1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12"/>
      <color indexed="8"/>
      <name val="Arial"/>
      <family val="2"/>
    </font>
    <font>
      <b/>
      <sz val="14"/>
      <color indexed="8"/>
      <name val="Times New Roman"/>
      <family val="1"/>
    </font>
    <font>
      <b/>
      <sz val="14"/>
      <color indexed="25"/>
      <name val="Calibri"/>
      <family val="2"/>
    </font>
    <font>
      <sz val="11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indexed="8"/>
      <name val="Arial Black"/>
      <family val="2"/>
    </font>
    <font>
      <sz val="12"/>
      <color indexed="8"/>
      <name val="Times New Roman"/>
      <family val="1"/>
    </font>
    <font>
      <sz val="14"/>
      <color indexed="25"/>
      <name val="Calibri"/>
      <family val="2"/>
    </font>
    <font>
      <b/>
      <sz val="14"/>
      <color indexed="10"/>
      <name val="Times New Roman"/>
      <family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8"/>
      </left>
      <right style="hair">
        <color indexed="8"/>
      </right>
      <top/>
      <bottom style="double">
        <color indexed="64"/>
      </bottom>
      <diagonal/>
    </border>
    <border>
      <left style="hair">
        <color indexed="8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87">
    <xf numFmtId="0" fontId="0" fillId="0" borderId="0" xfId="0"/>
    <xf numFmtId="0" fontId="2" fillId="0" borderId="0" xfId="2"/>
    <xf numFmtId="0" fontId="3" fillId="0" borderId="0" xfId="2" applyFont="1"/>
    <xf numFmtId="1" fontId="2" fillId="0" borderId="0" xfId="2" applyNumberFormat="1" applyAlignment="1">
      <alignment horizontal="center"/>
    </xf>
    <xf numFmtId="0" fontId="2" fillId="0" borderId="0" xfId="2" applyAlignment="1">
      <alignment horizontal="center"/>
    </xf>
    <xf numFmtId="0" fontId="2" fillId="0" borderId="0" xfId="2" applyAlignment="1">
      <alignment horizontal="left"/>
    </xf>
    <xf numFmtId="0" fontId="2" fillId="0" borderId="0" xfId="2" applyAlignment="1"/>
    <xf numFmtId="0" fontId="2" fillId="0" borderId="0" xfId="2" applyAlignment="1">
      <alignment wrapText="1"/>
    </xf>
    <xf numFmtId="0" fontId="4" fillId="0" borderId="0" xfId="2" applyFont="1" applyAlignment="1">
      <alignment wrapText="1"/>
    </xf>
    <xf numFmtId="0" fontId="6" fillId="4" borderId="3" xfId="2" applyFont="1" applyFill="1" applyBorder="1" applyAlignment="1">
      <alignment horizontal="center"/>
    </xf>
    <xf numFmtId="0" fontId="6" fillId="4" borderId="3" xfId="2" applyFont="1" applyFill="1" applyBorder="1" applyAlignment="1">
      <alignment horizontal="left"/>
    </xf>
    <xf numFmtId="0" fontId="7" fillId="0" borderId="5" xfId="2" applyFont="1" applyBorder="1" applyAlignment="1">
      <alignment horizontal="center" vertical="center" wrapText="1"/>
    </xf>
    <xf numFmtId="0" fontId="7" fillId="0" borderId="12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5" borderId="1" xfId="0" applyFont="1" applyFill="1" applyBorder="1"/>
    <xf numFmtId="0" fontId="8" fillId="0" borderId="1" xfId="0" applyFont="1" applyFill="1" applyBorder="1"/>
    <xf numFmtId="0" fontId="9" fillId="0" borderId="1" xfId="2" applyFont="1" applyBorder="1" applyAlignment="1">
      <alignment vertical="center"/>
    </xf>
    <xf numFmtId="15" fontId="8" fillId="0" borderId="1" xfId="0" applyNumberFormat="1" applyFont="1" applyFill="1" applyBorder="1"/>
    <xf numFmtId="164" fontId="8" fillId="0" borderId="1" xfId="0" applyNumberFormat="1" applyFont="1" applyFill="1" applyBorder="1" applyAlignment="1">
      <alignment horizontal="left" vertical="center"/>
    </xf>
    <xf numFmtId="165" fontId="9" fillId="0" borderId="1" xfId="2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1" fontId="8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8" fillId="0" borderId="13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1" fontId="9" fillId="0" borderId="14" xfId="2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9" fillId="0" borderId="0" xfId="2" applyFont="1"/>
    <xf numFmtId="0" fontId="12" fillId="0" borderId="0" xfId="0" applyFont="1"/>
    <xf numFmtId="0" fontId="8" fillId="0" borderId="1" xfId="0" applyFont="1" applyBorder="1" applyAlignment="1">
      <alignment horizontal="center"/>
    </xf>
    <xf numFmtId="0" fontId="9" fillId="0" borderId="1" xfId="2" applyFont="1" applyFill="1" applyBorder="1" applyAlignment="1">
      <alignment vertical="center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3" xfId="0" applyFont="1" applyFill="1" applyBorder="1" applyAlignment="1">
      <alignment horizontal="center"/>
    </xf>
    <xf numFmtId="0" fontId="9" fillId="0" borderId="1" xfId="2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1" fontId="9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/>
    </xf>
    <xf numFmtId="1" fontId="8" fillId="0" borderId="0" xfId="0" applyNumberFormat="1" applyFont="1" applyAlignment="1">
      <alignment horizontal="center"/>
    </xf>
    <xf numFmtId="0" fontId="9" fillId="0" borderId="1" xfId="2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/>
    <xf numFmtId="0" fontId="10" fillId="0" borderId="1" xfId="0" applyFont="1" applyBorder="1" applyAlignment="1">
      <alignment horizontal="right" wrapText="1"/>
    </xf>
    <xf numFmtId="1" fontId="12" fillId="0" borderId="1" xfId="0" applyNumberFormat="1" applyFont="1" applyBorder="1" applyAlignment="1">
      <alignment horizontal="center" vertical="center"/>
    </xf>
    <xf numFmtId="1" fontId="9" fillId="0" borderId="1" xfId="2" applyNumberFormat="1" applyFont="1" applyBorder="1" applyAlignment="1">
      <alignment horizontal="center"/>
    </xf>
    <xf numFmtId="0" fontId="9" fillId="5" borderId="1" xfId="2" applyFont="1" applyFill="1" applyBorder="1"/>
    <xf numFmtId="15" fontId="9" fillId="0" borderId="1" xfId="2" applyNumberFormat="1" applyFont="1" applyBorder="1"/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2" applyFont="1" applyFill="1" applyBorder="1"/>
    <xf numFmtId="0" fontId="9" fillId="0" borderId="1" xfId="2" applyFont="1" applyFill="1" applyBorder="1" applyAlignment="1">
      <alignment horizontal="center"/>
    </xf>
    <xf numFmtId="0" fontId="8" fillId="0" borderId="1" xfId="2" applyFont="1" applyFill="1" applyBorder="1"/>
    <xf numFmtId="0" fontId="13" fillId="0" borderId="1" xfId="2" applyFont="1" applyFill="1" applyBorder="1"/>
    <xf numFmtId="0" fontId="13" fillId="0" borderId="1" xfId="2" applyFont="1" applyFill="1" applyBorder="1" applyAlignment="1">
      <alignment vertical="center"/>
    </xf>
    <xf numFmtId="15" fontId="13" fillId="0" borderId="1" xfId="2" applyNumberFormat="1" applyFont="1" applyFill="1" applyBorder="1"/>
    <xf numFmtId="0" fontId="13" fillId="0" borderId="1" xfId="2" applyFont="1" applyFill="1" applyBorder="1" applyAlignment="1">
      <alignment horizontal="left"/>
    </xf>
    <xf numFmtId="14" fontId="13" fillId="0" borderId="1" xfId="2" applyNumberFormat="1" applyFont="1" applyFill="1" applyBorder="1" applyAlignment="1">
      <alignment horizontal="center"/>
    </xf>
    <xf numFmtId="0" fontId="13" fillId="0" borderId="1" xfId="2" applyFont="1" applyFill="1" applyBorder="1" applyAlignment="1"/>
    <xf numFmtId="49" fontId="13" fillId="0" borderId="1" xfId="2" applyNumberFormat="1" applyFont="1" applyFill="1" applyBorder="1"/>
    <xf numFmtId="0" fontId="13" fillId="0" borderId="0" xfId="0" applyFont="1" applyFill="1"/>
    <xf numFmtId="1" fontId="13" fillId="0" borderId="1" xfId="2" applyNumberFormat="1" applyFont="1" applyFill="1" applyBorder="1" applyAlignment="1">
      <alignment horizontal="center"/>
    </xf>
    <xf numFmtId="1" fontId="9" fillId="0" borderId="1" xfId="2" applyNumberFormat="1" applyFont="1" applyFill="1" applyBorder="1" applyAlignment="1">
      <alignment horizontal="center" vertical="center" wrapText="1"/>
    </xf>
    <xf numFmtId="1" fontId="9" fillId="0" borderId="1" xfId="2" applyNumberFormat="1" applyFont="1" applyFill="1" applyBorder="1" applyAlignment="1">
      <alignment horizontal="center"/>
    </xf>
    <xf numFmtId="0" fontId="9" fillId="6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/>
    </xf>
    <xf numFmtId="15" fontId="9" fillId="0" borderId="1" xfId="2" applyNumberFormat="1" applyFont="1" applyFill="1" applyBorder="1"/>
    <xf numFmtId="0" fontId="9" fillId="0" borderId="1" xfId="2" applyFont="1" applyFill="1" applyBorder="1" applyAlignment="1">
      <alignment horizontal="left"/>
    </xf>
    <xf numFmtId="14" fontId="9" fillId="0" borderId="1" xfId="2" applyNumberFormat="1" applyFont="1" applyFill="1" applyBorder="1" applyAlignment="1">
      <alignment horizontal="center"/>
    </xf>
    <xf numFmtId="0" fontId="9" fillId="0" borderId="1" xfId="2" applyFont="1" applyFill="1" applyBorder="1" applyAlignment="1"/>
    <xf numFmtId="49" fontId="9" fillId="0" borderId="1" xfId="2" applyNumberFormat="1" applyFont="1" applyFill="1" applyBorder="1"/>
    <xf numFmtId="0" fontId="12" fillId="0" borderId="0" xfId="0" applyFont="1" applyFill="1"/>
    <xf numFmtId="0" fontId="8" fillId="0" borderId="1" xfId="2" applyFont="1" applyFill="1" applyBorder="1" applyAlignment="1">
      <alignment horizontal="center" vertical="center" wrapText="1"/>
    </xf>
    <xf numFmtId="1" fontId="8" fillId="0" borderId="1" xfId="2" applyNumberFormat="1" applyFont="1" applyFill="1" applyBorder="1" applyAlignment="1">
      <alignment horizontal="center" vertical="center" wrapText="1"/>
    </xf>
    <xf numFmtId="1" fontId="14" fillId="0" borderId="14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wrapText="1"/>
    </xf>
    <xf numFmtId="1" fontId="16" fillId="0" borderId="1" xfId="2" applyNumberFormat="1" applyFont="1" applyBorder="1" applyAlignment="1">
      <alignment horizontal="center" wrapText="1"/>
    </xf>
    <xf numFmtId="0" fontId="17" fillId="0" borderId="0" xfId="2" applyFont="1"/>
    <xf numFmtId="1" fontId="17" fillId="0" borderId="0" xfId="2" applyNumberFormat="1" applyFont="1"/>
    <xf numFmtId="0" fontId="18" fillId="0" borderId="0" xfId="0" applyFont="1"/>
    <xf numFmtId="0" fontId="17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17" fillId="0" borderId="0" xfId="2" applyFont="1" applyAlignment="1">
      <alignment horizontal="left"/>
    </xf>
    <xf numFmtId="1" fontId="7" fillId="0" borderId="16" xfId="2" applyNumberFormat="1" applyFont="1" applyBorder="1" applyAlignment="1">
      <alignment horizontal="center" wrapText="1"/>
    </xf>
    <xf numFmtId="0" fontId="17" fillId="0" borderId="0" xfId="2" applyFont="1" applyAlignment="1">
      <alignment wrapText="1"/>
    </xf>
    <xf numFmtId="0" fontId="7" fillId="0" borderId="16" xfId="2" applyFont="1" applyBorder="1" applyAlignment="1">
      <alignment horizontal="center" wrapText="1"/>
    </xf>
    <xf numFmtId="2" fontId="17" fillId="0" borderId="0" xfId="2" applyNumberFormat="1" applyFont="1" applyAlignment="1">
      <alignment wrapText="1"/>
    </xf>
    <xf numFmtId="1" fontId="21" fillId="0" borderId="0" xfId="2" applyNumberFormat="1" applyFont="1" applyBorder="1" applyAlignment="1">
      <alignment horizontal="center" vertical="center" wrapText="1"/>
    </xf>
    <xf numFmtId="0" fontId="22" fillId="0" borderId="0" xfId="2" applyFont="1"/>
    <xf numFmtId="49" fontId="16" fillId="0" borderId="0" xfId="2" applyNumberFormat="1" applyFont="1" applyBorder="1"/>
    <xf numFmtId="0" fontId="16" fillId="0" borderId="0" xfId="2" applyFont="1" applyBorder="1"/>
    <xf numFmtId="49" fontId="16" fillId="0" borderId="0" xfId="2" applyNumberFormat="1" applyFont="1" applyBorder="1" applyAlignment="1">
      <alignment horizontal="center"/>
    </xf>
    <xf numFmtId="49" fontId="16" fillId="0" borderId="0" xfId="2" applyNumberFormat="1" applyFont="1" applyBorder="1" applyAlignment="1"/>
    <xf numFmtId="0" fontId="7" fillId="0" borderId="0" xfId="2" applyFont="1" applyAlignment="1">
      <alignment wrapText="1"/>
    </xf>
    <xf numFmtId="0" fontId="17" fillId="0" borderId="16" xfId="2" applyFont="1" applyBorder="1" applyAlignment="1">
      <alignment horizontal="center" wrapText="1"/>
    </xf>
    <xf numFmtId="0" fontId="2" fillId="0" borderId="17" xfId="2" applyBorder="1" applyAlignment="1">
      <alignment horizontal="center"/>
    </xf>
    <xf numFmtId="0" fontId="2" fillId="0" borderId="17" xfId="2" applyBorder="1"/>
    <xf numFmtId="1" fontId="23" fillId="0" borderId="20" xfId="2" applyNumberFormat="1" applyFont="1" applyFill="1" applyBorder="1" applyAlignment="1">
      <alignment horizontal="center" wrapText="1"/>
    </xf>
    <xf numFmtId="0" fontId="16" fillId="3" borderId="0" xfId="2" applyFont="1" applyFill="1" applyBorder="1" applyAlignment="1">
      <alignment horizontal="center"/>
    </xf>
    <xf numFmtId="0" fontId="16" fillId="3" borderId="0" xfId="2" applyFont="1" applyFill="1" applyBorder="1" applyAlignment="1">
      <alignment horizontal="left"/>
    </xf>
    <xf numFmtId="0" fontId="16" fillId="0" borderId="0" xfId="2" applyFont="1" applyFill="1" applyBorder="1" applyAlignment="1">
      <alignment horizontal="center"/>
    </xf>
    <xf numFmtId="1" fontId="23" fillId="0" borderId="0" xfId="2" applyNumberFormat="1" applyFont="1" applyFill="1" applyBorder="1" applyAlignment="1">
      <alignment horizontal="center" wrapText="1"/>
    </xf>
    <xf numFmtId="0" fontId="15" fillId="0" borderId="0" xfId="2" applyFont="1" applyBorder="1" applyAlignment="1">
      <alignment horizontal="left"/>
    </xf>
    <xf numFmtId="0" fontId="24" fillId="0" borderId="1" xfId="2" applyFont="1" applyFill="1" applyBorder="1" applyAlignment="1">
      <alignment horizontal="center"/>
    </xf>
    <xf numFmtId="0" fontId="24" fillId="0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horizontal="left" vertical="center"/>
    </xf>
    <xf numFmtId="1" fontId="24" fillId="0" borderId="1" xfId="2" applyNumberFormat="1" applyFont="1" applyFill="1" applyBorder="1" applyAlignment="1">
      <alignment horizontal="left"/>
    </xf>
    <xf numFmtId="0" fontId="26" fillId="0" borderId="0" xfId="2" applyFont="1" applyBorder="1" applyAlignment="1">
      <alignment horizontal="left"/>
    </xf>
    <xf numFmtId="0" fontId="2" fillId="0" borderId="0" xfId="2" applyFont="1"/>
    <xf numFmtId="49" fontId="27" fillId="0" borderId="0" xfId="2" applyNumberFormat="1" applyFont="1" applyBorder="1"/>
    <xf numFmtId="0" fontId="27" fillId="0" borderId="0" xfId="2" applyFont="1" applyBorder="1"/>
    <xf numFmtId="0" fontId="27" fillId="0" borderId="0" xfId="2" applyFont="1" applyBorder="1" applyAlignment="1">
      <alignment horizontal="left"/>
    </xf>
    <xf numFmtId="0" fontId="27" fillId="3" borderId="0" xfId="2" applyFont="1" applyFill="1" applyBorder="1" applyAlignment="1">
      <alignment horizontal="center"/>
    </xf>
    <xf numFmtId="0" fontId="27" fillId="3" borderId="0" xfId="2" applyFont="1" applyFill="1" applyBorder="1" applyAlignment="1">
      <alignment horizontal="left"/>
    </xf>
    <xf numFmtId="0" fontId="27" fillId="0" borderId="0" xfId="2" applyFont="1" applyFill="1" applyBorder="1" applyAlignment="1">
      <alignment horizontal="center"/>
    </xf>
    <xf numFmtId="1" fontId="28" fillId="0" borderId="0" xfId="2" applyNumberFormat="1" applyFont="1" applyFill="1" applyBorder="1" applyAlignment="1">
      <alignment horizontal="center" wrapText="1"/>
    </xf>
    <xf numFmtId="0" fontId="17" fillId="0" borderId="0" xfId="2" applyFont="1" applyBorder="1" applyAlignment="1">
      <alignment wrapText="1"/>
    </xf>
    <xf numFmtId="0" fontId="29" fillId="0" borderId="0" xfId="2" applyFont="1"/>
    <xf numFmtId="0" fontId="29" fillId="0" borderId="0" xfId="2" applyFont="1" applyAlignment="1"/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center" wrapText="1"/>
    </xf>
    <xf numFmtId="0" fontId="7" fillId="0" borderId="0" xfId="2" applyFont="1" applyAlignment="1">
      <alignment horizontal="center" wrapText="1"/>
    </xf>
    <xf numFmtId="0" fontId="17" fillId="0" borderId="1" xfId="2" applyFont="1" applyBorder="1"/>
    <xf numFmtId="0" fontId="17" fillId="0" borderId="0" xfId="2" applyFont="1" applyAlignment="1"/>
    <xf numFmtId="0" fontId="4" fillId="0" borderId="0" xfId="2" applyFont="1" applyBorder="1" applyAlignment="1">
      <alignment horizontal="center" vertical="center" wrapText="1"/>
    </xf>
    <xf numFmtId="0" fontId="31" fillId="0" borderId="13" xfId="2" applyFont="1" applyBorder="1" applyAlignment="1">
      <alignment horizontal="center" vertical="center"/>
    </xf>
    <xf numFmtId="0" fontId="32" fillId="0" borderId="1" xfId="2" applyFont="1" applyBorder="1" applyAlignment="1">
      <alignment horizontal="left" wrapText="1"/>
    </xf>
    <xf numFmtId="0" fontId="33" fillId="0" borderId="24" xfId="0" applyFont="1" applyFill="1" applyBorder="1" applyAlignment="1">
      <alignment horizontal="center" vertical="center" wrapText="1"/>
    </xf>
    <xf numFmtId="1" fontId="32" fillId="0" borderId="1" xfId="2" applyNumberFormat="1" applyFont="1" applyBorder="1" applyAlignment="1">
      <alignment wrapText="1"/>
    </xf>
    <xf numFmtId="0" fontId="33" fillId="0" borderId="1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center" vertical="center"/>
    </xf>
    <xf numFmtId="0" fontId="4" fillId="0" borderId="0" xfId="2" applyFont="1" applyAlignment="1">
      <alignment horizontal="left" wrapText="1"/>
    </xf>
    <xf numFmtId="0" fontId="32" fillId="0" borderId="1" xfId="2" applyFont="1" applyBorder="1" applyAlignment="1">
      <alignment horizontal="left"/>
    </xf>
    <xf numFmtId="1" fontId="32" fillId="0" borderId="1" xfId="2" applyNumberFormat="1" applyFont="1" applyBorder="1"/>
    <xf numFmtId="0" fontId="33" fillId="0" borderId="0" xfId="0" applyFont="1" applyFill="1" applyAlignment="1">
      <alignment horizontal="center" vertical="center" wrapText="1"/>
    </xf>
    <xf numFmtId="0" fontId="31" fillId="0" borderId="24" xfId="2" applyFont="1" applyBorder="1" applyAlignment="1">
      <alignment horizontal="center" wrapText="1"/>
    </xf>
    <xf numFmtId="0" fontId="33" fillId="0" borderId="24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left"/>
    </xf>
    <xf numFmtId="1" fontId="34" fillId="0" borderId="1" xfId="0" applyNumberFormat="1" applyFont="1" applyBorder="1"/>
    <xf numFmtId="0" fontId="2" fillId="0" borderId="1" xfId="2" applyBorder="1" applyAlignment="1">
      <alignment horizontal="center"/>
    </xf>
    <xf numFmtId="0" fontId="31" fillId="0" borderId="24" xfId="2" applyFont="1" applyBorder="1" applyAlignment="1">
      <alignment horizontal="center"/>
    </xf>
    <xf numFmtId="0" fontId="0" fillId="0" borderId="0" xfId="0" applyAlignment="1">
      <alignment horizontal="left"/>
    </xf>
    <xf numFmtId="0" fontId="32" fillId="0" borderId="24" xfId="2" applyFont="1" applyBorder="1" applyAlignment="1">
      <alignment horizontal="center"/>
    </xf>
    <xf numFmtId="0" fontId="2" fillId="0" borderId="1" xfId="2" applyBorder="1" applyAlignment="1">
      <alignment horizontal="center" wrapText="1"/>
    </xf>
    <xf numFmtId="0" fontId="32" fillId="0" borderId="24" xfId="2" applyFont="1" applyBorder="1" applyAlignment="1">
      <alignment horizontal="center" wrapText="1"/>
    </xf>
    <xf numFmtId="0" fontId="2" fillId="0" borderId="24" xfId="2" applyBorder="1" applyAlignment="1">
      <alignment horizontal="center" wrapText="1"/>
    </xf>
    <xf numFmtId="0" fontId="2" fillId="0" borderId="0" xfId="2" applyAlignment="1">
      <alignment horizontal="left" wrapText="1"/>
    </xf>
    <xf numFmtId="0" fontId="2" fillId="0" borderId="0" xfId="2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35" fillId="0" borderId="0" xfId="0" applyFont="1"/>
    <xf numFmtId="0" fontId="18" fillId="0" borderId="0" xfId="0" applyFont="1" applyAlignment="1">
      <alignment horizontal="center"/>
    </xf>
    <xf numFmtId="0" fontId="36" fillId="0" borderId="0" xfId="0" applyFont="1" applyAlignment="1">
      <alignment horizontal="right"/>
    </xf>
    <xf numFmtId="0" fontId="37" fillId="0" borderId="0" xfId="0" applyFont="1" applyAlignment="1">
      <alignment horizontal="left"/>
    </xf>
    <xf numFmtId="0" fontId="38" fillId="0" borderId="0" xfId="2" applyFont="1"/>
    <xf numFmtId="1" fontId="24" fillId="0" borderId="0" xfId="2" applyNumberFormat="1" applyFont="1" applyAlignment="1">
      <alignment horizontal="center"/>
    </xf>
    <xf numFmtId="0" fontId="24" fillId="0" borderId="0" xfId="2" applyFont="1"/>
    <xf numFmtId="0" fontId="36" fillId="0" borderId="0" xfId="0" applyFont="1"/>
    <xf numFmtId="0" fontId="39" fillId="0" borderId="25" xfId="2" applyFont="1" applyFill="1" applyBorder="1" applyAlignment="1">
      <alignment vertical="center"/>
    </xf>
    <xf numFmtId="0" fontId="39" fillId="0" borderId="25" xfId="2" applyFont="1" applyFill="1" applyBorder="1" applyAlignment="1">
      <alignment horizontal="center" vertical="center"/>
    </xf>
    <xf numFmtId="0" fontId="39" fillId="0" borderId="25" xfId="2" applyFont="1" applyFill="1" applyBorder="1" applyAlignment="1">
      <alignment vertical="top" wrapText="1"/>
    </xf>
    <xf numFmtId="2" fontId="39" fillId="0" borderId="25" xfId="1" applyNumberFormat="1" applyFont="1" applyFill="1" applyBorder="1" applyAlignment="1" applyProtection="1">
      <alignment vertical="top" wrapText="1"/>
    </xf>
    <xf numFmtId="2" fontId="39" fillId="0" borderId="25" xfId="1" applyNumberFormat="1" applyFont="1" applyFill="1" applyBorder="1" applyAlignment="1" applyProtection="1">
      <alignment horizontal="center" vertical="center" wrapText="1"/>
    </xf>
    <xf numFmtId="0" fontId="39" fillId="0" borderId="26" xfId="2" applyFont="1" applyFill="1" applyBorder="1" applyAlignment="1">
      <alignment horizontal="center" vertical="center"/>
    </xf>
    <xf numFmtId="0" fontId="39" fillId="0" borderId="27" xfId="2" applyFont="1" applyFill="1" applyBorder="1" applyAlignment="1">
      <alignment horizontal="center" vertical="center"/>
    </xf>
    <xf numFmtId="0" fontId="39" fillId="0" borderId="28" xfId="2" applyFont="1" applyFill="1" applyBorder="1" applyAlignment="1">
      <alignment horizontal="center" vertical="center" wrapText="1"/>
    </xf>
    <xf numFmtId="2" fontId="39" fillId="0" borderId="28" xfId="1" applyNumberFormat="1" applyFont="1" applyFill="1" applyBorder="1" applyAlignment="1" applyProtection="1">
      <alignment horizontal="center" vertical="center" wrapText="1"/>
    </xf>
    <xf numFmtId="0" fontId="39" fillId="0" borderId="29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/>
    </xf>
    <xf numFmtId="0" fontId="39" fillId="0" borderId="30" xfId="2" applyFont="1" applyFill="1" applyBorder="1" applyAlignment="1">
      <alignment horizontal="center" vertical="center" wrapText="1"/>
    </xf>
    <xf numFmtId="2" fontId="39" fillId="0" borderId="30" xfId="1" applyNumberFormat="1" applyFont="1" applyFill="1" applyBorder="1" applyAlignment="1" applyProtection="1">
      <alignment horizontal="center" vertical="center" wrapText="1"/>
    </xf>
    <xf numFmtId="0" fontId="40" fillId="0" borderId="32" xfId="0" applyFont="1" applyBorder="1" applyAlignment="1">
      <alignment horizontal="left"/>
    </xf>
    <xf numFmtId="0" fontId="40" fillId="0" borderId="32" xfId="0" applyFont="1" applyBorder="1" applyAlignment="1"/>
    <xf numFmtId="2" fontId="40" fillId="0" borderId="32" xfId="0" applyNumberFormat="1" applyFont="1" applyBorder="1" applyAlignment="1">
      <alignment horizontal="center"/>
    </xf>
    <xf numFmtId="1" fontId="40" fillId="0" borderId="32" xfId="0" applyNumberFormat="1" applyFont="1" applyBorder="1" applyAlignment="1">
      <alignment horizontal="center"/>
    </xf>
    <xf numFmtId="2" fontId="18" fillId="0" borderId="32" xfId="0" applyNumberFormat="1" applyFont="1" applyFill="1" applyBorder="1" applyAlignment="1">
      <alignment horizontal="center" vertical="center"/>
    </xf>
    <xf numFmtId="2" fontId="41" fillId="0" borderId="0" xfId="0" applyNumberFormat="1" applyFont="1"/>
    <xf numFmtId="0" fontId="40" fillId="0" borderId="31" xfId="0" applyFont="1" applyBorder="1" applyAlignment="1">
      <alignment horizontal="left"/>
    </xf>
    <xf numFmtId="2" fontId="41" fillId="0" borderId="24" xfId="0" applyNumberFormat="1" applyFont="1" applyBorder="1" applyAlignment="1">
      <alignment horizontal="center"/>
    </xf>
    <xf numFmtId="1" fontId="40" fillId="0" borderId="24" xfId="0" applyNumberFormat="1" applyFont="1" applyBorder="1" applyAlignment="1">
      <alignment horizontal="center"/>
    </xf>
    <xf numFmtId="1" fontId="18" fillId="0" borderId="32" xfId="0" applyNumberFormat="1" applyFont="1" applyFill="1" applyBorder="1" applyAlignment="1">
      <alignment horizontal="center" vertical="center"/>
    </xf>
    <xf numFmtId="4" fontId="39" fillId="0" borderId="34" xfId="1" applyNumberFormat="1" applyFont="1" applyFill="1" applyBorder="1" applyAlignment="1" applyProtection="1">
      <alignment horizontal="center" vertical="center"/>
    </xf>
    <xf numFmtId="1" fontId="39" fillId="0" borderId="32" xfId="1" applyNumberFormat="1" applyFont="1" applyFill="1" applyBorder="1" applyAlignment="1" applyProtection="1">
      <alignment horizontal="center" vertical="center"/>
    </xf>
    <xf numFmtId="1" fontId="18" fillId="0" borderId="0" xfId="0" applyNumberFormat="1" applyFont="1"/>
    <xf numFmtId="0" fontId="39" fillId="0" borderId="35" xfId="2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21" fillId="0" borderId="0" xfId="2" applyFont="1" applyBorder="1" applyAlignment="1">
      <alignment vertical="center"/>
    </xf>
    <xf numFmtId="2" fontId="39" fillId="0" borderId="0" xfId="1" applyNumberFormat="1" applyFont="1" applyFill="1" applyBorder="1" applyAlignment="1" applyProtection="1">
      <alignment horizontal="center" vertical="center"/>
    </xf>
    <xf numFmtId="1" fontId="39" fillId="0" borderId="16" xfId="1" applyNumberFormat="1" applyFont="1" applyFill="1" applyBorder="1" applyAlignment="1" applyProtection="1">
      <alignment horizontal="center" vertical="center"/>
    </xf>
    <xf numFmtId="0" fontId="39" fillId="0" borderId="39" xfId="2" applyFont="1" applyFill="1" applyBorder="1" applyAlignment="1">
      <alignment horizontal="left" vertical="center"/>
    </xf>
    <xf numFmtId="0" fontId="39" fillId="0" borderId="40" xfId="2" applyFont="1" applyFill="1" applyBorder="1" applyAlignment="1">
      <alignment horizontal="left" vertical="center"/>
    </xf>
    <xf numFmtId="1" fontId="21" fillId="0" borderId="41" xfId="1" applyNumberFormat="1" applyFont="1" applyFill="1" applyBorder="1" applyAlignment="1" applyProtection="1">
      <alignment horizontal="center" vertical="center"/>
    </xf>
    <xf numFmtId="1" fontId="39" fillId="3" borderId="41" xfId="1" applyNumberFormat="1" applyFont="1" applyFill="1" applyBorder="1" applyAlignment="1" applyProtection="1">
      <alignment horizontal="center" vertical="center"/>
    </xf>
    <xf numFmtId="0" fontId="39" fillId="0" borderId="0" xfId="2" applyFont="1" applyFill="1" applyAlignment="1">
      <alignment horizontal="left" vertical="center"/>
    </xf>
    <xf numFmtId="0" fontId="39" fillId="0" borderId="0" xfId="2" applyFont="1" applyFill="1" applyAlignment="1">
      <alignment horizontal="center" vertical="center"/>
    </xf>
    <xf numFmtId="0" fontId="21" fillId="0" borderId="0" xfId="2" applyFont="1" applyFill="1" applyAlignment="1">
      <alignment horizontal="left" vertical="center"/>
    </xf>
    <xf numFmtId="2" fontId="39" fillId="0" borderId="0" xfId="1" applyNumberFormat="1" applyFont="1" applyFill="1" applyBorder="1" applyAlignment="1" applyProtection="1">
      <alignment horizontal="left" vertical="center"/>
    </xf>
    <xf numFmtId="2" fontId="21" fillId="0" borderId="0" xfId="1" applyNumberFormat="1" applyFont="1" applyFill="1" applyBorder="1" applyAlignment="1" applyProtection="1">
      <alignment horizontal="center" vertical="center"/>
    </xf>
    <xf numFmtId="0" fontId="18" fillId="0" borderId="1" xfId="0" applyFont="1" applyBorder="1"/>
    <xf numFmtId="0" fontId="40" fillId="0" borderId="31" xfId="0" applyFont="1" applyBorder="1" applyAlignment="1"/>
    <xf numFmtId="0" fontId="40" fillId="0" borderId="31" xfId="0" applyFont="1" applyFill="1" applyBorder="1" applyAlignment="1">
      <alignment horizontal="left"/>
    </xf>
    <xf numFmtId="0" fontId="42" fillId="0" borderId="22" xfId="0" applyFont="1" applyBorder="1" applyAlignment="1">
      <alignment horizontal="center"/>
    </xf>
    <xf numFmtId="0" fontId="42" fillId="0" borderId="44" xfId="0" applyFont="1" applyBorder="1" applyAlignment="1">
      <alignment horizontal="center"/>
    </xf>
    <xf numFmtId="0" fontId="42" fillId="0" borderId="22" xfId="0" applyFont="1" applyBorder="1" applyAlignment="1"/>
    <xf numFmtId="0" fontId="42" fillId="0" borderId="23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0" fontId="43" fillId="7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40" fillId="3" borderId="31" xfId="0" applyFont="1" applyFill="1" applyBorder="1" applyAlignment="1">
      <alignment horizontal="left"/>
    </xf>
    <xf numFmtId="0" fontId="40" fillId="3" borderId="31" xfId="0" applyFont="1" applyFill="1" applyBorder="1" applyAlignment="1"/>
    <xf numFmtId="0" fontId="36" fillId="0" borderId="1" xfId="0" applyFont="1" applyBorder="1" applyAlignment="1">
      <alignment horizontal="center"/>
    </xf>
    <xf numFmtId="1" fontId="9" fillId="3" borderId="1" xfId="2" applyNumberFormat="1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9" fillId="3" borderId="1" xfId="2" applyFont="1" applyFill="1" applyBorder="1"/>
    <xf numFmtId="0" fontId="40" fillId="0" borderId="31" xfId="0" applyFont="1" applyFill="1" applyBorder="1" applyAlignment="1"/>
    <xf numFmtId="2" fontId="40" fillId="0" borderId="24" xfId="0" applyNumberFormat="1" applyFont="1" applyBorder="1" applyAlignment="1">
      <alignment horizontal="center"/>
    </xf>
    <xf numFmtId="0" fontId="16" fillId="0" borderId="0" xfId="2" applyFont="1" applyBorder="1" applyAlignment="1">
      <alignment horizontal="left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39" fillId="0" borderId="3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top" wrapText="1"/>
    </xf>
    <xf numFmtId="0" fontId="4" fillId="0" borderId="3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center" vertical="center" wrapText="1"/>
    </xf>
    <xf numFmtId="0" fontId="16" fillId="0" borderId="0" xfId="2" applyFont="1" applyBorder="1" applyAlignment="1">
      <alignment horizontal="left"/>
    </xf>
    <xf numFmtId="0" fontId="16" fillId="0" borderId="15" xfId="2" applyFont="1" applyBorder="1" applyAlignment="1">
      <alignment horizontal="left"/>
    </xf>
    <xf numFmtId="0" fontId="4" fillId="0" borderId="5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6" xfId="2" applyFont="1" applyBorder="1" applyAlignment="1">
      <alignment horizontal="center" vertical="top" wrapText="1"/>
    </xf>
    <xf numFmtId="0" fontId="7" fillId="0" borderId="9" xfId="2" applyFont="1" applyBorder="1" applyAlignment="1">
      <alignment horizontal="center" vertical="top" wrapText="1"/>
    </xf>
    <xf numFmtId="0" fontId="4" fillId="0" borderId="5" xfId="2" applyFont="1" applyBorder="1" applyAlignment="1">
      <alignment horizontal="left" vertical="center" wrapText="1"/>
    </xf>
    <xf numFmtId="0" fontId="4" fillId="0" borderId="11" xfId="2" applyFont="1" applyBorder="1" applyAlignment="1">
      <alignment horizontal="left" vertical="center" wrapText="1"/>
    </xf>
    <xf numFmtId="0" fontId="6" fillId="2" borderId="2" xfId="2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7" fillId="0" borderId="4" xfId="2" applyFont="1" applyBorder="1" applyAlignment="1">
      <alignment horizontal="center" vertical="top" wrapText="1"/>
    </xf>
    <xf numFmtId="0" fontId="7" fillId="0" borderId="5" xfId="2" applyFont="1" applyBorder="1" applyAlignment="1">
      <alignment horizontal="center" vertical="top" wrapText="1"/>
    </xf>
    <xf numFmtId="0" fontId="7" fillId="0" borderId="8" xfId="2" applyFont="1" applyBorder="1" applyAlignment="1">
      <alignment horizontal="center" vertical="top" wrapText="1"/>
    </xf>
    <xf numFmtId="0" fontId="15" fillId="0" borderId="1" xfId="2" applyFont="1" applyBorder="1" applyAlignment="1">
      <alignment horizontal="center"/>
    </xf>
    <xf numFmtId="0" fontId="4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4" fillId="0" borderId="5" xfId="2" applyFont="1" applyBorder="1" applyAlignment="1">
      <alignment vertical="center" wrapText="1"/>
    </xf>
    <xf numFmtId="0" fontId="4" fillId="0" borderId="11" xfId="2" applyFont="1" applyBorder="1" applyAlignment="1">
      <alignment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1" fontId="4" fillId="0" borderId="4" xfId="2" applyNumberFormat="1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0" fontId="15" fillId="0" borderId="1" xfId="2" applyFont="1" applyBorder="1" applyAlignment="1">
      <alignment horizontal="left"/>
    </xf>
    <xf numFmtId="0" fontId="24" fillId="0" borderId="1" xfId="2" applyFont="1" applyBorder="1" applyAlignment="1">
      <alignment horizontal="left"/>
    </xf>
    <xf numFmtId="0" fontId="4" fillId="0" borderId="22" xfId="2" applyFont="1" applyBorder="1" applyAlignment="1">
      <alignment horizontal="center" vertical="center" wrapText="1"/>
    </xf>
    <xf numFmtId="0" fontId="4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 wrapText="1"/>
    </xf>
    <xf numFmtId="0" fontId="30" fillId="0" borderId="23" xfId="2" applyFont="1" applyBorder="1" applyAlignment="1">
      <alignment horizontal="center" vertical="center" wrapText="1"/>
    </xf>
    <xf numFmtId="0" fontId="30" fillId="0" borderId="22" xfId="2" applyFont="1" applyBorder="1" applyAlignment="1">
      <alignment horizontal="center" vertical="center"/>
    </xf>
    <xf numFmtId="0" fontId="30" fillId="0" borderId="23" xfId="2" applyFont="1" applyBorder="1" applyAlignment="1">
      <alignment horizontal="center" vertical="center"/>
    </xf>
    <xf numFmtId="0" fontId="30" fillId="0" borderId="1" xfId="2" applyFont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/>
    </xf>
    <xf numFmtId="0" fontId="16" fillId="0" borderId="19" xfId="2" applyFont="1" applyFill="1" applyBorder="1" applyAlignment="1">
      <alignment horizontal="center"/>
    </xf>
    <xf numFmtId="0" fontId="15" fillId="0" borderId="21" xfId="2" applyFont="1" applyBorder="1" applyAlignment="1">
      <alignment horizontal="left"/>
    </xf>
    <xf numFmtId="0" fontId="39" fillId="0" borderId="31" xfId="2" applyFont="1" applyFill="1" applyBorder="1" applyAlignment="1">
      <alignment horizontal="center" vertical="center"/>
    </xf>
    <xf numFmtId="0" fontId="39" fillId="0" borderId="24" xfId="2" applyFont="1" applyFill="1" applyBorder="1" applyAlignment="1">
      <alignment horizontal="center" vertical="center"/>
    </xf>
    <xf numFmtId="0" fontId="39" fillId="0" borderId="33" xfId="2" applyFont="1" applyFill="1" applyBorder="1" applyAlignment="1">
      <alignment horizontal="center" vertical="center"/>
    </xf>
    <xf numFmtId="0" fontId="39" fillId="0" borderId="36" xfId="2" applyFont="1" applyFill="1" applyBorder="1" applyAlignment="1">
      <alignment horizontal="left" vertical="center"/>
    </xf>
    <xf numFmtId="0" fontId="39" fillId="0" borderId="37" xfId="2" applyFont="1" applyFill="1" applyBorder="1" applyAlignment="1">
      <alignment horizontal="left" vertical="center"/>
    </xf>
    <xf numFmtId="0" fontId="39" fillId="0" borderId="38" xfId="2" applyFont="1" applyFill="1" applyBorder="1" applyAlignment="1">
      <alignment horizontal="left" vertical="center"/>
    </xf>
    <xf numFmtId="0" fontId="39" fillId="3" borderId="42" xfId="2" applyFont="1" applyFill="1" applyBorder="1" applyAlignment="1">
      <alignment horizontal="left" vertical="center"/>
    </xf>
    <xf numFmtId="0" fontId="39" fillId="3" borderId="43" xfId="2" applyFont="1" applyFill="1" applyBorder="1" applyAlignment="1">
      <alignment horizontal="left" vertical="center"/>
    </xf>
    <xf numFmtId="0" fontId="42" fillId="0" borderId="13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Comma" xfId="1" builtinId="3"/>
    <cellStyle name="Excel Built-in Normal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Feb-23%20Salary%20-%20Nishikant%20si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alary"/>
      <sheetName val="PF SHEET"/>
      <sheetName val="ESIC"/>
      <sheetName val="Salary Slip"/>
      <sheetName val="Notes"/>
      <sheetName val="Compatibility Report"/>
      <sheetName val="Sheet1"/>
    </sheetNames>
    <sheetDataSet>
      <sheetData sheetId="0">
        <row r="6">
          <cell r="D6">
            <v>42680</v>
          </cell>
          <cell r="I6">
            <v>42680</v>
          </cell>
        </row>
        <row r="8">
          <cell r="D8">
            <v>47600</v>
          </cell>
          <cell r="I8">
            <v>47600</v>
          </cell>
        </row>
        <row r="9">
          <cell r="D9">
            <v>42400</v>
          </cell>
          <cell r="I9">
            <v>42400</v>
          </cell>
        </row>
        <row r="15">
          <cell r="D15">
            <v>20600</v>
          </cell>
          <cell r="I15">
            <v>14400</v>
          </cell>
        </row>
        <row r="16">
          <cell r="D16">
            <v>9225</v>
          </cell>
          <cell r="T16">
            <v>-1</v>
          </cell>
          <cell r="Z16">
            <v>18883.25</v>
          </cell>
        </row>
        <row r="17">
          <cell r="D17">
            <v>9225</v>
          </cell>
          <cell r="T17">
            <v>-1</v>
          </cell>
          <cell r="Z17">
            <v>14775</v>
          </cell>
        </row>
        <row r="18">
          <cell r="D18">
            <v>9225</v>
          </cell>
          <cell r="T18">
            <v>-2</v>
          </cell>
          <cell r="Z18">
            <v>17559.25</v>
          </cell>
        </row>
        <row r="19">
          <cell r="D19">
            <v>9225</v>
          </cell>
          <cell r="I19">
            <v>8775</v>
          </cell>
          <cell r="Z19">
            <v>16844.5</v>
          </cell>
        </row>
        <row r="20">
          <cell r="D20">
            <v>9225</v>
          </cell>
          <cell r="T20">
            <v>-1</v>
          </cell>
          <cell r="Z20">
            <v>10619</v>
          </cell>
        </row>
        <row r="21">
          <cell r="D21">
            <v>36120</v>
          </cell>
          <cell r="I21">
            <v>28260</v>
          </cell>
        </row>
        <row r="23">
          <cell r="D23">
            <v>9225</v>
          </cell>
          <cell r="Z23">
            <v>12200</v>
          </cell>
        </row>
        <row r="32">
          <cell r="D32">
            <v>15000</v>
          </cell>
          <cell r="I32">
            <v>9500</v>
          </cell>
        </row>
        <row r="38">
          <cell r="D38">
            <v>9750</v>
          </cell>
          <cell r="I38">
            <v>16375</v>
          </cell>
        </row>
        <row r="42">
          <cell r="D42">
            <v>11400</v>
          </cell>
          <cell r="I42">
            <v>14900</v>
          </cell>
          <cell r="T42">
            <v>-1</v>
          </cell>
        </row>
        <row r="60">
          <cell r="Z60">
            <v>19369</v>
          </cell>
        </row>
        <row r="62">
          <cell r="D62">
            <v>9225</v>
          </cell>
          <cell r="I62">
            <v>1775</v>
          </cell>
          <cell r="T62">
            <v>-1</v>
          </cell>
          <cell r="Z62">
            <v>9185</v>
          </cell>
        </row>
        <row r="63">
          <cell r="D63">
            <v>9225</v>
          </cell>
          <cell r="I63">
            <v>0</v>
          </cell>
          <cell r="T63">
            <v>-1</v>
          </cell>
          <cell r="Z63">
            <v>8189</v>
          </cell>
        </row>
        <row r="64">
          <cell r="D64">
            <v>9225</v>
          </cell>
          <cell r="I64">
            <v>0</v>
          </cell>
          <cell r="T64">
            <v>-10</v>
          </cell>
          <cell r="Z64">
            <v>4841</v>
          </cell>
        </row>
        <row r="65">
          <cell r="D65">
            <v>9225</v>
          </cell>
          <cell r="I65">
            <v>0</v>
          </cell>
          <cell r="Z65">
            <v>8522</v>
          </cell>
        </row>
        <row r="67">
          <cell r="D67">
            <v>9225</v>
          </cell>
          <cell r="I67">
            <v>500</v>
          </cell>
          <cell r="T67">
            <v>-2.5</v>
          </cell>
          <cell r="Z67">
            <v>7670</v>
          </cell>
        </row>
        <row r="68">
          <cell r="D68">
            <v>9225</v>
          </cell>
          <cell r="I68">
            <v>500</v>
          </cell>
          <cell r="T68">
            <v>-2.5</v>
          </cell>
          <cell r="Z68">
            <v>7670</v>
          </cell>
        </row>
        <row r="69">
          <cell r="D69">
            <v>9225</v>
          </cell>
          <cell r="I69">
            <v>500</v>
          </cell>
          <cell r="Z69">
            <v>8522</v>
          </cell>
        </row>
        <row r="70">
          <cell r="D70">
            <v>9225</v>
          </cell>
        </row>
        <row r="72">
          <cell r="D72">
            <v>9225</v>
          </cell>
          <cell r="I72">
            <v>500</v>
          </cell>
          <cell r="T72">
            <v>-1</v>
          </cell>
          <cell r="Z72">
            <v>8189</v>
          </cell>
        </row>
        <row r="73">
          <cell r="D73">
            <v>40000</v>
          </cell>
          <cell r="I73">
            <v>170000</v>
          </cell>
        </row>
        <row r="74">
          <cell r="D74">
            <v>40000</v>
          </cell>
          <cell r="I74">
            <v>340000</v>
          </cell>
        </row>
        <row r="75">
          <cell r="T75">
            <v>-9</v>
          </cell>
          <cell r="Z75">
            <v>17560</v>
          </cell>
        </row>
        <row r="76">
          <cell r="D76">
            <v>9225</v>
          </cell>
          <cell r="I76">
            <v>500</v>
          </cell>
          <cell r="T76">
            <v>-5</v>
          </cell>
          <cell r="Z76">
            <v>6774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42"/>
  <sheetViews>
    <sheetView tabSelected="1" workbookViewId="0">
      <selection activeCell="AC14" sqref="AC14"/>
    </sheetView>
  </sheetViews>
  <sheetFormatPr defaultColWidth="5.42578125" defaultRowHeight="15"/>
  <cols>
    <col min="1" max="2" width="5.42578125" style="1"/>
    <col min="3" max="3" width="16.7109375" style="3" bestFit="1" customWidth="1"/>
    <col min="4" max="4" width="24.28515625" style="4" hidden="1" customWidth="1"/>
    <col min="5" max="5" width="21" style="1" customWidth="1"/>
    <col min="6" max="6" width="23" style="1" hidden="1" customWidth="1"/>
    <col min="7" max="7" width="15.140625" style="1" hidden="1" customWidth="1"/>
    <col min="8" max="8" width="14.140625" style="1" hidden="1" customWidth="1"/>
    <col min="9" max="9" width="8.28515625" style="5" hidden="1" customWidth="1"/>
    <col min="10" max="10" width="11.28515625" style="4" hidden="1" customWidth="1"/>
    <col min="11" max="11" width="10.28515625" style="6" hidden="1" customWidth="1"/>
    <col min="12" max="12" width="13.140625" style="1" hidden="1" customWidth="1"/>
    <col min="13" max="13" width="15.42578125" style="1" hidden="1" customWidth="1"/>
    <col min="14" max="14" width="13.140625" style="1" hidden="1" customWidth="1"/>
    <col min="15" max="15" width="13.85546875" style="5" hidden="1" customWidth="1"/>
    <col min="16" max="16" width="12.42578125" style="1" hidden="1" customWidth="1"/>
    <col min="17" max="17" width="11.7109375" style="4" hidden="1" customWidth="1"/>
    <col min="18" max="19" width="9.140625" style="7" customWidth="1"/>
    <col min="20" max="20" width="22.140625" style="7" bestFit="1" customWidth="1"/>
    <col min="21" max="21" width="13.85546875" style="8" customWidth="1"/>
    <col min="22" max="22" width="12.140625" style="7" customWidth="1"/>
    <col min="23" max="23" width="10.85546875" style="7" customWidth="1"/>
    <col min="24" max="24" width="9" style="7" bestFit="1" customWidth="1"/>
    <col min="25" max="25" width="9.42578125" style="7" bestFit="1" customWidth="1"/>
    <col min="26" max="26" width="5.42578125" style="1"/>
    <col min="27" max="27" width="6.42578125" style="1" customWidth="1"/>
    <col min="28" max="234" width="5.42578125" style="1"/>
    <col min="259" max="259" width="16.7109375" bestFit="1" customWidth="1"/>
    <col min="260" max="260" width="0" hidden="1" customWidth="1"/>
    <col min="261" max="261" width="21" customWidth="1"/>
    <col min="262" max="273" width="0" hidden="1" customWidth="1"/>
    <col min="274" max="275" width="9.140625" customWidth="1"/>
    <col min="276" max="276" width="22.140625" bestFit="1" customWidth="1"/>
    <col min="277" max="277" width="13.85546875" customWidth="1"/>
    <col min="278" max="278" width="12.140625" customWidth="1"/>
    <col min="279" max="279" width="10.85546875" customWidth="1"/>
    <col min="280" max="280" width="9" bestFit="1" customWidth="1"/>
    <col min="281" max="281" width="9.42578125" bestFit="1" customWidth="1"/>
    <col min="283" max="283" width="6.42578125" customWidth="1"/>
    <col min="515" max="515" width="16.7109375" bestFit="1" customWidth="1"/>
    <col min="516" max="516" width="0" hidden="1" customWidth="1"/>
    <col min="517" max="517" width="21" customWidth="1"/>
    <col min="518" max="529" width="0" hidden="1" customWidth="1"/>
    <col min="530" max="531" width="9.140625" customWidth="1"/>
    <col min="532" max="532" width="22.140625" bestFit="1" customWidth="1"/>
    <col min="533" max="533" width="13.85546875" customWidth="1"/>
    <col min="534" max="534" width="12.140625" customWidth="1"/>
    <col min="535" max="535" width="10.85546875" customWidth="1"/>
    <col min="536" max="536" width="9" bestFit="1" customWidth="1"/>
    <col min="537" max="537" width="9.42578125" bestFit="1" customWidth="1"/>
    <col min="539" max="539" width="6.42578125" customWidth="1"/>
    <col min="771" max="771" width="16.7109375" bestFit="1" customWidth="1"/>
    <col min="772" max="772" width="0" hidden="1" customWidth="1"/>
    <col min="773" max="773" width="21" customWidth="1"/>
    <col min="774" max="785" width="0" hidden="1" customWidth="1"/>
    <col min="786" max="787" width="9.140625" customWidth="1"/>
    <col min="788" max="788" width="22.140625" bestFit="1" customWidth="1"/>
    <col min="789" max="789" width="13.85546875" customWidth="1"/>
    <col min="790" max="790" width="12.140625" customWidth="1"/>
    <col min="791" max="791" width="10.85546875" customWidth="1"/>
    <col min="792" max="792" width="9" bestFit="1" customWidth="1"/>
    <col min="793" max="793" width="9.42578125" bestFit="1" customWidth="1"/>
    <col min="795" max="795" width="6.42578125" customWidth="1"/>
    <col min="1027" max="1027" width="16.7109375" bestFit="1" customWidth="1"/>
    <col min="1028" max="1028" width="0" hidden="1" customWidth="1"/>
    <col min="1029" max="1029" width="21" customWidth="1"/>
    <col min="1030" max="1041" width="0" hidden="1" customWidth="1"/>
    <col min="1042" max="1043" width="9.140625" customWidth="1"/>
    <col min="1044" max="1044" width="22.140625" bestFit="1" customWidth="1"/>
    <col min="1045" max="1045" width="13.85546875" customWidth="1"/>
    <col min="1046" max="1046" width="12.140625" customWidth="1"/>
    <col min="1047" max="1047" width="10.85546875" customWidth="1"/>
    <col min="1048" max="1048" width="9" bestFit="1" customWidth="1"/>
    <col min="1049" max="1049" width="9.42578125" bestFit="1" customWidth="1"/>
    <col min="1051" max="1051" width="6.42578125" customWidth="1"/>
    <col min="1283" max="1283" width="16.7109375" bestFit="1" customWidth="1"/>
    <col min="1284" max="1284" width="0" hidden="1" customWidth="1"/>
    <col min="1285" max="1285" width="21" customWidth="1"/>
    <col min="1286" max="1297" width="0" hidden="1" customWidth="1"/>
    <col min="1298" max="1299" width="9.140625" customWidth="1"/>
    <col min="1300" max="1300" width="22.140625" bestFit="1" customWidth="1"/>
    <col min="1301" max="1301" width="13.85546875" customWidth="1"/>
    <col min="1302" max="1302" width="12.140625" customWidth="1"/>
    <col min="1303" max="1303" width="10.85546875" customWidth="1"/>
    <col min="1304" max="1304" width="9" bestFit="1" customWidth="1"/>
    <col min="1305" max="1305" width="9.42578125" bestFit="1" customWidth="1"/>
    <col min="1307" max="1307" width="6.42578125" customWidth="1"/>
    <col min="1539" max="1539" width="16.7109375" bestFit="1" customWidth="1"/>
    <col min="1540" max="1540" width="0" hidden="1" customWidth="1"/>
    <col min="1541" max="1541" width="21" customWidth="1"/>
    <col min="1542" max="1553" width="0" hidden="1" customWidth="1"/>
    <col min="1554" max="1555" width="9.140625" customWidth="1"/>
    <col min="1556" max="1556" width="22.140625" bestFit="1" customWidth="1"/>
    <col min="1557" max="1557" width="13.85546875" customWidth="1"/>
    <col min="1558" max="1558" width="12.140625" customWidth="1"/>
    <col min="1559" max="1559" width="10.85546875" customWidth="1"/>
    <col min="1560" max="1560" width="9" bestFit="1" customWidth="1"/>
    <col min="1561" max="1561" width="9.42578125" bestFit="1" customWidth="1"/>
    <col min="1563" max="1563" width="6.42578125" customWidth="1"/>
    <col min="1795" max="1795" width="16.7109375" bestFit="1" customWidth="1"/>
    <col min="1796" max="1796" width="0" hidden="1" customWidth="1"/>
    <col min="1797" max="1797" width="21" customWidth="1"/>
    <col min="1798" max="1809" width="0" hidden="1" customWidth="1"/>
    <col min="1810" max="1811" width="9.140625" customWidth="1"/>
    <col min="1812" max="1812" width="22.140625" bestFit="1" customWidth="1"/>
    <col min="1813" max="1813" width="13.85546875" customWidth="1"/>
    <col min="1814" max="1814" width="12.140625" customWidth="1"/>
    <col min="1815" max="1815" width="10.85546875" customWidth="1"/>
    <col min="1816" max="1816" width="9" bestFit="1" customWidth="1"/>
    <col min="1817" max="1817" width="9.42578125" bestFit="1" customWidth="1"/>
    <col min="1819" max="1819" width="6.42578125" customWidth="1"/>
    <col min="2051" max="2051" width="16.7109375" bestFit="1" customWidth="1"/>
    <col min="2052" max="2052" width="0" hidden="1" customWidth="1"/>
    <col min="2053" max="2053" width="21" customWidth="1"/>
    <col min="2054" max="2065" width="0" hidden="1" customWidth="1"/>
    <col min="2066" max="2067" width="9.140625" customWidth="1"/>
    <col min="2068" max="2068" width="22.140625" bestFit="1" customWidth="1"/>
    <col min="2069" max="2069" width="13.85546875" customWidth="1"/>
    <col min="2070" max="2070" width="12.140625" customWidth="1"/>
    <col min="2071" max="2071" width="10.85546875" customWidth="1"/>
    <col min="2072" max="2072" width="9" bestFit="1" customWidth="1"/>
    <col min="2073" max="2073" width="9.42578125" bestFit="1" customWidth="1"/>
    <col min="2075" max="2075" width="6.42578125" customWidth="1"/>
    <col min="2307" max="2307" width="16.7109375" bestFit="1" customWidth="1"/>
    <col min="2308" max="2308" width="0" hidden="1" customWidth="1"/>
    <col min="2309" max="2309" width="21" customWidth="1"/>
    <col min="2310" max="2321" width="0" hidden="1" customWidth="1"/>
    <col min="2322" max="2323" width="9.140625" customWidth="1"/>
    <col min="2324" max="2324" width="22.140625" bestFit="1" customWidth="1"/>
    <col min="2325" max="2325" width="13.85546875" customWidth="1"/>
    <col min="2326" max="2326" width="12.140625" customWidth="1"/>
    <col min="2327" max="2327" width="10.85546875" customWidth="1"/>
    <col min="2328" max="2328" width="9" bestFit="1" customWidth="1"/>
    <col min="2329" max="2329" width="9.42578125" bestFit="1" customWidth="1"/>
    <col min="2331" max="2331" width="6.42578125" customWidth="1"/>
    <col min="2563" max="2563" width="16.7109375" bestFit="1" customWidth="1"/>
    <col min="2564" max="2564" width="0" hidden="1" customWidth="1"/>
    <col min="2565" max="2565" width="21" customWidth="1"/>
    <col min="2566" max="2577" width="0" hidden="1" customWidth="1"/>
    <col min="2578" max="2579" width="9.140625" customWidth="1"/>
    <col min="2580" max="2580" width="22.140625" bestFit="1" customWidth="1"/>
    <col min="2581" max="2581" width="13.85546875" customWidth="1"/>
    <col min="2582" max="2582" width="12.140625" customWidth="1"/>
    <col min="2583" max="2583" width="10.85546875" customWidth="1"/>
    <col min="2584" max="2584" width="9" bestFit="1" customWidth="1"/>
    <col min="2585" max="2585" width="9.42578125" bestFit="1" customWidth="1"/>
    <col min="2587" max="2587" width="6.42578125" customWidth="1"/>
    <col min="2819" max="2819" width="16.7109375" bestFit="1" customWidth="1"/>
    <col min="2820" max="2820" width="0" hidden="1" customWidth="1"/>
    <col min="2821" max="2821" width="21" customWidth="1"/>
    <col min="2822" max="2833" width="0" hidden="1" customWidth="1"/>
    <col min="2834" max="2835" width="9.140625" customWidth="1"/>
    <col min="2836" max="2836" width="22.140625" bestFit="1" customWidth="1"/>
    <col min="2837" max="2837" width="13.85546875" customWidth="1"/>
    <col min="2838" max="2838" width="12.140625" customWidth="1"/>
    <col min="2839" max="2839" width="10.85546875" customWidth="1"/>
    <col min="2840" max="2840" width="9" bestFit="1" customWidth="1"/>
    <col min="2841" max="2841" width="9.42578125" bestFit="1" customWidth="1"/>
    <col min="2843" max="2843" width="6.42578125" customWidth="1"/>
    <col min="3075" max="3075" width="16.7109375" bestFit="1" customWidth="1"/>
    <col min="3076" max="3076" width="0" hidden="1" customWidth="1"/>
    <col min="3077" max="3077" width="21" customWidth="1"/>
    <col min="3078" max="3089" width="0" hidden="1" customWidth="1"/>
    <col min="3090" max="3091" width="9.140625" customWidth="1"/>
    <col min="3092" max="3092" width="22.140625" bestFit="1" customWidth="1"/>
    <col min="3093" max="3093" width="13.85546875" customWidth="1"/>
    <col min="3094" max="3094" width="12.140625" customWidth="1"/>
    <col min="3095" max="3095" width="10.85546875" customWidth="1"/>
    <col min="3096" max="3096" width="9" bestFit="1" customWidth="1"/>
    <col min="3097" max="3097" width="9.42578125" bestFit="1" customWidth="1"/>
    <col min="3099" max="3099" width="6.42578125" customWidth="1"/>
    <col min="3331" max="3331" width="16.7109375" bestFit="1" customWidth="1"/>
    <col min="3332" max="3332" width="0" hidden="1" customWidth="1"/>
    <col min="3333" max="3333" width="21" customWidth="1"/>
    <col min="3334" max="3345" width="0" hidden="1" customWidth="1"/>
    <col min="3346" max="3347" width="9.140625" customWidth="1"/>
    <col min="3348" max="3348" width="22.140625" bestFit="1" customWidth="1"/>
    <col min="3349" max="3349" width="13.85546875" customWidth="1"/>
    <col min="3350" max="3350" width="12.140625" customWidth="1"/>
    <col min="3351" max="3351" width="10.85546875" customWidth="1"/>
    <col min="3352" max="3352" width="9" bestFit="1" customWidth="1"/>
    <col min="3353" max="3353" width="9.42578125" bestFit="1" customWidth="1"/>
    <col min="3355" max="3355" width="6.42578125" customWidth="1"/>
    <col min="3587" max="3587" width="16.7109375" bestFit="1" customWidth="1"/>
    <col min="3588" max="3588" width="0" hidden="1" customWidth="1"/>
    <col min="3589" max="3589" width="21" customWidth="1"/>
    <col min="3590" max="3601" width="0" hidden="1" customWidth="1"/>
    <col min="3602" max="3603" width="9.140625" customWidth="1"/>
    <col min="3604" max="3604" width="22.140625" bestFit="1" customWidth="1"/>
    <col min="3605" max="3605" width="13.85546875" customWidth="1"/>
    <col min="3606" max="3606" width="12.140625" customWidth="1"/>
    <col min="3607" max="3607" width="10.85546875" customWidth="1"/>
    <col min="3608" max="3608" width="9" bestFit="1" customWidth="1"/>
    <col min="3609" max="3609" width="9.42578125" bestFit="1" customWidth="1"/>
    <col min="3611" max="3611" width="6.42578125" customWidth="1"/>
    <col min="3843" max="3843" width="16.7109375" bestFit="1" customWidth="1"/>
    <col min="3844" max="3844" width="0" hidden="1" customWidth="1"/>
    <col min="3845" max="3845" width="21" customWidth="1"/>
    <col min="3846" max="3857" width="0" hidden="1" customWidth="1"/>
    <col min="3858" max="3859" width="9.140625" customWidth="1"/>
    <col min="3860" max="3860" width="22.140625" bestFit="1" customWidth="1"/>
    <col min="3861" max="3861" width="13.85546875" customWidth="1"/>
    <col min="3862" max="3862" width="12.140625" customWidth="1"/>
    <col min="3863" max="3863" width="10.85546875" customWidth="1"/>
    <col min="3864" max="3864" width="9" bestFit="1" customWidth="1"/>
    <col min="3865" max="3865" width="9.42578125" bestFit="1" customWidth="1"/>
    <col min="3867" max="3867" width="6.42578125" customWidth="1"/>
    <col min="4099" max="4099" width="16.7109375" bestFit="1" customWidth="1"/>
    <col min="4100" max="4100" width="0" hidden="1" customWidth="1"/>
    <col min="4101" max="4101" width="21" customWidth="1"/>
    <col min="4102" max="4113" width="0" hidden="1" customWidth="1"/>
    <col min="4114" max="4115" width="9.140625" customWidth="1"/>
    <col min="4116" max="4116" width="22.140625" bestFit="1" customWidth="1"/>
    <col min="4117" max="4117" width="13.85546875" customWidth="1"/>
    <col min="4118" max="4118" width="12.140625" customWidth="1"/>
    <col min="4119" max="4119" width="10.85546875" customWidth="1"/>
    <col min="4120" max="4120" width="9" bestFit="1" customWidth="1"/>
    <col min="4121" max="4121" width="9.42578125" bestFit="1" customWidth="1"/>
    <col min="4123" max="4123" width="6.42578125" customWidth="1"/>
    <col min="4355" max="4355" width="16.7109375" bestFit="1" customWidth="1"/>
    <col min="4356" max="4356" width="0" hidden="1" customWidth="1"/>
    <col min="4357" max="4357" width="21" customWidth="1"/>
    <col min="4358" max="4369" width="0" hidden="1" customWidth="1"/>
    <col min="4370" max="4371" width="9.140625" customWidth="1"/>
    <col min="4372" max="4372" width="22.140625" bestFit="1" customWidth="1"/>
    <col min="4373" max="4373" width="13.85546875" customWidth="1"/>
    <col min="4374" max="4374" width="12.140625" customWidth="1"/>
    <col min="4375" max="4375" width="10.85546875" customWidth="1"/>
    <col min="4376" max="4376" width="9" bestFit="1" customWidth="1"/>
    <col min="4377" max="4377" width="9.42578125" bestFit="1" customWidth="1"/>
    <col min="4379" max="4379" width="6.42578125" customWidth="1"/>
    <col min="4611" max="4611" width="16.7109375" bestFit="1" customWidth="1"/>
    <col min="4612" max="4612" width="0" hidden="1" customWidth="1"/>
    <col min="4613" max="4613" width="21" customWidth="1"/>
    <col min="4614" max="4625" width="0" hidden="1" customWidth="1"/>
    <col min="4626" max="4627" width="9.140625" customWidth="1"/>
    <col min="4628" max="4628" width="22.140625" bestFit="1" customWidth="1"/>
    <col min="4629" max="4629" width="13.85546875" customWidth="1"/>
    <col min="4630" max="4630" width="12.140625" customWidth="1"/>
    <col min="4631" max="4631" width="10.85546875" customWidth="1"/>
    <col min="4632" max="4632" width="9" bestFit="1" customWidth="1"/>
    <col min="4633" max="4633" width="9.42578125" bestFit="1" customWidth="1"/>
    <col min="4635" max="4635" width="6.42578125" customWidth="1"/>
    <col min="4867" max="4867" width="16.7109375" bestFit="1" customWidth="1"/>
    <col min="4868" max="4868" width="0" hidden="1" customWidth="1"/>
    <col min="4869" max="4869" width="21" customWidth="1"/>
    <col min="4870" max="4881" width="0" hidden="1" customWidth="1"/>
    <col min="4882" max="4883" width="9.140625" customWidth="1"/>
    <col min="4884" max="4884" width="22.140625" bestFit="1" customWidth="1"/>
    <col min="4885" max="4885" width="13.85546875" customWidth="1"/>
    <col min="4886" max="4886" width="12.140625" customWidth="1"/>
    <col min="4887" max="4887" width="10.85546875" customWidth="1"/>
    <col min="4888" max="4888" width="9" bestFit="1" customWidth="1"/>
    <col min="4889" max="4889" width="9.42578125" bestFit="1" customWidth="1"/>
    <col min="4891" max="4891" width="6.42578125" customWidth="1"/>
    <col min="5123" max="5123" width="16.7109375" bestFit="1" customWidth="1"/>
    <col min="5124" max="5124" width="0" hidden="1" customWidth="1"/>
    <col min="5125" max="5125" width="21" customWidth="1"/>
    <col min="5126" max="5137" width="0" hidden="1" customWidth="1"/>
    <col min="5138" max="5139" width="9.140625" customWidth="1"/>
    <col min="5140" max="5140" width="22.140625" bestFit="1" customWidth="1"/>
    <col min="5141" max="5141" width="13.85546875" customWidth="1"/>
    <col min="5142" max="5142" width="12.140625" customWidth="1"/>
    <col min="5143" max="5143" width="10.85546875" customWidth="1"/>
    <col min="5144" max="5144" width="9" bestFit="1" customWidth="1"/>
    <col min="5145" max="5145" width="9.42578125" bestFit="1" customWidth="1"/>
    <col min="5147" max="5147" width="6.42578125" customWidth="1"/>
    <col min="5379" max="5379" width="16.7109375" bestFit="1" customWidth="1"/>
    <col min="5380" max="5380" width="0" hidden="1" customWidth="1"/>
    <col min="5381" max="5381" width="21" customWidth="1"/>
    <col min="5382" max="5393" width="0" hidden="1" customWidth="1"/>
    <col min="5394" max="5395" width="9.140625" customWidth="1"/>
    <col min="5396" max="5396" width="22.140625" bestFit="1" customWidth="1"/>
    <col min="5397" max="5397" width="13.85546875" customWidth="1"/>
    <col min="5398" max="5398" width="12.140625" customWidth="1"/>
    <col min="5399" max="5399" width="10.85546875" customWidth="1"/>
    <col min="5400" max="5400" width="9" bestFit="1" customWidth="1"/>
    <col min="5401" max="5401" width="9.42578125" bestFit="1" customWidth="1"/>
    <col min="5403" max="5403" width="6.42578125" customWidth="1"/>
    <col min="5635" max="5635" width="16.7109375" bestFit="1" customWidth="1"/>
    <col min="5636" max="5636" width="0" hidden="1" customWidth="1"/>
    <col min="5637" max="5637" width="21" customWidth="1"/>
    <col min="5638" max="5649" width="0" hidden="1" customWidth="1"/>
    <col min="5650" max="5651" width="9.140625" customWidth="1"/>
    <col min="5652" max="5652" width="22.140625" bestFit="1" customWidth="1"/>
    <col min="5653" max="5653" width="13.85546875" customWidth="1"/>
    <col min="5654" max="5654" width="12.140625" customWidth="1"/>
    <col min="5655" max="5655" width="10.85546875" customWidth="1"/>
    <col min="5656" max="5656" width="9" bestFit="1" customWidth="1"/>
    <col min="5657" max="5657" width="9.42578125" bestFit="1" customWidth="1"/>
    <col min="5659" max="5659" width="6.42578125" customWidth="1"/>
    <col min="5891" max="5891" width="16.7109375" bestFit="1" customWidth="1"/>
    <col min="5892" max="5892" width="0" hidden="1" customWidth="1"/>
    <col min="5893" max="5893" width="21" customWidth="1"/>
    <col min="5894" max="5905" width="0" hidden="1" customWidth="1"/>
    <col min="5906" max="5907" width="9.140625" customWidth="1"/>
    <col min="5908" max="5908" width="22.140625" bestFit="1" customWidth="1"/>
    <col min="5909" max="5909" width="13.85546875" customWidth="1"/>
    <col min="5910" max="5910" width="12.140625" customWidth="1"/>
    <col min="5911" max="5911" width="10.85546875" customWidth="1"/>
    <col min="5912" max="5912" width="9" bestFit="1" customWidth="1"/>
    <col min="5913" max="5913" width="9.42578125" bestFit="1" customWidth="1"/>
    <col min="5915" max="5915" width="6.42578125" customWidth="1"/>
    <col min="6147" max="6147" width="16.7109375" bestFit="1" customWidth="1"/>
    <col min="6148" max="6148" width="0" hidden="1" customWidth="1"/>
    <col min="6149" max="6149" width="21" customWidth="1"/>
    <col min="6150" max="6161" width="0" hidden="1" customWidth="1"/>
    <col min="6162" max="6163" width="9.140625" customWidth="1"/>
    <col min="6164" max="6164" width="22.140625" bestFit="1" customWidth="1"/>
    <col min="6165" max="6165" width="13.85546875" customWidth="1"/>
    <col min="6166" max="6166" width="12.140625" customWidth="1"/>
    <col min="6167" max="6167" width="10.85546875" customWidth="1"/>
    <col min="6168" max="6168" width="9" bestFit="1" customWidth="1"/>
    <col min="6169" max="6169" width="9.42578125" bestFit="1" customWidth="1"/>
    <col min="6171" max="6171" width="6.42578125" customWidth="1"/>
    <col min="6403" max="6403" width="16.7109375" bestFit="1" customWidth="1"/>
    <col min="6404" max="6404" width="0" hidden="1" customWidth="1"/>
    <col min="6405" max="6405" width="21" customWidth="1"/>
    <col min="6406" max="6417" width="0" hidden="1" customWidth="1"/>
    <col min="6418" max="6419" width="9.140625" customWidth="1"/>
    <col min="6420" max="6420" width="22.140625" bestFit="1" customWidth="1"/>
    <col min="6421" max="6421" width="13.85546875" customWidth="1"/>
    <col min="6422" max="6422" width="12.140625" customWidth="1"/>
    <col min="6423" max="6423" width="10.85546875" customWidth="1"/>
    <col min="6424" max="6424" width="9" bestFit="1" customWidth="1"/>
    <col min="6425" max="6425" width="9.42578125" bestFit="1" customWidth="1"/>
    <col min="6427" max="6427" width="6.42578125" customWidth="1"/>
    <col min="6659" max="6659" width="16.7109375" bestFit="1" customWidth="1"/>
    <col min="6660" max="6660" width="0" hidden="1" customWidth="1"/>
    <col min="6661" max="6661" width="21" customWidth="1"/>
    <col min="6662" max="6673" width="0" hidden="1" customWidth="1"/>
    <col min="6674" max="6675" width="9.140625" customWidth="1"/>
    <col min="6676" max="6676" width="22.140625" bestFit="1" customWidth="1"/>
    <col min="6677" max="6677" width="13.85546875" customWidth="1"/>
    <col min="6678" max="6678" width="12.140625" customWidth="1"/>
    <col min="6679" max="6679" width="10.85546875" customWidth="1"/>
    <col min="6680" max="6680" width="9" bestFit="1" customWidth="1"/>
    <col min="6681" max="6681" width="9.42578125" bestFit="1" customWidth="1"/>
    <col min="6683" max="6683" width="6.42578125" customWidth="1"/>
    <col min="6915" max="6915" width="16.7109375" bestFit="1" customWidth="1"/>
    <col min="6916" max="6916" width="0" hidden="1" customWidth="1"/>
    <col min="6917" max="6917" width="21" customWidth="1"/>
    <col min="6918" max="6929" width="0" hidden="1" customWidth="1"/>
    <col min="6930" max="6931" width="9.140625" customWidth="1"/>
    <col min="6932" max="6932" width="22.140625" bestFit="1" customWidth="1"/>
    <col min="6933" max="6933" width="13.85546875" customWidth="1"/>
    <col min="6934" max="6934" width="12.140625" customWidth="1"/>
    <col min="6935" max="6935" width="10.85546875" customWidth="1"/>
    <col min="6936" max="6936" width="9" bestFit="1" customWidth="1"/>
    <col min="6937" max="6937" width="9.42578125" bestFit="1" customWidth="1"/>
    <col min="6939" max="6939" width="6.42578125" customWidth="1"/>
    <col min="7171" max="7171" width="16.7109375" bestFit="1" customWidth="1"/>
    <col min="7172" max="7172" width="0" hidden="1" customWidth="1"/>
    <col min="7173" max="7173" width="21" customWidth="1"/>
    <col min="7174" max="7185" width="0" hidden="1" customWidth="1"/>
    <col min="7186" max="7187" width="9.140625" customWidth="1"/>
    <col min="7188" max="7188" width="22.140625" bestFit="1" customWidth="1"/>
    <col min="7189" max="7189" width="13.85546875" customWidth="1"/>
    <col min="7190" max="7190" width="12.140625" customWidth="1"/>
    <col min="7191" max="7191" width="10.85546875" customWidth="1"/>
    <col min="7192" max="7192" width="9" bestFit="1" customWidth="1"/>
    <col min="7193" max="7193" width="9.42578125" bestFit="1" customWidth="1"/>
    <col min="7195" max="7195" width="6.42578125" customWidth="1"/>
    <col min="7427" max="7427" width="16.7109375" bestFit="1" customWidth="1"/>
    <col min="7428" max="7428" width="0" hidden="1" customWidth="1"/>
    <col min="7429" max="7429" width="21" customWidth="1"/>
    <col min="7430" max="7441" width="0" hidden="1" customWidth="1"/>
    <col min="7442" max="7443" width="9.140625" customWidth="1"/>
    <col min="7444" max="7444" width="22.140625" bestFit="1" customWidth="1"/>
    <col min="7445" max="7445" width="13.85546875" customWidth="1"/>
    <col min="7446" max="7446" width="12.140625" customWidth="1"/>
    <col min="7447" max="7447" width="10.85546875" customWidth="1"/>
    <col min="7448" max="7448" width="9" bestFit="1" customWidth="1"/>
    <col min="7449" max="7449" width="9.42578125" bestFit="1" customWidth="1"/>
    <col min="7451" max="7451" width="6.42578125" customWidth="1"/>
    <col min="7683" max="7683" width="16.7109375" bestFit="1" customWidth="1"/>
    <col min="7684" max="7684" width="0" hidden="1" customWidth="1"/>
    <col min="7685" max="7685" width="21" customWidth="1"/>
    <col min="7686" max="7697" width="0" hidden="1" customWidth="1"/>
    <col min="7698" max="7699" width="9.140625" customWidth="1"/>
    <col min="7700" max="7700" width="22.140625" bestFit="1" customWidth="1"/>
    <col min="7701" max="7701" width="13.85546875" customWidth="1"/>
    <col min="7702" max="7702" width="12.140625" customWidth="1"/>
    <col min="7703" max="7703" width="10.85546875" customWidth="1"/>
    <col min="7704" max="7704" width="9" bestFit="1" customWidth="1"/>
    <col min="7705" max="7705" width="9.42578125" bestFit="1" customWidth="1"/>
    <col min="7707" max="7707" width="6.42578125" customWidth="1"/>
    <col min="7939" max="7939" width="16.7109375" bestFit="1" customWidth="1"/>
    <col min="7940" max="7940" width="0" hidden="1" customWidth="1"/>
    <col min="7941" max="7941" width="21" customWidth="1"/>
    <col min="7942" max="7953" width="0" hidden="1" customWidth="1"/>
    <col min="7954" max="7955" width="9.140625" customWidth="1"/>
    <col min="7956" max="7956" width="22.140625" bestFit="1" customWidth="1"/>
    <col min="7957" max="7957" width="13.85546875" customWidth="1"/>
    <col min="7958" max="7958" width="12.140625" customWidth="1"/>
    <col min="7959" max="7959" width="10.85546875" customWidth="1"/>
    <col min="7960" max="7960" width="9" bestFit="1" customWidth="1"/>
    <col min="7961" max="7961" width="9.42578125" bestFit="1" customWidth="1"/>
    <col min="7963" max="7963" width="6.42578125" customWidth="1"/>
    <col min="8195" max="8195" width="16.7109375" bestFit="1" customWidth="1"/>
    <col min="8196" max="8196" width="0" hidden="1" customWidth="1"/>
    <col min="8197" max="8197" width="21" customWidth="1"/>
    <col min="8198" max="8209" width="0" hidden="1" customWidth="1"/>
    <col min="8210" max="8211" width="9.140625" customWidth="1"/>
    <col min="8212" max="8212" width="22.140625" bestFit="1" customWidth="1"/>
    <col min="8213" max="8213" width="13.85546875" customWidth="1"/>
    <col min="8214" max="8214" width="12.140625" customWidth="1"/>
    <col min="8215" max="8215" width="10.85546875" customWidth="1"/>
    <col min="8216" max="8216" width="9" bestFit="1" customWidth="1"/>
    <col min="8217" max="8217" width="9.42578125" bestFit="1" customWidth="1"/>
    <col min="8219" max="8219" width="6.42578125" customWidth="1"/>
    <col min="8451" max="8451" width="16.7109375" bestFit="1" customWidth="1"/>
    <col min="8452" max="8452" width="0" hidden="1" customWidth="1"/>
    <col min="8453" max="8453" width="21" customWidth="1"/>
    <col min="8454" max="8465" width="0" hidden="1" customWidth="1"/>
    <col min="8466" max="8467" width="9.140625" customWidth="1"/>
    <col min="8468" max="8468" width="22.140625" bestFit="1" customWidth="1"/>
    <col min="8469" max="8469" width="13.85546875" customWidth="1"/>
    <col min="8470" max="8470" width="12.140625" customWidth="1"/>
    <col min="8471" max="8471" width="10.85546875" customWidth="1"/>
    <col min="8472" max="8472" width="9" bestFit="1" customWidth="1"/>
    <col min="8473" max="8473" width="9.42578125" bestFit="1" customWidth="1"/>
    <col min="8475" max="8475" width="6.42578125" customWidth="1"/>
    <col min="8707" max="8707" width="16.7109375" bestFit="1" customWidth="1"/>
    <col min="8708" max="8708" width="0" hidden="1" customWidth="1"/>
    <col min="8709" max="8709" width="21" customWidth="1"/>
    <col min="8710" max="8721" width="0" hidden="1" customWidth="1"/>
    <col min="8722" max="8723" width="9.140625" customWidth="1"/>
    <col min="8724" max="8724" width="22.140625" bestFit="1" customWidth="1"/>
    <col min="8725" max="8725" width="13.85546875" customWidth="1"/>
    <col min="8726" max="8726" width="12.140625" customWidth="1"/>
    <col min="8727" max="8727" width="10.85546875" customWidth="1"/>
    <col min="8728" max="8728" width="9" bestFit="1" customWidth="1"/>
    <col min="8729" max="8729" width="9.42578125" bestFit="1" customWidth="1"/>
    <col min="8731" max="8731" width="6.42578125" customWidth="1"/>
    <col min="8963" max="8963" width="16.7109375" bestFit="1" customWidth="1"/>
    <col min="8964" max="8964" width="0" hidden="1" customWidth="1"/>
    <col min="8965" max="8965" width="21" customWidth="1"/>
    <col min="8966" max="8977" width="0" hidden="1" customWidth="1"/>
    <col min="8978" max="8979" width="9.140625" customWidth="1"/>
    <col min="8980" max="8980" width="22.140625" bestFit="1" customWidth="1"/>
    <col min="8981" max="8981" width="13.85546875" customWidth="1"/>
    <col min="8982" max="8982" width="12.140625" customWidth="1"/>
    <col min="8983" max="8983" width="10.85546875" customWidth="1"/>
    <col min="8984" max="8984" width="9" bestFit="1" customWidth="1"/>
    <col min="8985" max="8985" width="9.42578125" bestFit="1" customWidth="1"/>
    <col min="8987" max="8987" width="6.42578125" customWidth="1"/>
    <col min="9219" max="9219" width="16.7109375" bestFit="1" customWidth="1"/>
    <col min="9220" max="9220" width="0" hidden="1" customWidth="1"/>
    <col min="9221" max="9221" width="21" customWidth="1"/>
    <col min="9222" max="9233" width="0" hidden="1" customWidth="1"/>
    <col min="9234" max="9235" width="9.140625" customWidth="1"/>
    <col min="9236" max="9236" width="22.140625" bestFit="1" customWidth="1"/>
    <col min="9237" max="9237" width="13.85546875" customWidth="1"/>
    <col min="9238" max="9238" width="12.140625" customWidth="1"/>
    <col min="9239" max="9239" width="10.85546875" customWidth="1"/>
    <col min="9240" max="9240" width="9" bestFit="1" customWidth="1"/>
    <col min="9241" max="9241" width="9.42578125" bestFit="1" customWidth="1"/>
    <col min="9243" max="9243" width="6.42578125" customWidth="1"/>
    <col min="9475" max="9475" width="16.7109375" bestFit="1" customWidth="1"/>
    <col min="9476" max="9476" width="0" hidden="1" customWidth="1"/>
    <col min="9477" max="9477" width="21" customWidth="1"/>
    <col min="9478" max="9489" width="0" hidden="1" customWidth="1"/>
    <col min="9490" max="9491" width="9.140625" customWidth="1"/>
    <col min="9492" max="9492" width="22.140625" bestFit="1" customWidth="1"/>
    <col min="9493" max="9493" width="13.85546875" customWidth="1"/>
    <col min="9494" max="9494" width="12.140625" customWidth="1"/>
    <col min="9495" max="9495" width="10.85546875" customWidth="1"/>
    <col min="9496" max="9496" width="9" bestFit="1" customWidth="1"/>
    <col min="9497" max="9497" width="9.42578125" bestFit="1" customWidth="1"/>
    <col min="9499" max="9499" width="6.42578125" customWidth="1"/>
    <col min="9731" max="9731" width="16.7109375" bestFit="1" customWidth="1"/>
    <col min="9732" max="9732" width="0" hidden="1" customWidth="1"/>
    <col min="9733" max="9733" width="21" customWidth="1"/>
    <col min="9734" max="9745" width="0" hidden="1" customWidth="1"/>
    <col min="9746" max="9747" width="9.140625" customWidth="1"/>
    <col min="9748" max="9748" width="22.140625" bestFit="1" customWidth="1"/>
    <col min="9749" max="9749" width="13.85546875" customWidth="1"/>
    <col min="9750" max="9750" width="12.140625" customWidth="1"/>
    <col min="9751" max="9751" width="10.85546875" customWidth="1"/>
    <col min="9752" max="9752" width="9" bestFit="1" customWidth="1"/>
    <col min="9753" max="9753" width="9.42578125" bestFit="1" customWidth="1"/>
    <col min="9755" max="9755" width="6.42578125" customWidth="1"/>
    <col min="9987" max="9987" width="16.7109375" bestFit="1" customWidth="1"/>
    <col min="9988" max="9988" width="0" hidden="1" customWidth="1"/>
    <col min="9989" max="9989" width="21" customWidth="1"/>
    <col min="9990" max="10001" width="0" hidden="1" customWidth="1"/>
    <col min="10002" max="10003" width="9.140625" customWidth="1"/>
    <col min="10004" max="10004" width="22.140625" bestFit="1" customWidth="1"/>
    <col min="10005" max="10005" width="13.85546875" customWidth="1"/>
    <col min="10006" max="10006" width="12.140625" customWidth="1"/>
    <col min="10007" max="10007" width="10.85546875" customWidth="1"/>
    <col min="10008" max="10008" width="9" bestFit="1" customWidth="1"/>
    <col min="10009" max="10009" width="9.42578125" bestFit="1" customWidth="1"/>
    <col min="10011" max="10011" width="6.42578125" customWidth="1"/>
    <col min="10243" max="10243" width="16.7109375" bestFit="1" customWidth="1"/>
    <col min="10244" max="10244" width="0" hidden="1" customWidth="1"/>
    <col min="10245" max="10245" width="21" customWidth="1"/>
    <col min="10246" max="10257" width="0" hidden="1" customWidth="1"/>
    <col min="10258" max="10259" width="9.140625" customWidth="1"/>
    <col min="10260" max="10260" width="22.140625" bestFit="1" customWidth="1"/>
    <col min="10261" max="10261" width="13.85546875" customWidth="1"/>
    <col min="10262" max="10262" width="12.140625" customWidth="1"/>
    <col min="10263" max="10263" width="10.85546875" customWidth="1"/>
    <col min="10264" max="10264" width="9" bestFit="1" customWidth="1"/>
    <col min="10265" max="10265" width="9.42578125" bestFit="1" customWidth="1"/>
    <col min="10267" max="10267" width="6.42578125" customWidth="1"/>
    <col min="10499" max="10499" width="16.7109375" bestFit="1" customWidth="1"/>
    <col min="10500" max="10500" width="0" hidden="1" customWidth="1"/>
    <col min="10501" max="10501" width="21" customWidth="1"/>
    <col min="10502" max="10513" width="0" hidden="1" customWidth="1"/>
    <col min="10514" max="10515" width="9.140625" customWidth="1"/>
    <col min="10516" max="10516" width="22.140625" bestFit="1" customWidth="1"/>
    <col min="10517" max="10517" width="13.85546875" customWidth="1"/>
    <col min="10518" max="10518" width="12.140625" customWidth="1"/>
    <col min="10519" max="10519" width="10.85546875" customWidth="1"/>
    <col min="10520" max="10520" width="9" bestFit="1" customWidth="1"/>
    <col min="10521" max="10521" width="9.42578125" bestFit="1" customWidth="1"/>
    <col min="10523" max="10523" width="6.42578125" customWidth="1"/>
    <col min="10755" max="10755" width="16.7109375" bestFit="1" customWidth="1"/>
    <col min="10756" max="10756" width="0" hidden="1" customWidth="1"/>
    <col min="10757" max="10757" width="21" customWidth="1"/>
    <col min="10758" max="10769" width="0" hidden="1" customWidth="1"/>
    <col min="10770" max="10771" width="9.140625" customWidth="1"/>
    <col min="10772" max="10772" width="22.140625" bestFit="1" customWidth="1"/>
    <col min="10773" max="10773" width="13.85546875" customWidth="1"/>
    <col min="10774" max="10774" width="12.140625" customWidth="1"/>
    <col min="10775" max="10775" width="10.85546875" customWidth="1"/>
    <col min="10776" max="10776" width="9" bestFit="1" customWidth="1"/>
    <col min="10777" max="10777" width="9.42578125" bestFit="1" customWidth="1"/>
    <col min="10779" max="10779" width="6.42578125" customWidth="1"/>
    <col min="11011" max="11011" width="16.7109375" bestFit="1" customWidth="1"/>
    <col min="11012" max="11012" width="0" hidden="1" customWidth="1"/>
    <col min="11013" max="11013" width="21" customWidth="1"/>
    <col min="11014" max="11025" width="0" hidden="1" customWidth="1"/>
    <col min="11026" max="11027" width="9.140625" customWidth="1"/>
    <col min="11028" max="11028" width="22.140625" bestFit="1" customWidth="1"/>
    <col min="11029" max="11029" width="13.85546875" customWidth="1"/>
    <col min="11030" max="11030" width="12.140625" customWidth="1"/>
    <col min="11031" max="11031" width="10.85546875" customWidth="1"/>
    <col min="11032" max="11032" width="9" bestFit="1" customWidth="1"/>
    <col min="11033" max="11033" width="9.42578125" bestFit="1" customWidth="1"/>
    <col min="11035" max="11035" width="6.42578125" customWidth="1"/>
    <col min="11267" max="11267" width="16.7109375" bestFit="1" customWidth="1"/>
    <col min="11268" max="11268" width="0" hidden="1" customWidth="1"/>
    <col min="11269" max="11269" width="21" customWidth="1"/>
    <col min="11270" max="11281" width="0" hidden="1" customWidth="1"/>
    <col min="11282" max="11283" width="9.140625" customWidth="1"/>
    <col min="11284" max="11284" width="22.140625" bestFit="1" customWidth="1"/>
    <col min="11285" max="11285" width="13.85546875" customWidth="1"/>
    <col min="11286" max="11286" width="12.140625" customWidth="1"/>
    <col min="11287" max="11287" width="10.85546875" customWidth="1"/>
    <col min="11288" max="11288" width="9" bestFit="1" customWidth="1"/>
    <col min="11289" max="11289" width="9.42578125" bestFit="1" customWidth="1"/>
    <col min="11291" max="11291" width="6.42578125" customWidth="1"/>
    <col min="11523" max="11523" width="16.7109375" bestFit="1" customWidth="1"/>
    <col min="11524" max="11524" width="0" hidden="1" customWidth="1"/>
    <col min="11525" max="11525" width="21" customWidth="1"/>
    <col min="11526" max="11537" width="0" hidden="1" customWidth="1"/>
    <col min="11538" max="11539" width="9.140625" customWidth="1"/>
    <col min="11540" max="11540" width="22.140625" bestFit="1" customWidth="1"/>
    <col min="11541" max="11541" width="13.85546875" customWidth="1"/>
    <col min="11542" max="11542" width="12.140625" customWidth="1"/>
    <col min="11543" max="11543" width="10.85546875" customWidth="1"/>
    <col min="11544" max="11544" width="9" bestFit="1" customWidth="1"/>
    <col min="11545" max="11545" width="9.42578125" bestFit="1" customWidth="1"/>
    <col min="11547" max="11547" width="6.42578125" customWidth="1"/>
    <col min="11779" max="11779" width="16.7109375" bestFit="1" customWidth="1"/>
    <col min="11780" max="11780" width="0" hidden="1" customWidth="1"/>
    <col min="11781" max="11781" width="21" customWidth="1"/>
    <col min="11782" max="11793" width="0" hidden="1" customWidth="1"/>
    <col min="11794" max="11795" width="9.140625" customWidth="1"/>
    <col min="11796" max="11796" width="22.140625" bestFit="1" customWidth="1"/>
    <col min="11797" max="11797" width="13.85546875" customWidth="1"/>
    <col min="11798" max="11798" width="12.140625" customWidth="1"/>
    <col min="11799" max="11799" width="10.85546875" customWidth="1"/>
    <col min="11800" max="11800" width="9" bestFit="1" customWidth="1"/>
    <col min="11801" max="11801" width="9.42578125" bestFit="1" customWidth="1"/>
    <col min="11803" max="11803" width="6.42578125" customWidth="1"/>
    <col min="12035" max="12035" width="16.7109375" bestFit="1" customWidth="1"/>
    <col min="12036" max="12036" width="0" hidden="1" customWidth="1"/>
    <col min="12037" max="12037" width="21" customWidth="1"/>
    <col min="12038" max="12049" width="0" hidden="1" customWidth="1"/>
    <col min="12050" max="12051" width="9.140625" customWidth="1"/>
    <col min="12052" max="12052" width="22.140625" bestFit="1" customWidth="1"/>
    <col min="12053" max="12053" width="13.85546875" customWidth="1"/>
    <col min="12054" max="12054" width="12.140625" customWidth="1"/>
    <col min="12055" max="12055" width="10.85546875" customWidth="1"/>
    <col min="12056" max="12056" width="9" bestFit="1" customWidth="1"/>
    <col min="12057" max="12057" width="9.42578125" bestFit="1" customWidth="1"/>
    <col min="12059" max="12059" width="6.42578125" customWidth="1"/>
    <col min="12291" max="12291" width="16.7109375" bestFit="1" customWidth="1"/>
    <col min="12292" max="12292" width="0" hidden="1" customWidth="1"/>
    <col min="12293" max="12293" width="21" customWidth="1"/>
    <col min="12294" max="12305" width="0" hidden="1" customWidth="1"/>
    <col min="12306" max="12307" width="9.140625" customWidth="1"/>
    <col min="12308" max="12308" width="22.140625" bestFit="1" customWidth="1"/>
    <col min="12309" max="12309" width="13.85546875" customWidth="1"/>
    <col min="12310" max="12310" width="12.140625" customWidth="1"/>
    <col min="12311" max="12311" width="10.85546875" customWidth="1"/>
    <col min="12312" max="12312" width="9" bestFit="1" customWidth="1"/>
    <col min="12313" max="12313" width="9.42578125" bestFit="1" customWidth="1"/>
    <col min="12315" max="12315" width="6.42578125" customWidth="1"/>
    <col min="12547" max="12547" width="16.7109375" bestFit="1" customWidth="1"/>
    <col min="12548" max="12548" width="0" hidden="1" customWidth="1"/>
    <col min="12549" max="12549" width="21" customWidth="1"/>
    <col min="12550" max="12561" width="0" hidden="1" customWidth="1"/>
    <col min="12562" max="12563" width="9.140625" customWidth="1"/>
    <col min="12564" max="12564" width="22.140625" bestFit="1" customWidth="1"/>
    <col min="12565" max="12565" width="13.85546875" customWidth="1"/>
    <col min="12566" max="12566" width="12.140625" customWidth="1"/>
    <col min="12567" max="12567" width="10.85546875" customWidth="1"/>
    <col min="12568" max="12568" width="9" bestFit="1" customWidth="1"/>
    <col min="12569" max="12569" width="9.42578125" bestFit="1" customWidth="1"/>
    <col min="12571" max="12571" width="6.42578125" customWidth="1"/>
    <col min="12803" max="12803" width="16.7109375" bestFit="1" customWidth="1"/>
    <col min="12804" max="12804" width="0" hidden="1" customWidth="1"/>
    <col min="12805" max="12805" width="21" customWidth="1"/>
    <col min="12806" max="12817" width="0" hidden="1" customWidth="1"/>
    <col min="12818" max="12819" width="9.140625" customWidth="1"/>
    <col min="12820" max="12820" width="22.140625" bestFit="1" customWidth="1"/>
    <col min="12821" max="12821" width="13.85546875" customWidth="1"/>
    <col min="12822" max="12822" width="12.140625" customWidth="1"/>
    <col min="12823" max="12823" width="10.85546875" customWidth="1"/>
    <col min="12824" max="12824" width="9" bestFit="1" customWidth="1"/>
    <col min="12825" max="12825" width="9.42578125" bestFit="1" customWidth="1"/>
    <col min="12827" max="12827" width="6.42578125" customWidth="1"/>
    <col min="13059" max="13059" width="16.7109375" bestFit="1" customWidth="1"/>
    <col min="13060" max="13060" width="0" hidden="1" customWidth="1"/>
    <col min="13061" max="13061" width="21" customWidth="1"/>
    <col min="13062" max="13073" width="0" hidden="1" customWidth="1"/>
    <col min="13074" max="13075" width="9.140625" customWidth="1"/>
    <col min="13076" max="13076" width="22.140625" bestFit="1" customWidth="1"/>
    <col min="13077" max="13077" width="13.85546875" customWidth="1"/>
    <col min="13078" max="13078" width="12.140625" customWidth="1"/>
    <col min="13079" max="13079" width="10.85546875" customWidth="1"/>
    <col min="13080" max="13080" width="9" bestFit="1" customWidth="1"/>
    <col min="13081" max="13081" width="9.42578125" bestFit="1" customWidth="1"/>
    <col min="13083" max="13083" width="6.42578125" customWidth="1"/>
    <col min="13315" max="13315" width="16.7109375" bestFit="1" customWidth="1"/>
    <col min="13316" max="13316" width="0" hidden="1" customWidth="1"/>
    <col min="13317" max="13317" width="21" customWidth="1"/>
    <col min="13318" max="13329" width="0" hidden="1" customWidth="1"/>
    <col min="13330" max="13331" width="9.140625" customWidth="1"/>
    <col min="13332" max="13332" width="22.140625" bestFit="1" customWidth="1"/>
    <col min="13333" max="13333" width="13.85546875" customWidth="1"/>
    <col min="13334" max="13334" width="12.140625" customWidth="1"/>
    <col min="13335" max="13335" width="10.85546875" customWidth="1"/>
    <col min="13336" max="13336" width="9" bestFit="1" customWidth="1"/>
    <col min="13337" max="13337" width="9.42578125" bestFit="1" customWidth="1"/>
    <col min="13339" max="13339" width="6.42578125" customWidth="1"/>
    <col min="13571" max="13571" width="16.7109375" bestFit="1" customWidth="1"/>
    <col min="13572" max="13572" width="0" hidden="1" customWidth="1"/>
    <col min="13573" max="13573" width="21" customWidth="1"/>
    <col min="13574" max="13585" width="0" hidden="1" customWidth="1"/>
    <col min="13586" max="13587" width="9.140625" customWidth="1"/>
    <col min="13588" max="13588" width="22.140625" bestFit="1" customWidth="1"/>
    <col min="13589" max="13589" width="13.85546875" customWidth="1"/>
    <col min="13590" max="13590" width="12.140625" customWidth="1"/>
    <col min="13591" max="13591" width="10.85546875" customWidth="1"/>
    <col min="13592" max="13592" width="9" bestFit="1" customWidth="1"/>
    <col min="13593" max="13593" width="9.42578125" bestFit="1" customWidth="1"/>
    <col min="13595" max="13595" width="6.42578125" customWidth="1"/>
    <col min="13827" max="13827" width="16.7109375" bestFit="1" customWidth="1"/>
    <col min="13828" max="13828" width="0" hidden="1" customWidth="1"/>
    <col min="13829" max="13829" width="21" customWidth="1"/>
    <col min="13830" max="13841" width="0" hidden="1" customWidth="1"/>
    <col min="13842" max="13843" width="9.140625" customWidth="1"/>
    <col min="13844" max="13844" width="22.140625" bestFit="1" customWidth="1"/>
    <col min="13845" max="13845" width="13.85546875" customWidth="1"/>
    <col min="13846" max="13846" width="12.140625" customWidth="1"/>
    <col min="13847" max="13847" width="10.85546875" customWidth="1"/>
    <col min="13848" max="13848" width="9" bestFit="1" customWidth="1"/>
    <col min="13849" max="13849" width="9.42578125" bestFit="1" customWidth="1"/>
    <col min="13851" max="13851" width="6.42578125" customWidth="1"/>
    <col min="14083" max="14083" width="16.7109375" bestFit="1" customWidth="1"/>
    <col min="14084" max="14084" width="0" hidden="1" customWidth="1"/>
    <col min="14085" max="14085" width="21" customWidth="1"/>
    <col min="14086" max="14097" width="0" hidden="1" customWidth="1"/>
    <col min="14098" max="14099" width="9.140625" customWidth="1"/>
    <col min="14100" max="14100" width="22.140625" bestFit="1" customWidth="1"/>
    <col min="14101" max="14101" width="13.85546875" customWidth="1"/>
    <col min="14102" max="14102" width="12.140625" customWidth="1"/>
    <col min="14103" max="14103" width="10.85546875" customWidth="1"/>
    <col min="14104" max="14104" width="9" bestFit="1" customWidth="1"/>
    <col min="14105" max="14105" width="9.42578125" bestFit="1" customWidth="1"/>
    <col min="14107" max="14107" width="6.42578125" customWidth="1"/>
    <col min="14339" max="14339" width="16.7109375" bestFit="1" customWidth="1"/>
    <col min="14340" max="14340" width="0" hidden="1" customWidth="1"/>
    <col min="14341" max="14341" width="21" customWidth="1"/>
    <col min="14342" max="14353" width="0" hidden="1" customWidth="1"/>
    <col min="14354" max="14355" width="9.140625" customWidth="1"/>
    <col min="14356" max="14356" width="22.140625" bestFit="1" customWidth="1"/>
    <col min="14357" max="14357" width="13.85546875" customWidth="1"/>
    <col min="14358" max="14358" width="12.140625" customWidth="1"/>
    <col min="14359" max="14359" width="10.85546875" customWidth="1"/>
    <col min="14360" max="14360" width="9" bestFit="1" customWidth="1"/>
    <col min="14361" max="14361" width="9.42578125" bestFit="1" customWidth="1"/>
    <col min="14363" max="14363" width="6.42578125" customWidth="1"/>
    <col min="14595" max="14595" width="16.7109375" bestFit="1" customWidth="1"/>
    <col min="14596" max="14596" width="0" hidden="1" customWidth="1"/>
    <col min="14597" max="14597" width="21" customWidth="1"/>
    <col min="14598" max="14609" width="0" hidden="1" customWidth="1"/>
    <col min="14610" max="14611" width="9.140625" customWidth="1"/>
    <col min="14612" max="14612" width="22.140625" bestFit="1" customWidth="1"/>
    <col min="14613" max="14613" width="13.85546875" customWidth="1"/>
    <col min="14614" max="14614" width="12.140625" customWidth="1"/>
    <col min="14615" max="14615" width="10.85546875" customWidth="1"/>
    <col min="14616" max="14616" width="9" bestFit="1" customWidth="1"/>
    <col min="14617" max="14617" width="9.42578125" bestFit="1" customWidth="1"/>
    <col min="14619" max="14619" width="6.42578125" customWidth="1"/>
    <col min="14851" max="14851" width="16.7109375" bestFit="1" customWidth="1"/>
    <col min="14852" max="14852" width="0" hidden="1" customWidth="1"/>
    <col min="14853" max="14853" width="21" customWidth="1"/>
    <col min="14854" max="14865" width="0" hidden="1" customWidth="1"/>
    <col min="14866" max="14867" width="9.140625" customWidth="1"/>
    <col min="14868" max="14868" width="22.140625" bestFit="1" customWidth="1"/>
    <col min="14869" max="14869" width="13.85546875" customWidth="1"/>
    <col min="14870" max="14870" width="12.140625" customWidth="1"/>
    <col min="14871" max="14871" width="10.85546875" customWidth="1"/>
    <col min="14872" max="14872" width="9" bestFit="1" customWidth="1"/>
    <col min="14873" max="14873" width="9.42578125" bestFit="1" customWidth="1"/>
    <col min="14875" max="14875" width="6.42578125" customWidth="1"/>
    <col min="15107" max="15107" width="16.7109375" bestFit="1" customWidth="1"/>
    <col min="15108" max="15108" width="0" hidden="1" customWidth="1"/>
    <col min="15109" max="15109" width="21" customWidth="1"/>
    <col min="15110" max="15121" width="0" hidden="1" customWidth="1"/>
    <col min="15122" max="15123" width="9.140625" customWidth="1"/>
    <col min="15124" max="15124" width="22.140625" bestFit="1" customWidth="1"/>
    <col min="15125" max="15125" width="13.85546875" customWidth="1"/>
    <col min="15126" max="15126" width="12.140625" customWidth="1"/>
    <col min="15127" max="15127" width="10.85546875" customWidth="1"/>
    <col min="15128" max="15128" width="9" bestFit="1" customWidth="1"/>
    <col min="15129" max="15129" width="9.42578125" bestFit="1" customWidth="1"/>
    <col min="15131" max="15131" width="6.42578125" customWidth="1"/>
    <col min="15363" max="15363" width="16.7109375" bestFit="1" customWidth="1"/>
    <col min="15364" max="15364" width="0" hidden="1" customWidth="1"/>
    <col min="15365" max="15365" width="21" customWidth="1"/>
    <col min="15366" max="15377" width="0" hidden="1" customWidth="1"/>
    <col min="15378" max="15379" width="9.140625" customWidth="1"/>
    <col min="15380" max="15380" width="22.140625" bestFit="1" customWidth="1"/>
    <col min="15381" max="15381" width="13.85546875" customWidth="1"/>
    <col min="15382" max="15382" width="12.140625" customWidth="1"/>
    <col min="15383" max="15383" width="10.85546875" customWidth="1"/>
    <col min="15384" max="15384" width="9" bestFit="1" customWidth="1"/>
    <col min="15385" max="15385" width="9.42578125" bestFit="1" customWidth="1"/>
    <col min="15387" max="15387" width="6.42578125" customWidth="1"/>
    <col min="15619" max="15619" width="16.7109375" bestFit="1" customWidth="1"/>
    <col min="15620" max="15620" width="0" hidden="1" customWidth="1"/>
    <col min="15621" max="15621" width="21" customWidth="1"/>
    <col min="15622" max="15633" width="0" hidden="1" customWidth="1"/>
    <col min="15634" max="15635" width="9.140625" customWidth="1"/>
    <col min="15636" max="15636" width="22.140625" bestFit="1" customWidth="1"/>
    <col min="15637" max="15637" width="13.85546875" customWidth="1"/>
    <col min="15638" max="15638" width="12.140625" customWidth="1"/>
    <col min="15639" max="15639" width="10.85546875" customWidth="1"/>
    <col min="15640" max="15640" width="9" bestFit="1" customWidth="1"/>
    <col min="15641" max="15641" width="9.42578125" bestFit="1" customWidth="1"/>
    <col min="15643" max="15643" width="6.42578125" customWidth="1"/>
    <col min="15875" max="15875" width="16.7109375" bestFit="1" customWidth="1"/>
    <col min="15876" max="15876" width="0" hidden="1" customWidth="1"/>
    <col min="15877" max="15877" width="21" customWidth="1"/>
    <col min="15878" max="15889" width="0" hidden="1" customWidth="1"/>
    <col min="15890" max="15891" width="9.140625" customWidth="1"/>
    <col min="15892" max="15892" width="22.140625" bestFit="1" customWidth="1"/>
    <col min="15893" max="15893" width="13.85546875" customWidth="1"/>
    <col min="15894" max="15894" width="12.140625" customWidth="1"/>
    <col min="15895" max="15895" width="10.85546875" customWidth="1"/>
    <col min="15896" max="15896" width="9" bestFit="1" customWidth="1"/>
    <col min="15897" max="15897" width="9.42578125" bestFit="1" customWidth="1"/>
    <col min="15899" max="15899" width="6.42578125" customWidth="1"/>
    <col min="16131" max="16131" width="16.7109375" bestFit="1" customWidth="1"/>
    <col min="16132" max="16132" width="0" hidden="1" customWidth="1"/>
    <col min="16133" max="16133" width="21" customWidth="1"/>
    <col min="16134" max="16145" width="0" hidden="1" customWidth="1"/>
    <col min="16146" max="16147" width="9.140625" customWidth="1"/>
    <col min="16148" max="16148" width="22.140625" bestFit="1" customWidth="1"/>
    <col min="16149" max="16149" width="13.85546875" customWidth="1"/>
    <col min="16150" max="16150" width="12.140625" customWidth="1"/>
    <col min="16151" max="16151" width="10.85546875" customWidth="1"/>
    <col min="16152" max="16152" width="9" bestFit="1" customWidth="1"/>
    <col min="16153" max="16153" width="9.42578125" bestFit="1" customWidth="1"/>
    <col min="16155" max="16155" width="6.42578125" customWidth="1"/>
  </cols>
  <sheetData>
    <row r="1" spans="1:234" ht="18.75">
      <c r="B1" s="2" t="s">
        <v>0</v>
      </c>
    </row>
    <row r="2" spans="1:234" ht="22.5">
      <c r="B2" s="2" t="s">
        <v>1</v>
      </c>
    </row>
    <row r="3" spans="1:234" ht="22.5">
      <c r="B3" s="2" t="s">
        <v>208</v>
      </c>
    </row>
    <row r="4" spans="1:234" ht="17.25" customHeight="1">
      <c r="A4" s="260" t="s">
        <v>2</v>
      </c>
      <c r="B4" s="245" t="s">
        <v>3</v>
      </c>
      <c r="C4" s="246"/>
      <c r="D4" s="246"/>
      <c r="E4" s="246"/>
      <c r="F4" s="246"/>
      <c r="G4" s="246"/>
      <c r="H4" s="246"/>
      <c r="I4" s="246"/>
      <c r="J4" s="246"/>
      <c r="K4" s="247"/>
      <c r="L4" s="9"/>
      <c r="M4" s="9"/>
      <c r="N4" s="9"/>
      <c r="O4" s="10"/>
      <c r="P4" s="9"/>
      <c r="Q4" s="9"/>
      <c r="R4" s="248" t="s">
        <v>4</v>
      </c>
      <c r="S4" s="249" t="s">
        <v>5</v>
      </c>
      <c r="T4" s="249" t="s">
        <v>6</v>
      </c>
      <c r="U4" s="241" t="s">
        <v>7</v>
      </c>
      <c r="V4" s="233" t="s">
        <v>8</v>
      </c>
      <c r="W4" s="233" t="s">
        <v>9</v>
      </c>
      <c r="X4" s="233"/>
      <c r="Y4" s="233"/>
    </row>
    <row r="5" spans="1:234" ht="15" customHeight="1">
      <c r="A5" s="260"/>
      <c r="B5" s="234" t="s">
        <v>10</v>
      </c>
      <c r="C5" s="261" t="s">
        <v>11</v>
      </c>
      <c r="D5" s="259" t="s">
        <v>12</v>
      </c>
      <c r="E5" s="259" t="s">
        <v>13</v>
      </c>
      <c r="F5" s="238" t="s">
        <v>14</v>
      </c>
      <c r="G5" s="238" t="s">
        <v>15</v>
      </c>
      <c r="H5" s="238" t="s">
        <v>16</v>
      </c>
      <c r="I5" s="243" t="s">
        <v>17</v>
      </c>
      <c r="J5" s="238" t="s">
        <v>18</v>
      </c>
      <c r="K5" s="257" t="s">
        <v>19</v>
      </c>
      <c r="L5" s="259" t="s">
        <v>20</v>
      </c>
      <c r="M5" s="259" t="s">
        <v>21</v>
      </c>
      <c r="N5" s="252" t="s">
        <v>22</v>
      </c>
      <c r="O5" s="253" t="s">
        <v>23</v>
      </c>
      <c r="P5" s="252" t="s">
        <v>24</v>
      </c>
      <c r="Q5" s="255" t="s">
        <v>25</v>
      </c>
      <c r="R5" s="248"/>
      <c r="S5" s="250"/>
      <c r="T5" s="250"/>
      <c r="U5" s="242"/>
      <c r="V5" s="233"/>
      <c r="W5" s="240" t="s">
        <v>26</v>
      </c>
      <c r="X5" s="240" t="s">
        <v>27</v>
      </c>
      <c r="Y5" s="240" t="s">
        <v>28</v>
      </c>
    </row>
    <row r="6" spans="1:234" ht="31.5">
      <c r="A6" s="260"/>
      <c r="B6" s="235"/>
      <c r="C6" s="262"/>
      <c r="D6" s="238"/>
      <c r="E6" s="238"/>
      <c r="F6" s="239"/>
      <c r="G6" s="239"/>
      <c r="H6" s="239"/>
      <c r="I6" s="244"/>
      <c r="J6" s="239"/>
      <c r="K6" s="258"/>
      <c r="L6" s="238"/>
      <c r="M6" s="238"/>
      <c r="N6" s="253"/>
      <c r="O6" s="254"/>
      <c r="P6" s="253"/>
      <c r="Q6" s="256"/>
      <c r="R6" s="11"/>
      <c r="S6" s="11"/>
      <c r="T6" s="11"/>
      <c r="U6" s="12"/>
      <c r="V6" s="230" t="s">
        <v>29</v>
      </c>
      <c r="W6" s="240"/>
      <c r="X6" s="240"/>
      <c r="Y6" s="240"/>
    </row>
    <row r="7" spans="1:234" s="34" customFormat="1" ht="12.75">
      <c r="A7" s="13">
        <v>1</v>
      </c>
      <c r="B7" s="14"/>
      <c r="C7" s="15">
        <v>100219201336</v>
      </c>
      <c r="D7" s="16" t="s">
        <v>30</v>
      </c>
      <c r="E7" s="17" t="s">
        <v>31</v>
      </c>
      <c r="F7" s="18" t="s">
        <v>32</v>
      </c>
      <c r="G7" s="19" t="s">
        <v>33</v>
      </c>
      <c r="H7" s="20">
        <v>28751</v>
      </c>
      <c r="I7" s="21" t="s">
        <v>34</v>
      </c>
      <c r="J7" s="20" t="s">
        <v>35</v>
      </c>
      <c r="K7" s="22" t="s">
        <v>36</v>
      </c>
      <c r="L7" s="16">
        <v>80010185621</v>
      </c>
      <c r="M7" s="23" t="s">
        <v>37</v>
      </c>
      <c r="N7" s="24">
        <v>616846629985</v>
      </c>
      <c r="O7" s="25" t="s">
        <v>38</v>
      </c>
      <c r="P7" s="18" t="s">
        <v>39</v>
      </c>
      <c r="Q7" s="26">
        <v>9755503032</v>
      </c>
      <c r="R7" s="27">
        <f>-'[1]Final Salary'!T6</f>
        <v>0</v>
      </c>
      <c r="S7" s="28">
        <v>22</v>
      </c>
      <c r="T7" s="29">
        <f>+'[1]Final Salary'!D6+'[1]Final Salary'!I6</f>
        <v>85360</v>
      </c>
      <c r="U7" s="30">
        <f>30000*(S7-R7)/S7</f>
        <v>30000</v>
      </c>
      <c r="V7" s="31">
        <v>15000</v>
      </c>
      <c r="W7" s="32">
        <f t="shared" ref="W7:W31" si="0">ROUND(U7*12/100,0)</f>
        <v>3600</v>
      </c>
      <c r="X7" s="31">
        <f t="shared" ref="X7:X31" si="1">V7*8.33/100</f>
        <v>1249.5</v>
      </c>
      <c r="Y7" s="31">
        <f>W7-X7</f>
        <v>2350.5</v>
      </c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</row>
    <row r="8" spans="1:234" s="34" customFormat="1" ht="12.75">
      <c r="A8" s="13">
        <f t="shared" ref="A8:A30" si="2">+A7+1</f>
        <v>2</v>
      </c>
      <c r="B8" s="14"/>
      <c r="C8" s="15">
        <v>100092701028</v>
      </c>
      <c r="D8" s="35" t="s">
        <v>40</v>
      </c>
      <c r="E8" s="17" t="s">
        <v>41</v>
      </c>
      <c r="F8" s="18" t="s">
        <v>42</v>
      </c>
      <c r="G8" s="36" t="s">
        <v>33</v>
      </c>
      <c r="H8" s="37" t="s">
        <v>43</v>
      </c>
      <c r="I8" s="21" t="s">
        <v>34</v>
      </c>
      <c r="J8" s="20" t="s">
        <v>35</v>
      </c>
      <c r="K8" s="38" t="s">
        <v>36</v>
      </c>
      <c r="L8" s="23">
        <v>80010185443</v>
      </c>
      <c r="M8" s="23" t="s">
        <v>37</v>
      </c>
      <c r="N8" s="24">
        <v>336301395939</v>
      </c>
      <c r="O8" s="25" t="s">
        <v>44</v>
      </c>
      <c r="P8" s="18" t="s">
        <v>45</v>
      </c>
      <c r="Q8" s="39">
        <v>9589531610</v>
      </c>
      <c r="R8" s="27">
        <f>-'[1]Final Salary'!T8</f>
        <v>0</v>
      </c>
      <c r="S8" s="27">
        <f>+S7</f>
        <v>22</v>
      </c>
      <c r="T8" s="29">
        <f>+'[1]Final Salary'!D8+'[1]Final Salary'!I8</f>
        <v>95200</v>
      </c>
      <c r="U8" s="30">
        <f>15000*(S8-R8)/S8</f>
        <v>15000</v>
      </c>
      <c r="V8" s="31">
        <f>+U8</f>
        <v>15000</v>
      </c>
      <c r="W8" s="32">
        <f t="shared" si="0"/>
        <v>1800</v>
      </c>
      <c r="X8" s="31">
        <f t="shared" si="1"/>
        <v>1249.5</v>
      </c>
      <c r="Y8" s="31">
        <f t="shared" ref="Y8:Y31" si="3">W8-X8</f>
        <v>550.5</v>
      </c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</row>
    <row r="9" spans="1:234" s="34" customFormat="1" ht="14.25" customHeight="1">
      <c r="A9" s="13">
        <f t="shared" si="2"/>
        <v>3</v>
      </c>
      <c r="B9" s="40"/>
      <c r="C9" s="15">
        <v>100170161176</v>
      </c>
      <c r="D9" s="35" t="s">
        <v>46</v>
      </c>
      <c r="E9" s="41" t="s">
        <v>47</v>
      </c>
      <c r="F9" s="18" t="s">
        <v>48</v>
      </c>
      <c r="G9" s="36" t="s">
        <v>33</v>
      </c>
      <c r="H9" s="20">
        <v>30744</v>
      </c>
      <c r="I9" s="21" t="s">
        <v>34</v>
      </c>
      <c r="J9" s="20" t="s">
        <v>35</v>
      </c>
      <c r="K9" s="19" t="s">
        <v>36</v>
      </c>
      <c r="L9" s="42">
        <v>80010185508</v>
      </c>
      <c r="M9" s="23" t="s">
        <v>37</v>
      </c>
      <c r="N9" s="24">
        <v>887154784191</v>
      </c>
      <c r="O9" s="43" t="s">
        <v>49</v>
      </c>
      <c r="P9" s="18"/>
      <c r="Q9" s="39">
        <v>9009699148</v>
      </c>
      <c r="R9" s="27">
        <f>-'[1]Final Salary'!T9</f>
        <v>0</v>
      </c>
      <c r="S9" s="27">
        <f>+S8</f>
        <v>22</v>
      </c>
      <c r="T9" s="29">
        <f>+'[1]Final Salary'!D9+'[1]Final Salary'!I9</f>
        <v>84800</v>
      </c>
      <c r="U9" s="30">
        <f>22000*(S9-R9)/S9</f>
        <v>22000</v>
      </c>
      <c r="V9" s="31">
        <v>15000</v>
      </c>
      <c r="W9" s="32">
        <f t="shared" si="0"/>
        <v>2640</v>
      </c>
      <c r="X9" s="31">
        <f t="shared" si="1"/>
        <v>1249.5</v>
      </c>
      <c r="Y9" s="31">
        <f t="shared" si="3"/>
        <v>1390.5</v>
      </c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</row>
    <row r="10" spans="1:234" s="34" customFormat="1" ht="12.75">
      <c r="A10" s="13">
        <f t="shared" si="2"/>
        <v>4</v>
      </c>
      <c r="B10" s="40"/>
      <c r="C10" s="15">
        <v>100476085069</v>
      </c>
      <c r="D10" s="35" t="s">
        <v>50</v>
      </c>
      <c r="E10" s="17" t="s">
        <v>51</v>
      </c>
      <c r="F10" s="18" t="s">
        <v>52</v>
      </c>
      <c r="G10" s="36" t="s">
        <v>33</v>
      </c>
      <c r="H10" s="20"/>
      <c r="I10" s="21" t="s">
        <v>34</v>
      </c>
      <c r="J10" s="20" t="s">
        <v>35</v>
      </c>
      <c r="K10" s="19" t="s">
        <v>36</v>
      </c>
      <c r="L10" s="42">
        <v>80010185818</v>
      </c>
      <c r="M10" s="23" t="s">
        <v>37</v>
      </c>
      <c r="N10" s="44">
        <v>418274829898</v>
      </c>
      <c r="O10" s="43" t="s">
        <v>53</v>
      </c>
      <c r="P10" s="18"/>
      <c r="Q10" s="16">
        <v>8817312650</v>
      </c>
      <c r="R10" s="27">
        <f>-'[1]Final Salary'!T17</f>
        <v>1</v>
      </c>
      <c r="S10" s="27">
        <f>+S7</f>
        <v>22</v>
      </c>
      <c r="T10" s="29">
        <f>+'[1]Final Salary'!D17</f>
        <v>9225</v>
      </c>
      <c r="U10" s="30">
        <f>(T10/S10)*(S10-R10)</f>
        <v>8805.681818181818</v>
      </c>
      <c r="V10" s="31">
        <f>+U10</f>
        <v>8805.681818181818</v>
      </c>
      <c r="W10" s="32">
        <f t="shared" si="0"/>
        <v>1057</v>
      </c>
      <c r="X10" s="31">
        <f t="shared" si="1"/>
        <v>733.51329545454541</v>
      </c>
      <c r="Y10" s="31">
        <f t="shared" si="3"/>
        <v>323.48670454545459</v>
      </c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</row>
    <row r="11" spans="1:234" s="34" customFormat="1" ht="12.75">
      <c r="A11" s="13">
        <f t="shared" si="2"/>
        <v>5</v>
      </c>
      <c r="B11" s="45"/>
      <c r="C11" s="15">
        <v>101250035730</v>
      </c>
      <c r="D11" s="46" t="s">
        <v>54</v>
      </c>
      <c r="E11" s="17" t="s">
        <v>55</v>
      </c>
      <c r="F11" s="18" t="s">
        <v>56</v>
      </c>
      <c r="G11" s="36" t="s">
        <v>31</v>
      </c>
      <c r="H11" s="20">
        <v>31213</v>
      </c>
      <c r="I11" s="47" t="s">
        <v>57</v>
      </c>
      <c r="J11" s="20" t="s">
        <v>35</v>
      </c>
      <c r="K11" s="48" t="s">
        <v>36</v>
      </c>
      <c r="L11" s="49">
        <v>80010203999</v>
      </c>
      <c r="M11" s="23" t="s">
        <v>37</v>
      </c>
      <c r="N11" s="50">
        <v>225827924879</v>
      </c>
      <c r="O11" s="43" t="s">
        <v>58</v>
      </c>
      <c r="P11" s="18"/>
      <c r="Q11" s="16">
        <v>9893103032</v>
      </c>
      <c r="R11" s="27">
        <f>-'[1]Final Salary'!T21</f>
        <v>0</v>
      </c>
      <c r="S11" s="27">
        <f>+S9</f>
        <v>22</v>
      </c>
      <c r="T11" s="29">
        <f>+'[1]Final Salary'!D21+'[1]Final Salary'!I21</f>
        <v>64380</v>
      </c>
      <c r="U11" s="30">
        <f>30000*(S11-R11)/S11</f>
        <v>30000</v>
      </c>
      <c r="V11" s="31">
        <v>15000</v>
      </c>
      <c r="W11" s="32">
        <f t="shared" si="0"/>
        <v>3600</v>
      </c>
      <c r="X11" s="31">
        <f t="shared" si="1"/>
        <v>1249.5</v>
      </c>
      <c r="Y11" s="31">
        <f t="shared" si="3"/>
        <v>2350.5</v>
      </c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</row>
    <row r="12" spans="1:234" s="33" customFormat="1" ht="12.75">
      <c r="A12" s="13">
        <f t="shared" si="2"/>
        <v>6</v>
      </c>
      <c r="B12" s="45"/>
      <c r="C12" s="51">
        <v>101191377180</v>
      </c>
      <c r="D12" s="46" t="s">
        <v>59</v>
      </c>
      <c r="E12" s="52" t="s">
        <v>60</v>
      </c>
      <c r="F12" s="45" t="s">
        <v>61</v>
      </c>
      <c r="G12" s="36" t="s">
        <v>33</v>
      </c>
      <c r="H12" s="53">
        <v>29656</v>
      </c>
      <c r="I12" s="47" t="s">
        <v>34</v>
      </c>
      <c r="J12" s="46" t="s">
        <v>62</v>
      </c>
      <c r="K12" s="48" t="s">
        <v>36</v>
      </c>
      <c r="L12" s="49">
        <v>80010329445</v>
      </c>
      <c r="M12" s="23" t="s">
        <v>37</v>
      </c>
      <c r="N12" s="15">
        <v>720509413318</v>
      </c>
      <c r="O12" s="54" t="s">
        <v>63</v>
      </c>
      <c r="P12" s="45"/>
      <c r="Q12" s="55">
        <v>9827340903</v>
      </c>
      <c r="R12" s="27">
        <f>-'[1]Final Salary'!T16</f>
        <v>1</v>
      </c>
      <c r="S12" s="27">
        <f>+S11</f>
        <v>22</v>
      </c>
      <c r="T12" s="29">
        <f>+'[1]Final Salary'!D16</f>
        <v>9225</v>
      </c>
      <c r="U12" s="30">
        <f>(T12/S12)*(S12-R12)</f>
        <v>8805.681818181818</v>
      </c>
      <c r="V12" s="31">
        <f t="shared" ref="V12:V27" si="4">+U12</f>
        <v>8805.681818181818</v>
      </c>
      <c r="W12" s="32">
        <f t="shared" si="0"/>
        <v>1057</v>
      </c>
      <c r="X12" s="31">
        <f t="shared" si="1"/>
        <v>733.51329545454541</v>
      </c>
      <c r="Y12" s="31">
        <f t="shared" si="3"/>
        <v>323.48670454545459</v>
      </c>
    </row>
    <row r="13" spans="1:234" s="33" customFormat="1" ht="12.75">
      <c r="A13" s="13">
        <f t="shared" si="2"/>
        <v>7</v>
      </c>
      <c r="B13" s="45"/>
      <c r="C13" s="51">
        <v>101381951434</v>
      </c>
      <c r="D13" s="46" t="s">
        <v>64</v>
      </c>
      <c r="E13" s="52" t="s">
        <v>65</v>
      </c>
      <c r="F13" s="45" t="s">
        <v>66</v>
      </c>
      <c r="G13" s="36" t="s">
        <v>33</v>
      </c>
      <c r="H13" s="53">
        <v>28469</v>
      </c>
      <c r="I13" s="47" t="s">
        <v>34</v>
      </c>
      <c r="J13" s="20" t="s">
        <v>35</v>
      </c>
      <c r="K13" s="48" t="s">
        <v>36</v>
      </c>
      <c r="L13" s="49">
        <v>80010330222</v>
      </c>
      <c r="M13" s="23" t="s">
        <v>37</v>
      </c>
      <c r="N13" s="44">
        <v>612436889681</v>
      </c>
      <c r="O13" s="56" t="s">
        <v>67</v>
      </c>
      <c r="P13" s="45"/>
      <c r="Q13" s="46">
        <v>8085177351</v>
      </c>
      <c r="R13" s="27">
        <f>-'[1]Final Salary'!T18</f>
        <v>2</v>
      </c>
      <c r="S13" s="27">
        <f>+S7</f>
        <v>22</v>
      </c>
      <c r="T13" s="29">
        <f>+'[1]Final Salary'!D18</f>
        <v>9225</v>
      </c>
      <c r="U13" s="30">
        <f>(T13/S13)*(S13-R13)</f>
        <v>8386.363636363636</v>
      </c>
      <c r="V13" s="31">
        <f t="shared" si="4"/>
        <v>8386.363636363636</v>
      </c>
      <c r="W13" s="32">
        <f t="shared" si="0"/>
        <v>1006</v>
      </c>
      <c r="X13" s="31">
        <f t="shared" si="1"/>
        <v>698.58409090909083</v>
      </c>
      <c r="Y13" s="31">
        <f t="shared" si="3"/>
        <v>307.41590909090917</v>
      </c>
    </row>
    <row r="14" spans="1:234" s="33" customFormat="1" ht="12.75">
      <c r="A14" s="13">
        <f t="shared" si="2"/>
        <v>8</v>
      </c>
      <c r="B14" s="57"/>
      <c r="C14" s="70">
        <v>100784339314</v>
      </c>
      <c r="D14" s="58"/>
      <c r="E14" s="59" t="s">
        <v>68</v>
      </c>
      <c r="F14" s="60"/>
      <c r="G14" s="61"/>
      <c r="H14" s="62"/>
      <c r="I14" s="63"/>
      <c r="J14" s="64"/>
      <c r="K14" s="65"/>
      <c r="L14" s="66"/>
      <c r="M14" s="67"/>
      <c r="N14" s="68"/>
      <c r="O14" s="63"/>
      <c r="P14" s="60"/>
      <c r="Q14" s="67"/>
      <c r="R14" s="27">
        <f>-'[1]Final Salary'!T15</f>
        <v>0</v>
      </c>
      <c r="S14" s="27">
        <f>+S8</f>
        <v>22</v>
      </c>
      <c r="T14" s="29">
        <f>+'[1]Final Salary'!D15+'[1]Final Salary'!I15</f>
        <v>35000</v>
      </c>
      <c r="U14" s="30">
        <f>15000*(S14-R14)/S14</f>
        <v>15000</v>
      </c>
      <c r="V14" s="69">
        <f t="shared" si="4"/>
        <v>15000</v>
      </c>
      <c r="W14" s="32">
        <f t="shared" si="0"/>
        <v>1800</v>
      </c>
      <c r="X14" s="69">
        <f t="shared" si="1"/>
        <v>1249.5</v>
      </c>
      <c r="Y14" s="69">
        <f t="shared" si="3"/>
        <v>550.5</v>
      </c>
    </row>
    <row r="15" spans="1:234" s="33" customFormat="1" ht="12.75">
      <c r="A15" s="13">
        <f t="shared" si="2"/>
        <v>9</v>
      </c>
      <c r="B15" s="57"/>
      <c r="C15" s="70">
        <v>101250033892</v>
      </c>
      <c r="D15" s="58"/>
      <c r="E15" s="59" t="s">
        <v>69</v>
      </c>
      <c r="F15" s="60"/>
      <c r="G15" s="61"/>
      <c r="H15" s="62"/>
      <c r="I15" s="63"/>
      <c r="J15" s="64"/>
      <c r="K15" s="65"/>
      <c r="L15" s="66"/>
      <c r="M15" s="67"/>
      <c r="N15" s="68"/>
      <c r="O15" s="63"/>
      <c r="P15" s="60"/>
      <c r="Q15" s="67"/>
      <c r="R15" s="27">
        <f>-'[1]Final Salary'!T20</f>
        <v>1</v>
      </c>
      <c r="S15" s="27">
        <f>+S7</f>
        <v>22</v>
      </c>
      <c r="T15" s="29">
        <f>+'[1]Final Salary'!D20</f>
        <v>9225</v>
      </c>
      <c r="U15" s="30">
        <f>(T15/S15)*(S15-R15)</f>
        <v>8805.681818181818</v>
      </c>
      <c r="V15" s="31">
        <f t="shared" si="4"/>
        <v>8805.681818181818</v>
      </c>
      <c r="W15" s="32">
        <f t="shared" si="0"/>
        <v>1057</v>
      </c>
      <c r="X15" s="31">
        <f t="shared" si="1"/>
        <v>733.51329545454541</v>
      </c>
      <c r="Y15" s="31">
        <f t="shared" si="3"/>
        <v>323.48670454545459</v>
      </c>
    </row>
    <row r="16" spans="1:234" s="33" customFormat="1" ht="12.75">
      <c r="A16" s="13">
        <f t="shared" si="2"/>
        <v>10</v>
      </c>
      <c r="B16" s="57"/>
      <c r="C16" s="70">
        <v>101678573724</v>
      </c>
      <c r="D16" s="58"/>
      <c r="E16" s="59" t="s">
        <v>70</v>
      </c>
      <c r="F16" s="60"/>
      <c r="G16" s="61"/>
      <c r="H16" s="62"/>
      <c r="I16" s="63"/>
      <c r="J16" s="64"/>
      <c r="K16" s="65"/>
      <c r="L16" s="66"/>
      <c r="M16" s="67"/>
      <c r="N16" s="68"/>
      <c r="O16" s="63"/>
      <c r="P16" s="60"/>
      <c r="Q16" s="67"/>
      <c r="R16" s="27">
        <f>-'[1]Final Salary'!T23</f>
        <v>0</v>
      </c>
      <c r="S16" s="27">
        <v>30</v>
      </c>
      <c r="T16" s="29">
        <f>+'[1]Final Salary'!D23</f>
        <v>9225</v>
      </c>
      <c r="U16" s="30">
        <f>(T16/S16)*(S16-R16)</f>
        <v>9225</v>
      </c>
      <c r="V16" s="31">
        <f t="shared" si="4"/>
        <v>9225</v>
      </c>
      <c r="W16" s="71">
        <f t="shared" si="0"/>
        <v>1107</v>
      </c>
      <c r="X16" s="31">
        <f t="shared" si="1"/>
        <v>768.4425</v>
      </c>
      <c r="Y16" s="31">
        <f t="shared" si="3"/>
        <v>338.5575</v>
      </c>
    </row>
    <row r="17" spans="1:25" s="33" customFormat="1" ht="12.75">
      <c r="A17" s="13">
        <f t="shared" si="2"/>
        <v>11</v>
      </c>
      <c r="B17" s="57"/>
      <c r="C17" s="70">
        <v>101268754509</v>
      </c>
      <c r="D17" s="58"/>
      <c r="E17" s="59" t="s">
        <v>71</v>
      </c>
      <c r="F17" s="60"/>
      <c r="G17" s="61"/>
      <c r="H17" s="62"/>
      <c r="I17" s="63"/>
      <c r="J17" s="64"/>
      <c r="K17" s="65"/>
      <c r="L17" s="66"/>
      <c r="M17" s="67"/>
      <c r="N17" s="68"/>
      <c r="O17" s="63"/>
      <c r="P17" s="60"/>
      <c r="Q17" s="67"/>
      <c r="R17" s="27">
        <f>-'[1]Final Salary'!T38</f>
        <v>0</v>
      </c>
      <c r="S17" s="27">
        <f>+S16</f>
        <v>30</v>
      </c>
      <c r="T17" s="29">
        <f>+'[1]Final Salary'!D38+'[1]Final Salary'!I38</f>
        <v>26125</v>
      </c>
      <c r="U17" s="30">
        <f>'[1]Final Salary'!D38*(S17-R17)/S17</f>
        <v>9750</v>
      </c>
      <c r="V17" s="31">
        <f t="shared" si="4"/>
        <v>9750</v>
      </c>
      <c r="W17" s="71">
        <f t="shared" si="0"/>
        <v>1170</v>
      </c>
      <c r="X17" s="31">
        <f t="shared" si="1"/>
        <v>812.17499999999995</v>
      </c>
      <c r="Y17" s="31">
        <f t="shared" si="3"/>
        <v>357.82500000000005</v>
      </c>
    </row>
    <row r="18" spans="1:25" s="33" customFormat="1" ht="12.75">
      <c r="A18" s="13">
        <f t="shared" si="2"/>
        <v>12</v>
      </c>
      <c r="B18" s="57"/>
      <c r="C18" s="70">
        <v>101965349096</v>
      </c>
      <c r="D18" s="58"/>
      <c r="E18" s="59" t="s">
        <v>72</v>
      </c>
      <c r="F18" s="60"/>
      <c r="G18" s="61"/>
      <c r="H18" s="62"/>
      <c r="I18" s="63"/>
      <c r="J18" s="64"/>
      <c r="K18" s="65"/>
      <c r="L18" s="66"/>
      <c r="M18" s="67"/>
      <c r="N18" s="68"/>
      <c r="O18" s="63"/>
      <c r="P18" s="60"/>
      <c r="Q18" s="67"/>
      <c r="R18" s="27">
        <f>-'[1]Final Salary'!T32</f>
        <v>0</v>
      </c>
      <c r="S18" s="27">
        <f t="shared" ref="S18:S23" si="5">+S7</f>
        <v>22</v>
      </c>
      <c r="T18" s="29">
        <f>+'[1]Final Salary'!D32+'[1]Final Salary'!I32</f>
        <v>24500</v>
      </c>
      <c r="U18" s="30">
        <f>'[1]Final Salary'!D32*(S18-R18)/S18</f>
        <v>15000</v>
      </c>
      <c r="V18" s="31">
        <f t="shared" si="4"/>
        <v>15000</v>
      </c>
      <c r="W18" s="71">
        <f t="shared" si="0"/>
        <v>1800</v>
      </c>
      <c r="X18" s="31">
        <f t="shared" si="1"/>
        <v>1249.5</v>
      </c>
      <c r="Y18" s="31">
        <f t="shared" si="3"/>
        <v>550.5</v>
      </c>
    </row>
    <row r="19" spans="1:25" s="33" customFormat="1" ht="12.75">
      <c r="A19" s="13">
        <f t="shared" si="2"/>
        <v>13</v>
      </c>
      <c r="B19" s="57"/>
      <c r="C19" s="70">
        <v>101936670650</v>
      </c>
      <c r="D19" s="58"/>
      <c r="E19" s="59" t="s">
        <v>166</v>
      </c>
      <c r="F19" s="60"/>
      <c r="G19" s="61"/>
      <c r="H19" s="62"/>
      <c r="I19" s="63"/>
      <c r="J19" s="64"/>
      <c r="K19" s="65"/>
      <c r="L19" s="66"/>
      <c r="M19" s="67"/>
      <c r="N19" s="68"/>
      <c r="O19" s="63"/>
      <c r="P19" s="60"/>
      <c r="Q19" s="67"/>
      <c r="R19" s="27">
        <f>-'[1]Final Salary'!T62</f>
        <v>1</v>
      </c>
      <c r="S19" s="27">
        <f t="shared" si="5"/>
        <v>22</v>
      </c>
      <c r="T19" s="29">
        <f>+'[1]Final Salary'!D62+'[1]Final Salary'!I62</f>
        <v>11000</v>
      </c>
      <c r="U19" s="30">
        <f>'[1]Final Salary'!D62*(S19-R19)/S19</f>
        <v>8805.681818181818</v>
      </c>
      <c r="V19" s="31">
        <f t="shared" si="4"/>
        <v>8805.681818181818</v>
      </c>
      <c r="W19" s="71">
        <f t="shared" si="0"/>
        <v>1057</v>
      </c>
      <c r="X19" s="31">
        <f t="shared" si="1"/>
        <v>733.51329545454541</v>
      </c>
      <c r="Y19" s="31">
        <f t="shared" si="3"/>
        <v>323.48670454545459</v>
      </c>
    </row>
    <row r="20" spans="1:25" s="33" customFormat="1" ht="12.75">
      <c r="A20" s="13">
        <f t="shared" si="2"/>
        <v>14</v>
      </c>
      <c r="B20" s="57"/>
      <c r="C20" s="70">
        <v>101977012994</v>
      </c>
      <c r="D20" s="58"/>
      <c r="E20" s="59" t="s">
        <v>167</v>
      </c>
      <c r="F20" s="60"/>
      <c r="G20" s="61"/>
      <c r="H20" s="62"/>
      <c r="I20" s="63"/>
      <c r="J20" s="64"/>
      <c r="K20" s="65"/>
      <c r="L20" s="66"/>
      <c r="M20" s="67"/>
      <c r="N20" s="68"/>
      <c r="O20" s="63"/>
      <c r="P20" s="60"/>
      <c r="Q20" s="67"/>
      <c r="R20" s="27">
        <f>-'[1]Final Salary'!T19</f>
        <v>0</v>
      </c>
      <c r="S20" s="27">
        <f t="shared" si="5"/>
        <v>22</v>
      </c>
      <c r="T20" s="29">
        <f>+'[1]Final Salary'!D19+'[1]Final Salary'!I19</f>
        <v>18000</v>
      </c>
      <c r="U20" s="30">
        <f>'[1]Final Salary'!D19*(S20-R20)/S20</f>
        <v>9225</v>
      </c>
      <c r="V20" s="31">
        <f t="shared" si="4"/>
        <v>9225</v>
      </c>
      <c r="W20" s="71">
        <f t="shared" si="0"/>
        <v>1107</v>
      </c>
      <c r="X20" s="31">
        <f t="shared" si="1"/>
        <v>768.4425</v>
      </c>
      <c r="Y20" s="31">
        <f t="shared" si="3"/>
        <v>338.5575</v>
      </c>
    </row>
    <row r="21" spans="1:25" s="33" customFormat="1" ht="12.75">
      <c r="A21" s="13">
        <f t="shared" si="2"/>
        <v>15</v>
      </c>
      <c r="B21" s="57"/>
      <c r="C21" s="70">
        <v>101972352239</v>
      </c>
      <c r="D21" s="58"/>
      <c r="E21" s="59" t="s">
        <v>168</v>
      </c>
      <c r="F21" s="60"/>
      <c r="G21" s="61"/>
      <c r="H21" s="62"/>
      <c r="I21" s="63"/>
      <c r="J21" s="64"/>
      <c r="K21" s="65"/>
      <c r="L21" s="66"/>
      <c r="M21" s="67"/>
      <c r="N21" s="68"/>
      <c r="O21" s="63"/>
      <c r="P21" s="60"/>
      <c r="Q21" s="67"/>
      <c r="R21" s="27">
        <f>-'[1]Final Salary'!T63</f>
        <v>1</v>
      </c>
      <c r="S21" s="27">
        <f t="shared" si="5"/>
        <v>22</v>
      </c>
      <c r="T21" s="29">
        <f>+'[1]Final Salary'!D63+'[1]Final Salary'!I63</f>
        <v>9225</v>
      </c>
      <c r="U21" s="30">
        <f>'[1]Final Salary'!D63*(S21-R21)/S21</f>
        <v>8805.681818181818</v>
      </c>
      <c r="V21" s="31">
        <f t="shared" si="4"/>
        <v>8805.681818181818</v>
      </c>
      <c r="W21" s="71">
        <f t="shared" si="0"/>
        <v>1057</v>
      </c>
      <c r="X21" s="31">
        <f t="shared" si="1"/>
        <v>733.51329545454541</v>
      </c>
      <c r="Y21" s="31">
        <f t="shared" si="3"/>
        <v>323.48670454545459</v>
      </c>
    </row>
    <row r="22" spans="1:25" s="33" customFormat="1" ht="12.75">
      <c r="A22" s="13">
        <f t="shared" si="2"/>
        <v>16</v>
      </c>
      <c r="B22" s="57"/>
      <c r="C22" s="70">
        <v>101972352225</v>
      </c>
      <c r="D22" s="58"/>
      <c r="E22" s="59" t="s">
        <v>169</v>
      </c>
      <c r="F22" s="60"/>
      <c r="G22" s="61"/>
      <c r="H22" s="62"/>
      <c r="I22" s="63"/>
      <c r="J22" s="64"/>
      <c r="K22" s="65"/>
      <c r="L22" s="66"/>
      <c r="M22" s="67"/>
      <c r="N22" s="68"/>
      <c r="O22" s="63"/>
      <c r="P22" s="60"/>
      <c r="Q22" s="67"/>
      <c r="R22" s="27">
        <f>-'[1]Final Salary'!T64</f>
        <v>10</v>
      </c>
      <c r="S22" s="27">
        <f t="shared" si="5"/>
        <v>22</v>
      </c>
      <c r="T22" s="29">
        <f>+'[1]Final Salary'!D64+'[1]Final Salary'!I64</f>
        <v>9225</v>
      </c>
      <c r="U22" s="30">
        <f>'[1]Final Salary'!D64*(S22-R22)/S22</f>
        <v>5031.818181818182</v>
      </c>
      <c r="V22" s="31">
        <f t="shared" si="4"/>
        <v>5031.818181818182</v>
      </c>
      <c r="W22" s="71">
        <f t="shared" si="0"/>
        <v>604</v>
      </c>
      <c r="X22" s="31">
        <f t="shared" si="1"/>
        <v>419.15045454545458</v>
      </c>
      <c r="Y22" s="31">
        <f t="shared" si="3"/>
        <v>184.84954545454542</v>
      </c>
    </row>
    <row r="23" spans="1:25" s="33" customFormat="1" ht="12.75">
      <c r="A23" s="13">
        <f t="shared" si="2"/>
        <v>17</v>
      </c>
      <c r="B23" s="57"/>
      <c r="C23" s="70">
        <v>101973922931</v>
      </c>
      <c r="D23" s="58"/>
      <c r="E23" s="59" t="s">
        <v>170</v>
      </c>
      <c r="F23" s="60"/>
      <c r="G23" s="61"/>
      <c r="H23" s="62"/>
      <c r="I23" s="63"/>
      <c r="J23" s="64"/>
      <c r="K23" s="65"/>
      <c r="L23" s="66"/>
      <c r="M23" s="67"/>
      <c r="N23" s="68"/>
      <c r="O23" s="63"/>
      <c r="P23" s="60"/>
      <c r="Q23" s="67"/>
      <c r="R23" s="27">
        <f>-'[1]Final Salary'!T65</f>
        <v>0</v>
      </c>
      <c r="S23" s="27">
        <f t="shared" si="5"/>
        <v>22</v>
      </c>
      <c r="T23" s="29">
        <f>+'[1]Final Salary'!D65+'[1]Final Salary'!I65</f>
        <v>9225</v>
      </c>
      <c r="U23" s="30">
        <f>'[1]Final Salary'!D65*(S23-R23)/S23</f>
        <v>9225</v>
      </c>
      <c r="V23" s="31">
        <f t="shared" si="4"/>
        <v>9225</v>
      </c>
      <c r="W23" s="71">
        <f t="shared" si="0"/>
        <v>1107</v>
      </c>
      <c r="X23" s="31">
        <f t="shared" si="1"/>
        <v>768.4425</v>
      </c>
      <c r="Y23" s="31">
        <f t="shared" si="3"/>
        <v>338.5575</v>
      </c>
    </row>
    <row r="24" spans="1:25" s="33" customFormat="1" ht="12.75">
      <c r="A24" s="13">
        <f t="shared" si="2"/>
        <v>18</v>
      </c>
      <c r="B24" s="57"/>
      <c r="C24" s="70">
        <v>101999563544</v>
      </c>
      <c r="D24" s="58"/>
      <c r="E24" s="59" t="s">
        <v>171</v>
      </c>
      <c r="F24" s="60"/>
      <c r="G24" s="61"/>
      <c r="H24" s="62"/>
      <c r="I24" s="63"/>
      <c r="J24" s="64"/>
      <c r="K24" s="65"/>
      <c r="L24" s="66"/>
      <c r="M24" s="67"/>
      <c r="N24" s="68"/>
      <c r="O24" s="63"/>
      <c r="P24" s="60"/>
      <c r="Q24" s="67"/>
      <c r="R24" s="27">
        <f>-'[1]Final Salary'!T67</f>
        <v>2.5</v>
      </c>
      <c r="S24" s="27">
        <f>+S7</f>
        <v>22</v>
      </c>
      <c r="T24" s="29">
        <f>+'[1]Final Salary'!D67+'[1]Final Salary'!I67</f>
        <v>9725</v>
      </c>
      <c r="U24" s="30">
        <f>'[1]Final Salary'!D67*(S24-R24)/S24</f>
        <v>8176.704545454545</v>
      </c>
      <c r="V24" s="31">
        <f t="shared" si="4"/>
        <v>8176.704545454545</v>
      </c>
      <c r="W24" s="71">
        <f t="shared" si="0"/>
        <v>981</v>
      </c>
      <c r="X24" s="31">
        <f t="shared" si="1"/>
        <v>681.11948863636371</v>
      </c>
      <c r="Y24" s="31">
        <f t="shared" si="3"/>
        <v>299.88051136363629</v>
      </c>
    </row>
    <row r="25" spans="1:25" s="33" customFormat="1" ht="12.75">
      <c r="A25" s="13">
        <f t="shared" si="2"/>
        <v>19</v>
      </c>
      <c r="B25" s="57"/>
      <c r="C25" s="70">
        <v>101999563516</v>
      </c>
      <c r="D25" s="58"/>
      <c r="E25" s="59" t="s">
        <v>172</v>
      </c>
      <c r="F25" s="60"/>
      <c r="G25" s="61"/>
      <c r="H25" s="62"/>
      <c r="I25" s="63"/>
      <c r="J25" s="64"/>
      <c r="K25" s="65"/>
      <c r="L25" s="66"/>
      <c r="M25" s="67"/>
      <c r="N25" s="68"/>
      <c r="O25" s="63"/>
      <c r="P25" s="60"/>
      <c r="Q25" s="67"/>
      <c r="R25" s="27">
        <f>-'[1]Final Salary'!T68</f>
        <v>2.5</v>
      </c>
      <c r="S25" s="27">
        <f>+S7</f>
        <v>22</v>
      </c>
      <c r="T25" s="29">
        <f>+'[1]Final Salary'!D68+'[1]Final Salary'!I68</f>
        <v>9725</v>
      </c>
      <c r="U25" s="30">
        <f>'[1]Final Salary'!D68*(S25-R25)/S25</f>
        <v>8176.704545454545</v>
      </c>
      <c r="V25" s="31">
        <f t="shared" si="4"/>
        <v>8176.704545454545</v>
      </c>
      <c r="W25" s="71">
        <f t="shared" si="0"/>
        <v>981</v>
      </c>
      <c r="X25" s="31">
        <f t="shared" si="1"/>
        <v>681.11948863636371</v>
      </c>
      <c r="Y25" s="31">
        <f t="shared" si="3"/>
        <v>299.88051136363629</v>
      </c>
    </row>
    <row r="26" spans="1:25" s="33" customFormat="1" ht="12.75">
      <c r="A26" s="13">
        <f t="shared" si="2"/>
        <v>20</v>
      </c>
      <c r="B26" s="57"/>
      <c r="C26" s="70">
        <v>101999563528</v>
      </c>
      <c r="D26" s="58"/>
      <c r="E26" s="59" t="s">
        <v>173</v>
      </c>
      <c r="F26" s="60"/>
      <c r="G26" s="61"/>
      <c r="H26" s="62"/>
      <c r="I26" s="63"/>
      <c r="J26" s="64"/>
      <c r="K26" s="65"/>
      <c r="L26" s="66"/>
      <c r="M26" s="67"/>
      <c r="N26" s="68"/>
      <c r="O26" s="63"/>
      <c r="P26" s="60"/>
      <c r="Q26" s="67"/>
      <c r="R26" s="27">
        <f>-'[1]Final Salary'!T69</f>
        <v>0</v>
      </c>
      <c r="S26" s="27">
        <f>+S7</f>
        <v>22</v>
      </c>
      <c r="T26" s="29">
        <f>+'[1]Final Salary'!D69+'[1]Final Salary'!I69</f>
        <v>9725</v>
      </c>
      <c r="U26" s="30">
        <f>'[1]Final Salary'!D69*(S26-R26)/S26</f>
        <v>9225</v>
      </c>
      <c r="V26" s="31">
        <f t="shared" si="4"/>
        <v>9225</v>
      </c>
      <c r="W26" s="71">
        <f t="shared" si="0"/>
        <v>1107</v>
      </c>
      <c r="X26" s="31">
        <f t="shared" si="1"/>
        <v>768.4425</v>
      </c>
      <c r="Y26" s="31">
        <f t="shared" si="3"/>
        <v>338.5575</v>
      </c>
    </row>
    <row r="27" spans="1:25" s="33" customFormat="1" ht="12.75">
      <c r="A27" s="13">
        <f t="shared" si="2"/>
        <v>21</v>
      </c>
      <c r="B27" s="57"/>
      <c r="C27" s="70">
        <v>102009934191</v>
      </c>
      <c r="D27" s="58"/>
      <c r="E27" s="59" t="s">
        <v>174</v>
      </c>
      <c r="F27" s="60"/>
      <c r="G27" s="61"/>
      <c r="H27" s="62"/>
      <c r="I27" s="63"/>
      <c r="J27" s="64"/>
      <c r="K27" s="65"/>
      <c r="L27" s="66"/>
      <c r="M27" s="67"/>
      <c r="N27" s="68"/>
      <c r="O27" s="63"/>
      <c r="P27" s="60"/>
      <c r="Q27" s="67"/>
      <c r="R27" s="27">
        <f>-'[1]Final Salary'!T72</f>
        <v>1</v>
      </c>
      <c r="S27" s="27">
        <f>+S7</f>
        <v>22</v>
      </c>
      <c r="T27" s="29">
        <f>+'[1]Final Salary'!D72+'[1]Final Salary'!I72</f>
        <v>9725</v>
      </c>
      <c r="U27" s="30">
        <f>'[1]Final Salary'!D70*(S27-R27)/S27</f>
        <v>8805.681818181818</v>
      </c>
      <c r="V27" s="31">
        <f t="shared" si="4"/>
        <v>8805.681818181818</v>
      </c>
      <c r="W27" s="71">
        <f t="shared" si="0"/>
        <v>1057</v>
      </c>
      <c r="X27" s="31">
        <f t="shared" si="1"/>
        <v>733.51329545454541</v>
      </c>
      <c r="Y27" s="31">
        <f t="shared" si="3"/>
        <v>323.48670454545459</v>
      </c>
    </row>
    <row r="28" spans="1:25" s="33" customFormat="1" ht="12.75">
      <c r="A28" s="13">
        <f t="shared" si="2"/>
        <v>22</v>
      </c>
      <c r="B28" s="57"/>
      <c r="C28" s="70"/>
      <c r="D28" s="58"/>
      <c r="E28" s="57" t="s">
        <v>175</v>
      </c>
      <c r="F28" s="57"/>
      <c r="G28" s="36"/>
      <c r="H28" s="73"/>
      <c r="I28" s="74"/>
      <c r="J28" s="75"/>
      <c r="K28" s="76"/>
      <c r="L28" s="77"/>
      <c r="M28" s="78"/>
      <c r="N28" s="70"/>
      <c r="O28" s="74"/>
      <c r="P28" s="57"/>
      <c r="Q28" s="78"/>
      <c r="R28" s="27">
        <f>-'[1]Final Salary'!T73</f>
        <v>0</v>
      </c>
      <c r="S28" s="27">
        <f>+S7</f>
        <v>22</v>
      </c>
      <c r="T28" s="29">
        <f>+'[1]Final Salary'!D73+'[1]Final Salary'!I73</f>
        <v>210000</v>
      </c>
      <c r="U28" s="30">
        <f>'[1]Final Salary'!D73*(S28-R28)/S28</f>
        <v>40000</v>
      </c>
      <c r="V28" s="31">
        <f>+U28</f>
        <v>40000</v>
      </c>
      <c r="W28" s="71">
        <f t="shared" si="0"/>
        <v>4800</v>
      </c>
      <c r="X28" s="31">
        <f t="shared" si="1"/>
        <v>3332</v>
      </c>
      <c r="Y28" s="31">
        <f t="shared" si="3"/>
        <v>1468</v>
      </c>
    </row>
    <row r="29" spans="1:25" s="33" customFormat="1" ht="12.75">
      <c r="A29" s="13">
        <f t="shared" si="2"/>
        <v>23</v>
      </c>
      <c r="B29" s="57"/>
      <c r="C29" s="70"/>
      <c r="D29" s="58"/>
      <c r="E29" s="57" t="s">
        <v>204</v>
      </c>
      <c r="F29" s="57"/>
      <c r="G29" s="36"/>
      <c r="H29" s="73"/>
      <c r="I29" s="74"/>
      <c r="J29" s="75"/>
      <c r="K29" s="76"/>
      <c r="L29" s="77"/>
      <c r="M29" s="78"/>
      <c r="N29" s="70"/>
      <c r="O29" s="74"/>
      <c r="P29" s="57"/>
      <c r="Q29" s="78"/>
      <c r="R29" s="27">
        <f>-'[1]Final Salary'!T74</f>
        <v>0</v>
      </c>
      <c r="S29" s="27">
        <f>+S7</f>
        <v>22</v>
      </c>
      <c r="T29" s="29">
        <f>+'[1]Final Salary'!D74+'[1]Final Salary'!I74</f>
        <v>380000</v>
      </c>
      <c r="U29" s="30">
        <f>'[1]Final Salary'!D74*(S29-R29)/S29</f>
        <v>40000</v>
      </c>
      <c r="V29" s="31">
        <f>+U29</f>
        <v>40000</v>
      </c>
      <c r="W29" s="71">
        <f t="shared" si="0"/>
        <v>4800</v>
      </c>
      <c r="X29" s="31">
        <f t="shared" si="1"/>
        <v>3332</v>
      </c>
      <c r="Y29" s="31">
        <f t="shared" si="3"/>
        <v>1468</v>
      </c>
    </row>
    <row r="30" spans="1:25" s="33" customFormat="1" ht="12.75">
      <c r="A30" s="13">
        <f t="shared" si="2"/>
        <v>24</v>
      </c>
      <c r="B30" s="57"/>
      <c r="C30" s="70"/>
      <c r="D30" s="58"/>
      <c r="E30" s="57" t="s">
        <v>207</v>
      </c>
      <c r="F30" s="57"/>
      <c r="G30" s="36"/>
      <c r="H30" s="73"/>
      <c r="I30" s="74"/>
      <c r="J30" s="75"/>
      <c r="K30" s="76"/>
      <c r="L30" s="77"/>
      <c r="M30" s="78"/>
      <c r="N30" s="70"/>
      <c r="O30" s="74"/>
      <c r="P30" s="57"/>
      <c r="Q30" s="78"/>
      <c r="R30" s="27">
        <f>-'[1]Final Salary'!T76</f>
        <v>5</v>
      </c>
      <c r="S30" s="27">
        <f>+S7</f>
        <v>22</v>
      </c>
      <c r="T30" s="29">
        <f>+'[1]Final Salary'!D76+'[1]Final Salary'!I76</f>
        <v>9725</v>
      </c>
      <c r="U30" s="30">
        <f>'[1]Final Salary'!D76*(S30-R30)/S30</f>
        <v>7128.409090909091</v>
      </c>
      <c r="V30" s="31">
        <f>+U30</f>
        <v>7128.409090909091</v>
      </c>
      <c r="W30" s="71">
        <f t="shared" si="0"/>
        <v>855</v>
      </c>
      <c r="X30" s="31">
        <f t="shared" si="1"/>
        <v>593.79647727272732</v>
      </c>
      <c r="Y30" s="31">
        <f t="shared" si="3"/>
        <v>261.20352272727268</v>
      </c>
    </row>
    <row r="31" spans="1:25" s="33" customFormat="1" ht="12.75">
      <c r="A31" s="13">
        <v>25</v>
      </c>
      <c r="B31" s="57"/>
      <c r="C31" s="224" t="s">
        <v>206</v>
      </c>
      <c r="D31" s="225"/>
      <c r="E31" s="226" t="s">
        <v>209</v>
      </c>
      <c r="F31" s="57"/>
      <c r="G31" s="36"/>
      <c r="H31" s="73"/>
      <c r="I31" s="74"/>
      <c r="J31" s="75"/>
      <c r="K31" s="76"/>
      <c r="L31" s="77"/>
      <c r="M31" s="78"/>
      <c r="N31" s="70"/>
      <c r="O31" s="74"/>
      <c r="P31" s="57"/>
      <c r="Q31" s="78"/>
      <c r="R31" s="27">
        <f>-'[1]Final Salary'!T42</f>
        <v>1</v>
      </c>
      <c r="S31" s="27">
        <f>+S7</f>
        <v>22</v>
      </c>
      <c r="T31" s="29">
        <f>+'[1]Final Salary'!D42+'[1]Final Salary'!I42</f>
        <v>26300</v>
      </c>
      <c r="U31" s="30">
        <f>'[1]Final Salary'!D42*(S31-R31)/S31</f>
        <v>10881.818181818182</v>
      </c>
      <c r="V31" s="31">
        <f>+U31</f>
        <v>10881.818181818182</v>
      </c>
      <c r="W31" s="71">
        <f t="shared" si="0"/>
        <v>1306</v>
      </c>
      <c r="X31" s="31">
        <f t="shared" si="1"/>
        <v>906.45545454545459</v>
      </c>
      <c r="Y31" s="31">
        <f t="shared" si="3"/>
        <v>399.54454545454541</v>
      </c>
    </row>
    <row r="32" spans="1:25" s="33" customFormat="1" ht="12.75">
      <c r="A32" s="72"/>
      <c r="B32" s="57"/>
      <c r="C32" s="70"/>
      <c r="D32" s="58"/>
      <c r="E32" s="57"/>
      <c r="F32" s="57"/>
      <c r="G32" s="36"/>
      <c r="H32" s="73"/>
      <c r="I32" s="74"/>
      <c r="J32" s="75"/>
      <c r="K32" s="76"/>
      <c r="L32" s="77"/>
      <c r="M32" s="78"/>
      <c r="N32" s="70"/>
      <c r="O32" s="74"/>
      <c r="P32" s="57"/>
      <c r="Q32" s="78"/>
      <c r="R32" s="79"/>
      <c r="S32" s="79"/>
      <c r="T32" s="80"/>
      <c r="U32" s="81"/>
      <c r="V32" s="82"/>
      <c r="W32" s="79"/>
      <c r="X32" s="80"/>
      <c r="Y32" s="80"/>
    </row>
    <row r="33" spans="1:30" s="84" customFormat="1" ht="19.5">
      <c r="A33" s="251" t="s">
        <v>74</v>
      </c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83">
        <f>SUM(R7:R28)</f>
        <v>23</v>
      </c>
      <c r="S33" s="83"/>
      <c r="T33" s="83">
        <f t="shared" ref="T33:Y33" si="6">SUM(T7:T32)</f>
        <v>1183090</v>
      </c>
      <c r="U33" s="83">
        <f t="shared" si="6"/>
        <v>354265.90909090918</v>
      </c>
      <c r="V33" s="83">
        <f t="shared" si="6"/>
        <v>317265.90909090918</v>
      </c>
      <c r="W33" s="83">
        <f t="shared" si="6"/>
        <v>42513</v>
      </c>
      <c r="X33" s="83">
        <f t="shared" si="6"/>
        <v>26428.250227272729</v>
      </c>
      <c r="Y33" s="83">
        <f t="shared" si="6"/>
        <v>16084.749772727273</v>
      </c>
      <c r="AC33" s="85"/>
      <c r="AD33" s="86" t="s">
        <v>75</v>
      </c>
    </row>
    <row r="34" spans="1:30" s="84" customFormat="1" ht="15.75">
      <c r="A34" s="87"/>
      <c r="B34" s="87"/>
      <c r="C34" s="88"/>
      <c r="D34" s="88"/>
      <c r="I34" s="89"/>
      <c r="J34" s="236" t="s">
        <v>76</v>
      </c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7"/>
      <c r="W34" s="90">
        <f>+X33+Y33</f>
        <v>42513</v>
      </c>
      <c r="X34" s="91"/>
      <c r="Y34" s="91"/>
    </row>
    <row r="35" spans="1:30" s="84" customFormat="1" ht="15.75">
      <c r="A35" s="87"/>
      <c r="B35" s="87"/>
      <c r="C35" s="87"/>
      <c r="D35" s="87"/>
      <c r="I35" s="89"/>
      <c r="J35" s="236" t="s">
        <v>77</v>
      </c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7"/>
      <c r="W35" s="92">
        <f>ROUND(IF(U33*0.0085&lt;500,"500",U33*0.0085),0)</f>
        <v>3011</v>
      </c>
      <c r="X35" s="91"/>
      <c r="Y35" s="91"/>
    </row>
    <row r="36" spans="1:30" s="84" customFormat="1" ht="15.75">
      <c r="A36" s="87"/>
      <c r="B36" s="87"/>
      <c r="C36" s="87"/>
      <c r="D36" s="87"/>
      <c r="I36" s="89"/>
      <c r="J36" s="236" t="s">
        <v>78</v>
      </c>
      <c r="K36" s="236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7"/>
      <c r="W36" s="92">
        <f>ROUND(V33*0.005,0)</f>
        <v>1586</v>
      </c>
      <c r="X36" s="91"/>
      <c r="Y36" s="93"/>
      <c r="AB36" s="94"/>
    </row>
    <row r="37" spans="1:30" s="84" customFormat="1" ht="18.75">
      <c r="A37" s="95" t="s">
        <v>79</v>
      </c>
      <c r="B37" s="4"/>
      <c r="C37" s="95"/>
      <c r="D37" s="4"/>
      <c r="E37" s="1"/>
      <c r="F37" s="1"/>
      <c r="I37" s="89"/>
      <c r="J37" s="236" t="s">
        <v>80</v>
      </c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7"/>
      <c r="W37" s="92">
        <f>ROUND(IF(V33*0.0001&lt;200,"200",V33*0.0001),0)</f>
        <v>200</v>
      </c>
      <c r="X37" s="91"/>
      <c r="Y37" s="91"/>
    </row>
    <row r="38" spans="1:30" s="84" customFormat="1" ht="18.75">
      <c r="A38" s="95" t="s">
        <v>81</v>
      </c>
      <c r="B38" s="95"/>
      <c r="C38" s="3"/>
      <c r="D38" s="4"/>
      <c r="E38" s="1"/>
      <c r="F38" s="1"/>
      <c r="G38" s="96"/>
      <c r="H38" s="97"/>
      <c r="I38" s="229"/>
      <c r="J38" s="98"/>
      <c r="K38" s="99"/>
      <c r="L38" s="88"/>
      <c r="M38" s="88"/>
      <c r="N38" s="88"/>
      <c r="O38" s="89"/>
      <c r="P38" s="88"/>
      <c r="Q38" s="88"/>
      <c r="R38" s="91"/>
      <c r="S38" s="91"/>
      <c r="T38" s="91"/>
      <c r="U38" s="100"/>
      <c r="V38" s="91"/>
      <c r="W38" s="101"/>
      <c r="X38" s="91"/>
      <c r="Y38" s="91"/>
    </row>
    <row r="39" spans="1:30" s="84" customFormat="1" ht="19.5" thickBot="1">
      <c r="A39" s="4"/>
      <c r="B39" s="4"/>
      <c r="C39" s="3"/>
      <c r="D39" s="102"/>
      <c r="E39" s="103"/>
      <c r="F39" s="1"/>
      <c r="G39" s="96"/>
      <c r="H39" s="97"/>
      <c r="I39" s="229"/>
      <c r="J39" s="272" t="s">
        <v>82</v>
      </c>
      <c r="K39" s="272"/>
      <c r="L39" s="272"/>
      <c r="M39" s="272"/>
      <c r="N39" s="272"/>
      <c r="O39" s="272"/>
      <c r="P39" s="272"/>
      <c r="Q39" s="272"/>
      <c r="R39" s="272"/>
      <c r="S39" s="272"/>
      <c r="T39" s="272"/>
      <c r="U39" s="272"/>
      <c r="V39" s="273"/>
      <c r="W39" s="104">
        <f>SUM(W33:W38)</f>
        <v>89823</v>
      </c>
      <c r="X39" s="91"/>
      <c r="Y39" s="91"/>
    </row>
    <row r="40" spans="1:30" s="84" customFormat="1" ht="21" thickTop="1">
      <c r="A40" s="274"/>
      <c r="B40" s="274"/>
      <c r="C40" s="274"/>
      <c r="D40" s="4"/>
      <c r="E40" s="1"/>
      <c r="F40" s="1"/>
      <c r="G40" s="96"/>
      <c r="H40" s="97"/>
      <c r="I40" s="229"/>
      <c r="J40" s="105"/>
      <c r="K40" s="105"/>
      <c r="L40" s="105"/>
      <c r="M40" s="105"/>
      <c r="N40" s="105"/>
      <c r="O40" s="106"/>
      <c r="P40" s="105"/>
      <c r="Q40" s="105"/>
      <c r="R40" s="107"/>
      <c r="S40" s="107"/>
      <c r="T40" s="107"/>
      <c r="U40" s="107"/>
      <c r="V40" s="107"/>
      <c r="W40" s="108"/>
      <c r="X40" s="91"/>
      <c r="Y40" s="91"/>
    </row>
    <row r="41" spans="1:30" s="84" customFormat="1" ht="20.25">
      <c r="A41" s="109"/>
      <c r="B41" s="263" t="s">
        <v>83</v>
      </c>
      <c r="C41" s="263" t="s">
        <v>83</v>
      </c>
      <c r="D41" s="264"/>
      <c r="E41" s="264"/>
      <c r="F41" s="1"/>
      <c r="G41" s="96"/>
      <c r="H41" s="97"/>
      <c r="I41" s="229"/>
      <c r="J41" s="105"/>
      <c r="K41" s="105"/>
      <c r="L41" s="105"/>
      <c r="M41" s="105"/>
      <c r="N41" s="105"/>
      <c r="O41" s="106"/>
      <c r="P41" s="105"/>
      <c r="Q41" s="105"/>
      <c r="R41" s="107"/>
      <c r="S41" s="107"/>
      <c r="T41" s="107"/>
      <c r="U41" s="107"/>
      <c r="V41" s="107"/>
      <c r="W41" s="108"/>
      <c r="X41" s="91"/>
      <c r="Y41" s="91"/>
    </row>
    <row r="42" spans="1:30" s="84" customFormat="1" ht="20.25">
      <c r="A42" s="109"/>
      <c r="B42" s="110">
        <v>1</v>
      </c>
      <c r="C42" s="59"/>
      <c r="D42" s="111"/>
      <c r="E42" s="111"/>
      <c r="F42" s="1"/>
      <c r="G42" s="96"/>
      <c r="H42" s="97"/>
      <c r="I42" s="229"/>
      <c r="J42" s="105"/>
      <c r="K42" s="105"/>
      <c r="L42" s="105"/>
      <c r="M42" s="105"/>
      <c r="N42" s="105"/>
      <c r="O42" s="106"/>
      <c r="P42" s="105"/>
      <c r="Q42" s="105"/>
      <c r="R42" s="107"/>
      <c r="S42" s="107"/>
      <c r="T42" s="107"/>
      <c r="U42" s="107"/>
      <c r="V42" s="107"/>
      <c r="W42" s="108"/>
      <c r="X42" s="91"/>
      <c r="Y42" s="91"/>
    </row>
    <row r="43" spans="1:30" s="84" customFormat="1" ht="20.25">
      <c r="A43" s="109"/>
      <c r="B43" s="110"/>
      <c r="C43" s="112"/>
      <c r="D43" s="111"/>
      <c r="E43" s="111"/>
      <c r="F43" s="1"/>
      <c r="G43" s="96"/>
      <c r="H43" s="97"/>
      <c r="I43" s="229"/>
      <c r="J43" s="105"/>
      <c r="K43" s="105"/>
      <c r="L43" s="105"/>
      <c r="M43" s="105"/>
      <c r="N43" s="105"/>
      <c r="O43" s="106"/>
      <c r="P43" s="105"/>
      <c r="Q43" s="105"/>
      <c r="R43" s="107"/>
      <c r="S43" s="107"/>
      <c r="T43" s="107"/>
      <c r="U43" s="107"/>
      <c r="V43" s="107"/>
      <c r="W43" s="108"/>
      <c r="X43" s="91"/>
      <c r="Y43" s="91"/>
    </row>
    <row r="44" spans="1:30" s="84" customFormat="1" ht="20.25">
      <c r="A44" s="109"/>
      <c r="B44" s="110"/>
      <c r="C44" s="112"/>
      <c r="D44" s="111"/>
      <c r="E44" s="111"/>
      <c r="F44" s="1"/>
      <c r="G44" s="96"/>
      <c r="H44" s="97"/>
      <c r="I44" s="229"/>
      <c r="J44" s="105"/>
      <c r="K44" s="105"/>
      <c r="L44" s="105"/>
      <c r="M44" s="105"/>
      <c r="N44" s="105"/>
      <c r="O44" s="106"/>
      <c r="P44" s="105"/>
      <c r="Q44" s="105"/>
      <c r="R44" s="107"/>
      <c r="S44" s="107"/>
      <c r="T44" s="107"/>
      <c r="U44" s="107"/>
      <c r="V44" s="107"/>
      <c r="W44" s="108"/>
      <c r="X44" s="91"/>
      <c r="Y44" s="91"/>
    </row>
    <row r="45" spans="1:30" s="84" customFormat="1" ht="20.25">
      <c r="A45" s="109"/>
      <c r="B45" s="110"/>
      <c r="C45" s="112"/>
      <c r="D45" s="113"/>
      <c r="E45" s="113"/>
      <c r="F45" s="1"/>
      <c r="G45" s="96"/>
      <c r="H45" s="97"/>
      <c r="I45" s="229"/>
      <c r="J45" s="105"/>
      <c r="K45" s="105"/>
      <c r="L45" s="105"/>
      <c r="M45" s="105"/>
      <c r="N45" s="105"/>
      <c r="O45" s="106"/>
      <c r="P45" s="105"/>
      <c r="Q45" s="105"/>
      <c r="R45" s="107"/>
      <c r="S45" s="107"/>
      <c r="T45" s="107"/>
      <c r="U45" s="107"/>
      <c r="V45" s="107"/>
      <c r="W45" s="108"/>
      <c r="X45" s="91"/>
      <c r="Y45" s="91"/>
    </row>
    <row r="46" spans="1:30" s="84" customFormat="1" ht="20.25">
      <c r="A46" s="109"/>
      <c r="B46" s="263" t="s">
        <v>84</v>
      </c>
      <c r="C46" s="263"/>
      <c r="D46" s="264"/>
      <c r="E46" s="264"/>
      <c r="F46" s="1"/>
      <c r="G46" s="96"/>
      <c r="H46" s="97"/>
      <c r="I46" s="229"/>
      <c r="J46" s="105"/>
      <c r="K46" s="105"/>
      <c r="L46" s="105"/>
      <c r="M46" s="105"/>
      <c r="N46" s="105"/>
      <c r="O46" s="106"/>
      <c r="P46" s="105"/>
      <c r="Q46" s="105"/>
      <c r="R46" s="107"/>
      <c r="S46" s="107"/>
      <c r="T46" s="107"/>
      <c r="U46" s="107"/>
      <c r="V46" s="107"/>
      <c r="W46" s="108"/>
      <c r="X46" s="91"/>
      <c r="Y46" s="91"/>
    </row>
    <row r="47" spans="1:30" s="84" customFormat="1" ht="20.25">
      <c r="A47" s="114"/>
      <c r="B47" s="110"/>
      <c r="C47" s="59"/>
      <c r="D47" s="264"/>
      <c r="E47" s="264"/>
      <c r="F47" s="115"/>
      <c r="G47" s="116"/>
      <c r="H47" s="117"/>
      <c r="I47" s="118"/>
      <c r="J47" s="119"/>
      <c r="K47" s="119"/>
      <c r="L47" s="119"/>
      <c r="M47" s="119"/>
      <c r="N47" s="119"/>
      <c r="O47" s="120"/>
      <c r="P47" s="119"/>
      <c r="Q47" s="119"/>
      <c r="R47" s="121"/>
      <c r="S47" s="121"/>
      <c r="T47" s="121"/>
      <c r="U47" s="121"/>
      <c r="V47" s="121"/>
      <c r="W47" s="122"/>
      <c r="X47" s="123"/>
      <c r="Y47" s="91"/>
    </row>
    <row r="48" spans="1:30" s="84" customFormat="1" ht="18.75" customHeight="1">
      <c r="A48" s="4"/>
      <c r="B48" s="4"/>
      <c r="C48" s="3"/>
      <c r="D48" s="4"/>
      <c r="E48" s="1"/>
      <c r="F48" s="265" t="s">
        <v>85</v>
      </c>
      <c r="I48" s="89"/>
      <c r="J48" s="124"/>
      <c r="K48" s="125"/>
      <c r="L48" s="95" t="s">
        <v>86</v>
      </c>
      <c r="O48" s="126"/>
      <c r="P48" s="87"/>
      <c r="Q48" s="87"/>
      <c r="R48" s="127"/>
      <c r="S48" s="127"/>
      <c r="T48" s="127"/>
      <c r="U48" s="128"/>
      <c r="V48" s="91"/>
      <c r="W48" s="91"/>
      <c r="X48" s="91"/>
      <c r="Y48" s="91"/>
    </row>
    <row r="49" spans="1:234" s="84" customFormat="1" ht="18.75">
      <c r="A49" s="129"/>
      <c r="B49" s="267" t="s">
        <v>2</v>
      </c>
      <c r="C49" s="269" t="s">
        <v>13</v>
      </c>
      <c r="D49" s="271"/>
      <c r="E49" s="271" t="s">
        <v>87</v>
      </c>
      <c r="F49" s="266"/>
      <c r="I49" s="89"/>
      <c r="K49" s="130"/>
      <c r="L49" s="95" t="s">
        <v>88</v>
      </c>
      <c r="O49" s="126"/>
      <c r="P49" s="87"/>
      <c r="Q49" s="87"/>
      <c r="R49" s="127"/>
      <c r="S49" s="127"/>
      <c r="T49" s="127"/>
      <c r="U49" s="128"/>
      <c r="V49" s="91"/>
      <c r="W49" s="91"/>
      <c r="X49" s="91"/>
      <c r="Y49" s="91"/>
    </row>
    <row r="50" spans="1:234" s="84" customFormat="1" ht="18.75">
      <c r="A50" s="231"/>
      <c r="B50" s="268"/>
      <c r="C50" s="270"/>
      <c r="D50" s="271"/>
      <c r="E50" s="271"/>
      <c r="F50" s="131"/>
      <c r="I50" s="89"/>
      <c r="K50" s="130"/>
      <c r="L50" s="95"/>
      <c r="O50" s="126"/>
      <c r="P50" s="87"/>
      <c r="Q50" s="87"/>
      <c r="R50" s="127"/>
      <c r="S50" s="127"/>
      <c r="T50"/>
      <c r="U50"/>
      <c r="V50"/>
      <c r="W50"/>
    </row>
    <row r="51" spans="1:234" ht="18.75">
      <c r="A51" s="231"/>
      <c r="B51" s="132">
        <v>1</v>
      </c>
      <c r="C51" s="133" t="s">
        <v>89</v>
      </c>
      <c r="D51" s="134"/>
      <c r="E51" s="135">
        <v>90380</v>
      </c>
      <c r="F51" s="4"/>
      <c r="J51" s="124" t="s">
        <v>90</v>
      </c>
      <c r="L51" s="95" t="s">
        <v>91</v>
      </c>
      <c r="T51"/>
      <c r="U51"/>
      <c r="V51"/>
      <c r="W51"/>
      <c r="X51" s="1"/>
      <c r="Y51" s="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</row>
    <row r="52" spans="1:234">
      <c r="A52" s="136"/>
      <c r="B52" s="132">
        <v>2</v>
      </c>
      <c r="C52" s="133" t="s">
        <v>92</v>
      </c>
      <c r="D52" s="134"/>
      <c r="E52" s="135">
        <v>61343</v>
      </c>
      <c r="F52" s="4"/>
      <c r="T52"/>
      <c r="U52"/>
      <c r="V52"/>
      <c r="W52"/>
      <c r="X52" s="1"/>
      <c r="Y52" s="1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</row>
    <row r="53" spans="1:234">
      <c r="A53" s="136"/>
      <c r="B53" s="137">
        <v>3</v>
      </c>
      <c r="C53" s="133" t="s">
        <v>93</v>
      </c>
      <c r="D53" s="134"/>
      <c r="E53" s="135">
        <v>60000</v>
      </c>
      <c r="F53" s="4"/>
      <c r="G53" s="7"/>
      <c r="H53" s="7"/>
      <c r="I53" s="138"/>
      <c r="J53" s="7"/>
      <c r="K53" s="7"/>
      <c r="L53" s="7"/>
      <c r="M53" s="7"/>
      <c r="Q53" s="1"/>
      <c r="R53" s="1"/>
      <c r="S53" s="1"/>
      <c r="T53"/>
      <c r="U53"/>
      <c r="V53"/>
      <c r="W53"/>
      <c r="X53" s="1"/>
      <c r="Y53" s="1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</row>
    <row r="54" spans="1:234">
      <c r="A54" s="136"/>
      <c r="B54" s="132">
        <v>4</v>
      </c>
      <c r="C54" s="139" t="s">
        <v>94</v>
      </c>
      <c r="D54" s="134"/>
      <c r="E54" s="140">
        <v>60000</v>
      </c>
      <c r="F54" s="4"/>
      <c r="G54" s="7"/>
      <c r="H54" s="7"/>
      <c r="I54" s="138"/>
      <c r="J54" s="7"/>
      <c r="K54" s="7"/>
      <c r="L54" s="7"/>
      <c r="M54" s="7"/>
      <c r="Q54" s="1"/>
      <c r="R54" s="1"/>
      <c r="S54" s="1"/>
      <c r="T54"/>
      <c r="U54"/>
      <c r="V54"/>
      <c r="W54"/>
      <c r="X54" s="1"/>
      <c r="Y54" s="1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</row>
    <row r="55" spans="1:234">
      <c r="A55" s="136"/>
      <c r="B55" s="132">
        <v>5</v>
      </c>
      <c r="C55" s="139" t="s">
        <v>95</v>
      </c>
      <c r="D55" s="141"/>
      <c r="E55" s="140">
        <v>68000</v>
      </c>
      <c r="F55" s="4"/>
      <c r="G55" s="7"/>
      <c r="H55" s="7"/>
      <c r="I55" s="138"/>
      <c r="J55" s="7"/>
      <c r="K55" s="7"/>
      <c r="L55" s="7"/>
      <c r="M55" s="7"/>
      <c r="Q55" s="1"/>
      <c r="R55" s="1"/>
      <c r="S55" s="1"/>
      <c r="T55"/>
      <c r="U55"/>
      <c r="V55"/>
      <c r="W55"/>
      <c r="X55" s="1"/>
      <c r="Y55" s="1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</row>
    <row r="56" spans="1:234">
      <c r="A56" s="136"/>
      <c r="B56" s="137">
        <v>6</v>
      </c>
      <c r="C56" s="139" t="s">
        <v>96</v>
      </c>
      <c r="D56" s="134"/>
      <c r="E56" s="140">
        <v>52000</v>
      </c>
      <c r="G56" s="7"/>
      <c r="H56" s="7"/>
      <c r="I56" s="138"/>
      <c r="J56" s="7"/>
      <c r="K56" s="7"/>
      <c r="L56" s="7"/>
      <c r="M56" s="7"/>
      <c r="Q56" s="1"/>
      <c r="R56" s="1"/>
      <c r="S56" s="1"/>
      <c r="T56"/>
      <c r="U56"/>
      <c r="V56"/>
      <c r="W56"/>
      <c r="X56" s="1"/>
      <c r="Y56" s="1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</row>
    <row r="57" spans="1:234">
      <c r="A57" s="136"/>
      <c r="B57" s="132">
        <v>7</v>
      </c>
      <c r="C57" s="139" t="s">
        <v>97</v>
      </c>
      <c r="D57" s="142"/>
      <c r="E57" s="140">
        <v>38000</v>
      </c>
      <c r="G57" s="7"/>
      <c r="H57" s="7"/>
      <c r="I57" s="138"/>
      <c r="J57" s="7"/>
      <c r="K57" s="7"/>
      <c r="L57" s="7"/>
      <c r="M57" s="7"/>
      <c r="Q57" s="1"/>
      <c r="R57" s="1"/>
      <c r="S57" s="1"/>
      <c r="T57"/>
      <c r="U57"/>
      <c r="V57"/>
      <c r="W57"/>
      <c r="X57" s="1"/>
      <c r="Y57" s="1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</row>
    <row r="58" spans="1:234">
      <c r="A58" s="136"/>
      <c r="B58" s="132">
        <v>8</v>
      </c>
      <c r="C58" s="139" t="s">
        <v>98</v>
      </c>
      <c r="D58" s="134"/>
      <c r="E58" s="140">
        <v>31000</v>
      </c>
      <c r="G58" s="7"/>
      <c r="H58" s="7"/>
      <c r="I58" s="138"/>
      <c r="J58" s="7"/>
      <c r="K58" s="7"/>
      <c r="L58" s="7"/>
      <c r="M58" s="7"/>
      <c r="Q58" s="1"/>
      <c r="R58" s="1"/>
      <c r="S58" s="1"/>
      <c r="T58"/>
      <c r="U58"/>
      <c r="V58"/>
      <c r="W58"/>
      <c r="X58" s="1"/>
      <c r="Y58" s="1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</row>
    <row r="59" spans="1:234">
      <c r="A59" s="136"/>
      <c r="B59" s="137">
        <v>9</v>
      </c>
      <c r="C59" s="133" t="s">
        <v>99</v>
      </c>
      <c r="D59" s="134"/>
      <c r="E59" s="135">
        <v>40000</v>
      </c>
      <c r="G59" s="7"/>
      <c r="H59" s="7"/>
      <c r="I59" s="138"/>
      <c r="J59" s="7"/>
      <c r="K59" s="7"/>
      <c r="L59" s="7"/>
      <c r="M59" s="7"/>
      <c r="Q59" s="1"/>
      <c r="R59" s="1"/>
      <c r="S59" s="1"/>
      <c r="T59"/>
      <c r="U59"/>
      <c r="V59"/>
      <c r="W59"/>
      <c r="X59" s="1"/>
      <c r="Y59" s="1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</row>
    <row r="60" spans="1:234">
      <c r="A60" s="136"/>
      <c r="B60" s="132">
        <v>10</v>
      </c>
      <c r="C60" s="133" t="s">
        <v>100</v>
      </c>
      <c r="D60" s="143"/>
      <c r="E60" s="135">
        <v>45000</v>
      </c>
      <c r="G60" s="7"/>
      <c r="H60" s="7"/>
      <c r="I60" s="138"/>
      <c r="J60" s="7"/>
      <c r="K60" s="7"/>
      <c r="L60" s="7"/>
      <c r="M60" s="7"/>
      <c r="Q60" s="1"/>
      <c r="R60" s="1"/>
      <c r="S60" s="1"/>
      <c r="T60"/>
      <c r="U60"/>
      <c r="V60"/>
      <c r="W60"/>
      <c r="X60" s="1"/>
      <c r="Y60" s="1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</row>
    <row r="61" spans="1:234">
      <c r="A61" s="136"/>
      <c r="B61" s="132">
        <v>11</v>
      </c>
      <c r="C61" s="133" t="s">
        <v>101</v>
      </c>
      <c r="D61" s="142"/>
      <c r="E61" s="135">
        <v>35000</v>
      </c>
      <c r="G61" s="7"/>
      <c r="H61" s="7"/>
      <c r="I61" s="138"/>
      <c r="J61" s="7"/>
      <c r="K61" s="7"/>
      <c r="L61" s="7"/>
      <c r="M61" s="7"/>
      <c r="Q61" s="1"/>
      <c r="R61" s="1"/>
      <c r="S61" s="1"/>
      <c r="T61"/>
      <c r="U61"/>
      <c r="V61"/>
      <c r="W61"/>
      <c r="X61" s="1"/>
      <c r="Y61" s="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</row>
    <row r="62" spans="1:234" ht="16.5" customHeight="1">
      <c r="A62" s="136"/>
      <c r="B62" s="137">
        <v>12</v>
      </c>
      <c r="C62" s="133" t="s">
        <v>102</v>
      </c>
      <c r="D62" s="142"/>
      <c r="E62" s="135">
        <v>38000</v>
      </c>
      <c r="F62" s="1" t="s">
        <v>103</v>
      </c>
      <c r="G62" s="7"/>
      <c r="H62" s="7"/>
      <c r="I62" s="138"/>
      <c r="J62" s="7"/>
      <c r="K62" s="7"/>
      <c r="L62" s="7"/>
      <c r="M62" s="7"/>
      <c r="Q62" s="1"/>
      <c r="R62" s="1"/>
      <c r="S62" s="1"/>
      <c r="T62"/>
      <c r="U62"/>
      <c r="V62"/>
      <c r="W62"/>
      <c r="X62" s="1"/>
      <c r="Y62" s="1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</row>
    <row r="63" spans="1:234">
      <c r="A63" s="136"/>
      <c r="B63" s="132">
        <v>13</v>
      </c>
      <c r="C63" s="144" t="s">
        <v>104</v>
      </c>
      <c r="D63" s="142"/>
      <c r="E63" s="145">
        <v>25000</v>
      </c>
      <c r="G63" s="7"/>
      <c r="H63" s="7"/>
      <c r="I63" s="138"/>
      <c r="J63" s="7"/>
      <c r="K63" s="7"/>
      <c r="L63" s="7"/>
      <c r="M63" s="7"/>
      <c r="Q63" s="1"/>
      <c r="R63" s="1"/>
      <c r="S63" s="1"/>
      <c r="T63"/>
      <c r="U63"/>
      <c r="V63"/>
      <c r="W63"/>
      <c r="X63" s="1"/>
      <c r="Y63" s="1"/>
      <c r="HW63"/>
      <c r="HX63"/>
      <c r="HY63"/>
      <c r="HZ63"/>
    </row>
    <row r="64" spans="1:234">
      <c r="A64" s="136"/>
      <c r="B64" s="132">
        <v>14</v>
      </c>
      <c r="C64" s="144" t="s">
        <v>105</v>
      </c>
      <c r="D64" s="142"/>
      <c r="E64" s="145">
        <v>30000</v>
      </c>
      <c r="T64"/>
      <c r="U64"/>
      <c r="V64"/>
      <c r="W64"/>
      <c r="X64" s="1"/>
      <c r="Y64" s="1"/>
      <c r="HW64"/>
      <c r="HX64"/>
      <c r="HY64"/>
      <c r="HZ64"/>
    </row>
    <row r="65" spans="1:234">
      <c r="A65" s="136"/>
      <c r="B65" s="137">
        <v>15</v>
      </c>
      <c r="C65" s="144" t="s">
        <v>106</v>
      </c>
      <c r="D65" s="142"/>
      <c r="E65" s="145">
        <v>28000</v>
      </c>
      <c r="T65"/>
      <c r="U65"/>
      <c r="V65"/>
      <c r="W65"/>
      <c r="X65" s="1"/>
      <c r="Y65" s="1"/>
      <c r="HW65"/>
      <c r="HX65"/>
      <c r="HY65"/>
      <c r="HZ65"/>
    </row>
    <row r="66" spans="1:234" ht="12" customHeight="1">
      <c r="A66" s="146"/>
      <c r="B66" s="132">
        <v>17</v>
      </c>
      <c r="C66" s="144" t="s">
        <v>107</v>
      </c>
      <c r="D66" s="142"/>
      <c r="E66" s="145">
        <v>30000</v>
      </c>
      <c r="T66"/>
      <c r="U66"/>
      <c r="V66"/>
      <c r="W66"/>
      <c r="X66" s="1"/>
      <c r="Y66" s="1"/>
      <c r="HW66"/>
      <c r="HX66"/>
      <c r="HY66"/>
      <c r="HZ66"/>
    </row>
    <row r="67" spans="1:234">
      <c r="A67" s="146"/>
      <c r="B67" s="137">
        <v>18</v>
      </c>
      <c r="C67" s="144" t="s">
        <v>108</v>
      </c>
      <c r="D67" s="147"/>
      <c r="E67" s="145">
        <v>25000</v>
      </c>
      <c r="T67"/>
      <c r="U67"/>
      <c r="V67"/>
      <c r="W67"/>
      <c r="X67" s="1"/>
      <c r="Y67" s="1"/>
      <c r="HW67"/>
      <c r="HX67"/>
      <c r="HY67"/>
      <c r="HZ67"/>
    </row>
    <row r="68" spans="1:234">
      <c r="A68" s="146"/>
      <c r="B68" s="132">
        <v>19</v>
      </c>
      <c r="C68" s="144" t="s">
        <v>109</v>
      </c>
      <c r="D68" s="147"/>
      <c r="E68" s="145">
        <v>24000</v>
      </c>
      <c r="F68"/>
      <c r="G68"/>
      <c r="H68"/>
      <c r="I68"/>
      <c r="J68"/>
      <c r="K68"/>
      <c r="L68"/>
      <c r="M68"/>
      <c r="N68"/>
      <c r="O68" s="14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</row>
    <row r="69" spans="1:234">
      <c r="A69" s="146"/>
      <c r="B69" s="132">
        <v>20</v>
      </c>
      <c r="C69" s="144" t="s">
        <v>110</v>
      </c>
      <c r="D69" s="147"/>
      <c r="E69" s="145">
        <v>25000</v>
      </c>
      <c r="F69"/>
      <c r="G69"/>
      <c r="H69"/>
      <c r="I69"/>
      <c r="J69"/>
      <c r="K69"/>
      <c r="L69"/>
      <c r="M69"/>
      <c r="N69"/>
      <c r="O69" s="148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</row>
    <row r="70" spans="1:234">
      <c r="A70" s="146"/>
      <c r="B70" s="137">
        <v>21</v>
      </c>
      <c r="C70" s="144" t="s">
        <v>111</v>
      </c>
      <c r="D70" s="142"/>
      <c r="E70" s="145">
        <v>37000</v>
      </c>
      <c r="F70"/>
      <c r="G70"/>
      <c r="H70"/>
      <c r="I70"/>
      <c r="J70"/>
      <c r="K70"/>
      <c r="L70"/>
      <c r="M70"/>
      <c r="N70"/>
      <c r="O70" s="148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</row>
    <row r="71" spans="1:234">
      <c r="A71" s="146"/>
      <c r="B71" s="132">
        <v>22</v>
      </c>
      <c r="C71" s="144" t="s">
        <v>112</v>
      </c>
      <c r="D71" s="147"/>
      <c r="E71" s="145">
        <v>24000</v>
      </c>
      <c r="F71"/>
      <c r="G71"/>
      <c r="H71"/>
      <c r="I71"/>
      <c r="J71"/>
      <c r="K71"/>
      <c r="L71"/>
      <c r="M71"/>
      <c r="N71"/>
      <c r="O71" s="148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</row>
    <row r="72" spans="1:234">
      <c r="A72" s="146"/>
      <c r="B72" s="132">
        <v>23</v>
      </c>
      <c r="C72" s="133" t="s">
        <v>113</v>
      </c>
      <c r="D72" s="142"/>
      <c r="E72" s="135">
        <v>24000</v>
      </c>
      <c r="F72"/>
      <c r="G72"/>
      <c r="H72"/>
      <c r="I72"/>
      <c r="J72"/>
      <c r="K72"/>
      <c r="L72"/>
      <c r="M72"/>
      <c r="N72"/>
      <c r="O72" s="148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</row>
    <row r="73" spans="1:234">
      <c r="A73" s="146"/>
      <c r="B73" s="137">
        <v>24</v>
      </c>
      <c r="C73" s="133" t="s">
        <v>114</v>
      </c>
      <c r="D73" s="142"/>
      <c r="E73" s="135">
        <v>35000</v>
      </c>
      <c r="F73"/>
      <c r="G73"/>
      <c r="H73"/>
      <c r="I73"/>
      <c r="J73"/>
      <c r="K73"/>
      <c r="L73"/>
      <c r="M73"/>
      <c r="N73"/>
      <c r="O73" s="148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</row>
    <row r="74" spans="1:234">
      <c r="A74" s="146"/>
      <c r="B74" s="132">
        <v>25</v>
      </c>
      <c r="C74" s="133" t="s">
        <v>115</v>
      </c>
      <c r="D74" s="142"/>
      <c r="E74" s="135">
        <v>43000</v>
      </c>
      <c r="F74"/>
      <c r="G74"/>
      <c r="H74"/>
      <c r="I74"/>
      <c r="J74"/>
      <c r="K74"/>
      <c r="L74"/>
      <c r="M74"/>
      <c r="N74"/>
      <c r="O74" s="148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</row>
    <row r="75" spans="1:234">
      <c r="A75" s="146"/>
      <c r="B75" s="132">
        <v>26</v>
      </c>
      <c r="C75" s="133" t="s">
        <v>116</v>
      </c>
      <c r="D75" s="142"/>
      <c r="E75" s="135">
        <v>29000</v>
      </c>
      <c r="F75"/>
      <c r="G75"/>
      <c r="H75"/>
      <c r="I75"/>
      <c r="J75"/>
      <c r="K75"/>
      <c r="L75"/>
      <c r="M75"/>
      <c r="N75"/>
      <c r="O75" s="148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</row>
    <row r="76" spans="1:234">
      <c r="A76" s="146"/>
      <c r="B76" s="137">
        <v>27</v>
      </c>
      <c r="C76" s="133" t="s">
        <v>117</v>
      </c>
      <c r="D76" s="142"/>
      <c r="E76" s="135">
        <v>21500</v>
      </c>
      <c r="F76"/>
      <c r="G76"/>
      <c r="H76"/>
      <c r="I76"/>
      <c r="J76"/>
      <c r="K76"/>
      <c r="L76"/>
      <c r="M76"/>
      <c r="N76"/>
      <c r="O76" s="148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</row>
    <row r="77" spans="1:234">
      <c r="A77" s="146"/>
      <c r="B77" s="132">
        <v>28</v>
      </c>
      <c r="C77" s="133" t="s">
        <v>118</v>
      </c>
      <c r="D77" s="142"/>
      <c r="E77" s="135">
        <v>33000</v>
      </c>
      <c r="F77"/>
      <c r="G77"/>
      <c r="H77"/>
      <c r="I77"/>
      <c r="J77"/>
      <c r="K77"/>
      <c r="L77"/>
      <c r="M77"/>
      <c r="N77"/>
      <c r="O77" s="148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</row>
    <row r="78" spans="1:234">
      <c r="A78" s="146"/>
      <c r="B78" s="132">
        <v>29</v>
      </c>
      <c r="C78" s="133" t="s">
        <v>119</v>
      </c>
      <c r="D78" s="142"/>
      <c r="E78" s="135">
        <v>35000</v>
      </c>
      <c r="F78"/>
      <c r="G78"/>
      <c r="H78"/>
      <c r="I78"/>
      <c r="J78"/>
      <c r="K78"/>
      <c r="L78"/>
      <c r="M78"/>
      <c r="N78"/>
      <c r="O78" s="14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</row>
    <row r="79" spans="1:234">
      <c r="A79" s="146"/>
      <c r="B79" s="137">
        <v>30</v>
      </c>
      <c r="C79" s="133" t="s">
        <v>120</v>
      </c>
      <c r="D79" s="142"/>
      <c r="E79" s="135">
        <v>42000</v>
      </c>
      <c r="F79"/>
      <c r="G79"/>
      <c r="H79"/>
      <c r="I79"/>
      <c r="J79"/>
      <c r="K79"/>
      <c r="L79"/>
      <c r="M79"/>
      <c r="N79"/>
      <c r="O79" s="148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</row>
    <row r="80" spans="1:234">
      <c r="A80" s="146"/>
      <c r="B80" s="132">
        <v>31</v>
      </c>
      <c r="C80" s="133" t="s">
        <v>121</v>
      </c>
      <c r="D80" s="142"/>
      <c r="E80" s="135">
        <v>25000</v>
      </c>
      <c r="F80"/>
      <c r="G80"/>
      <c r="H80"/>
      <c r="I80"/>
      <c r="J80"/>
      <c r="K80"/>
      <c r="L80"/>
      <c r="M80"/>
      <c r="N80"/>
      <c r="O80" s="148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</row>
    <row r="81" spans="1:234">
      <c r="A81" s="146"/>
      <c r="B81" s="132">
        <v>32</v>
      </c>
      <c r="C81" s="133" t="s">
        <v>73</v>
      </c>
      <c r="D81" s="142"/>
      <c r="E81" s="135">
        <v>14519</v>
      </c>
      <c r="F81"/>
      <c r="G81"/>
      <c r="H81"/>
      <c r="I81"/>
      <c r="J81"/>
      <c r="K81"/>
      <c r="L81"/>
      <c r="M81"/>
      <c r="N81"/>
      <c r="O81" s="148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</row>
    <row r="82" spans="1:234">
      <c r="A82" s="146"/>
      <c r="B82" s="137">
        <v>33</v>
      </c>
      <c r="C82" s="133" t="s">
        <v>122</v>
      </c>
      <c r="D82" s="142"/>
      <c r="E82" s="135">
        <v>40000</v>
      </c>
      <c r="F82"/>
      <c r="G82"/>
      <c r="H82"/>
      <c r="I82"/>
      <c r="J82"/>
      <c r="K82"/>
      <c r="L82"/>
      <c r="M82"/>
      <c r="N82"/>
      <c r="O82" s="148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</row>
    <row r="83" spans="1:234">
      <c r="A83" s="146"/>
      <c r="B83" s="132">
        <v>34</v>
      </c>
      <c r="C83" s="133" t="s">
        <v>123</v>
      </c>
      <c r="D83" s="142"/>
      <c r="E83" s="135">
        <v>40000</v>
      </c>
      <c r="F83"/>
      <c r="G83"/>
      <c r="H83"/>
      <c r="I83"/>
      <c r="J83"/>
      <c r="K83"/>
      <c r="L83"/>
      <c r="M83"/>
      <c r="N83"/>
      <c r="O83" s="148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</row>
    <row r="84" spans="1:234">
      <c r="A84" s="146"/>
      <c r="B84" s="132">
        <v>35</v>
      </c>
      <c r="C84" s="133" t="s">
        <v>124</v>
      </c>
      <c r="D84" s="142"/>
      <c r="E84" s="135">
        <v>40000</v>
      </c>
      <c r="T84"/>
      <c r="U84"/>
      <c r="V84"/>
      <c r="W84"/>
      <c r="X84" s="1"/>
      <c r="Y84" s="1"/>
      <c r="HW84"/>
      <c r="HX84"/>
      <c r="HY84"/>
      <c r="HZ84"/>
    </row>
    <row r="85" spans="1:234">
      <c r="A85" s="146"/>
      <c r="B85" s="137">
        <v>36</v>
      </c>
      <c r="C85" s="133" t="s">
        <v>125</v>
      </c>
      <c r="D85" s="142"/>
      <c r="E85" s="135">
        <v>30000</v>
      </c>
      <c r="T85"/>
      <c r="U85"/>
      <c r="V85"/>
      <c r="W85"/>
      <c r="X85" s="1"/>
      <c r="Y85" s="1"/>
      <c r="HW85"/>
      <c r="HX85"/>
      <c r="HY85"/>
      <c r="HZ85"/>
    </row>
    <row r="86" spans="1:234">
      <c r="A86" s="146"/>
      <c r="B86" s="132">
        <v>37</v>
      </c>
      <c r="C86" s="133" t="s">
        <v>126</v>
      </c>
      <c r="D86" s="142"/>
      <c r="E86" s="135">
        <v>50000</v>
      </c>
      <c r="T86"/>
      <c r="U86"/>
      <c r="V86"/>
      <c r="W86"/>
      <c r="X86" s="1"/>
      <c r="Y86" s="1"/>
      <c r="HW86"/>
      <c r="HX86"/>
      <c r="HY86"/>
      <c r="HZ86"/>
    </row>
    <row r="87" spans="1:234">
      <c r="A87" s="146"/>
      <c r="B87" s="132">
        <v>38</v>
      </c>
      <c r="C87" s="133" t="s">
        <v>127</v>
      </c>
      <c r="D87" s="149"/>
      <c r="E87" s="135">
        <v>30000</v>
      </c>
      <c r="T87"/>
      <c r="U87"/>
      <c r="V87"/>
      <c r="W87"/>
      <c r="X87" s="1"/>
      <c r="Y87" s="1"/>
      <c r="HW87"/>
      <c r="HX87"/>
      <c r="HY87"/>
      <c r="HZ87"/>
    </row>
    <row r="88" spans="1:234">
      <c r="A88" s="150"/>
      <c r="B88" s="137">
        <v>39</v>
      </c>
      <c r="C88" s="133" t="s">
        <v>128</v>
      </c>
      <c r="D88" s="151"/>
      <c r="E88" s="135">
        <v>25000</v>
      </c>
      <c r="T88"/>
      <c r="U88"/>
      <c r="V88"/>
      <c r="W88"/>
      <c r="X88" s="1"/>
      <c r="Y88" s="1"/>
      <c r="HW88"/>
      <c r="HX88"/>
      <c r="HY88"/>
      <c r="HZ88"/>
    </row>
    <row r="89" spans="1:234">
      <c r="A89" s="146"/>
      <c r="B89" s="132">
        <v>40</v>
      </c>
      <c r="C89" s="133" t="s">
        <v>129</v>
      </c>
      <c r="D89" s="151"/>
      <c r="E89" s="135">
        <v>50000</v>
      </c>
      <c r="T89"/>
      <c r="U89"/>
      <c r="V89"/>
      <c r="W89"/>
      <c r="X89" s="1"/>
      <c r="Y89" s="1"/>
      <c r="HW89"/>
      <c r="HX89"/>
      <c r="HY89"/>
      <c r="HZ89"/>
    </row>
    <row r="90" spans="1:234">
      <c r="A90" s="146"/>
      <c r="B90" s="132">
        <v>41</v>
      </c>
      <c r="C90" s="133" t="s">
        <v>130</v>
      </c>
      <c r="D90" s="151"/>
      <c r="E90" s="135">
        <v>40000</v>
      </c>
      <c r="T90"/>
      <c r="U90"/>
      <c r="V90"/>
      <c r="W90"/>
      <c r="X90" s="1"/>
      <c r="Y90" s="1"/>
      <c r="HW90"/>
      <c r="HX90"/>
      <c r="HY90"/>
      <c r="HZ90"/>
    </row>
    <row r="91" spans="1:234">
      <c r="A91" s="146"/>
      <c r="B91" s="137">
        <v>42</v>
      </c>
      <c r="C91" s="133" t="s">
        <v>131</v>
      </c>
      <c r="D91" s="151"/>
      <c r="E91" s="135">
        <v>35000</v>
      </c>
      <c r="T91"/>
      <c r="U91"/>
      <c r="V91"/>
      <c r="W91"/>
      <c r="X91" s="1"/>
      <c r="Y91" s="1"/>
      <c r="HW91"/>
      <c r="HX91"/>
      <c r="HY91"/>
      <c r="HZ91"/>
    </row>
    <row r="92" spans="1:234">
      <c r="A92" s="146"/>
      <c r="B92" s="132">
        <v>43</v>
      </c>
      <c r="C92" s="133" t="s">
        <v>132</v>
      </c>
      <c r="D92" s="151"/>
      <c r="E92" s="135">
        <v>50000</v>
      </c>
      <c r="T92"/>
      <c r="U92"/>
      <c r="V92"/>
      <c r="W92"/>
      <c r="X92" s="1"/>
      <c r="Y92" s="1"/>
      <c r="HW92"/>
      <c r="HX92"/>
      <c r="HY92"/>
      <c r="HZ92"/>
    </row>
    <row r="93" spans="1:234">
      <c r="A93" s="146"/>
      <c r="B93" s="132">
        <v>44</v>
      </c>
      <c r="C93" s="133" t="s">
        <v>133</v>
      </c>
      <c r="D93" s="151"/>
      <c r="E93" s="135">
        <v>40000</v>
      </c>
      <c r="T93"/>
      <c r="U93"/>
      <c r="V93"/>
      <c r="W93"/>
      <c r="X93" s="1"/>
      <c r="Y93" s="1"/>
      <c r="HW93"/>
      <c r="HX93"/>
      <c r="HY93"/>
      <c r="HZ93"/>
    </row>
    <row r="94" spans="1:234">
      <c r="A94" s="146"/>
      <c r="B94" s="137">
        <v>45</v>
      </c>
      <c r="C94" s="133" t="s">
        <v>134</v>
      </c>
      <c r="D94" s="149"/>
      <c r="E94" s="135">
        <v>40000</v>
      </c>
      <c r="T94"/>
      <c r="U94"/>
      <c r="V94"/>
      <c r="W94"/>
      <c r="X94" s="1"/>
      <c r="Y94" s="1"/>
      <c r="HW94"/>
      <c r="HX94"/>
      <c r="HY94"/>
      <c r="HZ94"/>
    </row>
    <row r="95" spans="1:234" s="155" customFormat="1" ht="12.75" customHeight="1">
      <c r="A95" s="150"/>
      <c r="B95" s="132">
        <v>46</v>
      </c>
      <c r="C95" s="133" t="s">
        <v>135</v>
      </c>
      <c r="D95" s="152"/>
      <c r="E95" s="135">
        <v>21500</v>
      </c>
      <c r="F95" s="7"/>
      <c r="G95" s="7"/>
      <c r="H95" s="7"/>
      <c r="I95" s="153"/>
      <c r="J95" s="154"/>
      <c r="K95" s="7"/>
      <c r="L95" s="7"/>
      <c r="M95" s="7"/>
      <c r="N95" s="7"/>
      <c r="O95" s="153"/>
      <c r="P95" s="7"/>
      <c r="Q95" s="154"/>
      <c r="R95" s="7"/>
      <c r="S95" s="7"/>
      <c r="T95"/>
      <c r="U95"/>
      <c r="V95"/>
      <c r="W95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</row>
    <row r="96" spans="1:234">
      <c r="A96" s="146"/>
      <c r="B96" s="132">
        <v>47</v>
      </c>
      <c r="C96" s="133" t="s">
        <v>136</v>
      </c>
      <c r="D96" s="151"/>
      <c r="E96" s="135">
        <v>21500</v>
      </c>
      <c r="T96"/>
      <c r="U96"/>
      <c r="V96"/>
      <c r="W96"/>
      <c r="X96" s="1"/>
      <c r="Y96" s="1"/>
      <c r="HW96"/>
      <c r="HX96"/>
      <c r="HY96"/>
      <c r="HZ96"/>
    </row>
    <row r="97" spans="1:234" ht="26.25">
      <c r="A97" s="146"/>
      <c r="B97" s="137">
        <v>48</v>
      </c>
      <c r="C97" s="133" t="s">
        <v>137</v>
      </c>
      <c r="D97" s="151"/>
      <c r="E97" s="135">
        <v>25000</v>
      </c>
      <c r="T97"/>
      <c r="U97"/>
      <c r="V97"/>
      <c r="W97"/>
      <c r="X97" s="1"/>
      <c r="Y97" s="1"/>
      <c r="HW97"/>
      <c r="HX97"/>
      <c r="HY97"/>
      <c r="HZ97"/>
    </row>
    <row r="98" spans="1:234">
      <c r="A98" s="146"/>
      <c r="B98" s="132">
        <v>49</v>
      </c>
      <c r="C98" s="133" t="s">
        <v>138</v>
      </c>
      <c r="D98" s="151"/>
      <c r="E98" s="135">
        <v>15000</v>
      </c>
      <c r="T98"/>
      <c r="U98"/>
      <c r="V98"/>
      <c r="W98"/>
      <c r="X98" s="1"/>
      <c r="Y98" s="1"/>
      <c r="HW98"/>
      <c r="HX98"/>
      <c r="HY98"/>
      <c r="HZ98"/>
    </row>
    <row r="99" spans="1:234">
      <c r="A99" s="146"/>
      <c r="B99" s="132">
        <v>50</v>
      </c>
      <c r="C99" s="144" t="s">
        <v>139</v>
      </c>
      <c r="D99" s="151"/>
      <c r="E99" s="145">
        <v>35000</v>
      </c>
      <c r="T99"/>
      <c r="U99"/>
      <c r="V99"/>
      <c r="W99"/>
      <c r="X99" s="1"/>
      <c r="Y99" s="1"/>
      <c r="HW99"/>
      <c r="HX99"/>
      <c r="HY99"/>
      <c r="HZ99"/>
    </row>
    <row r="100" spans="1:234">
      <c r="A100" s="146"/>
      <c r="B100" s="137">
        <v>51</v>
      </c>
      <c r="C100" s="144" t="s">
        <v>140</v>
      </c>
      <c r="D100" s="151"/>
      <c r="E100" s="145">
        <v>50000</v>
      </c>
      <c r="T100"/>
      <c r="U100"/>
      <c r="V100"/>
      <c r="W100"/>
      <c r="X100" s="1"/>
      <c r="Y100" s="1"/>
      <c r="HW100"/>
      <c r="HX100"/>
      <c r="HY100"/>
      <c r="HZ100"/>
    </row>
    <row r="101" spans="1:234">
      <c r="A101" s="146"/>
      <c r="B101" s="132">
        <v>52</v>
      </c>
      <c r="C101" s="144" t="s">
        <v>141</v>
      </c>
      <c r="D101" s="151"/>
      <c r="E101" s="145">
        <v>40000</v>
      </c>
      <c r="T101"/>
      <c r="U101"/>
      <c r="V101"/>
      <c r="W101"/>
      <c r="X101" s="1"/>
      <c r="Y101" s="1"/>
      <c r="HW101"/>
      <c r="HX101"/>
      <c r="HY101"/>
      <c r="HZ101"/>
    </row>
    <row r="102" spans="1:234" s="155" customFormat="1" ht="17.25" customHeight="1">
      <c r="A102" s="146"/>
      <c r="B102" s="132">
        <v>53</v>
      </c>
      <c r="C102" s="144" t="s">
        <v>142</v>
      </c>
      <c r="D102" s="151"/>
      <c r="E102" s="145">
        <v>18000</v>
      </c>
      <c r="F102" s="7"/>
      <c r="G102" s="7"/>
      <c r="H102" s="7"/>
      <c r="I102" s="153"/>
      <c r="J102" s="154"/>
      <c r="K102" s="7"/>
      <c r="L102" s="7"/>
      <c r="M102" s="7"/>
      <c r="N102" s="7"/>
      <c r="O102" s="153"/>
      <c r="P102" s="7"/>
      <c r="Q102" s="154"/>
      <c r="R102" s="7"/>
      <c r="S102" s="7"/>
      <c r="T102"/>
      <c r="U102"/>
      <c r="V102"/>
      <c r="W102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</row>
    <row r="103" spans="1:234">
      <c r="A103" s="146"/>
      <c r="B103" s="137">
        <v>54</v>
      </c>
      <c r="C103" s="144" t="s">
        <v>143</v>
      </c>
      <c r="D103" s="151"/>
      <c r="E103" s="145">
        <v>21500</v>
      </c>
      <c r="T103"/>
      <c r="U103"/>
      <c r="V103"/>
      <c r="W103"/>
      <c r="X103" s="1"/>
      <c r="Y103" s="1"/>
      <c r="HW103"/>
      <c r="HX103"/>
      <c r="HY103"/>
      <c r="HZ103"/>
    </row>
    <row r="104" spans="1:234">
      <c r="A104" s="146"/>
      <c r="B104" s="132">
        <v>55</v>
      </c>
      <c r="C104" s="144" t="s">
        <v>144</v>
      </c>
      <c r="D104" s="151"/>
      <c r="E104" s="145">
        <v>21500</v>
      </c>
      <c r="T104"/>
      <c r="U104"/>
      <c r="V104"/>
      <c r="W104"/>
      <c r="X104" s="1"/>
      <c r="Y104" s="1"/>
      <c r="HV104"/>
      <c r="HW104"/>
      <c r="HX104"/>
      <c r="HY104"/>
      <c r="HZ104"/>
    </row>
    <row r="105" spans="1:234" ht="13.5" customHeight="1">
      <c r="A105" s="146"/>
      <c r="B105" s="132">
        <v>56</v>
      </c>
      <c r="C105" s="144" t="s">
        <v>145</v>
      </c>
      <c r="D105" s="151"/>
      <c r="E105" s="145">
        <v>21500</v>
      </c>
      <c r="T105"/>
      <c r="U105"/>
      <c r="V105"/>
      <c r="W105"/>
      <c r="X105" s="1"/>
      <c r="Y105" s="1"/>
      <c r="HV105"/>
      <c r="HW105"/>
      <c r="HX105"/>
      <c r="HY105"/>
      <c r="HZ105"/>
    </row>
    <row r="106" spans="1:234">
      <c r="A106" s="146"/>
      <c r="B106" s="137">
        <v>57</v>
      </c>
      <c r="C106" s="144" t="s">
        <v>146</v>
      </c>
      <c r="D106" s="151"/>
      <c r="E106" s="145">
        <v>21500</v>
      </c>
      <c r="T106"/>
      <c r="U106"/>
      <c r="V106"/>
      <c r="W106"/>
      <c r="X106" s="1"/>
      <c r="Y106" s="1"/>
      <c r="HV106"/>
      <c r="HW106"/>
      <c r="HX106"/>
      <c r="HY106"/>
      <c r="HZ106"/>
    </row>
    <row r="107" spans="1:234">
      <c r="A107" s="146"/>
      <c r="B107" s="132">
        <v>58</v>
      </c>
      <c r="C107" s="144" t="s">
        <v>147</v>
      </c>
      <c r="D107" s="151"/>
      <c r="E107" s="145">
        <v>21500</v>
      </c>
      <c r="T107"/>
      <c r="U107"/>
      <c r="V107"/>
      <c r="W107"/>
      <c r="X107" s="1"/>
      <c r="Y107" s="1"/>
      <c r="HV107"/>
      <c r="HW107"/>
      <c r="HX107"/>
      <c r="HY107"/>
      <c r="HZ107"/>
    </row>
    <row r="108" spans="1:234">
      <c r="A108" s="146"/>
      <c r="B108" s="132">
        <v>59</v>
      </c>
      <c r="C108" s="144" t="s">
        <v>148</v>
      </c>
      <c r="D108" s="151"/>
      <c r="E108" s="145">
        <v>21500</v>
      </c>
      <c r="T108"/>
      <c r="U108"/>
      <c r="V108"/>
      <c r="W108"/>
      <c r="X108" s="1"/>
      <c r="Y108" s="1"/>
      <c r="HV108"/>
      <c r="HW108"/>
      <c r="HX108"/>
      <c r="HY108"/>
      <c r="HZ108"/>
    </row>
    <row r="109" spans="1:234">
      <c r="A109" s="146"/>
      <c r="B109" s="137">
        <v>60</v>
      </c>
      <c r="C109" s="144" t="s">
        <v>149</v>
      </c>
      <c r="D109" s="151"/>
      <c r="E109" s="145">
        <v>21500</v>
      </c>
      <c r="T109"/>
      <c r="U109"/>
      <c r="V109"/>
      <c r="W109"/>
      <c r="X109" s="1"/>
      <c r="Y109" s="1"/>
      <c r="HV109"/>
      <c r="HW109"/>
      <c r="HX109"/>
      <c r="HY109"/>
      <c r="HZ109"/>
    </row>
    <row r="110" spans="1:234">
      <c r="A110" s="146"/>
      <c r="B110" s="132">
        <v>61</v>
      </c>
      <c r="C110" s="144" t="s">
        <v>150</v>
      </c>
      <c r="D110" s="151"/>
      <c r="E110" s="145">
        <v>21500</v>
      </c>
      <c r="T110"/>
      <c r="U110"/>
      <c r="V110"/>
      <c r="W110"/>
      <c r="X110" s="1"/>
      <c r="Y110" s="1"/>
      <c r="HV110"/>
      <c r="HW110"/>
      <c r="HX110"/>
      <c r="HY110"/>
      <c r="HZ110"/>
    </row>
    <row r="111" spans="1:234">
      <c r="A111" s="146"/>
      <c r="B111" s="132">
        <v>62</v>
      </c>
      <c r="C111" s="144" t="s">
        <v>151</v>
      </c>
      <c r="E111" s="145">
        <v>15650</v>
      </c>
      <c r="T111"/>
      <c r="U111"/>
      <c r="V111"/>
      <c r="W111"/>
      <c r="X111" s="1"/>
      <c r="Y111" s="1"/>
      <c r="HV111"/>
      <c r="HW111"/>
      <c r="HX111"/>
      <c r="HY111"/>
      <c r="HZ111"/>
    </row>
    <row r="112" spans="1:234">
      <c r="A112" s="146"/>
      <c r="B112" s="137">
        <v>63</v>
      </c>
      <c r="C112" s="144" t="s">
        <v>152</v>
      </c>
      <c r="D112" s="151"/>
      <c r="E112" s="145">
        <v>21500</v>
      </c>
      <c r="T112"/>
      <c r="U112"/>
      <c r="V112"/>
      <c r="W112"/>
      <c r="X112" s="1"/>
      <c r="Y112" s="1"/>
      <c r="HW112"/>
      <c r="HX112"/>
      <c r="HY112"/>
      <c r="HZ112"/>
    </row>
    <row r="113" spans="1:234">
      <c r="A113" s="146"/>
      <c r="B113" s="132">
        <v>64</v>
      </c>
      <c r="C113" s="144" t="s">
        <v>153</v>
      </c>
      <c r="D113" s="151"/>
      <c r="E113" s="145">
        <v>30000</v>
      </c>
      <c r="T113"/>
      <c r="U113"/>
      <c r="V113"/>
      <c r="W113"/>
      <c r="X113" s="1"/>
      <c r="Y113" s="1"/>
      <c r="HW113"/>
      <c r="HX113"/>
      <c r="HY113"/>
      <c r="HZ113"/>
    </row>
    <row r="114" spans="1:234">
      <c r="A114" s="146"/>
      <c r="B114" s="146">
        <v>65</v>
      </c>
      <c r="C114" s="156" t="s">
        <v>154</v>
      </c>
      <c r="D114" s="156"/>
      <c r="E114" s="156">
        <v>25000</v>
      </c>
      <c r="T114"/>
      <c r="U114"/>
      <c r="V114"/>
      <c r="W114"/>
      <c r="X114" s="1"/>
      <c r="Y114" s="1"/>
      <c r="HW114"/>
      <c r="HX114"/>
      <c r="HY114"/>
      <c r="HZ114"/>
    </row>
    <row r="115" spans="1:234">
      <c r="A115" s="146"/>
      <c r="B115" s="146">
        <v>66</v>
      </c>
      <c r="C115" s="156" t="s">
        <v>71</v>
      </c>
      <c r="D115" s="156"/>
      <c r="E115" s="156">
        <v>24000</v>
      </c>
      <c r="F115"/>
      <c r="G115"/>
      <c r="H115"/>
      <c r="I115"/>
      <c r="J115"/>
      <c r="K115"/>
      <c r="L115"/>
      <c r="M115"/>
      <c r="N115"/>
      <c r="O115" s="148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</row>
    <row r="116" spans="1:234">
      <c r="A116" s="4"/>
      <c r="B116" s="4"/>
      <c r="C116"/>
      <c r="D116"/>
      <c r="E116"/>
      <c r="F116"/>
      <c r="G116"/>
      <c r="H116"/>
      <c r="I116"/>
      <c r="J116"/>
      <c r="K116"/>
      <c r="L116"/>
      <c r="M116"/>
      <c r="N116"/>
      <c r="O116" s="148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</row>
    <row r="117" spans="1:234">
      <c r="A117" s="4"/>
      <c r="B117" s="4"/>
      <c r="C117"/>
      <c r="D117"/>
      <c r="E117"/>
      <c r="F117"/>
      <c r="G117"/>
      <c r="H117"/>
      <c r="I117"/>
      <c r="J117"/>
      <c r="K117"/>
      <c r="L117"/>
      <c r="M117"/>
      <c r="N117"/>
      <c r="O117" s="148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</row>
    <row r="118" spans="1:234">
      <c r="A118" s="4"/>
      <c r="B118" s="4"/>
      <c r="C118"/>
      <c r="D118"/>
      <c r="E118"/>
      <c r="F118"/>
      <c r="G118"/>
      <c r="H118"/>
      <c r="I118"/>
      <c r="J118"/>
      <c r="K118"/>
      <c r="L118"/>
      <c r="M118"/>
      <c r="N118"/>
      <c r="O118" s="14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</row>
    <row r="119" spans="1:234">
      <c r="A119" s="4"/>
      <c r="B119" s="4"/>
      <c r="C119"/>
      <c r="D119"/>
      <c r="E119"/>
      <c r="F119"/>
      <c r="G119"/>
      <c r="H119"/>
      <c r="I119"/>
      <c r="J119"/>
      <c r="K119"/>
      <c r="L119"/>
      <c r="M119"/>
      <c r="N119"/>
      <c r="O119" s="148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</row>
    <row r="120" spans="1:234">
      <c r="A120" s="4"/>
      <c r="B120" s="4"/>
      <c r="C120"/>
      <c r="D120"/>
      <c r="E120"/>
      <c r="F120"/>
      <c r="G120"/>
      <c r="H120"/>
      <c r="I120"/>
      <c r="J120"/>
      <c r="K120"/>
      <c r="L120"/>
      <c r="M120"/>
      <c r="N120"/>
      <c r="O120" s="148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</row>
    <row r="121" spans="1:234">
      <c r="A121" s="4"/>
      <c r="B121" s="4"/>
      <c r="C121"/>
      <c r="D121"/>
      <c r="E121"/>
      <c r="F121"/>
      <c r="G121"/>
      <c r="H121"/>
      <c r="I121"/>
      <c r="J121"/>
      <c r="K121"/>
      <c r="L121"/>
      <c r="M121"/>
      <c r="N121"/>
      <c r="O121" s="148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</row>
    <row r="122" spans="1:234">
      <c r="A122" s="4"/>
      <c r="B122" s="4"/>
      <c r="C122"/>
      <c r="D122"/>
      <c r="E122"/>
      <c r="F122"/>
      <c r="G122"/>
      <c r="H122"/>
      <c r="I122"/>
      <c r="J122"/>
      <c r="K122"/>
      <c r="L122"/>
      <c r="M122"/>
      <c r="N122"/>
      <c r="O122" s="148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</row>
    <row r="123" spans="1:234">
      <c r="A123" s="4"/>
      <c r="B123" s="4"/>
      <c r="C123"/>
      <c r="D123"/>
      <c r="E123"/>
      <c r="F123"/>
      <c r="G123"/>
      <c r="H123"/>
      <c r="I123"/>
      <c r="J123"/>
      <c r="K123"/>
      <c r="L123"/>
      <c r="M123"/>
      <c r="N123"/>
      <c r="O123" s="148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</row>
    <row r="124" spans="1:234">
      <c r="A124" s="4"/>
      <c r="B124" s="4"/>
      <c r="C124"/>
      <c r="D124"/>
      <c r="E124"/>
      <c r="F124"/>
      <c r="G124"/>
      <c r="H124"/>
      <c r="I124"/>
      <c r="J124"/>
      <c r="K124"/>
      <c r="L124"/>
      <c r="M124"/>
      <c r="N124"/>
      <c r="O124" s="148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</row>
    <row r="125" spans="1:234">
      <c r="A125" s="4"/>
      <c r="B125" s="4"/>
      <c r="C125"/>
      <c r="D125"/>
      <c r="E125"/>
      <c r="F125"/>
      <c r="G125"/>
      <c r="H125"/>
      <c r="I125"/>
      <c r="J125"/>
      <c r="K125"/>
      <c r="L125"/>
      <c r="M125"/>
      <c r="N125"/>
      <c r="O125" s="148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</row>
    <row r="126" spans="1:234">
      <c r="A126" s="4"/>
      <c r="B126" s="4"/>
      <c r="C126"/>
      <c r="D126"/>
      <c r="E126"/>
      <c r="F126"/>
      <c r="G126"/>
      <c r="H126"/>
      <c r="I126"/>
      <c r="J126"/>
      <c r="K126"/>
      <c r="L126"/>
      <c r="M126"/>
      <c r="N126"/>
      <c r="O126" s="148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</row>
    <row r="127" spans="1:234">
      <c r="A127" s="4"/>
      <c r="B127" s="4"/>
      <c r="C127"/>
      <c r="D127"/>
      <c r="E127"/>
      <c r="F127"/>
      <c r="G127"/>
      <c r="H127"/>
      <c r="I127"/>
      <c r="J127"/>
      <c r="K127"/>
      <c r="L127"/>
      <c r="M127"/>
      <c r="N127"/>
      <c r="O127" s="148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</row>
    <row r="128" spans="1:234">
      <c r="A128" s="4"/>
      <c r="B128" s="4"/>
      <c r="C128"/>
      <c r="D128"/>
      <c r="E128"/>
      <c r="F128"/>
      <c r="G128"/>
      <c r="H128"/>
      <c r="I128"/>
      <c r="J128"/>
      <c r="K128"/>
      <c r="L128"/>
      <c r="M128"/>
      <c r="N128"/>
      <c r="O128" s="14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</row>
    <row r="129" spans="1:234">
      <c r="A129" s="4"/>
      <c r="B129" s="4"/>
      <c r="C129"/>
      <c r="D129"/>
      <c r="E129"/>
      <c r="F129"/>
      <c r="G129"/>
      <c r="H129"/>
      <c r="I129"/>
      <c r="J129"/>
      <c r="K129"/>
      <c r="L129"/>
      <c r="M129"/>
      <c r="N129"/>
      <c r="O129" s="148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</row>
    <row r="130" spans="1:234">
      <c r="A130" s="4"/>
      <c r="B130" s="4"/>
      <c r="C130"/>
      <c r="D130"/>
      <c r="E130"/>
      <c r="F130"/>
      <c r="G130"/>
      <c r="H130"/>
      <c r="I130"/>
      <c r="J130"/>
      <c r="K130"/>
      <c r="L130"/>
      <c r="M130"/>
      <c r="N130"/>
      <c r="O130" s="148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</row>
    <row r="131" spans="1:234">
      <c r="A131" s="4"/>
      <c r="B131" s="4"/>
      <c r="C131"/>
      <c r="D131"/>
      <c r="E131"/>
      <c r="F131"/>
      <c r="G131"/>
      <c r="H131"/>
      <c r="I131"/>
      <c r="J131"/>
      <c r="K131"/>
      <c r="L131"/>
      <c r="M131"/>
      <c r="N131"/>
      <c r="O131" s="148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</row>
    <row r="132" spans="1:234">
      <c r="A132" s="4"/>
      <c r="B132" s="4"/>
      <c r="C132"/>
      <c r="D132"/>
      <c r="E132"/>
      <c r="F132"/>
      <c r="G132"/>
      <c r="H132"/>
      <c r="I132"/>
      <c r="J132"/>
      <c r="K132"/>
      <c r="L132"/>
      <c r="M132"/>
      <c r="N132"/>
      <c r="O132" s="148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</row>
    <row r="133" spans="1:234">
      <c r="A133" s="4"/>
      <c r="B133" s="4"/>
      <c r="C133"/>
      <c r="D133"/>
      <c r="E133"/>
      <c r="F133"/>
      <c r="G133"/>
      <c r="H133"/>
      <c r="I133"/>
      <c r="J133"/>
      <c r="K133"/>
      <c r="L133"/>
      <c r="M133"/>
      <c r="N133"/>
      <c r="O133" s="148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</row>
    <row r="134" spans="1:234">
      <c r="A134" s="4"/>
      <c r="B134" s="4"/>
      <c r="C134"/>
      <c r="D134"/>
      <c r="E134"/>
      <c r="F134"/>
      <c r="G134"/>
      <c r="H134"/>
      <c r="I134"/>
      <c r="J134"/>
      <c r="K134"/>
      <c r="L134"/>
      <c r="M134"/>
      <c r="N134"/>
      <c r="O134" s="148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</row>
    <row r="135" spans="1:234">
      <c r="A135" s="4"/>
      <c r="B135" s="4"/>
      <c r="C135"/>
      <c r="D135"/>
      <c r="E135"/>
      <c r="F135"/>
      <c r="G135"/>
      <c r="H135"/>
      <c r="I135"/>
      <c r="J135"/>
      <c r="K135"/>
      <c r="L135"/>
      <c r="M135"/>
      <c r="N135"/>
      <c r="O135" s="148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</row>
    <row r="136" spans="1:234">
      <c r="A136" s="4"/>
      <c r="B136" s="4"/>
      <c r="C136"/>
      <c r="D136"/>
      <c r="E136"/>
      <c r="F136"/>
      <c r="G136"/>
      <c r="H136"/>
      <c r="I136"/>
      <c r="J136"/>
      <c r="K136"/>
      <c r="L136"/>
      <c r="M136"/>
      <c r="N136"/>
      <c r="O136" s="148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</row>
    <row r="137" spans="1:234">
      <c r="A137" s="4"/>
      <c r="B137" s="4"/>
      <c r="C137"/>
      <c r="D137"/>
      <c r="E137"/>
      <c r="F137"/>
      <c r="G137"/>
      <c r="H137"/>
      <c r="I137"/>
      <c r="J137"/>
      <c r="K137"/>
      <c r="L137"/>
      <c r="M137"/>
      <c r="N137"/>
      <c r="O137" s="148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</row>
    <row r="138" spans="1:234">
      <c r="A138" s="4"/>
      <c r="B138" s="4"/>
      <c r="C138"/>
      <c r="D138"/>
      <c r="E138"/>
      <c r="F138"/>
      <c r="G138"/>
      <c r="H138"/>
      <c r="I138"/>
      <c r="J138"/>
      <c r="K138"/>
      <c r="L138"/>
      <c r="M138"/>
      <c r="N138"/>
      <c r="O138" s="14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</row>
    <row r="139" spans="1:234">
      <c r="A139" s="4"/>
      <c r="B139" s="4"/>
      <c r="C139"/>
      <c r="D139"/>
      <c r="E139"/>
      <c r="F139"/>
      <c r="G139"/>
      <c r="H139"/>
      <c r="I139"/>
      <c r="J139"/>
      <c r="K139"/>
      <c r="L139"/>
      <c r="M139"/>
      <c r="N139"/>
      <c r="O139" s="148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</row>
    <row r="140" spans="1:234">
      <c r="A140" s="4"/>
      <c r="B140" s="4"/>
      <c r="C140"/>
      <c r="D140"/>
      <c r="E140"/>
      <c r="F140"/>
      <c r="G140"/>
      <c r="H140"/>
      <c r="I140"/>
      <c r="J140"/>
      <c r="K140"/>
      <c r="L140"/>
      <c r="M140"/>
      <c r="N140"/>
      <c r="O140" s="148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</row>
    <row r="141" spans="1:234">
      <c r="A141" s="4"/>
      <c r="B141" s="4"/>
      <c r="C141"/>
      <c r="D141"/>
      <c r="E141"/>
      <c r="F141"/>
      <c r="G141"/>
      <c r="H141"/>
      <c r="I141"/>
      <c r="J141"/>
      <c r="K141"/>
      <c r="L141"/>
      <c r="M141"/>
      <c r="N141"/>
      <c r="O141" s="148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</row>
    <row r="142" spans="1:234">
      <c r="A142" s="4"/>
      <c r="B142" s="4"/>
      <c r="C142"/>
      <c r="D142"/>
      <c r="E142"/>
      <c r="F142"/>
      <c r="G142"/>
      <c r="H142"/>
      <c r="I142"/>
      <c r="J142"/>
      <c r="K142"/>
      <c r="L142"/>
      <c r="M142"/>
      <c r="N142"/>
      <c r="O142" s="148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</row>
    <row r="143" spans="1:234">
      <c r="A143" s="4"/>
      <c r="B143" s="4"/>
      <c r="C143"/>
      <c r="D143"/>
      <c r="E143"/>
      <c r="F143"/>
      <c r="G143"/>
      <c r="H143"/>
      <c r="I143"/>
      <c r="J143"/>
      <c r="K143"/>
      <c r="L143"/>
      <c r="M143"/>
      <c r="N143"/>
      <c r="O143" s="148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</row>
    <row r="144" spans="1:234">
      <c r="A144" s="4"/>
      <c r="B144" s="4"/>
      <c r="C144"/>
      <c r="D144"/>
      <c r="E144"/>
      <c r="F144"/>
      <c r="G144"/>
      <c r="H144"/>
      <c r="I144"/>
      <c r="J144"/>
      <c r="K144"/>
      <c r="L144"/>
      <c r="M144"/>
      <c r="N144"/>
      <c r="O144" s="148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</row>
    <row r="145" spans="1:234">
      <c r="A145" s="4"/>
      <c r="B145" s="4"/>
      <c r="C145"/>
      <c r="D145"/>
      <c r="E145"/>
      <c r="F145"/>
      <c r="G145"/>
      <c r="H145"/>
      <c r="I145"/>
      <c r="J145"/>
      <c r="K145"/>
      <c r="L145"/>
      <c r="M145"/>
      <c r="N145"/>
      <c r="O145" s="148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</row>
    <row r="146" spans="1:234">
      <c r="A146" s="4"/>
      <c r="B146" s="4"/>
      <c r="C146"/>
      <c r="D146"/>
      <c r="E146"/>
      <c r="F146"/>
      <c r="G146"/>
      <c r="H146"/>
      <c r="I146"/>
      <c r="J146"/>
      <c r="K146"/>
      <c r="L146"/>
      <c r="M146"/>
      <c r="N146"/>
      <c r="O146" s="148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</row>
    <row r="147" spans="1:234">
      <c r="A147" s="4"/>
      <c r="B147" s="4"/>
      <c r="C147"/>
      <c r="D147"/>
      <c r="E147"/>
      <c r="F147"/>
      <c r="G147"/>
      <c r="H147"/>
      <c r="I147"/>
      <c r="J147"/>
      <c r="K147"/>
      <c r="L147"/>
      <c r="M147"/>
      <c r="N147"/>
      <c r="O147" s="148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</row>
    <row r="148" spans="1:234">
      <c r="A148" s="4"/>
      <c r="B148" s="4"/>
      <c r="C148"/>
      <c r="D148"/>
      <c r="E148"/>
      <c r="F148"/>
      <c r="G148"/>
      <c r="H148"/>
      <c r="I148"/>
      <c r="J148"/>
      <c r="K148"/>
      <c r="L148"/>
      <c r="M148"/>
      <c r="N148"/>
      <c r="O148" s="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</row>
    <row r="149" spans="1:234">
      <c r="A149" s="4"/>
      <c r="B149" s="4"/>
      <c r="C149"/>
      <c r="D149"/>
      <c r="E149"/>
      <c r="F149"/>
      <c r="G149"/>
      <c r="H149"/>
      <c r="I149"/>
      <c r="J149"/>
      <c r="K149"/>
      <c r="L149"/>
      <c r="M149"/>
      <c r="N149"/>
      <c r="O149" s="148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</row>
    <row r="150" spans="1:234">
      <c r="A150" s="4"/>
      <c r="B150" s="4"/>
      <c r="C150"/>
      <c r="D150"/>
      <c r="E150"/>
      <c r="F150"/>
      <c r="G150"/>
      <c r="H150"/>
      <c r="I150"/>
      <c r="J150"/>
      <c r="K150"/>
      <c r="L150"/>
      <c r="M150"/>
      <c r="N150"/>
      <c r="O150" s="148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</row>
    <row r="151" spans="1:234">
      <c r="A151" s="4"/>
      <c r="B151" s="4"/>
      <c r="C151"/>
      <c r="D151"/>
      <c r="E151"/>
      <c r="F151"/>
      <c r="G151"/>
      <c r="H151"/>
      <c r="I151"/>
      <c r="J151"/>
      <c r="K151"/>
      <c r="L151"/>
      <c r="M151"/>
      <c r="N151"/>
      <c r="O151" s="148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</row>
    <row r="152" spans="1:234">
      <c r="A152" s="4"/>
      <c r="B152" s="4"/>
      <c r="C152"/>
      <c r="D152"/>
      <c r="E152"/>
      <c r="F152"/>
      <c r="G152"/>
      <c r="H152"/>
      <c r="I152"/>
      <c r="J152"/>
      <c r="K152"/>
      <c r="L152"/>
      <c r="M152"/>
      <c r="N152"/>
      <c r="O152" s="148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</row>
    <row r="153" spans="1:234">
      <c r="A153" s="4"/>
      <c r="B153" s="4"/>
      <c r="C153"/>
      <c r="D153"/>
      <c r="E153"/>
      <c r="F153"/>
      <c r="G153"/>
      <c r="H153"/>
      <c r="I153"/>
      <c r="J153"/>
      <c r="K153"/>
      <c r="L153"/>
      <c r="M153"/>
      <c r="N153"/>
      <c r="O153" s="148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</row>
    <row r="154" spans="1:234">
      <c r="A154" s="4"/>
      <c r="B154" s="4"/>
      <c r="C154"/>
      <c r="D154"/>
      <c r="E154"/>
      <c r="F154"/>
      <c r="G154"/>
      <c r="H154"/>
      <c r="I154"/>
      <c r="J154"/>
      <c r="K154"/>
      <c r="L154"/>
      <c r="M154"/>
      <c r="N154"/>
      <c r="O154" s="148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</row>
    <row r="155" spans="1:234">
      <c r="A155" s="4"/>
      <c r="B155" s="4"/>
      <c r="C155"/>
      <c r="D155"/>
      <c r="E155"/>
      <c r="F155"/>
      <c r="G155"/>
      <c r="H155"/>
      <c r="I155"/>
      <c r="J155"/>
      <c r="K155"/>
      <c r="L155"/>
      <c r="M155"/>
      <c r="N155"/>
      <c r="O155" s="148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</row>
    <row r="156" spans="1:234">
      <c r="A156" s="4"/>
      <c r="B156" s="4"/>
      <c r="C156"/>
      <c r="D156"/>
      <c r="E156"/>
      <c r="F156"/>
      <c r="G156"/>
      <c r="H156"/>
      <c r="I156"/>
      <c r="J156"/>
      <c r="K156"/>
      <c r="L156"/>
      <c r="M156"/>
      <c r="N156"/>
      <c r="O156" s="148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</row>
    <row r="157" spans="1:234">
      <c r="A157" s="4"/>
      <c r="B157" s="4"/>
      <c r="C157"/>
      <c r="D157"/>
      <c r="E157"/>
      <c r="F157"/>
      <c r="G157"/>
      <c r="H157"/>
      <c r="I157"/>
      <c r="J157"/>
      <c r="K157"/>
      <c r="L157"/>
      <c r="M157"/>
      <c r="N157"/>
      <c r="O157" s="148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</row>
    <row r="158" spans="1:234">
      <c r="A158" s="4"/>
      <c r="B158" s="4"/>
      <c r="C158"/>
      <c r="D158"/>
      <c r="E158"/>
      <c r="F158"/>
      <c r="G158"/>
      <c r="H158"/>
      <c r="I158"/>
      <c r="J158"/>
      <c r="K158"/>
      <c r="L158"/>
      <c r="M158"/>
      <c r="N158"/>
      <c r="O158" s="14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</row>
    <row r="159" spans="1:234">
      <c r="A159" s="4"/>
      <c r="B159" s="4"/>
      <c r="C159"/>
      <c r="D159"/>
      <c r="E159"/>
      <c r="F159"/>
      <c r="G159"/>
      <c r="H159"/>
      <c r="I159"/>
      <c r="J159"/>
      <c r="K159"/>
      <c r="L159"/>
      <c r="M159"/>
      <c r="N159"/>
      <c r="O159" s="148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</row>
    <row r="160" spans="1:234">
      <c r="A160" s="4"/>
      <c r="B160" s="4"/>
      <c r="C160"/>
      <c r="D160"/>
      <c r="E160"/>
      <c r="F160"/>
      <c r="G160"/>
      <c r="H160"/>
      <c r="I160"/>
      <c r="J160"/>
      <c r="K160"/>
      <c r="L160"/>
      <c r="M160"/>
      <c r="N160"/>
      <c r="O160" s="148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</row>
    <row r="161" spans="1:234">
      <c r="A161" s="4"/>
      <c r="B161" s="4"/>
      <c r="C161"/>
      <c r="D161"/>
      <c r="E161"/>
      <c r="F161"/>
      <c r="G161"/>
      <c r="H161"/>
      <c r="I161"/>
      <c r="J161"/>
      <c r="K161"/>
      <c r="L161"/>
      <c r="M161"/>
      <c r="N161"/>
      <c r="O161" s="148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</row>
    <row r="162" spans="1:234">
      <c r="A162" s="4"/>
      <c r="B162" s="4"/>
      <c r="C162"/>
      <c r="D162"/>
      <c r="E162"/>
      <c r="F162"/>
      <c r="G162"/>
      <c r="H162"/>
      <c r="I162"/>
      <c r="J162"/>
      <c r="K162"/>
      <c r="L162"/>
      <c r="M162"/>
      <c r="N162"/>
      <c r="O162" s="148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</row>
    <row r="163" spans="1:234">
      <c r="A163" s="4"/>
      <c r="B163" s="4"/>
      <c r="C163"/>
      <c r="D163"/>
      <c r="E163"/>
      <c r="F163"/>
      <c r="G163"/>
      <c r="H163"/>
      <c r="I163"/>
      <c r="J163"/>
      <c r="K163"/>
      <c r="L163"/>
      <c r="M163"/>
      <c r="N163"/>
      <c r="O163" s="148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</row>
    <row r="164" spans="1:234">
      <c r="A164" s="4"/>
      <c r="B164" s="4"/>
      <c r="C164"/>
      <c r="D164"/>
      <c r="E164"/>
      <c r="F164"/>
      <c r="G164"/>
      <c r="H164"/>
      <c r="I164"/>
      <c r="J164"/>
      <c r="K164"/>
      <c r="L164"/>
      <c r="M164"/>
      <c r="N164"/>
      <c r="O164" s="148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</row>
    <row r="165" spans="1:234">
      <c r="A165" s="4"/>
      <c r="B165" s="4"/>
      <c r="C165"/>
      <c r="D165"/>
      <c r="E165"/>
      <c r="F165"/>
      <c r="G165"/>
      <c r="H165"/>
      <c r="I165"/>
      <c r="J165"/>
      <c r="K165"/>
      <c r="L165"/>
      <c r="M165"/>
      <c r="N165"/>
      <c r="O165" s="14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</row>
    <row r="166" spans="1:234">
      <c r="A166" s="4"/>
      <c r="B166" s="4"/>
      <c r="C166"/>
      <c r="D166"/>
      <c r="E166"/>
      <c r="F166"/>
      <c r="G166"/>
      <c r="H166"/>
      <c r="I166"/>
      <c r="J166"/>
      <c r="K166"/>
      <c r="L166"/>
      <c r="M166"/>
      <c r="N166"/>
      <c r="O166" s="14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</row>
    <row r="167" spans="1:234">
      <c r="A167" s="4"/>
      <c r="B167" s="4"/>
      <c r="C167"/>
      <c r="D167"/>
      <c r="E167"/>
      <c r="F167"/>
      <c r="G167"/>
      <c r="H167"/>
      <c r="I167"/>
      <c r="J167"/>
      <c r="K167"/>
      <c r="L167"/>
      <c r="M167"/>
      <c r="N167"/>
      <c r="O167" s="148"/>
      <c r="P167"/>
      <c r="Q167"/>
      <c r="R167"/>
      <c r="S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</row>
    <row r="168" spans="1:234">
      <c r="A168" s="4"/>
      <c r="B168" s="4"/>
      <c r="C168"/>
      <c r="D168"/>
      <c r="E168"/>
      <c r="F168"/>
      <c r="G168"/>
      <c r="H168"/>
      <c r="I168"/>
      <c r="J168"/>
      <c r="K168"/>
      <c r="L168"/>
      <c r="M168"/>
      <c r="N168"/>
      <c r="O168" s="148"/>
      <c r="P168"/>
      <c r="Q168"/>
      <c r="R168"/>
      <c r="S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</row>
    <row r="169" spans="1:234">
      <c r="A169" s="4"/>
      <c r="B169" s="4"/>
      <c r="C169"/>
      <c r="D169"/>
      <c r="E169"/>
      <c r="F169"/>
      <c r="G169"/>
      <c r="H169"/>
      <c r="I169"/>
      <c r="J169"/>
      <c r="K169"/>
      <c r="L169"/>
      <c r="M169"/>
      <c r="N169"/>
      <c r="O169" s="148"/>
      <c r="P169"/>
      <c r="Q169"/>
      <c r="R169"/>
      <c r="S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</row>
    <row r="170" spans="1:234">
      <c r="A170" s="4"/>
      <c r="B170" s="4"/>
      <c r="C170"/>
      <c r="D170"/>
      <c r="E170"/>
      <c r="F170"/>
      <c r="G170"/>
      <c r="H170"/>
      <c r="I170"/>
      <c r="J170"/>
      <c r="K170"/>
      <c r="L170"/>
      <c r="M170"/>
      <c r="N170"/>
      <c r="O170" s="148"/>
      <c r="P170"/>
      <c r="Q170"/>
      <c r="R170"/>
      <c r="S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</row>
    <row r="171" spans="1:234">
      <c r="A171" s="4"/>
      <c r="B171" s="4"/>
      <c r="C171"/>
      <c r="D171"/>
      <c r="E171"/>
      <c r="F171"/>
      <c r="G171"/>
      <c r="H171"/>
      <c r="I171"/>
      <c r="J171"/>
      <c r="K171"/>
      <c r="L171"/>
      <c r="M171"/>
      <c r="N171"/>
      <c r="O171" s="148"/>
      <c r="P171"/>
      <c r="Q171"/>
      <c r="R171"/>
      <c r="S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</row>
    <row r="172" spans="1:234">
      <c r="A172" s="4"/>
      <c r="B172" s="4"/>
      <c r="C172"/>
      <c r="D172"/>
      <c r="E172"/>
      <c r="F172"/>
      <c r="G172"/>
      <c r="H172"/>
      <c r="I172"/>
      <c r="J172"/>
      <c r="K172"/>
      <c r="L172"/>
      <c r="M172"/>
      <c r="N172"/>
      <c r="O172" s="148"/>
      <c r="P172"/>
      <c r="Q172"/>
      <c r="R172"/>
      <c r="S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</row>
    <row r="173" spans="1:234">
      <c r="A173" s="4"/>
      <c r="B173" s="4"/>
      <c r="C173"/>
      <c r="D173"/>
      <c r="E173"/>
      <c r="F173"/>
      <c r="G173"/>
      <c r="H173"/>
      <c r="I173"/>
      <c r="J173"/>
      <c r="K173"/>
      <c r="L173"/>
      <c r="M173"/>
      <c r="N173"/>
      <c r="O173" s="148"/>
      <c r="P173"/>
      <c r="Q173"/>
      <c r="R173"/>
      <c r="S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</row>
    <row r="174" spans="1:234">
      <c r="A174" s="4"/>
      <c r="B174" s="4"/>
      <c r="C174"/>
      <c r="D174"/>
      <c r="E174"/>
      <c r="F174"/>
      <c r="G174"/>
      <c r="H174"/>
      <c r="I174"/>
      <c r="J174"/>
      <c r="K174"/>
      <c r="L174"/>
      <c r="M174"/>
      <c r="N174"/>
      <c r="O174" s="148"/>
      <c r="P174"/>
      <c r="Q174"/>
      <c r="R174"/>
      <c r="S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</row>
    <row r="175" spans="1:234">
      <c r="A175" s="4"/>
      <c r="B175" s="4"/>
      <c r="C175"/>
      <c r="D175"/>
      <c r="E175"/>
      <c r="F175"/>
      <c r="G175"/>
      <c r="H175"/>
      <c r="I175"/>
      <c r="J175"/>
      <c r="K175"/>
      <c r="L175"/>
      <c r="M175"/>
      <c r="N175"/>
      <c r="O175" s="148"/>
      <c r="P175"/>
      <c r="Q175"/>
      <c r="R175"/>
      <c r="S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</row>
    <row r="176" spans="1:234">
      <c r="A176" s="4"/>
      <c r="B176" s="4"/>
      <c r="C176"/>
      <c r="D176"/>
      <c r="E176"/>
      <c r="F176"/>
      <c r="G176"/>
      <c r="H176"/>
      <c r="I176"/>
      <c r="J176"/>
      <c r="K176"/>
      <c r="L176"/>
      <c r="M176"/>
      <c r="N176"/>
      <c r="O176" s="148"/>
      <c r="P176"/>
      <c r="Q176"/>
      <c r="R176"/>
      <c r="S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</row>
    <row r="177" spans="1:234">
      <c r="A177" s="4"/>
      <c r="B177" s="4"/>
      <c r="C177"/>
      <c r="D177"/>
      <c r="E177"/>
      <c r="F177"/>
      <c r="G177"/>
      <c r="H177"/>
      <c r="I177"/>
      <c r="J177"/>
      <c r="K177"/>
      <c r="L177"/>
      <c r="M177"/>
      <c r="N177"/>
      <c r="O177" s="148"/>
      <c r="P177"/>
      <c r="Q177"/>
      <c r="R177"/>
      <c r="S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</row>
    <row r="178" spans="1:234">
      <c r="A178" s="4"/>
      <c r="B178" s="4"/>
      <c r="C178"/>
      <c r="D178"/>
      <c r="E178"/>
      <c r="F178"/>
      <c r="G178"/>
      <c r="H178"/>
      <c r="I178"/>
      <c r="J178"/>
      <c r="K178"/>
      <c r="L178"/>
      <c r="M178"/>
      <c r="N178"/>
      <c r="O178" s="148"/>
      <c r="P178"/>
      <c r="Q178"/>
      <c r="R178"/>
      <c r="S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</row>
    <row r="179" spans="1:234">
      <c r="A179" s="4"/>
      <c r="B179" s="4"/>
      <c r="C179"/>
      <c r="D179"/>
      <c r="E179"/>
      <c r="F179"/>
      <c r="G179"/>
      <c r="H179"/>
      <c r="I179"/>
      <c r="J179"/>
      <c r="K179"/>
      <c r="L179"/>
      <c r="M179"/>
      <c r="N179"/>
      <c r="O179" s="148"/>
      <c r="P179"/>
      <c r="Q179"/>
      <c r="R179"/>
      <c r="S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</row>
    <row r="180" spans="1:234">
      <c r="A180" s="4"/>
      <c r="B180" s="4"/>
      <c r="C180"/>
      <c r="D180"/>
      <c r="E180"/>
      <c r="F180"/>
      <c r="G180"/>
      <c r="H180"/>
      <c r="I180"/>
      <c r="J180"/>
      <c r="K180"/>
      <c r="L180"/>
      <c r="M180"/>
      <c r="N180"/>
      <c r="O180" s="148"/>
      <c r="P180"/>
      <c r="Q180"/>
      <c r="R180"/>
      <c r="S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</row>
    <row r="181" spans="1:234">
      <c r="A181" s="4"/>
      <c r="B181" s="4"/>
      <c r="C181"/>
      <c r="D181"/>
      <c r="E181"/>
      <c r="F181"/>
      <c r="G181"/>
      <c r="H181"/>
      <c r="I181"/>
      <c r="J181"/>
      <c r="K181"/>
      <c r="L181"/>
      <c r="M181"/>
      <c r="N181"/>
      <c r="O181" s="148"/>
      <c r="P181"/>
      <c r="Q181"/>
      <c r="R181"/>
      <c r="S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</row>
    <row r="182" spans="1:234">
      <c r="A182" s="4"/>
      <c r="B182" s="4"/>
      <c r="C182"/>
      <c r="D182"/>
      <c r="E182"/>
      <c r="F182"/>
      <c r="G182"/>
      <c r="H182"/>
      <c r="I182"/>
      <c r="J182"/>
      <c r="K182"/>
      <c r="L182"/>
      <c r="M182"/>
      <c r="N182"/>
      <c r="O182" s="148"/>
      <c r="P182"/>
      <c r="Q182"/>
      <c r="R182"/>
      <c r="S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</row>
    <row r="183" spans="1:234">
      <c r="A183" s="4"/>
      <c r="B183" s="4"/>
      <c r="C183"/>
      <c r="D183"/>
      <c r="E183"/>
      <c r="F183"/>
      <c r="G183"/>
      <c r="H183"/>
      <c r="I183"/>
      <c r="J183"/>
      <c r="K183"/>
      <c r="L183"/>
      <c r="M183"/>
      <c r="N183"/>
      <c r="O183" s="148"/>
      <c r="P183"/>
      <c r="Q183"/>
      <c r="R183"/>
      <c r="S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</row>
    <row r="184" spans="1:234">
      <c r="A184" s="4"/>
      <c r="B184" s="4"/>
      <c r="C184"/>
      <c r="D184"/>
      <c r="E184"/>
      <c r="F184"/>
      <c r="G184"/>
      <c r="H184"/>
      <c r="I184"/>
      <c r="J184"/>
      <c r="K184"/>
      <c r="L184"/>
      <c r="M184"/>
      <c r="N184"/>
      <c r="O184" s="148"/>
      <c r="P184"/>
      <c r="Q184"/>
      <c r="R184"/>
      <c r="S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</row>
    <row r="185" spans="1:234">
      <c r="A185" s="4"/>
      <c r="B185" s="4"/>
      <c r="C185"/>
      <c r="D185"/>
      <c r="E185"/>
      <c r="F185"/>
      <c r="G185"/>
      <c r="H185"/>
      <c r="I185"/>
      <c r="J185"/>
      <c r="K185"/>
      <c r="L185"/>
      <c r="M185"/>
      <c r="N185"/>
      <c r="O185" s="148"/>
      <c r="P185"/>
      <c r="Q185"/>
      <c r="R185"/>
      <c r="S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</row>
    <row r="186" spans="1:234">
      <c r="A186" s="4"/>
      <c r="B186" s="4"/>
      <c r="C186"/>
      <c r="D186"/>
      <c r="E186"/>
      <c r="F186"/>
      <c r="G186"/>
      <c r="H186"/>
      <c r="I186"/>
      <c r="J186"/>
      <c r="K186"/>
      <c r="L186"/>
      <c r="M186"/>
      <c r="N186"/>
      <c r="O186" s="148"/>
      <c r="P186"/>
      <c r="Q186"/>
      <c r="R186"/>
      <c r="S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</row>
    <row r="187" spans="1:234">
      <c r="A187" s="4"/>
      <c r="B187" s="4"/>
      <c r="C187"/>
      <c r="D187"/>
      <c r="E187"/>
      <c r="F187"/>
      <c r="G187"/>
      <c r="H187"/>
      <c r="I187"/>
      <c r="J187"/>
      <c r="K187"/>
      <c r="L187"/>
      <c r="M187"/>
      <c r="N187"/>
      <c r="O187" s="148"/>
      <c r="P187"/>
      <c r="Q187"/>
      <c r="R187"/>
      <c r="S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</row>
    <row r="188" spans="1:234">
      <c r="A188" s="4"/>
      <c r="B188" s="4"/>
      <c r="C188"/>
      <c r="D188"/>
      <c r="E188"/>
      <c r="F188"/>
      <c r="G188"/>
      <c r="H188"/>
      <c r="I188"/>
      <c r="J188"/>
      <c r="K188"/>
      <c r="L188"/>
      <c r="M188"/>
      <c r="N188"/>
      <c r="O188" s="148"/>
      <c r="P188"/>
      <c r="Q188"/>
      <c r="R188"/>
      <c r="S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</row>
    <row r="189" spans="1:234">
      <c r="A189" s="4"/>
      <c r="B189" s="4"/>
      <c r="C189"/>
      <c r="D189"/>
      <c r="E189"/>
      <c r="F189"/>
      <c r="G189"/>
      <c r="H189"/>
      <c r="I189"/>
      <c r="J189"/>
      <c r="K189"/>
      <c r="L189"/>
      <c r="M189"/>
      <c r="N189"/>
      <c r="O189" s="148"/>
      <c r="P189"/>
      <c r="Q189"/>
      <c r="R189"/>
      <c r="S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</row>
    <row r="190" spans="1:234">
      <c r="A190" s="4"/>
      <c r="B190" s="4"/>
      <c r="C190"/>
      <c r="D190"/>
      <c r="E190"/>
      <c r="F190"/>
      <c r="G190"/>
      <c r="H190"/>
      <c r="I190"/>
      <c r="J190"/>
      <c r="K190"/>
      <c r="L190"/>
      <c r="M190"/>
      <c r="N190"/>
      <c r="O190" s="148"/>
      <c r="P190"/>
      <c r="Q190"/>
      <c r="R190"/>
      <c r="S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</row>
    <row r="191" spans="1:234">
      <c r="A191" s="4"/>
      <c r="B191" s="4"/>
      <c r="C191"/>
      <c r="D191"/>
      <c r="E191"/>
      <c r="F191"/>
      <c r="G191"/>
      <c r="H191"/>
      <c r="I191"/>
      <c r="J191"/>
      <c r="K191"/>
      <c r="L191"/>
      <c r="M191"/>
      <c r="N191"/>
      <c r="O191" s="148"/>
      <c r="P191"/>
      <c r="Q191"/>
      <c r="R191"/>
      <c r="S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</row>
    <row r="192" spans="1:234">
      <c r="A192" s="4"/>
      <c r="B192" s="4"/>
      <c r="C192"/>
      <c r="D192"/>
      <c r="E192"/>
      <c r="F192"/>
      <c r="G192"/>
      <c r="H192"/>
      <c r="I192"/>
      <c r="J192"/>
      <c r="K192"/>
      <c r="L192"/>
      <c r="M192"/>
      <c r="N192"/>
      <c r="O192" s="148"/>
      <c r="P192"/>
      <c r="Q192"/>
      <c r="R192"/>
      <c r="S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</row>
    <row r="193" spans="1:234">
      <c r="A193" s="4"/>
      <c r="B193" s="4"/>
      <c r="C193"/>
      <c r="D193"/>
      <c r="E193"/>
      <c r="F193"/>
      <c r="G193"/>
      <c r="H193"/>
      <c r="I193"/>
      <c r="J193"/>
      <c r="K193"/>
      <c r="L193"/>
      <c r="M193"/>
      <c r="N193"/>
      <c r="O193" s="148"/>
      <c r="P193"/>
      <c r="Q193"/>
      <c r="R193"/>
      <c r="S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</row>
    <row r="194" spans="1:234">
      <c r="A194" s="4"/>
      <c r="B194" s="4"/>
      <c r="C194"/>
      <c r="D194"/>
      <c r="E194"/>
      <c r="F194"/>
      <c r="G194"/>
      <c r="H194"/>
      <c r="I194"/>
      <c r="J194"/>
      <c r="K194"/>
      <c r="L194"/>
      <c r="M194"/>
      <c r="N194"/>
      <c r="O194" s="148"/>
      <c r="P194"/>
      <c r="Q194"/>
      <c r="R194"/>
      <c r="S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</row>
    <row r="195" spans="1:234">
      <c r="A195" s="4"/>
      <c r="B195" s="4"/>
      <c r="C195"/>
      <c r="D195"/>
      <c r="E195"/>
      <c r="F195"/>
      <c r="G195"/>
      <c r="H195"/>
      <c r="I195"/>
      <c r="J195"/>
      <c r="K195"/>
      <c r="L195"/>
      <c r="M195"/>
      <c r="N195"/>
      <c r="O195" s="148"/>
      <c r="P195"/>
      <c r="Q195"/>
      <c r="R195"/>
      <c r="S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</row>
    <row r="196" spans="1:234">
      <c r="A196" s="4"/>
      <c r="B196" s="4"/>
      <c r="C196"/>
      <c r="D196"/>
      <c r="E196"/>
      <c r="F196"/>
      <c r="G196"/>
      <c r="H196"/>
      <c r="I196"/>
      <c r="J196"/>
      <c r="K196"/>
      <c r="L196"/>
      <c r="M196"/>
      <c r="N196"/>
      <c r="O196" s="148"/>
      <c r="P196"/>
      <c r="Q196"/>
      <c r="R196"/>
      <c r="S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</row>
    <row r="197" spans="1:234">
      <c r="A197" s="4"/>
      <c r="B197" s="4"/>
      <c r="C197"/>
      <c r="D197"/>
      <c r="E197"/>
      <c r="F197"/>
      <c r="G197"/>
      <c r="H197"/>
      <c r="I197"/>
      <c r="J197"/>
      <c r="K197"/>
      <c r="L197"/>
      <c r="M197"/>
      <c r="N197"/>
      <c r="O197" s="148"/>
      <c r="P197"/>
      <c r="Q197"/>
      <c r="R197"/>
      <c r="S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</row>
    <row r="198" spans="1:234">
      <c r="A198" s="4"/>
      <c r="B198" s="4"/>
      <c r="C198"/>
      <c r="D198"/>
      <c r="E198"/>
      <c r="F198"/>
      <c r="G198"/>
      <c r="H198"/>
      <c r="I198"/>
      <c r="J198"/>
      <c r="K198"/>
      <c r="L198"/>
      <c r="M198"/>
      <c r="N198"/>
      <c r="O198" s="148"/>
      <c r="P198"/>
      <c r="Q198"/>
      <c r="R198"/>
      <c r="S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</row>
    <row r="199" spans="1:234">
      <c r="A199" s="4"/>
      <c r="B199" s="4"/>
      <c r="C199"/>
      <c r="D199"/>
      <c r="E199"/>
      <c r="F199"/>
      <c r="G199"/>
      <c r="H199"/>
      <c r="I199"/>
      <c r="J199"/>
      <c r="K199"/>
      <c r="L199"/>
      <c r="M199"/>
      <c r="N199"/>
      <c r="O199" s="148"/>
      <c r="P199"/>
      <c r="Q199"/>
      <c r="R199"/>
      <c r="S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</row>
    <row r="200" spans="1:234">
      <c r="A200" s="4"/>
      <c r="B200" s="4"/>
      <c r="C200"/>
      <c r="D200"/>
      <c r="E200"/>
      <c r="F200"/>
      <c r="G200"/>
      <c r="H200"/>
      <c r="I200"/>
      <c r="J200"/>
      <c r="K200"/>
      <c r="L200"/>
      <c r="M200"/>
      <c r="N200"/>
      <c r="O200" s="148"/>
      <c r="P200"/>
      <c r="Q200"/>
      <c r="R200"/>
      <c r="S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</row>
    <row r="201" spans="1:234">
      <c r="A201" s="4"/>
      <c r="B201" s="4"/>
      <c r="C201"/>
      <c r="D201"/>
      <c r="E201"/>
      <c r="F201"/>
      <c r="G201"/>
      <c r="H201"/>
      <c r="I201"/>
      <c r="J201"/>
      <c r="K201"/>
      <c r="L201"/>
      <c r="M201"/>
      <c r="N201"/>
      <c r="O201" s="148"/>
      <c r="P201"/>
      <c r="Q201"/>
      <c r="R201"/>
      <c r="S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</row>
    <row r="202" spans="1:234">
      <c r="A202" s="4"/>
      <c r="B202" s="4"/>
      <c r="C202"/>
      <c r="D202"/>
      <c r="E202"/>
      <c r="F202"/>
      <c r="G202"/>
      <c r="H202"/>
      <c r="I202"/>
      <c r="J202"/>
      <c r="K202"/>
      <c r="L202"/>
      <c r="M202"/>
      <c r="N202"/>
      <c r="O202" s="148"/>
      <c r="P202"/>
      <c r="Q202"/>
      <c r="R202"/>
      <c r="S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</row>
    <row r="203" spans="1:234">
      <c r="A203" s="4"/>
      <c r="B203" s="4"/>
      <c r="C203"/>
      <c r="D203"/>
      <c r="E203"/>
      <c r="F203"/>
      <c r="G203"/>
      <c r="H203"/>
      <c r="I203"/>
      <c r="J203"/>
      <c r="K203"/>
      <c r="L203"/>
      <c r="M203"/>
      <c r="N203"/>
      <c r="O203" s="148"/>
      <c r="P203"/>
      <c r="Q203"/>
      <c r="R203"/>
      <c r="S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</row>
    <row r="204" spans="1:234">
      <c r="A204" s="4"/>
      <c r="B204" s="4"/>
      <c r="C204"/>
      <c r="D204"/>
      <c r="E204"/>
      <c r="F204"/>
      <c r="G204"/>
      <c r="H204"/>
      <c r="I204"/>
      <c r="J204"/>
      <c r="K204"/>
      <c r="L204"/>
      <c r="M204"/>
      <c r="N204"/>
      <c r="O204" s="148"/>
      <c r="P204"/>
      <c r="Q204"/>
      <c r="R204"/>
      <c r="S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</row>
    <row r="205" spans="1:234">
      <c r="A205" s="4"/>
      <c r="B205" s="4"/>
      <c r="C205"/>
      <c r="D205"/>
      <c r="E205"/>
      <c r="F205"/>
      <c r="G205"/>
      <c r="H205"/>
      <c r="I205"/>
      <c r="J205"/>
      <c r="K205"/>
      <c r="L205"/>
      <c r="M205"/>
      <c r="N205"/>
      <c r="O205" s="148"/>
      <c r="P205"/>
      <c r="Q205"/>
      <c r="R205"/>
      <c r="S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</row>
    <row r="206" spans="1:234">
      <c r="A206" s="4"/>
      <c r="B206" s="4"/>
      <c r="C206"/>
      <c r="D206"/>
      <c r="E206"/>
      <c r="F206"/>
      <c r="G206"/>
      <c r="H206"/>
      <c r="I206"/>
      <c r="J206"/>
      <c r="K206"/>
      <c r="L206"/>
      <c r="M206"/>
      <c r="N206"/>
      <c r="O206" s="148"/>
      <c r="P206"/>
      <c r="Q206"/>
      <c r="R206"/>
      <c r="S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</row>
    <row r="207" spans="1:234">
      <c r="A207" s="4"/>
      <c r="B207" s="4"/>
      <c r="C207"/>
      <c r="D207"/>
      <c r="E207"/>
      <c r="F207"/>
      <c r="G207"/>
      <c r="H207"/>
      <c r="I207"/>
      <c r="J207"/>
      <c r="K207"/>
      <c r="L207"/>
      <c r="M207"/>
      <c r="N207"/>
      <c r="O207" s="148"/>
      <c r="P207"/>
      <c r="Q207"/>
      <c r="R207"/>
      <c r="S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</row>
    <row r="208" spans="1:234">
      <c r="A208" s="4"/>
      <c r="B208" s="4"/>
      <c r="C208"/>
      <c r="D208"/>
      <c r="E208"/>
      <c r="F208"/>
      <c r="G208"/>
      <c r="H208"/>
      <c r="I208"/>
      <c r="J208"/>
      <c r="K208"/>
      <c r="L208"/>
      <c r="M208"/>
      <c r="N208"/>
      <c r="O208" s="148"/>
      <c r="P208"/>
      <c r="Q208"/>
      <c r="R208"/>
      <c r="S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</row>
    <row r="209" spans="1:234">
      <c r="A209" s="4"/>
      <c r="B209" s="4"/>
      <c r="C209"/>
      <c r="D209"/>
      <c r="E209"/>
      <c r="F209"/>
      <c r="G209"/>
      <c r="H209"/>
      <c r="I209"/>
      <c r="J209"/>
      <c r="K209"/>
      <c r="L209"/>
      <c r="M209"/>
      <c r="N209"/>
      <c r="O209" s="148"/>
      <c r="P209"/>
      <c r="Q209"/>
      <c r="R209"/>
      <c r="S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</row>
    <row r="210" spans="1:234">
      <c r="A210" s="4"/>
      <c r="B210" s="4"/>
      <c r="C210"/>
      <c r="D210"/>
      <c r="E210"/>
      <c r="F210"/>
      <c r="G210"/>
      <c r="H210"/>
      <c r="I210"/>
      <c r="J210"/>
      <c r="K210"/>
      <c r="L210"/>
      <c r="M210"/>
      <c r="N210"/>
      <c r="O210" s="148"/>
      <c r="P210"/>
      <c r="Q210"/>
      <c r="R210"/>
      <c r="S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</row>
    <row r="211" spans="1:234">
      <c r="A211" s="4"/>
      <c r="B211" s="4"/>
      <c r="C211"/>
      <c r="D211"/>
      <c r="E211"/>
      <c r="F211"/>
      <c r="G211"/>
      <c r="H211"/>
      <c r="I211"/>
      <c r="J211"/>
      <c r="K211"/>
      <c r="L211"/>
      <c r="M211"/>
      <c r="N211"/>
      <c r="O211" s="148"/>
      <c r="P211"/>
      <c r="Q211"/>
      <c r="R211"/>
      <c r="S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</row>
    <row r="212" spans="1:234">
      <c r="A212" s="4"/>
      <c r="B212" s="4"/>
      <c r="C212"/>
      <c r="D212"/>
      <c r="E212"/>
      <c r="F212"/>
      <c r="G212"/>
      <c r="H212"/>
      <c r="I212"/>
      <c r="J212"/>
      <c r="K212"/>
      <c r="L212"/>
      <c r="M212"/>
      <c r="N212"/>
      <c r="O212" s="148"/>
      <c r="P212"/>
      <c r="Q212"/>
      <c r="R212"/>
      <c r="S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</row>
    <row r="213" spans="1:234">
      <c r="A213" s="4"/>
      <c r="B213" s="4"/>
      <c r="C213"/>
      <c r="D213"/>
      <c r="E213"/>
      <c r="F213"/>
      <c r="G213"/>
      <c r="H213"/>
      <c r="I213"/>
      <c r="J213"/>
      <c r="K213"/>
      <c r="L213"/>
      <c r="M213"/>
      <c r="N213"/>
      <c r="O213" s="148"/>
      <c r="P213"/>
      <c r="Q213"/>
      <c r="R213"/>
      <c r="S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</row>
    <row r="214" spans="1:234">
      <c r="A214" s="4"/>
      <c r="B214" s="4"/>
      <c r="C214"/>
      <c r="D214"/>
      <c r="E214"/>
      <c r="F214"/>
      <c r="G214"/>
      <c r="H214"/>
      <c r="I214"/>
      <c r="J214"/>
      <c r="K214"/>
      <c r="L214"/>
      <c r="M214"/>
      <c r="N214"/>
      <c r="O214" s="148"/>
      <c r="P214"/>
      <c r="Q214"/>
      <c r="R214"/>
      <c r="S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</row>
    <row r="215" spans="1:234">
      <c r="A215" s="4"/>
      <c r="B215" s="4"/>
      <c r="C215"/>
      <c r="D215"/>
      <c r="E215"/>
      <c r="F215"/>
      <c r="G215"/>
      <c r="H215"/>
      <c r="I215"/>
      <c r="J215"/>
      <c r="K215"/>
      <c r="L215"/>
      <c r="M215"/>
      <c r="N215"/>
      <c r="O215" s="148"/>
      <c r="P215"/>
      <c r="Q215"/>
      <c r="R215"/>
      <c r="S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</row>
    <row r="216" spans="1:234">
      <c r="A216" s="4"/>
      <c r="B216" s="4"/>
      <c r="C216"/>
      <c r="D216"/>
      <c r="E216"/>
      <c r="F216"/>
      <c r="G216"/>
      <c r="H216"/>
      <c r="I216"/>
      <c r="J216"/>
      <c r="K216"/>
      <c r="L216"/>
      <c r="M216"/>
      <c r="N216"/>
      <c r="O216" s="148"/>
      <c r="P216"/>
      <c r="Q216"/>
      <c r="R216"/>
      <c r="S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</row>
    <row r="217" spans="1:234">
      <c r="A217" s="4"/>
      <c r="B217" s="4"/>
      <c r="C217"/>
      <c r="D217"/>
      <c r="E217"/>
      <c r="F217"/>
      <c r="G217"/>
      <c r="H217"/>
      <c r="I217"/>
      <c r="J217"/>
      <c r="K217"/>
      <c r="L217"/>
      <c r="M217"/>
      <c r="N217"/>
      <c r="O217" s="148"/>
      <c r="P217"/>
      <c r="Q217"/>
      <c r="R217"/>
      <c r="S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</row>
    <row r="218" spans="1:234">
      <c r="A218" s="4"/>
      <c r="B218" s="4"/>
      <c r="C218"/>
      <c r="D218"/>
      <c r="E218"/>
      <c r="F218"/>
      <c r="G218"/>
      <c r="H218"/>
      <c r="I218"/>
      <c r="J218"/>
      <c r="K218"/>
      <c r="L218"/>
      <c r="M218"/>
      <c r="N218"/>
      <c r="O218" s="148"/>
      <c r="P218"/>
      <c r="Q218"/>
      <c r="R218"/>
      <c r="S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</row>
    <row r="219" spans="1:234">
      <c r="A219" s="4"/>
      <c r="B219" s="4"/>
      <c r="C219"/>
      <c r="D219"/>
      <c r="E219"/>
      <c r="F219"/>
      <c r="G219"/>
      <c r="H219"/>
      <c r="I219"/>
      <c r="J219"/>
      <c r="K219"/>
      <c r="L219"/>
      <c r="M219"/>
      <c r="N219"/>
      <c r="O219" s="148"/>
      <c r="P219"/>
      <c r="Q219"/>
      <c r="R219"/>
      <c r="S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</row>
    <row r="220" spans="1:234">
      <c r="A220" s="4"/>
      <c r="B220" s="4"/>
      <c r="C220"/>
      <c r="D220"/>
      <c r="E220"/>
      <c r="F220"/>
      <c r="G220"/>
      <c r="H220"/>
      <c r="I220"/>
      <c r="J220"/>
      <c r="K220"/>
      <c r="L220"/>
      <c r="M220"/>
      <c r="N220"/>
      <c r="O220" s="148"/>
      <c r="P220"/>
      <c r="Q220"/>
      <c r="R220"/>
      <c r="S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</row>
    <row r="221" spans="1:234">
      <c r="A221" s="4"/>
      <c r="B221" s="4"/>
      <c r="C221"/>
      <c r="D221"/>
      <c r="E221"/>
      <c r="F221"/>
      <c r="G221"/>
      <c r="H221"/>
      <c r="I221"/>
      <c r="J221"/>
      <c r="K221"/>
      <c r="L221"/>
      <c r="M221"/>
      <c r="N221"/>
      <c r="O221" s="148"/>
      <c r="P221"/>
      <c r="Q221"/>
      <c r="R221"/>
      <c r="S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</row>
    <row r="222" spans="1:234">
      <c r="A222" s="4"/>
      <c r="B222" s="4"/>
      <c r="C222"/>
      <c r="D222"/>
      <c r="E222"/>
      <c r="F222"/>
      <c r="G222"/>
      <c r="H222"/>
      <c r="I222"/>
      <c r="J222"/>
      <c r="K222"/>
      <c r="L222"/>
      <c r="M222"/>
      <c r="N222"/>
      <c r="O222" s="148"/>
      <c r="P222"/>
      <c r="Q222"/>
      <c r="R222"/>
      <c r="S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</row>
    <row r="223" spans="1:234">
      <c r="A223" s="4"/>
      <c r="B223" s="4"/>
      <c r="C223"/>
      <c r="D223"/>
      <c r="E223"/>
      <c r="F223"/>
      <c r="G223"/>
      <c r="H223"/>
      <c r="I223"/>
      <c r="J223"/>
      <c r="K223"/>
      <c r="L223"/>
      <c r="M223"/>
      <c r="N223"/>
      <c r="O223" s="148"/>
      <c r="P223"/>
      <c r="Q223"/>
      <c r="R223"/>
      <c r="S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</row>
    <row r="224" spans="1:234">
      <c r="A224" s="4"/>
      <c r="B224" s="4"/>
      <c r="C224"/>
      <c r="D224"/>
      <c r="E224"/>
      <c r="F224"/>
      <c r="G224"/>
      <c r="H224"/>
      <c r="I224"/>
      <c r="J224"/>
      <c r="K224"/>
      <c r="L224"/>
      <c r="M224"/>
      <c r="N224"/>
      <c r="O224" s="148"/>
      <c r="P224"/>
      <c r="Q224"/>
      <c r="R224"/>
      <c r="S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</row>
    <row r="225" spans="1:234">
      <c r="A225" s="4"/>
      <c r="B225" s="4"/>
      <c r="C225"/>
      <c r="D225"/>
      <c r="E225"/>
      <c r="F225"/>
      <c r="G225"/>
      <c r="H225"/>
      <c r="I225"/>
      <c r="J225"/>
      <c r="K225"/>
      <c r="L225"/>
      <c r="M225"/>
      <c r="N225"/>
      <c r="O225" s="148"/>
      <c r="P225"/>
      <c r="Q225"/>
      <c r="R225"/>
      <c r="S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</row>
    <row r="226" spans="1:234">
      <c r="A226" s="4"/>
      <c r="B226" s="4"/>
      <c r="C226"/>
      <c r="D226"/>
      <c r="E226"/>
      <c r="F226"/>
      <c r="G226"/>
      <c r="H226"/>
      <c r="I226"/>
      <c r="J226"/>
      <c r="K226"/>
      <c r="L226"/>
      <c r="M226"/>
      <c r="N226"/>
      <c r="O226" s="148"/>
      <c r="P226"/>
      <c r="Q226"/>
      <c r="R226"/>
      <c r="S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</row>
    <row r="227" spans="1:234">
      <c r="A227" s="4"/>
      <c r="B227" s="4"/>
      <c r="C227"/>
      <c r="D227"/>
      <c r="E227"/>
      <c r="F227"/>
      <c r="G227"/>
      <c r="H227"/>
      <c r="I227"/>
      <c r="J227"/>
      <c r="K227"/>
      <c r="L227"/>
      <c r="M227"/>
      <c r="N227"/>
      <c r="O227" s="148"/>
      <c r="P227"/>
      <c r="Q227"/>
      <c r="R227"/>
      <c r="S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</row>
    <row r="228" spans="1:234">
      <c r="A228" s="4"/>
      <c r="B228" s="4"/>
      <c r="C228"/>
      <c r="D228"/>
      <c r="E228"/>
      <c r="F228"/>
      <c r="G228"/>
      <c r="H228"/>
      <c r="I228"/>
      <c r="J228"/>
      <c r="K228"/>
      <c r="L228"/>
      <c r="M228"/>
      <c r="N228"/>
      <c r="O228" s="148"/>
      <c r="P228"/>
      <c r="Q228"/>
      <c r="R228"/>
      <c r="S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</row>
    <row r="229" spans="1:234">
      <c r="A229" s="4"/>
      <c r="B229" s="4"/>
      <c r="C229"/>
      <c r="D229"/>
      <c r="E229"/>
      <c r="F229"/>
      <c r="G229"/>
      <c r="H229"/>
      <c r="I229"/>
      <c r="J229"/>
      <c r="K229"/>
      <c r="L229"/>
      <c r="M229"/>
      <c r="N229"/>
      <c r="O229" s="148"/>
      <c r="P229"/>
      <c r="Q229"/>
      <c r="R229"/>
      <c r="S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</row>
    <row r="230" spans="1:234">
      <c r="A230" s="4"/>
      <c r="B230" s="4"/>
      <c r="C230"/>
      <c r="D230"/>
      <c r="E230"/>
      <c r="F230"/>
      <c r="G230"/>
      <c r="H230"/>
      <c r="I230"/>
      <c r="J230"/>
      <c r="K230"/>
      <c r="L230"/>
      <c r="M230"/>
      <c r="N230"/>
      <c r="O230" s="148"/>
      <c r="P230"/>
      <c r="Q230"/>
      <c r="R230"/>
      <c r="S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</row>
    <row r="231" spans="1:234">
      <c r="A231" s="4"/>
      <c r="B231" s="4"/>
      <c r="C231"/>
      <c r="D231"/>
      <c r="E231"/>
      <c r="F231"/>
      <c r="G231"/>
      <c r="H231"/>
      <c r="I231"/>
      <c r="J231"/>
      <c r="K231"/>
      <c r="L231"/>
      <c r="M231"/>
      <c r="N231"/>
      <c r="O231" s="148"/>
      <c r="P231"/>
      <c r="Q231"/>
      <c r="R231"/>
      <c r="S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</row>
    <row r="232" spans="1:234">
      <c r="A232" s="4"/>
      <c r="B232" s="4"/>
      <c r="C232"/>
      <c r="D232"/>
      <c r="E232"/>
      <c r="F232"/>
      <c r="G232"/>
      <c r="H232"/>
      <c r="I232"/>
      <c r="J232"/>
      <c r="K232"/>
      <c r="L232"/>
      <c r="M232"/>
      <c r="N232"/>
      <c r="O232" s="148"/>
      <c r="P232"/>
      <c r="Q232"/>
      <c r="R232"/>
      <c r="S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</row>
    <row r="233" spans="1:234">
      <c r="A233" s="4"/>
      <c r="B233" s="4"/>
      <c r="C233"/>
      <c r="D233"/>
      <c r="E233"/>
      <c r="F233"/>
      <c r="G233"/>
      <c r="H233"/>
      <c r="I233"/>
      <c r="J233"/>
      <c r="K233"/>
      <c r="L233"/>
      <c r="M233"/>
      <c r="N233"/>
      <c r="O233" s="148"/>
      <c r="P233"/>
      <c r="Q233"/>
      <c r="R233"/>
      <c r="S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</row>
    <row r="234" spans="1:234">
      <c r="A234" s="4"/>
      <c r="B234" s="4"/>
      <c r="C234"/>
      <c r="D234"/>
      <c r="E234"/>
      <c r="F234"/>
      <c r="G234"/>
      <c r="H234"/>
      <c r="I234"/>
      <c r="J234"/>
      <c r="K234"/>
      <c r="L234"/>
      <c r="M234"/>
      <c r="N234"/>
      <c r="O234" s="148"/>
      <c r="P234"/>
      <c r="Q234"/>
      <c r="R234"/>
      <c r="S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</row>
    <row r="235" spans="1:234">
      <c r="A235" s="4"/>
      <c r="B235" s="4"/>
      <c r="C235"/>
      <c r="D235"/>
      <c r="E235"/>
      <c r="F235"/>
      <c r="G235"/>
      <c r="H235"/>
      <c r="I235"/>
      <c r="J235"/>
      <c r="K235"/>
      <c r="L235"/>
      <c r="M235"/>
      <c r="N235"/>
      <c r="O235" s="148"/>
      <c r="P235"/>
      <c r="Q235"/>
      <c r="R235"/>
      <c r="S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</row>
    <row r="236" spans="1:234">
      <c r="A236" s="4"/>
      <c r="B236" s="4"/>
      <c r="C236"/>
      <c r="D236"/>
      <c r="E236"/>
      <c r="F236"/>
      <c r="G236"/>
      <c r="H236"/>
      <c r="I236"/>
      <c r="J236"/>
      <c r="K236"/>
      <c r="L236"/>
      <c r="M236"/>
      <c r="N236"/>
      <c r="O236" s="148"/>
      <c r="P236"/>
      <c r="Q236"/>
      <c r="R236"/>
      <c r="S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</row>
    <row r="237" spans="1:234">
      <c r="A237" s="4"/>
      <c r="B237" s="4"/>
      <c r="C237"/>
      <c r="D237"/>
      <c r="E237"/>
      <c r="F237"/>
      <c r="G237"/>
      <c r="H237"/>
      <c r="I237"/>
      <c r="J237"/>
      <c r="K237"/>
      <c r="L237"/>
      <c r="M237"/>
      <c r="N237"/>
      <c r="O237" s="148"/>
      <c r="P237"/>
      <c r="Q237"/>
      <c r="R237"/>
      <c r="S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</row>
    <row r="238" spans="1:234">
      <c r="A238" s="4"/>
      <c r="B238" s="4"/>
      <c r="C238"/>
      <c r="D238"/>
      <c r="E238"/>
      <c r="F238"/>
      <c r="G238"/>
      <c r="H238"/>
      <c r="I238"/>
      <c r="J238"/>
      <c r="K238"/>
      <c r="L238"/>
      <c r="M238"/>
      <c r="N238"/>
      <c r="O238" s="148"/>
      <c r="P238"/>
      <c r="Q238"/>
      <c r="R238"/>
      <c r="S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</row>
    <row r="239" spans="1:234">
      <c r="A239" s="4"/>
      <c r="B239" s="4"/>
      <c r="C239"/>
      <c r="D239"/>
      <c r="E239"/>
      <c r="F239"/>
      <c r="G239"/>
      <c r="H239"/>
      <c r="I239"/>
      <c r="J239"/>
      <c r="K239"/>
      <c r="L239"/>
      <c r="M239"/>
      <c r="N239"/>
      <c r="O239" s="148"/>
      <c r="P239"/>
      <c r="Q239"/>
      <c r="R239"/>
      <c r="S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</row>
    <row r="240" spans="1:234">
      <c r="A240" s="4"/>
      <c r="B240" s="4"/>
      <c r="C240"/>
      <c r="D240"/>
      <c r="E240"/>
      <c r="F240"/>
      <c r="G240"/>
      <c r="H240"/>
      <c r="I240"/>
      <c r="J240"/>
      <c r="K240"/>
      <c r="L240"/>
      <c r="M240"/>
      <c r="N240"/>
      <c r="O240" s="148"/>
      <c r="P240"/>
      <c r="Q240"/>
      <c r="R240"/>
      <c r="S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</row>
    <row r="241" spans="1:234">
      <c r="A241" s="4"/>
      <c r="B241" s="4"/>
      <c r="C241"/>
      <c r="D241"/>
      <c r="E241"/>
      <c r="F241"/>
      <c r="G241"/>
      <c r="H241"/>
      <c r="I241"/>
      <c r="J241"/>
      <c r="K241"/>
      <c r="L241"/>
      <c r="M241"/>
      <c r="N241"/>
      <c r="O241" s="148"/>
      <c r="P241"/>
      <c r="Q241"/>
      <c r="R241"/>
      <c r="S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</row>
    <row r="242" spans="1:234">
      <c r="A242" s="4"/>
      <c r="B242" s="4"/>
      <c r="C242"/>
      <c r="D242"/>
      <c r="E242"/>
      <c r="F242"/>
      <c r="G242"/>
      <c r="H242"/>
      <c r="I242"/>
      <c r="J242"/>
      <c r="K242"/>
      <c r="L242"/>
      <c r="M242"/>
      <c r="N242"/>
      <c r="O242" s="148"/>
      <c r="P242"/>
      <c r="Q242"/>
      <c r="R242"/>
      <c r="S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</row>
    <row r="243" spans="1:234">
      <c r="A243" s="4"/>
      <c r="B243" s="4"/>
      <c r="C243"/>
      <c r="D243"/>
      <c r="E243"/>
      <c r="F243"/>
      <c r="G243"/>
      <c r="H243"/>
      <c r="I243"/>
      <c r="J243"/>
      <c r="K243"/>
      <c r="L243"/>
      <c r="M243"/>
      <c r="N243"/>
      <c r="O243" s="148"/>
      <c r="P243"/>
      <c r="Q243"/>
      <c r="R243"/>
      <c r="S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</row>
    <row r="244" spans="1:234">
      <c r="A244" s="4"/>
      <c r="B244" s="4"/>
      <c r="C244"/>
      <c r="D244"/>
      <c r="E244"/>
      <c r="F244"/>
      <c r="G244"/>
      <c r="H244"/>
      <c r="I244"/>
      <c r="J244"/>
      <c r="K244"/>
      <c r="L244"/>
      <c r="M244"/>
      <c r="N244"/>
      <c r="O244" s="148"/>
      <c r="P244"/>
      <c r="Q244"/>
      <c r="R244"/>
      <c r="S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</row>
    <row r="245" spans="1:234">
      <c r="A245" s="4"/>
      <c r="B245" s="4"/>
      <c r="C245"/>
      <c r="D245"/>
      <c r="E245"/>
      <c r="F245"/>
      <c r="G245"/>
      <c r="H245"/>
      <c r="I245"/>
      <c r="J245"/>
      <c r="K245"/>
      <c r="L245"/>
      <c r="M245"/>
      <c r="N245"/>
      <c r="O245" s="148"/>
      <c r="P245"/>
      <c r="Q245"/>
      <c r="R245"/>
      <c r="S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</row>
    <row r="246" spans="1:234">
      <c r="A246" s="4"/>
      <c r="B246" s="4"/>
      <c r="C246"/>
      <c r="D246"/>
      <c r="E246"/>
      <c r="F246"/>
      <c r="G246"/>
      <c r="H246"/>
      <c r="I246"/>
      <c r="J246"/>
      <c r="K246"/>
      <c r="L246"/>
      <c r="M246"/>
      <c r="N246"/>
      <c r="O246" s="148"/>
      <c r="P246"/>
      <c r="Q246"/>
      <c r="R246"/>
      <c r="S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</row>
    <row r="247" spans="1:234">
      <c r="A247" s="4"/>
      <c r="B247" s="4"/>
      <c r="C247"/>
      <c r="D247"/>
      <c r="E247"/>
      <c r="F247"/>
      <c r="G247"/>
      <c r="H247"/>
      <c r="I247"/>
      <c r="J247"/>
      <c r="K247"/>
      <c r="L247"/>
      <c r="M247"/>
      <c r="N247"/>
      <c r="O247" s="148"/>
      <c r="P247"/>
      <c r="Q247"/>
      <c r="R247"/>
      <c r="S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</row>
    <row r="248" spans="1:234">
      <c r="A248" s="4"/>
      <c r="B248" s="4"/>
      <c r="C248"/>
      <c r="D248"/>
      <c r="E248"/>
      <c r="F248"/>
      <c r="G248"/>
      <c r="H248"/>
      <c r="I248"/>
      <c r="J248"/>
      <c r="K248"/>
      <c r="L248"/>
      <c r="M248"/>
      <c r="N248"/>
      <c r="O248" s="148"/>
      <c r="P248"/>
      <c r="Q248"/>
      <c r="R248"/>
      <c r="S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</row>
    <row r="249" spans="1:234">
      <c r="A249" s="4"/>
      <c r="B249" s="4"/>
      <c r="C249"/>
      <c r="D249"/>
      <c r="E249"/>
      <c r="F249"/>
      <c r="G249"/>
      <c r="H249"/>
      <c r="I249"/>
      <c r="J249"/>
      <c r="K249"/>
      <c r="L249"/>
      <c r="M249"/>
      <c r="N249"/>
      <c r="O249" s="148"/>
      <c r="P249"/>
      <c r="Q249"/>
      <c r="R249"/>
      <c r="S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</row>
    <row r="250" spans="1:234">
      <c r="A250" s="4"/>
      <c r="B250" s="4"/>
      <c r="C250"/>
      <c r="D250"/>
      <c r="E250"/>
      <c r="F250"/>
      <c r="G250"/>
      <c r="H250"/>
      <c r="I250"/>
      <c r="J250"/>
      <c r="K250"/>
      <c r="L250"/>
      <c r="M250"/>
      <c r="N250"/>
      <c r="O250" s="148"/>
      <c r="P250"/>
      <c r="Q250"/>
      <c r="R250"/>
      <c r="S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</row>
    <row r="251" spans="1:234">
      <c r="A251" s="4"/>
      <c r="B251" s="4"/>
      <c r="C251"/>
      <c r="D251"/>
      <c r="E251"/>
      <c r="F251"/>
      <c r="G251"/>
      <c r="H251"/>
      <c r="I251"/>
      <c r="J251"/>
      <c r="K251"/>
      <c r="L251"/>
      <c r="M251"/>
      <c r="N251"/>
      <c r="O251" s="148"/>
      <c r="P251"/>
      <c r="Q251"/>
      <c r="R251"/>
      <c r="S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</row>
    <row r="252" spans="1:234">
      <c r="A252" s="4"/>
      <c r="B252" s="4"/>
      <c r="C252"/>
      <c r="D252"/>
      <c r="E252"/>
      <c r="F252"/>
      <c r="G252"/>
      <c r="H252"/>
      <c r="I252"/>
      <c r="J252"/>
      <c r="K252"/>
      <c r="L252"/>
      <c r="M252"/>
      <c r="N252"/>
      <c r="O252" s="148"/>
      <c r="P252"/>
      <c r="Q252"/>
      <c r="R252"/>
      <c r="S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</row>
    <row r="253" spans="1:234">
      <c r="A253" s="4"/>
      <c r="B253" s="4"/>
      <c r="C253"/>
      <c r="D253"/>
      <c r="E253"/>
      <c r="F253"/>
      <c r="G253"/>
      <c r="H253"/>
      <c r="I253"/>
      <c r="J253"/>
      <c r="K253"/>
      <c r="L253"/>
      <c r="M253"/>
      <c r="N253"/>
      <c r="O253" s="148"/>
      <c r="P253"/>
      <c r="Q253"/>
      <c r="R253"/>
      <c r="S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</row>
    <row r="254" spans="1:234">
      <c r="A254" s="4"/>
      <c r="B254" s="4"/>
      <c r="C254"/>
      <c r="D254"/>
      <c r="E254"/>
      <c r="F254"/>
      <c r="G254"/>
      <c r="H254"/>
      <c r="I254"/>
      <c r="J254"/>
      <c r="K254"/>
      <c r="L254"/>
      <c r="M254"/>
      <c r="N254"/>
      <c r="O254" s="148"/>
      <c r="P254"/>
      <c r="Q254"/>
      <c r="R254"/>
      <c r="S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</row>
    <row r="255" spans="1:234">
      <c r="A255" s="4"/>
      <c r="B255" s="4"/>
      <c r="C255"/>
      <c r="D255"/>
      <c r="E255"/>
      <c r="F255"/>
      <c r="G255"/>
      <c r="H255"/>
      <c r="I255"/>
      <c r="J255"/>
      <c r="K255"/>
      <c r="L255"/>
      <c r="M255"/>
      <c r="N255"/>
      <c r="O255" s="148"/>
      <c r="P255"/>
      <c r="Q255"/>
      <c r="R255"/>
      <c r="S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</row>
    <row r="256" spans="1:234">
      <c r="A256" s="4"/>
      <c r="B256" s="4"/>
      <c r="C256"/>
      <c r="D256"/>
      <c r="E256"/>
      <c r="F256"/>
      <c r="G256"/>
      <c r="H256"/>
      <c r="I256"/>
      <c r="J256"/>
      <c r="K256"/>
      <c r="L256"/>
      <c r="M256"/>
      <c r="N256"/>
      <c r="O256" s="148"/>
      <c r="P256"/>
      <c r="Q256"/>
      <c r="R256"/>
      <c r="S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</row>
    <row r="257" spans="1:234">
      <c r="A257" s="4"/>
      <c r="B257" s="4"/>
      <c r="C257"/>
      <c r="D257"/>
      <c r="E257"/>
      <c r="F257"/>
      <c r="G257"/>
      <c r="H257"/>
      <c r="I257"/>
      <c r="J257"/>
      <c r="K257"/>
      <c r="L257"/>
      <c r="M257"/>
      <c r="N257"/>
      <c r="O257" s="148"/>
      <c r="P257"/>
      <c r="Q257"/>
      <c r="R257"/>
      <c r="S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</row>
    <row r="258" spans="1:234">
      <c r="A258" s="4"/>
      <c r="B258" s="4"/>
      <c r="C258"/>
      <c r="D258"/>
      <c r="E258"/>
      <c r="F258"/>
      <c r="G258"/>
      <c r="H258"/>
      <c r="I258"/>
      <c r="J258"/>
      <c r="K258"/>
      <c r="L258"/>
      <c r="M258"/>
      <c r="N258"/>
      <c r="O258" s="148"/>
      <c r="P258"/>
      <c r="Q258"/>
      <c r="R258"/>
      <c r="S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</row>
    <row r="259" spans="1:234">
      <c r="A259" s="4"/>
      <c r="B259" s="4"/>
      <c r="C259"/>
      <c r="D259"/>
      <c r="E259"/>
      <c r="F259"/>
      <c r="G259"/>
      <c r="H259"/>
      <c r="I259"/>
      <c r="J259"/>
      <c r="K259"/>
      <c r="L259"/>
      <c r="M259"/>
      <c r="N259"/>
      <c r="O259" s="148"/>
      <c r="P259"/>
      <c r="Q259"/>
      <c r="R259"/>
      <c r="S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</row>
    <row r="260" spans="1:234">
      <c r="A260" s="4"/>
      <c r="B260" s="4"/>
      <c r="C260"/>
      <c r="D260"/>
      <c r="E260"/>
      <c r="F260"/>
      <c r="G260"/>
      <c r="H260"/>
      <c r="I260"/>
      <c r="J260"/>
      <c r="K260"/>
      <c r="L260"/>
      <c r="M260"/>
      <c r="N260"/>
      <c r="O260" s="148"/>
      <c r="P260"/>
      <c r="Q260"/>
      <c r="R260"/>
      <c r="S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</row>
    <row r="261" spans="1:234">
      <c r="A261" s="4"/>
      <c r="B261" s="4"/>
      <c r="C261"/>
      <c r="D261"/>
      <c r="E261"/>
      <c r="F261"/>
      <c r="G261"/>
      <c r="H261"/>
      <c r="I261"/>
      <c r="J261"/>
      <c r="K261"/>
      <c r="L261"/>
      <c r="M261"/>
      <c r="N261"/>
      <c r="O261" s="148"/>
      <c r="P261"/>
      <c r="Q261"/>
      <c r="R261"/>
      <c r="S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</row>
    <row r="262" spans="1:234">
      <c r="A262" s="4"/>
      <c r="B262" s="4"/>
      <c r="C262"/>
      <c r="D262"/>
      <c r="E262"/>
      <c r="F262"/>
      <c r="G262"/>
      <c r="H262"/>
      <c r="I262"/>
      <c r="J262"/>
      <c r="K262"/>
      <c r="L262"/>
      <c r="M262"/>
      <c r="N262"/>
      <c r="O262" s="148"/>
      <c r="P262"/>
      <c r="Q262"/>
      <c r="R262"/>
      <c r="S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</row>
    <row r="263" spans="1:234">
      <c r="A263" s="4"/>
      <c r="B263" s="4"/>
      <c r="C263"/>
      <c r="D263"/>
      <c r="E263"/>
      <c r="F263"/>
      <c r="G263"/>
      <c r="H263"/>
      <c r="I263"/>
      <c r="J263"/>
      <c r="K263"/>
      <c r="L263"/>
      <c r="M263"/>
      <c r="N263"/>
      <c r="O263" s="148"/>
      <c r="P263"/>
      <c r="Q263"/>
      <c r="R263"/>
      <c r="S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</row>
    <row r="264" spans="1:234">
      <c r="A264" s="4"/>
      <c r="B264" s="4"/>
      <c r="C264"/>
      <c r="D264"/>
      <c r="E264"/>
      <c r="F264"/>
      <c r="G264"/>
      <c r="H264"/>
      <c r="I264"/>
      <c r="J264"/>
      <c r="K264"/>
      <c r="L264"/>
      <c r="M264"/>
      <c r="N264"/>
      <c r="O264" s="148"/>
      <c r="P264"/>
      <c r="Q264"/>
      <c r="R264"/>
      <c r="S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</row>
    <row r="265" spans="1:234">
      <c r="A265" s="4"/>
      <c r="B265" s="4"/>
      <c r="C265"/>
      <c r="D265"/>
      <c r="E265"/>
      <c r="F265"/>
      <c r="G265"/>
      <c r="H265"/>
      <c r="I265"/>
      <c r="J265"/>
      <c r="K265"/>
      <c r="L265"/>
      <c r="M265"/>
      <c r="N265"/>
      <c r="O265" s="148"/>
      <c r="P265"/>
      <c r="Q265"/>
      <c r="R265"/>
      <c r="S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</row>
    <row r="266" spans="1:234">
      <c r="A266" s="4"/>
      <c r="B266" s="4"/>
      <c r="C266"/>
      <c r="D266"/>
      <c r="E266"/>
      <c r="F266"/>
      <c r="G266"/>
      <c r="H266"/>
      <c r="I266"/>
      <c r="J266"/>
      <c r="K266"/>
      <c r="L266"/>
      <c r="M266"/>
      <c r="N266"/>
      <c r="O266" s="148"/>
      <c r="P266"/>
      <c r="Q266"/>
      <c r="R266"/>
      <c r="S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</row>
    <row r="267" spans="1:234">
      <c r="A267" s="4"/>
      <c r="B267" s="4"/>
      <c r="C267"/>
      <c r="D267"/>
      <c r="E267"/>
      <c r="F267"/>
      <c r="G267"/>
      <c r="H267"/>
      <c r="I267"/>
      <c r="J267"/>
      <c r="K267"/>
      <c r="L267"/>
      <c r="M267"/>
      <c r="N267"/>
      <c r="O267" s="148"/>
      <c r="P267"/>
      <c r="Q267"/>
      <c r="R267"/>
      <c r="S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</row>
    <row r="268" spans="1:234">
      <c r="A268" s="4"/>
      <c r="B268" s="4"/>
      <c r="C268"/>
      <c r="D268"/>
      <c r="E268"/>
      <c r="F268"/>
      <c r="G268"/>
      <c r="H268"/>
      <c r="I268"/>
      <c r="J268"/>
      <c r="K268"/>
      <c r="L268"/>
      <c r="M268"/>
      <c r="N268"/>
      <c r="O268" s="148"/>
      <c r="P268"/>
      <c r="Q268"/>
      <c r="R268"/>
      <c r="S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</row>
    <row r="269" spans="1:234">
      <c r="A269" s="4"/>
      <c r="B269" s="4"/>
      <c r="C269"/>
      <c r="D269"/>
      <c r="E269"/>
      <c r="F269"/>
      <c r="G269"/>
      <c r="H269"/>
      <c r="I269"/>
      <c r="J269"/>
      <c r="K269"/>
      <c r="L269"/>
      <c r="M269"/>
      <c r="N269"/>
      <c r="O269" s="148"/>
      <c r="P269"/>
      <c r="Q269"/>
      <c r="R269"/>
      <c r="S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</row>
    <row r="270" spans="1:234">
      <c r="A270" s="4"/>
      <c r="B270" s="4"/>
      <c r="C270"/>
      <c r="D270"/>
      <c r="E270"/>
      <c r="F270"/>
      <c r="G270"/>
      <c r="H270"/>
      <c r="I270"/>
      <c r="J270"/>
      <c r="K270"/>
      <c r="L270"/>
      <c r="M270"/>
      <c r="N270"/>
      <c r="O270" s="148"/>
      <c r="P270"/>
      <c r="Q270"/>
      <c r="R270"/>
      <c r="S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</row>
    <row r="271" spans="1:234">
      <c r="A271" s="4"/>
      <c r="B271" s="4"/>
      <c r="C271"/>
      <c r="D271"/>
      <c r="E271"/>
      <c r="F271"/>
      <c r="G271"/>
      <c r="H271"/>
      <c r="I271"/>
      <c r="J271"/>
      <c r="K271"/>
      <c r="L271"/>
      <c r="M271"/>
      <c r="N271"/>
      <c r="O271" s="148"/>
      <c r="P271"/>
      <c r="Q271"/>
      <c r="R271"/>
      <c r="S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</row>
    <row r="272" spans="1:234">
      <c r="A272" s="4"/>
      <c r="B272" s="4"/>
      <c r="C272"/>
      <c r="D272"/>
      <c r="E272"/>
      <c r="F272"/>
      <c r="G272"/>
      <c r="H272"/>
      <c r="I272"/>
      <c r="J272"/>
      <c r="K272"/>
      <c r="L272"/>
      <c r="M272"/>
      <c r="N272"/>
      <c r="O272" s="148"/>
      <c r="P272"/>
      <c r="Q272"/>
      <c r="R272"/>
      <c r="S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</row>
    <row r="273" spans="1:234">
      <c r="A273" s="4"/>
      <c r="B273" s="4"/>
      <c r="C273"/>
      <c r="D273"/>
      <c r="E273"/>
      <c r="F273"/>
      <c r="G273"/>
      <c r="H273"/>
      <c r="I273"/>
      <c r="J273"/>
      <c r="K273"/>
      <c r="L273"/>
      <c r="M273"/>
      <c r="N273"/>
      <c r="O273" s="148"/>
      <c r="P273"/>
      <c r="Q273"/>
      <c r="R273"/>
      <c r="S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</row>
    <row r="274" spans="1:234">
      <c r="A274" s="4"/>
      <c r="B274" s="4"/>
      <c r="C274"/>
      <c r="D274"/>
      <c r="E274"/>
      <c r="F274"/>
      <c r="G274"/>
      <c r="H274"/>
      <c r="I274"/>
      <c r="J274"/>
      <c r="K274"/>
      <c r="L274"/>
      <c r="M274"/>
      <c r="N274"/>
      <c r="O274" s="148"/>
      <c r="P274"/>
      <c r="Q274"/>
      <c r="R274"/>
      <c r="S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</row>
    <row r="275" spans="1:234">
      <c r="A275" s="4"/>
      <c r="B275" s="4"/>
      <c r="C275"/>
      <c r="D275"/>
      <c r="E275"/>
      <c r="F275"/>
      <c r="G275"/>
      <c r="H275"/>
      <c r="I275"/>
      <c r="J275"/>
      <c r="K275"/>
      <c r="L275"/>
      <c r="M275"/>
      <c r="N275"/>
      <c r="O275" s="148"/>
      <c r="P275"/>
      <c r="Q275"/>
      <c r="R275"/>
      <c r="S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</row>
    <row r="276" spans="1:234">
      <c r="A276" s="4"/>
      <c r="B276" s="4"/>
      <c r="C276"/>
      <c r="D276"/>
      <c r="E276"/>
      <c r="F276"/>
      <c r="G276"/>
      <c r="H276"/>
      <c r="I276"/>
      <c r="J276"/>
      <c r="K276"/>
      <c r="L276"/>
      <c r="M276"/>
      <c r="N276"/>
      <c r="O276" s="148"/>
      <c r="P276"/>
      <c r="Q276"/>
      <c r="R276"/>
      <c r="S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</row>
    <row r="277" spans="1:234">
      <c r="A277" s="4"/>
      <c r="B277" s="4"/>
      <c r="C277"/>
      <c r="D277"/>
      <c r="E277"/>
      <c r="F277"/>
      <c r="G277"/>
      <c r="H277"/>
      <c r="I277"/>
      <c r="J277"/>
      <c r="K277"/>
      <c r="L277"/>
      <c r="M277"/>
      <c r="N277"/>
      <c r="O277" s="148"/>
      <c r="P277"/>
      <c r="Q277"/>
      <c r="R277"/>
      <c r="S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</row>
    <row r="278" spans="1:234">
      <c r="A278" s="4"/>
      <c r="B278" s="4"/>
      <c r="C278"/>
      <c r="D278"/>
      <c r="E278"/>
      <c r="F278"/>
      <c r="G278"/>
      <c r="H278"/>
      <c r="I278"/>
      <c r="J278"/>
      <c r="K278"/>
      <c r="L278"/>
      <c r="M278"/>
      <c r="N278"/>
      <c r="O278" s="148"/>
      <c r="P278"/>
      <c r="Q278"/>
      <c r="R278"/>
      <c r="S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</row>
    <row r="279" spans="1:234">
      <c r="A279" s="4"/>
      <c r="B279" s="4"/>
      <c r="C279"/>
      <c r="D279"/>
      <c r="E279"/>
      <c r="F279"/>
      <c r="G279"/>
      <c r="H279"/>
      <c r="I279"/>
      <c r="J279"/>
      <c r="K279"/>
      <c r="L279"/>
      <c r="M279"/>
      <c r="N279"/>
      <c r="O279" s="148"/>
      <c r="P279"/>
      <c r="Q279"/>
      <c r="R279"/>
      <c r="S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</row>
    <row r="280" spans="1:234">
      <c r="A280" s="4"/>
      <c r="B280" s="4"/>
      <c r="C280"/>
      <c r="D280"/>
      <c r="E280"/>
      <c r="F280"/>
      <c r="G280"/>
      <c r="H280"/>
      <c r="I280"/>
      <c r="J280"/>
      <c r="K280"/>
      <c r="L280"/>
      <c r="M280"/>
      <c r="N280"/>
      <c r="O280" s="148"/>
      <c r="P280"/>
      <c r="Q280"/>
      <c r="R280"/>
      <c r="S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</row>
    <row r="281" spans="1:234">
      <c r="A281" s="4"/>
      <c r="B281" s="4"/>
      <c r="C281"/>
      <c r="D281"/>
      <c r="E281"/>
      <c r="F281"/>
      <c r="G281"/>
      <c r="H281"/>
      <c r="I281"/>
      <c r="J281"/>
      <c r="K281"/>
      <c r="L281"/>
      <c r="M281"/>
      <c r="N281"/>
      <c r="O281" s="148"/>
      <c r="P281"/>
      <c r="Q281"/>
      <c r="R281"/>
      <c r="S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</row>
    <row r="282" spans="1:234">
      <c r="A282" s="4"/>
      <c r="B282" s="4"/>
      <c r="C282"/>
      <c r="D282"/>
      <c r="E282"/>
      <c r="F282"/>
      <c r="G282"/>
      <c r="H282"/>
      <c r="I282"/>
      <c r="J282"/>
      <c r="K282"/>
      <c r="L282"/>
      <c r="M282"/>
      <c r="N282"/>
      <c r="O282" s="148"/>
      <c r="P282"/>
      <c r="Q282"/>
      <c r="R282"/>
      <c r="S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</row>
    <row r="283" spans="1:234">
      <c r="A283" s="4"/>
      <c r="B283" s="4"/>
      <c r="C283"/>
      <c r="D283"/>
      <c r="E283"/>
      <c r="F283"/>
      <c r="G283"/>
      <c r="H283"/>
      <c r="I283"/>
      <c r="J283"/>
      <c r="K283"/>
      <c r="L283"/>
      <c r="M283"/>
      <c r="N283"/>
      <c r="O283" s="148"/>
      <c r="P283"/>
      <c r="Q283"/>
      <c r="R283"/>
      <c r="S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</row>
    <row r="284" spans="1:234">
      <c r="A284" s="4"/>
      <c r="B284" s="4"/>
      <c r="C284"/>
      <c r="D284"/>
      <c r="E284"/>
      <c r="F284"/>
      <c r="G284"/>
      <c r="H284"/>
      <c r="I284"/>
      <c r="J284"/>
      <c r="K284"/>
      <c r="L284"/>
      <c r="M284"/>
      <c r="N284"/>
      <c r="O284" s="148"/>
      <c r="P284"/>
      <c r="Q284"/>
      <c r="R284"/>
      <c r="S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</row>
    <row r="285" spans="1:234">
      <c r="A285" s="4"/>
      <c r="B285" s="4"/>
      <c r="C285"/>
      <c r="D285"/>
      <c r="E285"/>
      <c r="F285"/>
      <c r="G285"/>
      <c r="H285"/>
      <c r="I285"/>
      <c r="J285"/>
      <c r="K285"/>
      <c r="L285"/>
      <c r="M285"/>
      <c r="N285"/>
      <c r="O285" s="148"/>
      <c r="P285"/>
      <c r="Q285"/>
      <c r="R285"/>
      <c r="S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</row>
    <row r="286" spans="1:234">
      <c r="A286" s="4"/>
      <c r="B286" s="4"/>
      <c r="C286"/>
      <c r="D286"/>
      <c r="E286"/>
      <c r="F286"/>
      <c r="G286"/>
      <c r="H286"/>
      <c r="I286"/>
      <c r="J286"/>
      <c r="K286"/>
      <c r="L286"/>
      <c r="M286"/>
      <c r="N286"/>
      <c r="O286" s="148"/>
      <c r="P286"/>
      <c r="Q286"/>
      <c r="R286"/>
      <c r="S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</row>
    <row r="287" spans="1:234">
      <c r="A287" s="4"/>
      <c r="B287" s="4"/>
      <c r="C287"/>
      <c r="D287"/>
      <c r="E287"/>
      <c r="F287"/>
      <c r="G287"/>
      <c r="H287"/>
      <c r="I287"/>
      <c r="J287"/>
      <c r="K287"/>
      <c r="L287"/>
      <c r="M287"/>
      <c r="N287"/>
      <c r="O287" s="148"/>
      <c r="P287"/>
      <c r="Q287"/>
      <c r="R287"/>
      <c r="S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</row>
    <row r="288" spans="1:234">
      <c r="A288" s="4"/>
      <c r="B288" s="4"/>
      <c r="C288"/>
      <c r="D288"/>
      <c r="E288"/>
      <c r="F288"/>
      <c r="G288"/>
      <c r="H288"/>
      <c r="I288"/>
      <c r="J288"/>
      <c r="K288"/>
      <c r="L288"/>
      <c r="M288"/>
      <c r="N288"/>
      <c r="O288" s="148"/>
      <c r="P288"/>
      <c r="Q288"/>
      <c r="R288"/>
      <c r="S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</row>
    <row r="289" spans="1:234">
      <c r="A289" s="4"/>
      <c r="B289" s="4"/>
      <c r="C289"/>
      <c r="D289"/>
      <c r="E289"/>
      <c r="F289"/>
      <c r="G289"/>
      <c r="H289"/>
      <c r="I289"/>
      <c r="J289"/>
      <c r="K289"/>
      <c r="L289"/>
      <c r="M289"/>
      <c r="N289"/>
      <c r="O289" s="148"/>
      <c r="P289"/>
      <c r="Q289"/>
      <c r="R289"/>
      <c r="S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</row>
    <row r="290" spans="1:234">
      <c r="A290" s="4"/>
      <c r="B290" s="4"/>
      <c r="C290"/>
      <c r="D290"/>
      <c r="E290"/>
      <c r="F290"/>
      <c r="G290"/>
      <c r="H290"/>
      <c r="I290"/>
      <c r="J290"/>
      <c r="K290"/>
      <c r="L290"/>
      <c r="M290"/>
      <c r="N290"/>
      <c r="O290" s="148"/>
      <c r="P290"/>
      <c r="Q290"/>
      <c r="R290"/>
      <c r="S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</row>
    <row r="291" spans="1:234">
      <c r="A291" s="4"/>
      <c r="B291" s="4"/>
      <c r="C291"/>
      <c r="D291"/>
      <c r="E291"/>
      <c r="F291"/>
      <c r="G291"/>
      <c r="H291"/>
      <c r="I291"/>
      <c r="J291"/>
      <c r="K291"/>
      <c r="L291"/>
      <c r="M291"/>
      <c r="N291"/>
      <c r="O291" s="148"/>
      <c r="P291"/>
      <c r="Q291"/>
      <c r="R291"/>
      <c r="S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</row>
    <row r="292" spans="1:234">
      <c r="A292" s="4"/>
      <c r="B292" s="4"/>
      <c r="C292"/>
      <c r="D292"/>
      <c r="E292"/>
      <c r="F292"/>
      <c r="G292"/>
      <c r="H292"/>
      <c r="I292"/>
      <c r="J292"/>
      <c r="K292"/>
      <c r="L292"/>
      <c r="M292"/>
      <c r="N292"/>
      <c r="O292" s="148"/>
      <c r="P292"/>
      <c r="Q292"/>
      <c r="R292"/>
      <c r="S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</row>
    <row r="293" spans="1:234">
      <c r="A293" s="4"/>
      <c r="B293" s="4"/>
      <c r="C293"/>
      <c r="D293"/>
      <c r="E293"/>
      <c r="F293"/>
      <c r="G293"/>
      <c r="H293"/>
      <c r="I293"/>
      <c r="J293"/>
      <c r="K293"/>
      <c r="L293"/>
      <c r="M293"/>
      <c r="N293"/>
      <c r="O293" s="148"/>
      <c r="P293"/>
      <c r="Q293"/>
      <c r="R293"/>
      <c r="S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</row>
    <row r="294" spans="1:234">
      <c r="A294" s="4"/>
      <c r="B294" s="4"/>
      <c r="C294"/>
      <c r="D294"/>
      <c r="E294"/>
      <c r="F294"/>
      <c r="G294"/>
      <c r="H294"/>
      <c r="I294"/>
      <c r="J294"/>
      <c r="K294"/>
      <c r="L294"/>
      <c r="M294"/>
      <c r="N294"/>
      <c r="O294" s="148"/>
      <c r="P294"/>
      <c r="Q294"/>
      <c r="R294"/>
      <c r="S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</row>
    <row r="295" spans="1:234">
      <c r="A295" s="4"/>
      <c r="B295" s="4"/>
      <c r="C295"/>
      <c r="D295"/>
      <c r="E295"/>
      <c r="F295"/>
      <c r="G295"/>
      <c r="H295"/>
      <c r="I295"/>
      <c r="J295"/>
      <c r="K295"/>
      <c r="L295"/>
      <c r="M295"/>
      <c r="N295"/>
      <c r="O295" s="148"/>
      <c r="P295"/>
      <c r="Q295"/>
      <c r="R295"/>
      <c r="S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</row>
    <row r="296" spans="1:234">
      <c r="A296" s="4"/>
      <c r="B296" s="4"/>
      <c r="C296"/>
      <c r="D296"/>
      <c r="E296"/>
      <c r="F296"/>
      <c r="G296"/>
      <c r="H296"/>
      <c r="I296"/>
      <c r="J296"/>
      <c r="K296"/>
      <c r="L296"/>
      <c r="M296"/>
      <c r="N296"/>
      <c r="O296" s="148"/>
      <c r="P296"/>
      <c r="Q296"/>
      <c r="R296"/>
      <c r="S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</row>
    <row r="297" spans="1:234">
      <c r="A297" s="4"/>
      <c r="B297" s="4"/>
      <c r="C297"/>
      <c r="D297"/>
      <c r="E297"/>
      <c r="F297"/>
      <c r="G297"/>
      <c r="H297"/>
      <c r="I297"/>
      <c r="J297"/>
      <c r="K297"/>
      <c r="L297"/>
      <c r="M297"/>
      <c r="N297"/>
      <c r="O297" s="148"/>
      <c r="P297"/>
      <c r="Q297"/>
      <c r="R297"/>
      <c r="S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</row>
    <row r="298" spans="1:234">
      <c r="A298" s="4"/>
      <c r="B298" s="4"/>
      <c r="C298"/>
      <c r="D298"/>
      <c r="E298"/>
      <c r="F298"/>
      <c r="G298"/>
      <c r="H298"/>
      <c r="I298"/>
      <c r="J298"/>
      <c r="K298"/>
      <c r="L298"/>
      <c r="M298"/>
      <c r="N298"/>
      <c r="O298" s="148"/>
      <c r="P298"/>
      <c r="Q298"/>
      <c r="R298"/>
      <c r="S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</row>
    <row r="299" spans="1:234">
      <c r="A299" s="4"/>
      <c r="B299" s="4"/>
      <c r="C299"/>
      <c r="D299"/>
      <c r="E299"/>
      <c r="F299"/>
      <c r="G299"/>
      <c r="H299"/>
      <c r="I299"/>
      <c r="J299"/>
      <c r="K299"/>
      <c r="L299"/>
      <c r="M299"/>
      <c r="N299"/>
      <c r="O299" s="148"/>
      <c r="P299"/>
      <c r="Q299"/>
      <c r="R299"/>
      <c r="S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</row>
    <row r="300" spans="1:234">
      <c r="A300" s="4"/>
      <c r="B300" s="4"/>
      <c r="C300"/>
      <c r="D300"/>
      <c r="E300"/>
      <c r="F300"/>
      <c r="G300"/>
      <c r="H300"/>
      <c r="I300"/>
      <c r="J300"/>
      <c r="K300"/>
      <c r="L300"/>
      <c r="M300"/>
      <c r="N300"/>
      <c r="O300" s="148"/>
      <c r="P300"/>
      <c r="Q300"/>
      <c r="R300"/>
      <c r="S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</row>
    <row r="301" spans="1:234">
      <c r="A301" s="4"/>
      <c r="B301" s="4"/>
      <c r="C301"/>
      <c r="D301"/>
      <c r="E301"/>
      <c r="F301"/>
      <c r="G301"/>
      <c r="H301"/>
      <c r="I301"/>
      <c r="J301"/>
      <c r="K301"/>
      <c r="L301"/>
      <c r="M301"/>
      <c r="N301"/>
      <c r="O301" s="148"/>
      <c r="P301"/>
      <c r="Q301"/>
      <c r="R301"/>
      <c r="S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</row>
    <row r="302" spans="1:234">
      <c r="A302" s="4"/>
      <c r="B302" s="4"/>
      <c r="C302"/>
      <c r="D302"/>
      <c r="E302"/>
      <c r="F302"/>
      <c r="G302"/>
      <c r="H302"/>
      <c r="I302"/>
      <c r="J302"/>
      <c r="K302"/>
      <c r="L302"/>
      <c r="M302"/>
      <c r="N302"/>
      <c r="O302" s="148"/>
      <c r="P302"/>
      <c r="Q302"/>
      <c r="R302"/>
      <c r="S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</row>
    <row r="303" spans="1:234">
      <c r="A303" s="4"/>
      <c r="B303" s="4"/>
      <c r="C303"/>
      <c r="D303"/>
      <c r="E303"/>
      <c r="F303"/>
      <c r="G303"/>
      <c r="H303"/>
      <c r="I303"/>
      <c r="J303"/>
      <c r="K303"/>
      <c r="L303"/>
      <c r="M303"/>
      <c r="N303"/>
      <c r="O303" s="148"/>
      <c r="P303"/>
      <c r="Q303"/>
      <c r="R303"/>
      <c r="S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</row>
    <row r="304" spans="1:234">
      <c r="A304" s="4"/>
      <c r="B304" s="4"/>
      <c r="C304"/>
      <c r="D304"/>
      <c r="E304"/>
      <c r="F304"/>
      <c r="G304"/>
      <c r="H304"/>
      <c r="I304"/>
      <c r="J304"/>
      <c r="K304"/>
      <c r="L304"/>
      <c r="M304"/>
      <c r="N304"/>
      <c r="O304" s="148"/>
      <c r="P304"/>
      <c r="Q304"/>
      <c r="R304"/>
      <c r="S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</row>
    <row r="305" spans="1:234">
      <c r="A305" s="4"/>
      <c r="B305" s="4"/>
      <c r="C305"/>
      <c r="D305"/>
      <c r="E305"/>
      <c r="F305"/>
      <c r="G305"/>
      <c r="H305"/>
      <c r="I305"/>
      <c r="J305"/>
      <c r="K305"/>
      <c r="L305"/>
      <c r="M305"/>
      <c r="N305"/>
      <c r="O305" s="148"/>
      <c r="P305"/>
      <c r="Q305"/>
      <c r="R305"/>
      <c r="S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</row>
    <row r="306" spans="1:234">
      <c r="A306" s="4"/>
      <c r="B306" s="4"/>
      <c r="C306"/>
      <c r="D306"/>
      <c r="E306"/>
      <c r="F306"/>
      <c r="G306"/>
      <c r="H306"/>
      <c r="I306"/>
      <c r="J306"/>
      <c r="K306"/>
      <c r="L306"/>
      <c r="M306"/>
      <c r="N306"/>
      <c r="O306" s="148"/>
      <c r="P306"/>
      <c r="Q306"/>
      <c r="R306"/>
      <c r="S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</row>
    <row r="307" spans="1:234">
      <c r="A307" s="4"/>
      <c r="B307" s="4"/>
      <c r="C307"/>
      <c r="D307"/>
      <c r="E307"/>
      <c r="F307"/>
      <c r="G307"/>
      <c r="H307"/>
      <c r="I307"/>
      <c r="J307"/>
      <c r="K307"/>
      <c r="L307"/>
      <c r="M307"/>
      <c r="N307"/>
      <c r="O307" s="148"/>
      <c r="P307"/>
      <c r="Q307"/>
      <c r="R307"/>
      <c r="S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</row>
    <row r="308" spans="1:234">
      <c r="A308" s="4"/>
      <c r="B308" s="4"/>
      <c r="C308"/>
      <c r="D308"/>
      <c r="E308"/>
      <c r="F308"/>
      <c r="G308"/>
      <c r="H308"/>
      <c r="I308"/>
      <c r="J308"/>
      <c r="K308"/>
      <c r="L308"/>
      <c r="M308"/>
      <c r="N308"/>
      <c r="O308" s="148"/>
      <c r="P308"/>
      <c r="Q308"/>
      <c r="R308"/>
      <c r="S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</row>
    <row r="309" spans="1:234">
      <c r="A309" s="4"/>
      <c r="B309" s="4"/>
      <c r="C309"/>
      <c r="D309"/>
      <c r="E309"/>
      <c r="F309"/>
      <c r="G309"/>
      <c r="H309"/>
      <c r="I309"/>
      <c r="J309"/>
      <c r="K309"/>
      <c r="L309"/>
      <c r="M309"/>
      <c r="N309"/>
      <c r="O309" s="148"/>
      <c r="P309"/>
      <c r="Q309"/>
      <c r="R309"/>
      <c r="S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</row>
    <row r="310" spans="1:234">
      <c r="A310" s="4"/>
      <c r="B310" s="4"/>
      <c r="C310"/>
      <c r="D310"/>
      <c r="E310"/>
      <c r="F310"/>
      <c r="G310"/>
      <c r="H310"/>
      <c r="I310"/>
      <c r="J310"/>
      <c r="K310"/>
      <c r="L310"/>
      <c r="M310"/>
      <c r="N310"/>
      <c r="O310" s="148"/>
      <c r="P310"/>
      <c r="Q310"/>
      <c r="R310"/>
      <c r="S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</row>
    <row r="311" spans="1:234">
      <c r="A311" s="4"/>
      <c r="B311" s="4"/>
      <c r="C311"/>
      <c r="D311"/>
      <c r="E311"/>
      <c r="F311"/>
      <c r="G311"/>
      <c r="H311"/>
      <c r="I311"/>
      <c r="J311"/>
      <c r="K311"/>
      <c r="L311"/>
      <c r="M311"/>
      <c r="N311"/>
      <c r="O311" s="148"/>
      <c r="P311"/>
      <c r="Q311"/>
      <c r="R311"/>
      <c r="S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</row>
    <row r="312" spans="1:234">
      <c r="A312" s="4"/>
      <c r="B312" s="4"/>
      <c r="C312"/>
      <c r="D312"/>
      <c r="E312"/>
      <c r="F312"/>
      <c r="G312"/>
      <c r="H312"/>
      <c r="I312"/>
      <c r="J312"/>
      <c r="K312"/>
      <c r="L312"/>
      <c r="M312"/>
      <c r="N312"/>
      <c r="O312" s="148"/>
      <c r="P312"/>
      <c r="Q312"/>
      <c r="R312"/>
      <c r="S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</row>
    <row r="313" spans="1:234">
      <c r="A313" s="4"/>
      <c r="B313" s="4"/>
      <c r="C313"/>
      <c r="D313"/>
      <c r="E313"/>
      <c r="F313"/>
      <c r="G313"/>
      <c r="H313"/>
      <c r="I313"/>
      <c r="J313"/>
      <c r="K313"/>
      <c r="L313"/>
      <c r="M313"/>
      <c r="N313"/>
      <c r="O313" s="148"/>
      <c r="P313"/>
      <c r="Q313"/>
      <c r="R313"/>
      <c r="S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</row>
    <row r="314" spans="1:234">
      <c r="A314" s="4"/>
      <c r="B314" s="4"/>
      <c r="C314"/>
      <c r="D314"/>
      <c r="E314"/>
      <c r="F314"/>
      <c r="G314"/>
      <c r="H314"/>
      <c r="I314"/>
      <c r="J314"/>
      <c r="K314"/>
      <c r="L314"/>
      <c r="M314"/>
      <c r="N314"/>
      <c r="O314" s="148"/>
      <c r="P314"/>
      <c r="Q314"/>
      <c r="R314"/>
      <c r="S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</row>
    <row r="315" spans="1:234">
      <c r="A315" s="4"/>
      <c r="B315" s="4"/>
      <c r="C315"/>
      <c r="D315"/>
      <c r="E315"/>
      <c r="F315"/>
      <c r="G315"/>
      <c r="H315"/>
      <c r="I315"/>
      <c r="J315"/>
      <c r="K315"/>
      <c r="L315"/>
      <c r="M315"/>
      <c r="N315"/>
      <c r="O315" s="148"/>
      <c r="P315"/>
      <c r="Q315"/>
      <c r="R315"/>
      <c r="S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</row>
    <row r="316" spans="1:234">
      <c r="A316" s="4"/>
      <c r="B316" s="4"/>
      <c r="C316"/>
      <c r="D316"/>
      <c r="E316"/>
      <c r="F316"/>
      <c r="G316"/>
      <c r="H316"/>
      <c r="I316"/>
      <c r="J316"/>
      <c r="K316"/>
      <c r="L316"/>
      <c r="M316"/>
      <c r="N316"/>
      <c r="O316" s="148"/>
      <c r="P316"/>
      <c r="Q316"/>
      <c r="R316"/>
      <c r="S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</row>
    <row r="317" spans="1:234">
      <c r="A317" s="4"/>
      <c r="B317" s="4"/>
      <c r="C317"/>
      <c r="D317"/>
      <c r="E317"/>
      <c r="F317"/>
      <c r="G317"/>
      <c r="H317"/>
      <c r="I317"/>
      <c r="J317"/>
      <c r="K317"/>
      <c r="L317"/>
      <c r="M317"/>
      <c r="N317"/>
      <c r="O317" s="148"/>
      <c r="P317"/>
      <c r="Q317"/>
      <c r="R317"/>
      <c r="S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</row>
    <row r="318" spans="1:234">
      <c r="A318" s="4"/>
      <c r="B318" s="4"/>
      <c r="C318"/>
      <c r="D318"/>
      <c r="E318"/>
      <c r="F318"/>
      <c r="G318"/>
      <c r="H318"/>
      <c r="I318"/>
      <c r="J318"/>
      <c r="K318"/>
      <c r="L318"/>
      <c r="M318"/>
      <c r="N318"/>
      <c r="O318" s="148"/>
      <c r="P318"/>
      <c r="Q318"/>
      <c r="R318"/>
      <c r="S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</row>
    <row r="319" spans="1:234">
      <c r="A319" s="4"/>
      <c r="B319" s="4"/>
      <c r="C319"/>
      <c r="D319"/>
      <c r="E319"/>
      <c r="F319"/>
      <c r="G319"/>
      <c r="H319"/>
      <c r="I319"/>
      <c r="J319"/>
      <c r="K319"/>
      <c r="L319"/>
      <c r="M319"/>
      <c r="N319"/>
      <c r="O319" s="148"/>
      <c r="P319"/>
      <c r="Q319"/>
      <c r="R319"/>
      <c r="S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</row>
    <row r="320" spans="1:234">
      <c r="A320" s="4"/>
      <c r="B320" s="4"/>
      <c r="C320"/>
      <c r="D320"/>
      <c r="E320"/>
      <c r="F320"/>
      <c r="G320"/>
      <c r="H320"/>
      <c r="I320"/>
      <c r="J320"/>
      <c r="K320"/>
      <c r="L320"/>
      <c r="M320"/>
      <c r="N320"/>
      <c r="O320" s="148"/>
      <c r="P320"/>
      <c r="Q320"/>
      <c r="R320"/>
      <c r="S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</row>
    <row r="321" spans="1:234">
      <c r="A321" s="4"/>
      <c r="B321" s="4"/>
      <c r="C321"/>
      <c r="D321"/>
      <c r="E321"/>
      <c r="F321"/>
      <c r="G321"/>
      <c r="H321"/>
      <c r="I321"/>
      <c r="J321"/>
      <c r="K321"/>
      <c r="L321"/>
      <c r="M321"/>
      <c r="N321"/>
      <c r="O321" s="148"/>
      <c r="P321"/>
      <c r="Q321"/>
      <c r="R321"/>
      <c r="S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</row>
    <row r="322" spans="1:234">
      <c r="A322" s="4"/>
      <c r="B322" s="4"/>
      <c r="C322"/>
      <c r="E322"/>
      <c r="F322"/>
      <c r="G322"/>
      <c r="H322"/>
      <c r="I322"/>
      <c r="J322"/>
      <c r="K322"/>
      <c r="L322"/>
      <c r="M322"/>
      <c r="N322"/>
      <c r="O322" s="148"/>
      <c r="P322"/>
      <c r="Q322"/>
      <c r="R322"/>
      <c r="S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</row>
    <row r="323" spans="1:234">
      <c r="A323" s="4"/>
      <c r="B323" s="4"/>
      <c r="C323"/>
      <c r="E323"/>
      <c r="F323"/>
      <c r="G323"/>
      <c r="H323"/>
      <c r="I323"/>
      <c r="J323"/>
      <c r="K323"/>
      <c r="L323"/>
      <c r="M323"/>
      <c r="N323"/>
      <c r="O323" s="148"/>
      <c r="P323"/>
      <c r="Q323"/>
      <c r="R323"/>
      <c r="S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</row>
    <row r="324" spans="1:234">
      <c r="A324" s="4"/>
      <c r="B324" s="4"/>
      <c r="F324"/>
      <c r="G324"/>
      <c r="H324"/>
      <c r="I324"/>
      <c r="J324"/>
      <c r="K324"/>
      <c r="L324"/>
      <c r="M324"/>
      <c r="N324"/>
      <c r="O324" s="148"/>
      <c r="P324"/>
      <c r="Q324"/>
      <c r="R324"/>
      <c r="S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</row>
    <row r="325" spans="1:234">
      <c r="A325" s="4"/>
      <c r="B325" s="4"/>
      <c r="F325"/>
      <c r="G325"/>
      <c r="H325"/>
      <c r="I325"/>
      <c r="J325"/>
      <c r="K325"/>
      <c r="L325"/>
      <c r="M325"/>
      <c r="N325"/>
      <c r="O325" s="148"/>
      <c r="P325"/>
      <c r="Q325"/>
      <c r="R325"/>
      <c r="S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</row>
    <row r="326" spans="1:234">
      <c r="A326" s="4"/>
      <c r="B326" s="4"/>
      <c r="F326"/>
      <c r="G326"/>
      <c r="H326"/>
      <c r="I326"/>
      <c r="J326"/>
      <c r="K326"/>
      <c r="L326"/>
      <c r="M326"/>
      <c r="N326"/>
      <c r="O326" s="148"/>
      <c r="P326"/>
      <c r="Q326"/>
      <c r="R326"/>
      <c r="S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</row>
    <row r="327" spans="1:234">
      <c r="A327" s="4"/>
      <c r="F327"/>
      <c r="G327"/>
      <c r="H327"/>
      <c r="I327"/>
      <c r="J327"/>
      <c r="K327"/>
      <c r="L327"/>
      <c r="M327"/>
      <c r="N327"/>
      <c r="O327" s="148"/>
      <c r="P327"/>
      <c r="Q327"/>
      <c r="R327"/>
      <c r="S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</row>
    <row r="328" spans="1:234">
      <c r="A328" s="4"/>
      <c r="F328"/>
      <c r="G328"/>
      <c r="H328"/>
      <c r="I328"/>
      <c r="J328"/>
      <c r="K328"/>
      <c r="L328"/>
      <c r="M328"/>
      <c r="N328"/>
      <c r="O328" s="148"/>
      <c r="P328"/>
      <c r="Q328"/>
      <c r="R328"/>
      <c r="S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</row>
    <row r="329" spans="1:234">
      <c r="A329" s="4"/>
      <c r="F329"/>
      <c r="G329"/>
      <c r="H329"/>
      <c r="I329"/>
      <c r="J329"/>
      <c r="K329"/>
      <c r="L329"/>
      <c r="M329"/>
      <c r="N329"/>
      <c r="O329" s="148"/>
      <c r="P329"/>
      <c r="Q329"/>
      <c r="R329"/>
      <c r="S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</row>
    <row r="330" spans="1:234">
      <c r="A330" s="4"/>
      <c r="F330"/>
      <c r="G330"/>
      <c r="H330"/>
      <c r="I330"/>
      <c r="J330"/>
      <c r="K330"/>
      <c r="L330"/>
      <c r="M330"/>
      <c r="N330"/>
      <c r="O330" s="148"/>
      <c r="P330"/>
      <c r="Q330"/>
      <c r="R330"/>
      <c r="S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</row>
    <row r="331" spans="1:234">
      <c r="A331" s="4"/>
      <c r="F331"/>
      <c r="G331"/>
      <c r="H331"/>
      <c r="I331"/>
      <c r="J331"/>
      <c r="K331"/>
      <c r="L331"/>
      <c r="M331"/>
      <c r="N331"/>
      <c r="O331" s="148"/>
      <c r="P331"/>
      <c r="Q331"/>
      <c r="R331"/>
      <c r="S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</row>
    <row r="332" spans="1:234">
      <c r="F332"/>
      <c r="G332"/>
      <c r="H332"/>
      <c r="I332"/>
      <c r="J332"/>
      <c r="K332"/>
      <c r="L332"/>
      <c r="M332"/>
      <c r="N332"/>
      <c r="O332" s="148"/>
      <c r="P332"/>
      <c r="Q332"/>
      <c r="R332"/>
      <c r="S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</row>
    <row r="333" spans="1:234">
      <c r="F333"/>
      <c r="G333"/>
      <c r="H333"/>
      <c r="I333"/>
      <c r="J333"/>
      <c r="K333"/>
      <c r="L333"/>
      <c r="M333"/>
      <c r="N333"/>
      <c r="O333" s="148"/>
      <c r="P333"/>
      <c r="Q333"/>
      <c r="R333"/>
      <c r="S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</row>
    <row r="334" spans="1:234">
      <c r="F334"/>
      <c r="G334"/>
      <c r="H334"/>
      <c r="I334"/>
      <c r="J334"/>
      <c r="K334"/>
      <c r="L334"/>
      <c r="M334"/>
      <c r="N334"/>
      <c r="O334" s="148"/>
      <c r="P334"/>
      <c r="Q334"/>
      <c r="R334"/>
      <c r="S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</row>
    <row r="335" spans="1:234">
      <c r="F335"/>
      <c r="G335"/>
      <c r="H335"/>
      <c r="I335"/>
      <c r="J335"/>
      <c r="K335"/>
      <c r="L335"/>
      <c r="M335"/>
      <c r="N335"/>
      <c r="O335" s="148"/>
      <c r="P335"/>
      <c r="Q335"/>
      <c r="R335"/>
      <c r="S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</row>
    <row r="336" spans="1:234">
      <c r="F336"/>
      <c r="G336"/>
      <c r="H336"/>
      <c r="I336"/>
      <c r="J336"/>
      <c r="K336"/>
      <c r="L336"/>
      <c r="M336"/>
      <c r="N336"/>
      <c r="O336" s="148"/>
      <c r="P336"/>
      <c r="Q336"/>
      <c r="R336"/>
      <c r="S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</row>
    <row r="337" spans="6:234">
      <c r="F337"/>
      <c r="G337"/>
      <c r="H337"/>
      <c r="I337"/>
      <c r="J337"/>
      <c r="K337"/>
      <c r="L337"/>
      <c r="M337"/>
      <c r="N337"/>
      <c r="O337" s="148"/>
      <c r="P337"/>
      <c r="Q337"/>
      <c r="R337"/>
      <c r="S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</row>
    <row r="338" spans="6:234">
      <c r="F338"/>
      <c r="G338"/>
      <c r="H338"/>
      <c r="I338"/>
      <c r="J338"/>
      <c r="K338"/>
      <c r="L338"/>
      <c r="M338"/>
      <c r="N338"/>
      <c r="O338" s="148"/>
      <c r="P338"/>
      <c r="Q338"/>
      <c r="R338"/>
      <c r="S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</row>
    <row r="339" spans="6:234">
      <c r="F339"/>
      <c r="G339"/>
      <c r="H339"/>
      <c r="I339"/>
      <c r="J339"/>
      <c r="K339"/>
      <c r="L339"/>
      <c r="M339"/>
      <c r="N339"/>
      <c r="O339" s="148"/>
      <c r="P339"/>
      <c r="Q339"/>
      <c r="R339"/>
      <c r="S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</row>
    <row r="340" spans="6:234">
      <c r="F340"/>
      <c r="G340"/>
      <c r="H340"/>
      <c r="I340"/>
      <c r="J340"/>
      <c r="K340"/>
      <c r="L340"/>
      <c r="M340"/>
      <c r="N340"/>
      <c r="O340" s="148"/>
      <c r="P340"/>
      <c r="Q340"/>
      <c r="R340"/>
      <c r="S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</row>
    <row r="341" spans="6:234">
      <c r="F341"/>
      <c r="G341"/>
      <c r="H341"/>
      <c r="I341"/>
      <c r="J341"/>
      <c r="K341"/>
      <c r="L341"/>
      <c r="M341"/>
      <c r="N341"/>
      <c r="O341" s="148"/>
      <c r="P341"/>
      <c r="Q341"/>
      <c r="R341"/>
      <c r="S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</row>
    <row r="342" spans="6:234">
      <c r="F342"/>
      <c r="G342"/>
      <c r="H342"/>
      <c r="I342"/>
      <c r="J342"/>
      <c r="K342"/>
      <c r="L342"/>
      <c r="M342"/>
      <c r="N342"/>
      <c r="O342" s="148"/>
      <c r="P342"/>
      <c r="Q342"/>
      <c r="R342"/>
      <c r="S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</row>
  </sheetData>
  <mergeCells count="44">
    <mergeCell ref="J36:V36"/>
    <mergeCell ref="J39:V39"/>
    <mergeCell ref="A40:C40"/>
    <mergeCell ref="B41:C41"/>
    <mergeCell ref="D41:E41"/>
    <mergeCell ref="J37:V37"/>
    <mergeCell ref="B46:C46"/>
    <mergeCell ref="D46:E46"/>
    <mergeCell ref="D47:E47"/>
    <mergeCell ref="F48:F49"/>
    <mergeCell ref="B49:B50"/>
    <mergeCell ref="C49:C50"/>
    <mergeCell ref="D49:D50"/>
    <mergeCell ref="E49:E50"/>
    <mergeCell ref="D5:D6"/>
    <mergeCell ref="E5:E6"/>
    <mergeCell ref="F5:F6"/>
    <mergeCell ref="A4:A6"/>
    <mergeCell ref="H5:H6"/>
    <mergeCell ref="C5:C6"/>
    <mergeCell ref="J34:V34"/>
    <mergeCell ref="N5:N6"/>
    <mergeCell ref="O5:O6"/>
    <mergeCell ref="P5:P6"/>
    <mergeCell ref="Q5:Q6"/>
    <mergeCell ref="K5:K6"/>
    <mergeCell ref="L5:L6"/>
    <mergeCell ref="M5:M6"/>
    <mergeCell ref="W4:Y4"/>
    <mergeCell ref="V4:V5"/>
    <mergeCell ref="B5:B6"/>
    <mergeCell ref="J35:V35"/>
    <mergeCell ref="G5:G6"/>
    <mergeCell ref="Y5:Y6"/>
    <mergeCell ref="W5:W6"/>
    <mergeCell ref="X5:X6"/>
    <mergeCell ref="U4:U5"/>
    <mergeCell ref="I5:I6"/>
    <mergeCell ref="B4:K4"/>
    <mergeCell ref="R4:R5"/>
    <mergeCell ref="S4:S5"/>
    <mergeCell ref="T4:T5"/>
    <mergeCell ref="J5:J6"/>
    <mergeCell ref="A33:Q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22" sqref="H22"/>
    </sheetView>
  </sheetViews>
  <sheetFormatPr defaultColWidth="11.42578125" defaultRowHeight="15.75"/>
  <cols>
    <col min="1" max="1" width="7.85546875" style="86" customWidth="1"/>
    <col min="2" max="2" width="15.85546875" style="158" customWidth="1"/>
    <col min="3" max="3" width="25.42578125" style="86" bestFit="1" customWidth="1"/>
    <col min="4" max="4" width="13.42578125" style="86" customWidth="1"/>
    <col min="5" max="5" width="15.140625" style="164" customWidth="1"/>
    <col min="6" max="6" width="15.7109375" style="86" customWidth="1"/>
    <col min="7" max="256" width="11.42578125" style="86"/>
    <col min="257" max="257" width="7.85546875" style="86" customWidth="1"/>
    <col min="258" max="258" width="15.85546875" style="86" customWidth="1"/>
    <col min="259" max="259" width="25.42578125" style="86" bestFit="1" customWidth="1"/>
    <col min="260" max="260" width="13.42578125" style="86" customWidth="1"/>
    <col min="261" max="261" width="15.140625" style="86" customWidth="1"/>
    <col min="262" max="262" width="15.7109375" style="86" customWidth="1"/>
    <col min="263" max="512" width="11.42578125" style="86"/>
    <col min="513" max="513" width="7.85546875" style="86" customWidth="1"/>
    <col min="514" max="514" width="15.85546875" style="86" customWidth="1"/>
    <col min="515" max="515" width="25.42578125" style="86" bestFit="1" customWidth="1"/>
    <col min="516" max="516" width="13.42578125" style="86" customWidth="1"/>
    <col min="517" max="517" width="15.140625" style="86" customWidth="1"/>
    <col min="518" max="518" width="15.7109375" style="86" customWidth="1"/>
    <col min="519" max="768" width="11.42578125" style="86"/>
    <col min="769" max="769" width="7.85546875" style="86" customWidth="1"/>
    <col min="770" max="770" width="15.85546875" style="86" customWidth="1"/>
    <col min="771" max="771" width="25.42578125" style="86" bestFit="1" customWidth="1"/>
    <col min="772" max="772" width="13.42578125" style="86" customWidth="1"/>
    <col min="773" max="773" width="15.140625" style="86" customWidth="1"/>
    <col min="774" max="774" width="15.7109375" style="86" customWidth="1"/>
    <col min="775" max="1024" width="11.42578125" style="86"/>
    <col min="1025" max="1025" width="7.85546875" style="86" customWidth="1"/>
    <col min="1026" max="1026" width="15.85546875" style="86" customWidth="1"/>
    <col min="1027" max="1027" width="25.42578125" style="86" bestFit="1" customWidth="1"/>
    <col min="1028" max="1028" width="13.42578125" style="86" customWidth="1"/>
    <col min="1029" max="1029" width="15.140625" style="86" customWidth="1"/>
    <col min="1030" max="1030" width="15.7109375" style="86" customWidth="1"/>
    <col min="1031" max="1280" width="11.42578125" style="86"/>
    <col min="1281" max="1281" width="7.85546875" style="86" customWidth="1"/>
    <col min="1282" max="1282" width="15.85546875" style="86" customWidth="1"/>
    <col min="1283" max="1283" width="25.42578125" style="86" bestFit="1" customWidth="1"/>
    <col min="1284" max="1284" width="13.42578125" style="86" customWidth="1"/>
    <col min="1285" max="1285" width="15.140625" style="86" customWidth="1"/>
    <col min="1286" max="1286" width="15.7109375" style="86" customWidth="1"/>
    <col min="1287" max="1536" width="11.42578125" style="86"/>
    <col min="1537" max="1537" width="7.85546875" style="86" customWidth="1"/>
    <col min="1538" max="1538" width="15.85546875" style="86" customWidth="1"/>
    <col min="1539" max="1539" width="25.42578125" style="86" bestFit="1" customWidth="1"/>
    <col min="1540" max="1540" width="13.42578125" style="86" customWidth="1"/>
    <col min="1541" max="1541" width="15.140625" style="86" customWidth="1"/>
    <col min="1542" max="1542" width="15.7109375" style="86" customWidth="1"/>
    <col min="1543" max="1792" width="11.42578125" style="86"/>
    <col min="1793" max="1793" width="7.85546875" style="86" customWidth="1"/>
    <col min="1794" max="1794" width="15.85546875" style="86" customWidth="1"/>
    <col min="1795" max="1795" width="25.42578125" style="86" bestFit="1" customWidth="1"/>
    <col min="1796" max="1796" width="13.42578125" style="86" customWidth="1"/>
    <col min="1797" max="1797" width="15.140625" style="86" customWidth="1"/>
    <col min="1798" max="1798" width="15.7109375" style="86" customWidth="1"/>
    <col min="1799" max="2048" width="11.42578125" style="86"/>
    <col min="2049" max="2049" width="7.85546875" style="86" customWidth="1"/>
    <col min="2050" max="2050" width="15.85546875" style="86" customWidth="1"/>
    <col min="2051" max="2051" width="25.42578125" style="86" bestFit="1" customWidth="1"/>
    <col min="2052" max="2052" width="13.42578125" style="86" customWidth="1"/>
    <col min="2053" max="2053" width="15.140625" style="86" customWidth="1"/>
    <col min="2054" max="2054" width="15.7109375" style="86" customWidth="1"/>
    <col min="2055" max="2304" width="11.42578125" style="86"/>
    <col min="2305" max="2305" width="7.85546875" style="86" customWidth="1"/>
    <col min="2306" max="2306" width="15.85546875" style="86" customWidth="1"/>
    <col min="2307" max="2307" width="25.42578125" style="86" bestFit="1" customWidth="1"/>
    <col min="2308" max="2308" width="13.42578125" style="86" customWidth="1"/>
    <col min="2309" max="2309" width="15.140625" style="86" customWidth="1"/>
    <col min="2310" max="2310" width="15.7109375" style="86" customWidth="1"/>
    <col min="2311" max="2560" width="11.42578125" style="86"/>
    <col min="2561" max="2561" width="7.85546875" style="86" customWidth="1"/>
    <col min="2562" max="2562" width="15.85546875" style="86" customWidth="1"/>
    <col min="2563" max="2563" width="25.42578125" style="86" bestFit="1" customWidth="1"/>
    <col min="2564" max="2564" width="13.42578125" style="86" customWidth="1"/>
    <col min="2565" max="2565" width="15.140625" style="86" customWidth="1"/>
    <col min="2566" max="2566" width="15.7109375" style="86" customWidth="1"/>
    <col min="2567" max="2816" width="11.42578125" style="86"/>
    <col min="2817" max="2817" width="7.85546875" style="86" customWidth="1"/>
    <col min="2818" max="2818" width="15.85546875" style="86" customWidth="1"/>
    <col min="2819" max="2819" width="25.42578125" style="86" bestFit="1" customWidth="1"/>
    <col min="2820" max="2820" width="13.42578125" style="86" customWidth="1"/>
    <col min="2821" max="2821" width="15.140625" style="86" customWidth="1"/>
    <col min="2822" max="2822" width="15.7109375" style="86" customWidth="1"/>
    <col min="2823" max="3072" width="11.42578125" style="86"/>
    <col min="3073" max="3073" width="7.85546875" style="86" customWidth="1"/>
    <col min="3074" max="3074" width="15.85546875" style="86" customWidth="1"/>
    <col min="3075" max="3075" width="25.42578125" style="86" bestFit="1" customWidth="1"/>
    <col min="3076" max="3076" width="13.42578125" style="86" customWidth="1"/>
    <col min="3077" max="3077" width="15.140625" style="86" customWidth="1"/>
    <col min="3078" max="3078" width="15.7109375" style="86" customWidth="1"/>
    <col min="3079" max="3328" width="11.42578125" style="86"/>
    <col min="3329" max="3329" width="7.85546875" style="86" customWidth="1"/>
    <col min="3330" max="3330" width="15.85546875" style="86" customWidth="1"/>
    <col min="3331" max="3331" width="25.42578125" style="86" bestFit="1" customWidth="1"/>
    <col min="3332" max="3332" width="13.42578125" style="86" customWidth="1"/>
    <col min="3333" max="3333" width="15.140625" style="86" customWidth="1"/>
    <col min="3334" max="3334" width="15.7109375" style="86" customWidth="1"/>
    <col min="3335" max="3584" width="11.42578125" style="86"/>
    <col min="3585" max="3585" width="7.85546875" style="86" customWidth="1"/>
    <col min="3586" max="3586" width="15.85546875" style="86" customWidth="1"/>
    <col min="3587" max="3587" width="25.42578125" style="86" bestFit="1" customWidth="1"/>
    <col min="3588" max="3588" width="13.42578125" style="86" customWidth="1"/>
    <col min="3589" max="3589" width="15.140625" style="86" customWidth="1"/>
    <col min="3590" max="3590" width="15.7109375" style="86" customWidth="1"/>
    <col min="3591" max="3840" width="11.42578125" style="86"/>
    <col min="3841" max="3841" width="7.85546875" style="86" customWidth="1"/>
    <col min="3842" max="3842" width="15.85546875" style="86" customWidth="1"/>
    <col min="3843" max="3843" width="25.42578125" style="86" bestFit="1" customWidth="1"/>
    <col min="3844" max="3844" width="13.42578125" style="86" customWidth="1"/>
    <col min="3845" max="3845" width="15.140625" style="86" customWidth="1"/>
    <col min="3846" max="3846" width="15.7109375" style="86" customWidth="1"/>
    <col min="3847" max="4096" width="11.42578125" style="86"/>
    <col min="4097" max="4097" width="7.85546875" style="86" customWidth="1"/>
    <col min="4098" max="4098" width="15.85546875" style="86" customWidth="1"/>
    <col min="4099" max="4099" width="25.42578125" style="86" bestFit="1" customWidth="1"/>
    <col min="4100" max="4100" width="13.42578125" style="86" customWidth="1"/>
    <col min="4101" max="4101" width="15.140625" style="86" customWidth="1"/>
    <col min="4102" max="4102" width="15.7109375" style="86" customWidth="1"/>
    <col min="4103" max="4352" width="11.42578125" style="86"/>
    <col min="4353" max="4353" width="7.85546875" style="86" customWidth="1"/>
    <col min="4354" max="4354" width="15.85546875" style="86" customWidth="1"/>
    <col min="4355" max="4355" width="25.42578125" style="86" bestFit="1" customWidth="1"/>
    <col min="4356" max="4356" width="13.42578125" style="86" customWidth="1"/>
    <col min="4357" max="4357" width="15.140625" style="86" customWidth="1"/>
    <col min="4358" max="4358" width="15.7109375" style="86" customWidth="1"/>
    <col min="4359" max="4608" width="11.42578125" style="86"/>
    <col min="4609" max="4609" width="7.85546875" style="86" customWidth="1"/>
    <col min="4610" max="4610" width="15.85546875" style="86" customWidth="1"/>
    <col min="4611" max="4611" width="25.42578125" style="86" bestFit="1" customWidth="1"/>
    <col min="4612" max="4612" width="13.42578125" style="86" customWidth="1"/>
    <col min="4613" max="4613" width="15.140625" style="86" customWidth="1"/>
    <col min="4614" max="4614" width="15.7109375" style="86" customWidth="1"/>
    <col min="4615" max="4864" width="11.42578125" style="86"/>
    <col min="4865" max="4865" width="7.85546875" style="86" customWidth="1"/>
    <col min="4866" max="4866" width="15.85546875" style="86" customWidth="1"/>
    <col min="4867" max="4867" width="25.42578125" style="86" bestFit="1" customWidth="1"/>
    <col min="4868" max="4868" width="13.42578125" style="86" customWidth="1"/>
    <col min="4869" max="4869" width="15.140625" style="86" customWidth="1"/>
    <col min="4870" max="4870" width="15.7109375" style="86" customWidth="1"/>
    <col min="4871" max="5120" width="11.42578125" style="86"/>
    <col min="5121" max="5121" width="7.85546875" style="86" customWidth="1"/>
    <col min="5122" max="5122" width="15.85546875" style="86" customWidth="1"/>
    <col min="5123" max="5123" width="25.42578125" style="86" bestFit="1" customWidth="1"/>
    <col min="5124" max="5124" width="13.42578125" style="86" customWidth="1"/>
    <col min="5125" max="5125" width="15.140625" style="86" customWidth="1"/>
    <col min="5126" max="5126" width="15.7109375" style="86" customWidth="1"/>
    <col min="5127" max="5376" width="11.42578125" style="86"/>
    <col min="5377" max="5377" width="7.85546875" style="86" customWidth="1"/>
    <col min="5378" max="5378" width="15.85546875" style="86" customWidth="1"/>
    <col min="5379" max="5379" width="25.42578125" style="86" bestFit="1" customWidth="1"/>
    <col min="5380" max="5380" width="13.42578125" style="86" customWidth="1"/>
    <col min="5381" max="5381" width="15.140625" style="86" customWidth="1"/>
    <col min="5382" max="5382" width="15.7109375" style="86" customWidth="1"/>
    <col min="5383" max="5632" width="11.42578125" style="86"/>
    <col min="5633" max="5633" width="7.85546875" style="86" customWidth="1"/>
    <col min="5634" max="5634" width="15.85546875" style="86" customWidth="1"/>
    <col min="5635" max="5635" width="25.42578125" style="86" bestFit="1" customWidth="1"/>
    <col min="5636" max="5636" width="13.42578125" style="86" customWidth="1"/>
    <col min="5637" max="5637" width="15.140625" style="86" customWidth="1"/>
    <col min="5638" max="5638" width="15.7109375" style="86" customWidth="1"/>
    <col min="5639" max="5888" width="11.42578125" style="86"/>
    <col min="5889" max="5889" width="7.85546875" style="86" customWidth="1"/>
    <col min="5890" max="5890" width="15.85546875" style="86" customWidth="1"/>
    <col min="5891" max="5891" width="25.42578125" style="86" bestFit="1" customWidth="1"/>
    <col min="5892" max="5892" width="13.42578125" style="86" customWidth="1"/>
    <col min="5893" max="5893" width="15.140625" style="86" customWidth="1"/>
    <col min="5894" max="5894" width="15.7109375" style="86" customWidth="1"/>
    <col min="5895" max="6144" width="11.42578125" style="86"/>
    <col min="6145" max="6145" width="7.85546875" style="86" customWidth="1"/>
    <col min="6146" max="6146" width="15.85546875" style="86" customWidth="1"/>
    <col min="6147" max="6147" width="25.42578125" style="86" bestFit="1" customWidth="1"/>
    <col min="6148" max="6148" width="13.42578125" style="86" customWidth="1"/>
    <col min="6149" max="6149" width="15.140625" style="86" customWidth="1"/>
    <col min="6150" max="6150" width="15.7109375" style="86" customWidth="1"/>
    <col min="6151" max="6400" width="11.42578125" style="86"/>
    <col min="6401" max="6401" width="7.85546875" style="86" customWidth="1"/>
    <col min="6402" max="6402" width="15.85546875" style="86" customWidth="1"/>
    <col min="6403" max="6403" width="25.42578125" style="86" bestFit="1" customWidth="1"/>
    <col min="6404" max="6404" width="13.42578125" style="86" customWidth="1"/>
    <col min="6405" max="6405" width="15.140625" style="86" customWidth="1"/>
    <col min="6406" max="6406" width="15.7109375" style="86" customWidth="1"/>
    <col min="6407" max="6656" width="11.42578125" style="86"/>
    <col min="6657" max="6657" width="7.85546875" style="86" customWidth="1"/>
    <col min="6658" max="6658" width="15.85546875" style="86" customWidth="1"/>
    <col min="6659" max="6659" width="25.42578125" style="86" bestFit="1" customWidth="1"/>
    <col min="6660" max="6660" width="13.42578125" style="86" customWidth="1"/>
    <col min="6661" max="6661" width="15.140625" style="86" customWidth="1"/>
    <col min="6662" max="6662" width="15.7109375" style="86" customWidth="1"/>
    <col min="6663" max="6912" width="11.42578125" style="86"/>
    <col min="6913" max="6913" width="7.85546875" style="86" customWidth="1"/>
    <col min="6914" max="6914" width="15.85546875" style="86" customWidth="1"/>
    <col min="6915" max="6915" width="25.42578125" style="86" bestFit="1" customWidth="1"/>
    <col min="6916" max="6916" width="13.42578125" style="86" customWidth="1"/>
    <col min="6917" max="6917" width="15.140625" style="86" customWidth="1"/>
    <col min="6918" max="6918" width="15.7109375" style="86" customWidth="1"/>
    <col min="6919" max="7168" width="11.42578125" style="86"/>
    <col min="7169" max="7169" width="7.85546875" style="86" customWidth="1"/>
    <col min="7170" max="7170" width="15.85546875" style="86" customWidth="1"/>
    <col min="7171" max="7171" width="25.42578125" style="86" bestFit="1" customWidth="1"/>
    <col min="7172" max="7172" width="13.42578125" style="86" customWidth="1"/>
    <col min="7173" max="7173" width="15.140625" style="86" customWidth="1"/>
    <col min="7174" max="7174" width="15.7109375" style="86" customWidth="1"/>
    <col min="7175" max="7424" width="11.42578125" style="86"/>
    <col min="7425" max="7425" width="7.85546875" style="86" customWidth="1"/>
    <col min="7426" max="7426" width="15.85546875" style="86" customWidth="1"/>
    <col min="7427" max="7427" width="25.42578125" style="86" bestFit="1" customWidth="1"/>
    <col min="7428" max="7428" width="13.42578125" style="86" customWidth="1"/>
    <col min="7429" max="7429" width="15.140625" style="86" customWidth="1"/>
    <col min="7430" max="7430" width="15.7109375" style="86" customWidth="1"/>
    <col min="7431" max="7680" width="11.42578125" style="86"/>
    <col min="7681" max="7681" width="7.85546875" style="86" customWidth="1"/>
    <col min="7682" max="7682" width="15.85546875" style="86" customWidth="1"/>
    <col min="7683" max="7683" width="25.42578125" style="86" bestFit="1" customWidth="1"/>
    <col min="7684" max="7684" width="13.42578125" style="86" customWidth="1"/>
    <col min="7685" max="7685" width="15.140625" style="86" customWidth="1"/>
    <col min="7686" max="7686" width="15.7109375" style="86" customWidth="1"/>
    <col min="7687" max="7936" width="11.42578125" style="86"/>
    <col min="7937" max="7937" width="7.85546875" style="86" customWidth="1"/>
    <col min="7938" max="7938" width="15.85546875" style="86" customWidth="1"/>
    <col min="7939" max="7939" width="25.42578125" style="86" bestFit="1" customWidth="1"/>
    <col min="7940" max="7940" width="13.42578125" style="86" customWidth="1"/>
    <col min="7941" max="7941" width="15.140625" style="86" customWidth="1"/>
    <col min="7942" max="7942" width="15.7109375" style="86" customWidth="1"/>
    <col min="7943" max="8192" width="11.42578125" style="86"/>
    <col min="8193" max="8193" width="7.85546875" style="86" customWidth="1"/>
    <col min="8194" max="8194" width="15.85546875" style="86" customWidth="1"/>
    <col min="8195" max="8195" width="25.42578125" style="86" bestFit="1" customWidth="1"/>
    <col min="8196" max="8196" width="13.42578125" style="86" customWidth="1"/>
    <col min="8197" max="8197" width="15.140625" style="86" customWidth="1"/>
    <col min="8198" max="8198" width="15.7109375" style="86" customWidth="1"/>
    <col min="8199" max="8448" width="11.42578125" style="86"/>
    <col min="8449" max="8449" width="7.85546875" style="86" customWidth="1"/>
    <col min="8450" max="8450" width="15.85546875" style="86" customWidth="1"/>
    <col min="8451" max="8451" width="25.42578125" style="86" bestFit="1" customWidth="1"/>
    <col min="8452" max="8452" width="13.42578125" style="86" customWidth="1"/>
    <col min="8453" max="8453" width="15.140625" style="86" customWidth="1"/>
    <col min="8454" max="8454" width="15.7109375" style="86" customWidth="1"/>
    <col min="8455" max="8704" width="11.42578125" style="86"/>
    <col min="8705" max="8705" width="7.85546875" style="86" customWidth="1"/>
    <col min="8706" max="8706" width="15.85546875" style="86" customWidth="1"/>
    <col min="8707" max="8707" width="25.42578125" style="86" bestFit="1" customWidth="1"/>
    <col min="8708" max="8708" width="13.42578125" style="86" customWidth="1"/>
    <col min="8709" max="8709" width="15.140625" style="86" customWidth="1"/>
    <col min="8710" max="8710" width="15.7109375" style="86" customWidth="1"/>
    <col min="8711" max="8960" width="11.42578125" style="86"/>
    <col min="8961" max="8961" width="7.85546875" style="86" customWidth="1"/>
    <col min="8962" max="8962" width="15.85546875" style="86" customWidth="1"/>
    <col min="8963" max="8963" width="25.42578125" style="86" bestFit="1" customWidth="1"/>
    <col min="8964" max="8964" width="13.42578125" style="86" customWidth="1"/>
    <col min="8965" max="8965" width="15.140625" style="86" customWidth="1"/>
    <col min="8966" max="8966" width="15.7109375" style="86" customWidth="1"/>
    <col min="8967" max="9216" width="11.42578125" style="86"/>
    <col min="9217" max="9217" width="7.85546875" style="86" customWidth="1"/>
    <col min="9218" max="9218" width="15.85546875" style="86" customWidth="1"/>
    <col min="9219" max="9219" width="25.42578125" style="86" bestFit="1" customWidth="1"/>
    <col min="9220" max="9220" width="13.42578125" style="86" customWidth="1"/>
    <col min="9221" max="9221" width="15.140625" style="86" customWidth="1"/>
    <col min="9222" max="9222" width="15.7109375" style="86" customWidth="1"/>
    <col min="9223" max="9472" width="11.42578125" style="86"/>
    <col min="9473" max="9473" width="7.85546875" style="86" customWidth="1"/>
    <col min="9474" max="9474" width="15.85546875" style="86" customWidth="1"/>
    <col min="9475" max="9475" width="25.42578125" style="86" bestFit="1" customWidth="1"/>
    <col min="9476" max="9476" width="13.42578125" style="86" customWidth="1"/>
    <col min="9477" max="9477" width="15.140625" style="86" customWidth="1"/>
    <col min="9478" max="9478" width="15.7109375" style="86" customWidth="1"/>
    <col min="9479" max="9728" width="11.42578125" style="86"/>
    <col min="9729" max="9729" width="7.85546875" style="86" customWidth="1"/>
    <col min="9730" max="9730" width="15.85546875" style="86" customWidth="1"/>
    <col min="9731" max="9731" width="25.42578125" style="86" bestFit="1" customWidth="1"/>
    <col min="9732" max="9732" width="13.42578125" style="86" customWidth="1"/>
    <col min="9733" max="9733" width="15.140625" style="86" customWidth="1"/>
    <col min="9734" max="9734" width="15.7109375" style="86" customWidth="1"/>
    <col min="9735" max="9984" width="11.42578125" style="86"/>
    <col min="9985" max="9985" width="7.85546875" style="86" customWidth="1"/>
    <col min="9986" max="9986" width="15.85546875" style="86" customWidth="1"/>
    <col min="9987" max="9987" width="25.42578125" style="86" bestFit="1" customWidth="1"/>
    <col min="9988" max="9988" width="13.42578125" style="86" customWidth="1"/>
    <col min="9989" max="9989" width="15.140625" style="86" customWidth="1"/>
    <col min="9990" max="9990" width="15.7109375" style="86" customWidth="1"/>
    <col min="9991" max="10240" width="11.42578125" style="86"/>
    <col min="10241" max="10241" width="7.85546875" style="86" customWidth="1"/>
    <col min="10242" max="10242" width="15.85546875" style="86" customWidth="1"/>
    <col min="10243" max="10243" width="25.42578125" style="86" bestFit="1" customWidth="1"/>
    <col min="10244" max="10244" width="13.42578125" style="86" customWidth="1"/>
    <col min="10245" max="10245" width="15.140625" style="86" customWidth="1"/>
    <col min="10246" max="10246" width="15.7109375" style="86" customWidth="1"/>
    <col min="10247" max="10496" width="11.42578125" style="86"/>
    <col min="10497" max="10497" width="7.85546875" style="86" customWidth="1"/>
    <col min="10498" max="10498" width="15.85546875" style="86" customWidth="1"/>
    <col min="10499" max="10499" width="25.42578125" style="86" bestFit="1" customWidth="1"/>
    <col min="10500" max="10500" width="13.42578125" style="86" customWidth="1"/>
    <col min="10501" max="10501" width="15.140625" style="86" customWidth="1"/>
    <col min="10502" max="10502" width="15.7109375" style="86" customWidth="1"/>
    <col min="10503" max="10752" width="11.42578125" style="86"/>
    <col min="10753" max="10753" width="7.85546875" style="86" customWidth="1"/>
    <col min="10754" max="10754" width="15.85546875" style="86" customWidth="1"/>
    <col min="10755" max="10755" width="25.42578125" style="86" bestFit="1" customWidth="1"/>
    <col min="10756" max="10756" width="13.42578125" style="86" customWidth="1"/>
    <col min="10757" max="10757" width="15.140625" style="86" customWidth="1"/>
    <col min="10758" max="10758" width="15.7109375" style="86" customWidth="1"/>
    <col min="10759" max="11008" width="11.42578125" style="86"/>
    <col min="11009" max="11009" width="7.85546875" style="86" customWidth="1"/>
    <col min="11010" max="11010" width="15.85546875" style="86" customWidth="1"/>
    <col min="11011" max="11011" width="25.42578125" style="86" bestFit="1" customWidth="1"/>
    <col min="11012" max="11012" width="13.42578125" style="86" customWidth="1"/>
    <col min="11013" max="11013" width="15.140625" style="86" customWidth="1"/>
    <col min="11014" max="11014" width="15.7109375" style="86" customWidth="1"/>
    <col min="11015" max="11264" width="11.42578125" style="86"/>
    <col min="11265" max="11265" width="7.85546875" style="86" customWidth="1"/>
    <col min="11266" max="11266" width="15.85546875" style="86" customWidth="1"/>
    <col min="11267" max="11267" width="25.42578125" style="86" bestFit="1" customWidth="1"/>
    <col min="11268" max="11268" width="13.42578125" style="86" customWidth="1"/>
    <col min="11269" max="11269" width="15.140625" style="86" customWidth="1"/>
    <col min="11270" max="11270" width="15.7109375" style="86" customWidth="1"/>
    <col min="11271" max="11520" width="11.42578125" style="86"/>
    <col min="11521" max="11521" width="7.85546875" style="86" customWidth="1"/>
    <col min="11522" max="11522" width="15.85546875" style="86" customWidth="1"/>
    <col min="11523" max="11523" width="25.42578125" style="86" bestFit="1" customWidth="1"/>
    <col min="11524" max="11524" width="13.42578125" style="86" customWidth="1"/>
    <col min="11525" max="11525" width="15.140625" style="86" customWidth="1"/>
    <col min="11526" max="11526" width="15.7109375" style="86" customWidth="1"/>
    <col min="11527" max="11776" width="11.42578125" style="86"/>
    <col min="11777" max="11777" width="7.85546875" style="86" customWidth="1"/>
    <col min="11778" max="11778" width="15.85546875" style="86" customWidth="1"/>
    <col min="11779" max="11779" width="25.42578125" style="86" bestFit="1" customWidth="1"/>
    <col min="11780" max="11780" width="13.42578125" style="86" customWidth="1"/>
    <col min="11781" max="11781" width="15.140625" style="86" customWidth="1"/>
    <col min="11782" max="11782" width="15.7109375" style="86" customWidth="1"/>
    <col min="11783" max="12032" width="11.42578125" style="86"/>
    <col min="12033" max="12033" width="7.85546875" style="86" customWidth="1"/>
    <col min="12034" max="12034" width="15.85546875" style="86" customWidth="1"/>
    <col min="12035" max="12035" width="25.42578125" style="86" bestFit="1" customWidth="1"/>
    <col min="12036" max="12036" width="13.42578125" style="86" customWidth="1"/>
    <col min="12037" max="12037" width="15.140625" style="86" customWidth="1"/>
    <col min="12038" max="12038" width="15.7109375" style="86" customWidth="1"/>
    <col min="12039" max="12288" width="11.42578125" style="86"/>
    <col min="12289" max="12289" width="7.85546875" style="86" customWidth="1"/>
    <col min="12290" max="12290" width="15.85546875" style="86" customWidth="1"/>
    <col min="12291" max="12291" width="25.42578125" style="86" bestFit="1" customWidth="1"/>
    <col min="12292" max="12292" width="13.42578125" style="86" customWidth="1"/>
    <col min="12293" max="12293" width="15.140625" style="86" customWidth="1"/>
    <col min="12294" max="12294" width="15.7109375" style="86" customWidth="1"/>
    <col min="12295" max="12544" width="11.42578125" style="86"/>
    <col min="12545" max="12545" width="7.85546875" style="86" customWidth="1"/>
    <col min="12546" max="12546" width="15.85546875" style="86" customWidth="1"/>
    <col min="12547" max="12547" width="25.42578125" style="86" bestFit="1" customWidth="1"/>
    <col min="12548" max="12548" width="13.42578125" style="86" customWidth="1"/>
    <col min="12549" max="12549" width="15.140625" style="86" customWidth="1"/>
    <col min="12550" max="12550" width="15.7109375" style="86" customWidth="1"/>
    <col min="12551" max="12800" width="11.42578125" style="86"/>
    <col min="12801" max="12801" width="7.85546875" style="86" customWidth="1"/>
    <col min="12802" max="12802" width="15.85546875" style="86" customWidth="1"/>
    <col min="12803" max="12803" width="25.42578125" style="86" bestFit="1" customWidth="1"/>
    <col min="12804" max="12804" width="13.42578125" style="86" customWidth="1"/>
    <col min="12805" max="12805" width="15.140625" style="86" customWidth="1"/>
    <col min="12806" max="12806" width="15.7109375" style="86" customWidth="1"/>
    <col min="12807" max="13056" width="11.42578125" style="86"/>
    <col min="13057" max="13057" width="7.85546875" style="86" customWidth="1"/>
    <col min="13058" max="13058" width="15.85546875" style="86" customWidth="1"/>
    <col min="13059" max="13059" width="25.42578125" style="86" bestFit="1" customWidth="1"/>
    <col min="13060" max="13060" width="13.42578125" style="86" customWidth="1"/>
    <col min="13061" max="13061" width="15.140625" style="86" customWidth="1"/>
    <col min="13062" max="13062" width="15.7109375" style="86" customWidth="1"/>
    <col min="13063" max="13312" width="11.42578125" style="86"/>
    <col min="13313" max="13313" width="7.85546875" style="86" customWidth="1"/>
    <col min="13314" max="13314" width="15.85546875" style="86" customWidth="1"/>
    <col min="13315" max="13315" width="25.42578125" style="86" bestFit="1" customWidth="1"/>
    <col min="13316" max="13316" width="13.42578125" style="86" customWidth="1"/>
    <col min="13317" max="13317" width="15.140625" style="86" customWidth="1"/>
    <col min="13318" max="13318" width="15.7109375" style="86" customWidth="1"/>
    <col min="13319" max="13568" width="11.42578125" style="86"/>
    <col min="13569" max="13569" width="7.85546875" style="86" customWidth="1"/>
    <col min="13570" max="13570" width="15.85546875" style="86" customWidth="1"/>
    <col min="13571" max="13571" width="25.42578125" style="86" bestFit="1" customWidth="1"/>
    <col min="13572" max="13572" width="13.42578125" style="86" customWidth="1"/>
    <col min="13573" max="13573" width="15.140625" style="86" customWidth="1"/>
    <col min="13574" max="13574" width="15.7109375" style="86" customWidth="1"/>
    <col min="13575" max="13824" width="11.42578125" style="86"/>
    <col min="13825" max="13825" width="7.85546875" style="86" customWidth="1"/>
    <col min="13826" max="13826" width="15.85546875" style="86" customWidth="1"/>
    <col min="13827" max="13827" width="25.42578125" style="86" bestFit="1" customWidth="1"/>
    <col min="13828" max="13828" width="13.42578125" style="86" customWidth="1"/>
    <col min="13829" max="13829" width="15.140625" style="86" customWidth="1"/>
    <col min="13830" max="13830" width="15.7109375" style="86" customWidth="1"/>
    <col min="13831" max="14080" width="11.42578125" style="86"/>
    <col min="14081" max="14081" width="7.85546875" style="86" customWidth="1"/>
    <col min="14082" max="14082" width="15.85546875" style="86" customWidth="1"/>
    <col min="14083" max="14083" width="25.42578125" style="86" bestFit="1" customWidth="1"/>
    <col min="14084" max="14084" width="13.42578125" style="86" customWidth="1"/>
    <col min="14085" max="14085" width="15.140625" style="86" customWidth="1"/>
    <col min="14086" max="14086" width="15.7109375" style="86" customWidth="1"/>
    <col min="14087" max="14336" width="11.42578125" style="86"/>
    <col min="14337" max="14337" width="7.85546875" style="86" customWidth="1"/>
    <col min="14338" max="14338" width="15.85546875" style="86" customWidth="1"/>
    <col min="14339" max="14339" width="25.42578125" style="86" bestFit="1" customWidth="1"/>
    <col min="14340" max="14340" width="13.42578125" style="86" customWidth="1"/>
    <col min="14341" max="14341" width="15.140625" style="86" customWidth="1"/>
    <col min="14342" max="14342" width="15.7109375" style="86" customWidth="1"/>
    <col min="14343" max="14592" width="11.42578125" style="86"/>
    <col min="14593" max="14593" width="7.85546875" style="86" customWidth="1"/>
    <col min="14594" max="14594" width="15.85546875" style="86" customWidth="1"/>
    <col min="14595" max="14595" width="25.42578125" style="86" bestFit="1" customWidth="1"/>
    <col min="14596" max="14596" width="13.42578125" style="86" customWidth="1"/>
    <col min="14597" max="14597" width="15.140625" style="86" customWidth="1"/>
    <col min="14598" max="14598" width="15.7109375" style="86" customWidth="1"/>
    <col min="14599" max="14848" width="11.42578125" style="86"/>
    <col min="14849" max="14849" width="7.85546875" style="86" customWidth="1"/>
    <col min="14850" max="14850" width="15.85546875" style="86" customWidth="1"/>
    <col min="14851" max="14851" width="25.42578125" style="86" bestFit="1" customWidth="1"/>
    <col min="14852" max="14852" width="13.42578125" style="86" customWidth="1"/>
    <col min="14853" max="14853" width="15.140625" style="86" customWidth="1"/>
    <col min="14854" max="14854" width="15.7109375" style="86" customWidth="1"/>
    <col min="14855" max="15104" width="11.42578125" style="86"/>
    <col min="15105" max="15105" width="7.85546875" style="86" customWidth="1"/>
    <col min="15106" max="15106" width="15.85546875" style="86" customWidth="1"/>
    <col min="15107" max="15107" width="25.42578125" style="86" bestFit="1" customWidth="1"/>
    <col min="15108" max="15108" width="13.42578125" style="86" customWidth="1"/>
    <col min="15109" max="15109" width="15.140625" style="86" customWidth="1"/>
    <col min="15110" max="15110" width="15.7109375" style="86" customWidth="1"/>
    <col min="15111" max="15360" width="11.42578125" style="86"/>
    <col min="15361" max="15361" width="7.85546875" style="86" customWidth="1"/>
    <col min="15362" max="15362" width="15.85546875" style="86" customWidth="1"/>
    <col min="15363" max="15363" width="25.42578125" style="86" bestFit="1" customWidth="1"/>
    <col min="15364" max="15364" width="13.42578125" style="86" customWidth="1"/>
    <col min="15365" max="15365" width="15.140625" style="86" customWidth="1"/>
    <col min="15366" max="15366" width="15.7109375" style="86" customWidth="1"/>
    <col min="15367" max="15616" width="11.42578125" style="86"/>
    <col min="15617" max="15617" width="7.85546875" style="86" customWidth="1"/>
    <col min="15618" max="15618" width="15.85546875" style="86" customWidth="1"/>
    <col min="15619" max="15619" width="25.42578125" style="86" bestFit="1" customWidth="1"/>
    <col min="15620" max="15620" width="13.42578125" style="86" customWidth="1"/>
    <col min="15621" max="15621" width="15.140625" style="86" customWidth="1"/>
    <col min="15622" max="15622" width="15.7109375" style="86" customWidth="1"/>
    <col min="15623" max="15872" width="11.42578125" style="86"/>
    <col min="15873" max="15873" width="7.85546875" style="86" customWidth="1"/>
    <col min="15874" max="15874" width="15.85546875" style="86" customWidth="1"/>
    <col min="15875" max="15875" width="25.42578125" style="86" bestFit="1" customWidth="1"/>
    <col min="15876" max="15876" width="13.42578125" style="86" customWidth="1"/>
    <col min="15877" max="15877" width="15.140625" style="86" customWidth="1"/>
    <col min="15878" max="15878" width="15.7109375" style="86" customWidth="1"/>
    <col min="15879" max="16128" width="11.42578125" style="86"/>
    <col min="16129" max="16129" width="7.85546875" style="86" customWidth="1"/>
    <col min="16130" max="16130" width="15.85546875" style="86" customWidth="1"/>
    <col min="16131" max="16131" width="25.42578125" style="86" bestFit="1" customWidth="1"/>
    <col min="16132" max="16132" width="13.42578125" style="86" customWidth="1"/>
    <col min="16133" max="16133" width="15.140625" style="86" customWidth="1"/>
    <col min="16134" max="16134" width="15.7109375" style="86" customWidth="1"/>
    <col min="16135" max="16384" width="11.42578125" style="86"/>
  </cols>
  <sheetData>
    <row r="1" spans="1:9" ht="18">
      <c r="A1" s="157" t="s">
        <v>155</v>
      </c>
      <c r="E1" s="159" t="s">
        <v>156</v>
      </c>
      <c r="F1" s="160">
        <v>29</v>
      </c>
    </row>
    <row r="2" spans="1:9" ht="18">
      <c r="A2" s="161" t="s">
        <v>210</v>
      </c>
      <c r="B2" s="162"/>
      <c r="C2" s="163"/>
      <c r="D2" s="163"/>
    </row>
    <row r="3" spans="1:9" ht="16.5" thickBot="1">
      <c r="A3" s="165"/>
      <c r="B3" s="166"/>
      <c r="C3" s="165"/>
      <c r="D3" s="167"/>
      <c r="E3" s="168"/>
      <c r="F3" s="169"/>
    </row>
    <row r="4" spans="1:9" ht="33" customHeight="1" thickBot="1">
      <c r="A4" s="170" t="s">
        <v>157</v>
      </c>
      <c r="B4" s="171" t="s">
        <v>158</v>
      </c>
      <c r="C4" s="171" t="s">
        <v>159</v>
      </c>
      <c r="D4" s="172" t="s">
        <v>160</v>
      </c>
      <c r="E4" s="173" t="s">
        <v>161</v>
      </c>
      <c r="F4" s="173" t="s">
        <v>162</v>
      </c>
    </row>
    <row r="5" spans="1:9" ht="15" customHeight="1">
      <c r="A5" s="174"/>
      <c r="B5" s="175"/>
      <c r="C5" s="175"/>
      <c r="D5" s="176"/>
      <c r="E5" s="177"/>
      <c r="F5" s="177"/>
    </row>
    <row r="6" spans="1:9">
      <c r="A6" s="232">
        <v>1</v>
      </c>
      <c r="B6" s="178">
        <v>1815267564</v>
      </c>
      <c r="C6" s="179" t="s">
        <v>51</v>
      </c>
      <c r="D6" s="180">
        <f>F1+'[1]Final Salary'!T17</f>
        <v>28</v>
      </c>
      <c r="E6" s="181">
        <f>+'[1]Final Salary'!Z17</f>
        <v>14775</v>
      </c>
      <c r="F6" s="182">
        <f>ROUND(E6*0.75/100*D6/F1,0)</f>
        <v>107</v>
      </c>
      <c r="I6" s="183">
        <v>107</v>
      </c>
    </row>
    <row r="7" spans="1:9">
      <c r="A7" s="232">
        <v>2</v>
      </c>
      <c r="B7" s="178">
        <v>1815674645</v>
      </c>
      <c r="C7" s="179" t="s">
        <v>60</v>
      </c>
      <c r="D7" s="180">
        <f>F1+'[1]Final Salary'!T16</f>
        <v>28</v>
      </c>
      <c r="E7" s="181">
        <f>+'[1]Final Salary'!Z16</f>
        <v>18883.25</v>
      </c>
      <c r="F7" s="182">
        <f>ROUND(E7*0.75/100*D7/F1,0)</f>
        <v>137</v>
      </c>
      <c r="I7" s="183">
        <v>137</v>
      </c>
    </row>
    <row r="8" spans="1:9">
      <c r="A8" s="232">
        <v>3</v>
      </c>
      <c r="B8" s="178">
        <v>1815711624</v>
      </c>
      <c r="C8" s="179" t="s">
        <v>65</v>
      </c>
      <c r="D8" s="180">
        <f>F1+'[1]Final Salary'!T18</f>
        <v>27</v>
      </c>
      <c r="E8" s="181">
        <f>+'[1]Final Salary'!Z18</f>
        <v>17559.25</v>
      </c>
      <c r="F8" s="182">
        <f>ROUND(E8*0.75/100*D8/F1,0)</f>
        <v>123</v>
      </c>
      <c r="I8" s="183">
        <v>123</v>
      </c>
    </row>
    <row r="9" spans="1:9" ht="14.25" customHeight="1">
      <c r="A9" s="232">
        <v>4</v>
      </c>
      <c r="B9" s="178"/>
      <c r="C9" s="179" t="s">
        <v>167</v>
      </c>
      <c r="D9" s="180">
        <f>F1+'[1]Final Salary'!T19</f>
        <v>29</v>
      </c>
      <c r="E9" s="181">
        <f>+'[1]Final Salary'!Z19</f>
        <v>16844.5</v>
      </c>
      <c r="F9" s="182">
        <f>ROUND(E9*0.75/100*D9/F1,0)</f>
        <v>126</v>
      </c>
      <c r="I9" s="183">
        <v>126</v>
      </c>
    </row>
    <row r="10" spans="1:9">
      <c r="A10" s="232">
        <v>5</v>
      </c>
      <c r="B10" s="178"/>
      <c r="C10" s="179" t="s">
        <v>69</v>
      </c>
      <c r="D10" s="180">
        <f>F1+'[1]Final Salary'!T20</f>
        <v>28</v>
      </c>
      <c r="E10" s="181">
        <f>+'[1]Final Salary'!Z20</f>
        <v>10619</v>
      </c>
      <c r="F10" s="182">
        <f>ROUND(E10*0.75/100*D10/F1,0)</f>
        <v>77</v>
      </c>
      <c r="I10" s="183">
        <v>77</v>
      </c>
    </row>
    <row r="11" spans="1:9">
      <c r="A11" s="232">
        <v>6</v>
      </c>
      <c r="B11" s="184"/>
      <c r="C11" s="179" t="s">
        <v>70</v>
      </c>
      <c r="D11" s="180">
        <f>F1+'[1]Final Salary'!T23</f>
        <v>29</v>
      </c>
      <c r="E11" s="181">
        <f>+'[1]Final Salary'!Z23</f>
        <v>12200</v>
      </c>
      <c r="F11" s="182">
        <f>ROUND(E11*0.75/100*D11/F1,0)</f>
        <v>92</v>
      </c>
      <c r="I11" s="183">
        <v>92</v>
      </c>
    </row>
    <row r="12" spans="1:9">
      <c r="A12" s="232">
        <v>8</v>
      </c>
      <c r="B12" s="184"/>
      <c r="C12" s="207" t="s">
        <v>163</v>
      </c>
      <c r="D12" s="180">
        <f>F1+'[1]Final Salary'!T60</f>
        <v>29</v>
      </c>
      <c r="E12" s="181">
        <f>+'[1]Final Salary'!Z60</f>
        <v>19369</v>
      </c>
      <c r="F12" s="182">
        <f>ROUND(E12*0.75/100*D12/F1,0)</f>
        <v>145</v>
      </c>
      <c r="I12" s="183">
        <v>145</v>
      </c>
    </row>
    <row r="13" spans="1:9">
      <c r="A13" s="232">
        <v>9</v>
      </c>
      <c r="B13" s="184"/>
      <c r="C13" s="227" t="s">
        <v>166</v>
      </c>
      <c r="D13" s="180">
        <f>F1+'[1]Final Salary'!T62</f>
        <v>28</v>
      </c>
      <c r="E13" s="181">
        <f>+'[1]Final Salary'!Z62</f>
        <v>9185</v>
      </c>
      <c r="F13" s="182">
        <f>ROUND(E13*0.75/100*D13/F1,0)</f>
        <v>67</v>
      </c>
      <c r="I13" s="183">
        <v>66</v>
      </c>
    </row>
    <row r="14" spans="1:9">
      <c r="A14" s="232">
        <v>10</v>
      </c>
      <c r="B14" s="184"/>
      <c r="C14" s="227" t="s">
        <v>168</v>
      </c>
      <c r="D14" s="180">
        <f>F1+'[1]Final Salary'!T63</f>
        <v>28</v>
      </c>
      <c r="E14" s="181">
        <f>+'[1]Final Salary'!Z63</f>
        <v>8189</v>
      </c>
      <c r="F14" s="182">
        <f>ROUND(E14*0.75/100*D14/F1,0)</f>
        <v>59</v>
      </c>
      <c r="I14" s="183">
        <v>59</v>
      </c>
    </row>
    <row r="15" spans="1:9">
      <c r="A15" s="232">
        <v>11</v>
      </c>
      <c r="B15" s="184"/>
      <c r="C15" s="227" t="s">
        <v>169</v>
      </c>
      <c r="D15" s="180">
        <f>F1+'[1]Final Salary'!T64</f>
        <v>19</v>
      </c>
      <c r="E15" s="181">
        <f>+'[1]Final Salary'!Z64</f>
        <v>4841</v>
      </c>
      <c r="F15" s="182">
        <f>ROUND(E15*0.75/100*D15/F1,0)</f>
        <v>24</v>
      </c>
      <c r="I15" s="183">
        <v>24</v>
      </c>
    </row>
    <row r="16" spans="1:9">
      <c r="A16" s="232">
        <v>12</v>
      </c>
      <c r="B16" s="184"/>
      <c r="C16" s="227" t="s">
        <v>170</v>
      </c>
      <c r="D16" s="180">
        <f>F1+'[1]Final Salary'!T65</f>
        <v>29</v>
      </c>
      <c r="E16" s="181">
        <f>+'[1]Final Salary'!Z65</f>
        <v>8522</v>
      </c>
      <c r="F16" s="182">
        <f>ROUND(E16*0.75/100*D16/F1,0)</f>
        <v>64</v>
      </c>
      <c r="I16" s="183">
        <v>64</v>
      </c>
    </row>
    <row r="17" spans="1:10">
      <c r="A17" s="232">
        <v>13</v>
      </c>
      <c r="B17" s="208"/>
      <c r="C17" s="227" t="s">
        <v>171</v>
      </c>
      <c r="D17" s="180">
        <f>F1+'[1]Final Salary'!T67</f>
        <v>26.5</v>
      </c>
      <c r="E17" s="181">
        <f>+'[1]Final Salary'!Z67</f>
        <v>7670</v>
      </c>
      <c r="F17" s="182">
        <f>ROUND(E17*0.75/100*D17/F1,0)</f>
        <v>53</v>
      </c>
      <c r="I17" s="183">
        <v>53</v>
      </c>
    </row>
    <row r="18" spans="1:10">
      <c r="A18" s="232">
        <v>16</v>
      </c>
      <c r="B18" s="208"/>
      <c r="C18" s="227" t="s">
        <v>172</v>
      </c>
      <c r="D18" s="180">
        <f>F1+'[1]Final Salary'!T68</f>
        <v>26.5</v>
      </c>
      <c r="E18" s="181">
        <f>+'[1]Final Salary'!Z68</f>
        <v>7670</v>
      </c>
      <c r="F18" s="182">
        <f>ROUND(E18*0.75/100*D18/F1,0)</f>
        <v>53</v>
      </c>
      <c r="I18" s="183">
        <v>53</v>
      </c>
    </row>
    <row r="19" spans="1:10">
      <c r="A19" s="232">
        <v>17</v>
      </c>
      <c r="B19" s="208"/>
      <c r="C19" s="227" t="s">
        <v>173</v>
      </c>
      <c r="D19" s="180">
        <f>F1+'[1]Final Salary'!T69</f>
        <v>29</v>
      </c>
      <c r="E19" s="181">
        <f>+'[1]Final Salary'!Z69</f>
        <v>8522</v>
      </c>
      <c r="F19" s="182">
        <f>ROUND(E19*0.75/100*D19/F1,0)</f>
        <v>64</v>
      </c>
      <c r="I19" s="183">
        <v>64</v>
      </c>
    </row>
    <row r="20" spans="1:10">
      <c r="A20" s="232">
        <v>19</v>
      </c>
      <c r="B20" s="184"/>
      <c r="C20" s="227" t="s">
        <v>174</v>
      </c>
      <c r="D20" s="180">
        <f>F1+'[1]Final Salary'!T72</f>
        <v>28</v>
      </c>
      <c r="E20" s="181">
        <f>+'[1]Final Salary'!Z72</f>
        <v>8189</v>
      </c>
      <c r="F20" s="182">
        <f>ROUND(E20*0.75/100*D20/F1,0)</f>
        <v>59</v>
      </c>
      <c r="I20" s="183">
        <v>59</v>
      </c>
    </row>
    <row r="21" spans="1:10">
      <c r="A21" s="232">
        <v>20</v>
      </c>
      <c r="B21" s="208"/>
      <c r="C21" s="227" t="s">
        <v>203</v>
      </c>
      <c r="D21" s="180">
        <f>F1+'[1]Final Salary'!T75</f>
        <v>20</v>
      </c>
      <c r="E21" s="181">
        <f>+'[1]Final Salary'!Z75</f>
        <v>17560</v>
      </c>
      <c r="F21" s="182">
        <f>ROUND(E21*0.75/100*D21/F1,0)</f>
        <v>91</v>
      </c>
      <c r="I21" s="183">
        <v>91</v>
      </c>
    </row>
    <row r="22" spans="1:10">
      <c r="A22" s="232">
        <v>21</v>
      </c>
      <c r="B22" s="221" t="s">
        <v>205</v>
      </c>
      <c r="C22" s="222" t="s">
        <v>207</v>
      </c>
      <c r="D22" s="180">
        <f>F1+'[1]Final Salary'!T76</f>
        <v>24</v>
      </c>
      <c r="E22" s="181">
        <f>+'[1]Final Salary'!Z76</f>
        <v>6774</v>
      </c>
      <c r="F22" s="182">
        <f>ROUND(E22*0.75/100*D22/F1,0)</f>
        <v>42</v>
      </c>
      <c r="I22" s="183">
        <v>42</v>
      </c>
    </row>
    <row r="23" spans="1:10">
      <c r="A23" s="232"/>
      <c r="B23" s="221"/>
      <c r="C23" s="222"/>
      <c r="D23" s="228"/>
      <c r="E23" s="186"/>
      <c r="F23" s="182"/>
      <c r="I23" s="183"/>
    </row>
    <row r="24" spans="1:10">
      <c r="A24" s="232"/>
      <c r="B24" s="184"/>
      <c r="C24" s="207"/>
      <c r="D24" s="185"/>
      <c r="E24" s="186"/>
      <c r="F24" s="187"/>
    </row>
    <row r="25" spans="1:10">
      <c r="A25" s="275" t="s">
        <v>74</v>
      </c>
      <c r="B25" s="276"/>
      <c r="C25" s="277"/>
      <c r="D25" s="188"/>
      <c r="E25" s="189">
        <f>SUM(E6:E24)</f>
        <v>197372</v>
      </c>
      <c r="F25" s="189">
        <f>SUM(F5:F24)</f>
        <v>1383</v>
      </c>
      <c r="I25" s="190">
        <f>SUM(I6:I22)</f>
        <v>1382</v>
      </c>
      <c r="J25" s="86" t="s">
        <v>75</v>
      </c>
    </row>
    <row r="26" spans="1:10">
      <c r="A26" s="191"/>
      <c r="B26" s="192"/>
      <c r="C26" s="193"/>
      <c r="D26" s="194"/>
      <c r="E26" s="195"/>
      <c r="F26" s="196"/>
    </row>
    <row r="27" spans="1:10">
      <c r="A27" s="278" t="s">
        <v>164</v>
      </c>
      <c r="B27" s="279"/>
      <c r="C27" s="279"/>
      <c r="D27" s="279"/>
      <c r="E27" s="280"/>
      <c r="F27" s="189">
        <f>0.0325*(E25)</f>
        <v>6414.59</v>
      </c>
    </row>
    <row r="28" spans="1:10" ht="16.5" thickBot="1">
      <c r="A28" s="197"/>
      <c r="B28" s="198"/>
      <c r="C28" s="198"/>
      <c r="D28" s="198"/>
      <c r="E28" s="198"/>
      <c r="F28" s="199"/>
    </row>
    <row r="29" spans="1:10" ht="16.5" thickBot="1">
      <c r="A29" s="281" t="s">
        <v>165</v>
      </c>
      <c r="B29" s="281"/>
      <c r="C29" s="281"/>
      <c r="D29" s="281"/>
      <c r="E29" s="282"/>
      <c r="F29" s="200">
        <f>F25+F27</f>
        <v>7797.59</v>
      </c>
    </row>
    <row r="30" spans="1:10" ht="16.5" thickTop="1">
      <c r="A30" s="201"/>
      <c r="B30" s="202"/>
      <c r="C30" s="203"/>
      <c r="D30" s="201"/>
      <c r="E30" s="204"/>
      <c r="F30" s="205"/>
    </row>
    <row r="32" spans="1:10">
      <c r="C32" s="223" t="s">
        <v>83</v>
      </c>
    </row>
    <row r="33" spans="3:3">
      <c r="C33" s="179" t="s">
        <v>203</v>
      </c>
    </row>
    <row r="34" spans="3:3">
      <c r="C34" s="223" t="s">
        <v>84</v>
      </c>
    </row>
    <row r="35" spans="3:3">
      <c r="C35" s="206"/>
    </row>
  </sheetData>
  <mergeCells count="3">
    <mergeCell ref="A25:C25"/>
    <mergeCell ref="A27:E27"/>
    <mergeCell ref="A29:E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"/>
  <sheetViews>
    <sheetView zoomScale="85" zoomScaleNormal="85" workbookViewId="0">
      <selection activeCell="H16" sqref="H16"/>
    </sheetView>
  </sheetViews>
  <sheetFormatPr defaultRowHeight="15"/>
  <cols>
    <col min="1" max="1" width="6.5703125" bestFit="1" customWidth="1"/>
    <col min="2" max="2" width="17.28515625" bestFit="1" customWidth="1"/>
    <col min="3" max="3" width="17.5703125" bestFit="1" customWidth="1"/>
    <col min="4" max="4" width="12.28515625" bestFit="1" customWidth="1"/>
    <col min="5" max="5" width="10" bestFit="1" customWidth="1"/>
    <col min="6" max="6" width="11" bestFit="1" customWidth="1"/>
    <col min="7" max="7" width="28.5703125" customWidth="1"/>
    <col min="8" max="8" width="28.140625" customWidth="1"/>
    <col min="9" max="9" width="8.85546875" bestFit="1" customWidth="1"/>
    <col min="10" max="10" width="13.140625" bestFit="1" customWidth="1"/>
    <col min="11" max="11" width="10.42578125" bestFit="1" customWidth="1"/>
    <col min="12" max="12" width="12.5703125" bestFit="1" customWidth="1"/>
    <col min="13" max="13" width="13.140625" bestFit="1" customWidth="1"/>
    <col min="14" max="14" width="10.42578125" bestFit="1" customWidth="1"/>
    <col min="15" max="15" width="10.42578125" customWidth="1"/>
    <col min="16" max="16" width="14" customWidth="1"/>
    <col min="17" max="17" width="10.42578125" customWidth="1"/>
    <col min="18" max="18" width="6.28515625" bestFit="1" customWidth="1"/>
    <col min="19" max="19" width="13.140625" bestFit="1" customWidth="1"/>
    <col min="20" max="20" width="10.42578125" bestFit="1" customWidth="1"/>
    <col min="21" max="21" width="14.140625" bestFit="1" customWidth="1"/>
    <col min="22" max="22" width="6.7109375" bestFit="1" customWidth="1"/>
    <col min="23" max="23" width="10" bestFit="1" customWidth="1"/>
    <col min="24" max="24" width="14.5703125" bestFit="1" customWidth="1"/>
    <col min="25" max="25" width="6.7109375" bestFit="1" customWidth="1"/>
    <col min="26" max="26" width="10" bestFit="1" customWidth="1"/>
  </cols>
  <sheetData>
    <row r="2" spans="1:26">
      <c r="A2" s="283" t="s">
        <v>176</v>
      </c>
      <c r="B2" s="284"/>
      <c r="C2" s="284"/>
      <c r="D2" s="284"/>
      <c r="E2" s="284"/>
      <c r="F2" s="284"/>
      <c r="G2" s="284"/>
      <c r="H2" s="285"/>
      <c r="I2" s="286" t="s">
        <v>177</v>
      </c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  <c r="Z2" s="286"/>
    </row>
    <row r="3" spans="1:26" ht="15" customHeight="1">
      <c r="A3" s="209"/>
      <c r="B3" s="209"/>
      <c r="C3" s="209"/>
      <c r="D3" s="209"/>
      <c r="E3" s="210"/>
      <c r="F3" s="210"/>
      <c r="G3" s="210"/>
      <c r="H3" s="211"/>
      <c r="I3" s="283" t="s">
        <v>178</v>
      </c>
      <c r="J3" s="284"/>
      <c r="K3" s="285"/>
      <c r="L3" s="283" t="s">
        <v>179</v>
      </c>
      <c r="M3" s="284"/>
      <c r="N3" s="284"/>
      <c r="O3" s="284"/>
      <c r="P3" s="284"/>
      <c r="Q3" s="284"/>
      <c r="R3" s="284"/>
      <c r="S3" s="284"/>
      <c r="T3" s="285"/>
      <c r="U3" s="283" t="s">
        <v>180</v>
      </c>
      <c r="V3" s="284"/>
      <c r="W3" s="284"/>
      <c r="X3" s="284"/>
      <c r="Y3" s="284"/>
      <c r="Z3" s="284"/>
    </row>
    <row r="4" spans="1:26">
      <c r="A4" s="212" t="s">
        <v>181</v>
      </c>
      <c r="B4" s="212" t="s">
        <v>182</v>
      </c>
      <c r="C4" s="212" t="s">
        <v>183</v>
      </c>
      <c r="D4" s="212" t="s">
        <v>184</v>
      </c>
      <c r="E4" s="212" t="s">
        <v>185</v>
      </c>
      <c r="F4" s="212" t="s">
        <v>186</v>
      </c>
      <c r="G4" s="213" t="s">
        <v>187</v>
      </c>
      <c r="H4" s="212" t="s">
        <v>188</v>
      </c>
      <c r="I4" s="214" t="s">
        <v>189</v>
      </c>
      <c r="J4" s="214" t="s">
        <v>185</v>
      </c>
      <c r="K4" s="214" t="s">
        <v>190</v>
      </c>
      <c r="L4" s="214" t="s">
        <v>189</v>
      </c>
      <c r="M4" s="214" t="s">
        <v>185</v>
      </c>
      <c r="N4" s="214" t="s">
        <v>190</v>
      </c>
      <c r="O4" s="214" t="s">
        <v>189</v>
      </c>
      <c r="P4" s="214" t="s">
        <v>185</v>
      </c>
      <c r="Q4" s="214" t="s">
        <v>190</v>
      </c>
      <c r="R4" s="214" t="s">
        <v>189</v>
      </c>
      <c r="S4" s="214" t="s">
        <v>185</v>
      </c>
      <c r="T4" s="214" t="s">
        <v>190</v>
      </c>
      <c r="U4" s="214" t="s">
        <v>183</v>
      </c>
      <c r="V4" s="214" t="s">
        <v>190</v>
      </c>
      <c r="W4" s="214" t="s">
        <v>185</v>
      </c>
      <c r="X4" s="214" t="s">
        <v>191</v>
      </c>
      <c r="Y4" s="214" t="s">
        <v>190</v>
      </c>
      <c r="Z4" s="214" t="s">
        <v>185</v>
      </c>
    </row>
    <row r="5" spans="1:26" ht="45">
      <c r="A5" s="215">
        <v>10</v>
      </c>
      <c r="B5" s="215" t="s">
        <v>70</v>
      </c>
      <c r="C5" s="156" t="s">
        <v>192</v>
      </c>
      <c r="D5" s="216">
        <v>30682</v>
      </c>
      <c r="E5" s="217" t="s">
        <v>193</v>
      </c>
      <c r="F5" s="156">
        <v>7879675600</v>
      </c>
      <c r="G5" s="218" t="s">
        <v>194</v>
      </c>
      <c r="H5" s="218" t="s">
        <v>194</v>
      </c>
      <c r="I5" s="156" t="s">
        <v>195</v>
      </c>
      <c r="J5" s="219" t="s">
        <v>196</v>
      </c>
      <c r="K5" s="216">
        <v>32143</v>
      </c>
      <c r="L5" s="156" t="s">
        <v>197</v>
      </c>
      <c r="M5" s="219" t="s">
        <v>198</v>
      </c>
      <c r="N5" s="216">
        <v>45244</v>
      </c>
      <c r="O5" s="216" t="s">
        <v>201</v>
      </c>
      <c r="P5" s="220" t="s">
        <v>202</v>
      </c>
      <c r="Q5" s="216">
        <v>41034</v>
      </c>
      <c r="R5" s="156" t="s">
        <v>199</v>
      </c>
      <c r="S5" s="219" t="s">
        <v>200</v>
      </c>
      <c r="T5" s="216">
        <v>36563</v>
      </c>
      <c r="U5" s="156"/>
      <c r="V5" s="156"/>
      <c r="W5" s="156"/>
      <c r="X5" s="156"/>
      <c r="Y5" s="156"/>
      <c r="Z5" s="156"/>
    </row>
  </sheetData>
  <mergeCells count="5">
    <mergeCell ref="A2:H2"/>
    <mergeCell ref="I2:Z2"/>
    <mergeCell ref="I3:K3"/>
    <mergeCell ref="L3:T3"/>
    <mergeCell ref="U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 SHEET</vt:lpstr>
      <vt:lpstr>ESIC</vt:lpstr>
      <vt:lpstr>ESIC CARD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2024-03-07T06:07:11Z</dcterms:modified>
</cp:coreProperties>
</file>