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3-24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  <sheet name="Sent To sir 09-02-24" sheetId="4" r:id="rId4"/>
  </sheets>
  <definedNames>
    <definedName name="_xlnm._FilterDatabase" localSheetId="0" hidden="1">Sheet1!$A$3:$Y$53</definedName>
  </definedNames>
  <calcPr calcId="162913"/>
</workbook>
</file>

<file path=xl/calcChain.xml><?xml version="1.0" encoding="utf-8"?>
<calcChain xmlns="http://schemas.openxmlformats.org/spreadsheetml/2006/main">
  <c r="O17" i="2" l="1"/>
  <c r="O16" i="2"/>
  <c r="A34" i="4" l="1"/>
  <c r="A35" i="4" s="1"/>
  <c r="A36" i="4" s="1"/>
  <c r="A37" i="4" s="1"/>
  <c r="A33" i="4"/>
  <c r="A32" i="4"/>
  <c r="AF48" i="2"/>
  <c r="AG48" i="2" s="1"/>
  <c r="AH48" i="2" s="1"/>
  <c r="AI48" i="2" s="1"/>
  <c r="AJ48" i="2" s="1"/>
  <c r="AK48" i="2" s="1"/>
  <c r="AL48" i="2" s="1"/>
  <c r="AM48" i="2" s="1"/>
  <c r="AF47" i="2"/>
  <c r="AG47" i="2" s="1"/>
  <c r="AH47" i="2" s="1"/>
  <c r="AI47" i="2" s="1"/>
  <c r="AJ47" i="2" s="1"/>
  <c r="AK47" i="2" s="1"/>
  <c r="AL47" i="2" s="1"/>
  <c r="AM47" i="2" s="1"/>
  <c r="AF46" i="2"/>
  <c r="AG46" i="2" s="1"/>
  <c r="AH46" i="2" s="1"/>
  <c r="AI46" i="2" s="1"/>
  <c r="AJ46" i="2" s="1"/>
  <c r="AK46" i="2" s="1"/>
  <c r="AL46" i="2" s="1"/>
  <c r="AM46" i="2" s="1"/>
  <c r="AF45" i="2"/>
  <c r="AG45" i="2" s="1"/>
  <c r="AH45" i="2" s="1"/>
  <c r="AI45" i="2" s="1"/>
  <c r="AJ45" i="2" s="1"/>
  <c r="AK45" i="2" s="1"/>
  <c r="AL45" i="2" s="1"/>
  <c r="AM45" i="2" s="1"/>
  <c r="AE44" i="2"/>
  <c r="AF44" i="2" s="1"/>
  <c r="AG44" i="2" s="1"/>
  <c r="AH44" i="2" s="1"/>
  <c r="AI44" i="2" s="1"/>
  <c r="AJ44" i="2" s="1"/>
  <c r="AK44" i="2" s="1"/>
  <c r="AL44" i="2" s="1"/>
  <c r="AM44" i="2" s="1"/>
  <c r="AE43" i="2"/>
  <c r="AF43" i="2" s="1"/>
  <c r="AG43" i="2" s="1"/>
  <c r="AH43" i="2" s="1"/>
  <c r="AI43" i="2" s="1"/>
  <c r="AJ43" i="2" s="1"/>
  <c r="AK43" i="2" s="1"/>
  <c r="AL43" i="2" s="1"/>
  <c r="AM43" i="2" s="1"/>
  <c r="AE42" i="2"/>
  <c r="AF42" i="2" s="1"/>
  <c r="AG42" i="2" s="1"/>
  <c r="AH42" i="2" s="1"/>
  <c r="AI42" i="2" s="1"/>
  <c r="AJ42" i="2" s="1"/>
  <c r="AK42" i="2" s="1"/>
  <c r="AL42" i="2" s="1"/>
  <c r="AM42" i="2" s="1"/>
  <c r="AE41" i="2"/>
  <c r="AF41" i="2" s="1"/>
  <c r="AG41" i="2" s="1"/>
  <c r="AH41" i="2" s="1"/>
  <c r="AI41" i="2" s="1"/>
  <c r="AJ41" i="2" s="1"/>
  <c r="AK41" i="2" s="1"/>
  <c r="AL41" i="2" s="1"/>
  <c r="AM41" i="2" s="1"/>
  <c r="AE40" i="2"/>
  <c r="AF40" i="2" s="1"/>
  <c r="AG40" i="2" s="1"/>
  <c r="AH40" i="2" s="1"/>
  <c r="AI40" i="2" s="1"/>
  <c r="AJ40" i="2" s="1"/>
  <c r="AK40" i="2" s="1"/>
  <c r="AL40" i="2" s="1"/>
  <c r="AM40" i="2" s="1"/>
  <c r="AF39" i="2"/>
  <c r="AG39" i="2" s="1"/>
  <c r="AH39" i="2" s="1"/>
  <c r="AI39" i="2" s="1"/>
  <c r="AJ39" i="2" s="1"/>
  <c r="AK39" i="2" s="1"/>
  <c r="AL39" i="2" s="1"/>
  <c r="AM39" i="2" s="1"/>
  <c r="AG38" i="2"/>
  <c r="AH38" i="2" s="1"/>
  <c r="AI38" i="2" s="1"/>
  <c r="AJ38" i="2" s="1"/>
  <c r="AK38" i="2" s="1"/>
  <c r="AL38" i="2" s="1"/>
  <c r="AM38" i="2" s="1"/>
  <c r="AG37" i="2"/>
  <c r="AH37" i="2" s="1"/>
  <c r="AI37" i="2" s="1"/>
  <c r="AJ37" i="2" s="1"/>
  <c r="AK37" i="2" s="1"/>
  <c r="AL37" i="2" s="1"/>
  <c r="AM37" i="2" s="1"/>
  <c r="AG32" i="2"/>
  <c r="AH32" i="2" s="1"/>
  <c r="AI32" i="2" s="1"/>
  <c r="AJ32" i="2" s="1"/>
  <c r="AK32" i="2" s="1"/>
  <c r="AL32" i="2" s="1"/>
  <c r="AM32" i="2" s="1"/>
  <c r="AG31" i="2"/>
  <c r="AH31" i="2" s="1"/>
  <c r="AI31" i="2" s="1"/>
  <c r="AJ31" i="2" s="1"/>
  <c r="AK31" i="2" s="1"/>
  <c r="AL31" i="2" s="1"/>
  <c r="AM31" i="2" s="1"/>
  <c r="AG30" i="2"/>
  <c r="AH30" i="2" s="1"/>
  <c r="AI30" i="2" s="1"/>
  <c r="AJ30" i="2" s="1"/>
  <c r="AK30" i="2" s="1"/>
  <c r="AL30" i="2" s="1"/>
  <c r="AM30" i="2" s="1"/>
  <c r="AG29" i="2"/>
  <c r="AH29" i="2" s="1"/>
  <c r="AI29" i="2" s="1"/>
  <c r="AJ29" i="2" s="1"/>
  <c r="AK29" i="2" s="1"/>
  <c r="AL29" i="2" s="1"/>
  <c r="AM29" i="2" s="1"/>
  <c r="X29" i="2"/>
  <c r="W29" i="2"/>
  <c r="V29" i="2"/>
  <c r="U29" i="2"/>
  <c r="T29" i="2"/>
  <c r="S29" i="2"/>
  <c r="AG28" i="2"/>
  <c r="AH28" i="2" s="1"/>
  <c r="AI28" i="2" s="1"/>
  <c r="AJ28" i="2" s="1"/>
  <c r="AK28" i="2" s="1"/>
  <c r="AL28" i="2" s="1"/>
  <c r="AM28" i="2" s="1"/>
  <c r="X28" i="2"/>
  <c r="W28" i="2"/>
  <c r="V28" i="2"/>
  <c r="U28" i="2"/>
  <c r="T28" i="2"/>
  <c r="S28" i="2"/>
  <c r="AG27" i="2"/>
  <c r="AH27" i="2" s="1"/>
  <c r="AI27" i="2" s="1"/>
  <c r="AJ27" i="2" s="1"/>
  <c r="AK27" i="2" s="1"/>
  <c r="AL27" i="2" s="1"/>
  <c r="AM27" i="2" s="1"/>
  <c r="X27" i="2"/>
  <c r="W27" i="2"/>
  <c r="V27" i="2"/>
  <c r="U27" i="2"/>
  <c r="T27" i="2"/>
  <c r="S27" i="2"/>
  <c r="D23" i="2"/>
  <c r="AB20" i="2"/>
  <c r="AG19" i="2"/>
  <c r="AH19" i="2" s="1"/>
  <c r="AI19" i="2" s="1"/>
  <c r="AJ19" i="2" s="1"/>
  <c r="AK19" i="2" s="1"/>
  <c r="AL19" i="2" s="1"/>
  <c r="AM19" i="2" s="1"/>
  <c r="X19" i="2"/>
  <c r="W19" i="2"/>
  <c r="V19" i="2"/>
  <c r="U19" i="2"/>
  <c r="T19" i="2"/>
  <c r="S19" i="2"/>
  <c r="N19" i="2"/>
  <c r="M19" i="2"/>
  <c r="Q19" i="2" s="1"/>
  <c r="AG18" i="2"/>
  <c r="AH18" i="2" s="1"/>
  <c r="AI18" i="2" s="1"/>
  <c r="AJ18" i="2" s="1"/>
  <c r="AK18" i="2" s="1"/>
  <c r="AL18" i="2" s="1"/>
  <c r="AM18" i="2" s="1"/>
  <c r="X18" i="2"/>
  <c r="W18" i="2"/>
  <c r="V18" i="2"/>
  <c r="U18" i="2"/>
  <c r="T18" i="2"/>
  <c r="S18" i="2"/>
  <c r="N18" i="2"/>
  <c r="M18" i="2"/>
  <c r="Q18" i="2" s="1"/>
  <c r="AG17" i="2"/>
  <c r="AH17" i="2" s="1"/>
  <c r="AI17" i="2" s="1"/>
  <c r="AJ17" i="2" s="1"/>
  <c r="AK17" i="2" s="1"/>
  <c r="AL17" i="2" s="1"/>
  <c r="AM17" i="2" s="1"/>
  <c r="X17" i="2"/>
  <c r="W17" i="2"/>
  <c r="V17" i="2"/>
  <c r="U17" i="2"/>
  <c r="T17" i="2"/>
  <c r="S17" i="2"/>
  <c r="N17" i="2"/>
  <c r="M17" i="2"/>
  <c r="Q17" i="2" s="1"/>
  <c r="AG16" i="2"/>
  <c r="AH16" i="2" s="1"/>
  <c r="AI16" i="2" s="1"/>
  <c r="AJ16" i="2" s="1"/>
  <c r="AK16" i="2" s="1"/>
  <c r="AL16" i="2" s="1"/>
  <c r="AM16" i="2" s="1"/>
  <c r="X16" i="2"/>
  <c r="W16" i="2"/>
  <c r="V16" i="2"/>
  <c r="U16" i="2"/>
  <c r="T16" i="2"/>
  <c r="S16" i="2"/>
  <c r="N16" i="2"/>
  <c r="M16" i="2"/>
  <c r="Q16" i="2" s="1"/>
  <c r="AB13" i="2"/>
  <c r="AB11" i="2"/>
  <c r="AN10" i="2"/>
  <c r="AO10" i="2" s="1"/>
  <c r="AP10" i="2" s="1"/>
  <c r="AQ10" i="2" s="1"/>
  <c r="AR10" i="2" s="1"/>
  <c r="AS10" i="2" s="1"/>
  <c r="AT10" i="2" s="1"/>
  <c r="AU10" i="2" s="1"/>
  <c r="AV10" i="2" s="1"/>
  <c r="AL10" i="2"/>
  <c r="AO9" i="2"/>
  <c r="AP9" i="2" s="1"/>
  <c r="AQ9" i="2" s="1"/>
  <c r="AR9" i="2" s="1"/>
  <c r="AS9" i="2" s="1"/>
  <c r="AT9" i="2" s="1"/>
  <c r="AU9" i="2" s="1"/>
  <c r="AV9" i="2" s="1"/>
  <c r="AM8" i="2"/>
  <c r="AN8" i="2" s="1"/>
  <c r="AO8" i="2" s="1"/>
  <c r="AP8" i="2" s="1"/>
  <c r="AQ8" i="2" s="1"/>
  <c r="AR8" i="2" s="1"/>
  <c r="AS8" i="2" s="1"/>
  <c r="AL8" i="2"/>
  <c r="AK8" i="2"/>
  <c r="AJ8" i="2"/>
  <c r="AI8" i="2"/>
  <c r="AH8" i="2"/>
  <c r="AG8" i="2"/>
  <c r="AF8" i="2"/>
  <c r="AE8" i="2"/>
  <c r="AD8" i="2"/>
  <c r="AC8" i="2"/>
  <c r="Y8" i="2"/>
  <c r="Z8" i="2" s="1"/>
  <c r="X8" i="2"/>
  <c r="W8" i="2"/>
  <c r="V8" i="2"/>
  <c r="U8" i="2"/>
  <c r="T8" i="2"/>
  <c r="S8" i="2"/>
  <c r="R8" i="2"/>
  <c r="Q8" i="2"/>
  <c r="P8" i="2"/>
  <c r="O8" i="2"/>
  <c r="N8" i="2"/>
  <c r="M8" i="2"/>
  <c r="K8" i="2"/>
  <c r="AA8" i="2" s="1"/>
  <c r="AM7" i="2"/>
  <c r="AN7" i="2" s="1"/>
  <c r="AO7" i="2" s="1"/>
  <c r="AP7" i="2" s="1"/>
  <c r="AQ7" i="2" s="1"/>
  <c r="AR7" i="2" s="1"/>
  <c r="AS7" i="2" s="1"/>
  <c r="AT7" i="2" s="1"/>
  <c r="AU7" i="2" s="1"/>
  <c r="AV7" i="2" s="1"/>
  <c r="AL7" i="2"/>
  <c r="AK7" i="2"/>
  <c r="AJ7" i="2"/>
  <c r="AI7" i="2"/>
  <c r="AH7" i="2"/>
  <c r="AG7" i="2"/>
  <c r="AF7" i="2"/>
  <c r="AE7" i="2"/>
  <c r="AD7" i="2"/>
  <c r="AC7" i="2"/>
  <c r="Y7" i="2"/>
  <c r="Z7" i="2" s="1"/>
  <c r="X7" i="2"/>
  <c r="W7" i="2"/>
  <c r="V7" i="2"/>
  <c r="U7" i="2"/>
  <c r="T7" i="2"/>
  <c r="S7" i="2"/>
  <c r="R7" i="2"/>
  <c r="Q7" i="2"/>
  <c r="P7" i="2"/>
  <c r="O7" i="2"/>
  <c r="N7" i="2"/>
  <c r="M7" i="2"/>
  <c r="K7" i="2"/>
  <c r="AA7" i="2" s="1"/>
  <c r="AM6" i="2"/>
  <c r="AN6" i="2" s="1"/>
  <c r="AO6" i="2" s="1"/>
  <c r="AP6" i="2" s="1"/>
  <c r="AQ6" i="2" s="1"/>
  <c r="AR6" i="2" s="1"/>
  <c r="AS6" i="2" s="1"/>
  <c r="AT6" i="2" s="1"/>
  <c r="AU6" i="2" s="1"/>
  <c r="AV6" i="2" s="1"/>
  <c r="AL6" i="2"/>
  <c r="AK6" i="2"/>
  <c r="AJ6" i="2"/>
  <c r="AI6" i="2"/>
  <c r="AH6" i="2"/>
  <c r="AG6" i="2"/>
  <c r="AF6" i="2"/>
  <c r="AE6" i="2"/>
  <c r="AD6" i="2"/>
  <c r="AC6" i="2"/>
  <c r="Y6" i="2"/>
  <c r="Z6" i="2" s="1"/>
  <c r="X6" i="2"/>
  <c r="W6" i="2"/>
  <c r="V6" i="2"/>
  <c r="U6" i="2"/>
  <c r="T6" i="2"/>
  <c r="S6" i="2"/>
  <c r="R6" i="2"/>
  <c r="Q6" i="2"/>
  <c r="P6" i="2"/>
  <c r="O6" i="2"/>
  <c r="N6" i="2"/>
  <c r="M6" i="2"/>
  <c r="K6" i="2"/>
  <c r="AA6" i="2" s="1"/>
  <c r="AM5" i="2"/>
  <c r="AN5" i="2" s="1"/>
  <c r="AO5" i="2" s="1"/>
  <c r="AP5" i="2" s="1"/>
  <c r="AQ5" i="2" s="1"/>
  <c r="AR5" i="2" s="1"/>
  <c r="AS5" i="2" s="1"/>
  <c r="AT5" i="2" s="1"/>
  <c r="AU5" i="2" s="1"/>
  <c r="AV5" i="2" s="1"/>
  <c r="AL5" i="2"/>
  <c r="AK5" i="2"/>
  <c r="AJ5" i="2"/>
  <c r="AI5" i="2"/>
  <c r="AH5" i="2"/>
  <c r="AG5" i="2"/>
  <c r="AF5" i="2"/>
  <c r="AE5" i="2"/>
  <c r="AD5" i="2"/>
  <c r="AC5" i="2"/>
  <c r="Y5" i="2"/>
  <c r="Z5" i="2" s="1"/>
  <c r="X5" i="2"/>
  <c r="W5" i="2"/>
  <c r="V5" i="2"/>
  <c r="U5" i="2"/>
  <c r="T5" i="2"/>
  <c r="S5" i="2"/>
  <c r="R5" i="2"/>
  <c r="Q5" i="2"/>
  <c r="P5" i="2"/>
  <c r="O5" i="2"/>
  <c r="N5" i="2"/>
  <c r="M5" i="2"/>
  <c r="K5" i="2"/>
  <c r="AA5" i="2" s="1"/>
  <c r="AM4" i="2"/>
  <c r="AN4" i="2" s="1"/>
  <c r="AO4" i="2" s="1"/>
  <c r="AP4" i="2" s="1"/>
  <c r="AQ4" i="2" s="1"/>
  <c r="AR4" i="2" s="1"/>
  <c r="AS4" i="2" s="1"/>
  <c r="AT4" i="2" s="1"/>
  <c r="AU4" i="2" s="1"/>
  <c r="AV4" i="2" s="1"/>
  <c r="AL4" i="2"/>
  <c r="AK4" i="2"/>
  <c r="AJ4" i="2"/>
  <c r="AI4" i="2"/>
  <c r="AH4" i="2"/>
  <c r="AG4" i="2"/>
  <c r="AF4" i="2"/>
  <c r="AE4" i="2"/>
  <c r="AD4" i="2"/>
  <c r="AC4" i="2"/>
  <c r="Y4" i="2"/>
  <c r="Z4" i="2" s="1"/>
  <c r="X4" i="2"/>
  <c r="W4" i="2"/>
  <c r="V4" i="2"/>
  <c r="U4" i="2"/>
  <c r="T4" i="2"/>
  <c r="S4" i="2"/>
  <c r="R4" i="2"/>
  <c r="Q4" i="2"/>
  <c r="P4" i="2"/>
  <c r="O4" i="2"/>
  <c r="N4" i="2"/>
  <c r="M4" i="2"/>
  <c r="K4" i="2"/>
  <c r="AA4" i="2" s="1"/>
  <c r="K38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J7" i="4"/>
  <c r="J6" i="4"/>
  <c r="J5" i="4"/>
  <c r="J4" i="4"/>
  <c r="J3" i="4"/>
  <c r="K8" i="3"/>
  <c r="K7" i="3"/>
  <c r="K6" i="3"/>
  <c r="K5" i="3"/>
  <c r="K4" i="3"/>
  <c r="J38" i="4" l="1"/>
  <c r="AB5" i="2"/>
  <c r="AB8" i="2"/>
  <c r="O19" i="2"/>
  <c r="P16" i="2"/>
  <c r="R18" i="2"/>
  <c r="AB6" i="2"/>
  <c r="R16" i="2"/>
  <c r="AB7" i="2"/>
  <c r="R19" i="2"/>
  <c r="AB4" i="2"/>
  <c r="P17" i="2"/>
  <c r="O18" i="2"/>
  <c r="R17" i="2"/>
  <c r="K11" i="2"/>
  <c r="P19" i="2"/>
  <c r="P18" i="2"/>
  <c r="AO19" i="1"/>
  <c r="AP19" i="1" s="1"/>
  <c r="AQ19" i="1" s="1"/>
  <c r="AR19" i="1" s="1"/>
  <c r="AS19" i="1" s="1"/>
  <c r="AT19" i="1" s="1"/>
  <c r="AU19" i="1" s="1"/>
  <c r="AV19" i="1" s="1"/>
  <c r="AG70" i="1" l="1"/>
  <c r="AH70" i="1" s="1"/>
  <c r="AI70" i="1" s="1"/>
  <c r="AJ70" i="1" s="1"/>
  <c r="AK70" i="1" s="1"/>
  <c r="AL70" i="1" s="1"/>
  <c r="AM70" i="1" s="1"/>
  <c r="AG69" i="1"/>
  <c r="AH69" i="1" s="1"/>
  <c r="AI69" i="1" s="1"/>
  <c r="AJ69" i="1" s="1"/>
  <c r="AK69" i="1" s="1"/>
  <c r="AL69" i="1" s="1"/>
  <c r="AM69" i="1" s="1"/>
  <c r="AG68" i="1"/>
  <c r="AH68" i="1" s="1"/>
  <c r="AI68" i="1" s="1"/>
  <c r="AJ68" i="1" s="1"/>
  <c r="AK68" i="1" s="1"/>
  <c r="AL68" i="1" s="1"/>
  <c r="AM68" i="1" s="1"/>
  <c r="AG33" i="1"/>
  <c r="AH33" i="1" s="1"/>
  <c r="AI33" i="1" s="1"/>
  <c r="AJ33" i="1" s="1"/>
  <c r="AK33" i="1" s="1"/>
  <c r="AL33" i="1" s="1"/>
  <c r="AM33" i="1" s="1"/>
  <c r="AG32" i="1"/>
  <c r="AH32" i="1" s="1"/>
  <c r="AI32" i="1" s="1"/>
  <c r="AJ32" i="1" s="1"/>
  <c r="AK32" i="1" s="1"/>
  <c r="AL32" i="1" s="1"/>
  <c r="AM32" i="1" s="1"/>
  <c r="AG31" i="1"/>
  <c r="AH31" i="1" s="1"/>
  <c r="AI31" i="1" s="1"/>
  <c r="AJ31" i="1" s="1"/>
  <c r="AK31" i="1" s="1"/>
  <c r="AL31" i="1" s="1"/>
  <c r="AM31" i="1" s="1"/>
  <c r="AG30" i="1"/>
  <c r="AH30" i="1" s="1"/>
  <c r="AI30" i="1" s="1"/>
  <c r="AJ30" i="1" s="1"/>
  <c r="AK30" i="1" s="1"/>
  <c r="AL30" i="1" s="1"/>
  <c r="AM30" i="1" s="1"/>
  <c r="AG29" i="1"/>
  <c r="AH29" i="1" s="1"/>
  <c r="AI29" i="1" s="1"/>
  <c r="AJ29" i="1" s="1"/>
  <c r="AK29" i="1" s="1"/>
  <c r="AL29" i="1" s="1"/>
  <c r="AM29" i="1" s="1"/>
  <c r="AG28" i="1"/>
  <c r="AH28" i="1" s="1"/>
  <c r="AI28" i="1" s="1"/>
  <c r="AJ28" i="1" s="1"/>
  <c r="AK28" i="1" s="1"/>
  <c r="AL28" i="1" s="1"/>
  <c r="AM28" i="1" s="1"/>
  <c r="AG27" i="1"/>
  <c r="AH27" i="1" s="1"/>
  <c r="AI27" i="1" s="1"/>
  <c r="AJ27" i="1" s="1"/>
  <c r="AK27" i="1" s="1"/>
  <c r="AL27" i="1" s="1"/>
  <c r="AM27" i="1" s="1"/>
  <c r="AF79" i="1" l="1"/>
  <c r="AG79" i="1" s="1"/>
  <c r="AH79" i="1" s="1"/>
  <c r="AI79" i="1" s="1"/>
  <c r="AJ79" i="1" s="1"/>
  <c r="AK79" i="1" s="1"/>
  <c r="AL79" i="1" s="1"/>
  <c r="AM79" i="1" s="1"/>
  <c r="AF78" i="1"/>
  <c r="AG78" i="1" s="1"/>
  <c r="AH78" i="1" s="1"/>
  <c r="AI78" i="1" s="1"/>
  <c r="AJ78" i="1" s="1"/>
  <c r="AK78" i="1" s="1"/>
  <c r="AL78" i="1" s="1"/>
  <c r="AM78" i="1" s="1"/>
  <c r="AF77" i="1"/>
  <c r="AG77" i="1" s="1"/>
  <c r="AH77" i="1" s="1"/>
  <c r="AI77" i="1" s="1"/>
  <c r="AJ77" i="1" s="1"/>
  <c r="AK77" i="1" s="1"/>
  <c r="AL77" i="1" s="1"/>
  <c r="AM77" i="1" s="1"/>
  <c r="AF76" i="1"/>
  <c r="AG76" i="1" s="1"/>
  <c r="AH76" i="1" s="1"/>
  <c r="AI76" i="1" s="1"/>
  <c r="AJ76" i="1" s="1"/>
  <c r="AK76" i="1" s="1"/>
  <c r="AL76" i="1" s="1"/>
  <c r="AM76" i="1" s="1"/>
  <c r="AE75" i="1"/>
  <c r="AF75" i="1" s="1"/>
  <c r="AG75" i="1" s="1"/>
  <c r="AH75" i="1" s="1"/>
  <c r="AI75" i="1" s="1"/>
  <c r="AJ75" i="1" s="1"/>
  <c r="AK75" i="1" s="1"/>
  <c r="AL75" i="1" s="1"/>
  <c r="AM75" i="1" s="1"/>
  <c r="AE74" i="1"/>
  <c r="AF74" i="1" s="1"/>
  <c r="AG74" i="1" s="1"/>
  <c r="AH74" i="1" s="1"/>
  <c r="AI74" i="1" s="1"/>
  <c r="AJ74" i="1" s="1"/>
  <c r="AK74" i="1" s="1"/>
  <c r="AL74" i="1" s="1"/>
  <c r="AM74" i="1" s="1"/>
  <c r="AE73" i="1"/>
  <c r="AF73" i="1" s="1"/>
  <c r="AG73" i="1" s="1"/>
  <c r="AH73" i="1" s="1"/>
  <c r="AI73" i="1" s="1"/>
  <c r="AJ73" i="1" s="1"/>
  <c r="AK73" i="1" s="1"/>
  <c r="AL73" i="1" s="1"/>
  <c r="AM73" i="1" s="1"/>
  <c r="AE72" i="1"/>
  <c r="AF72" i="1" s="1"/>
  <c r="AG72" i="1" s="1"/>
  <c r="AH72" i="1" s="1"/>
  <c r="AI72" i="1" s="1"/>
  <c r="AJ72" i="1" s="1"/>
  <c r="AK72" i="1" s="1"/>
  <c r="AL72" i="1" s="1"/>
  <c r="AM72" i="1" s="1"/>
  <c r="AF71" i="1"/>
  <c r="AG71" i="1" s="1"/>
  <c r="AH71" i="1" s="1"/>
  <c r="AI71" i="1" s="1"/>
  <c r="AJ71" i="1" s="1"/>
  <c r="AK71" i="1" s="1"/>
  <c r="AL71" i="1" s="1"/>
  <c r="AM71" i="1" s="1"/>
  <c r="AG63" i="1"/>
  <c r="AH63" i="1" s="1"/>
  <c r="AI63" i="1" s="1"/>
  <c r="AJ63" i="1" s="1"/>
  <c r="AK63" i="1" s="1"/>
  <c r="AL63" i="1" s="1"/>
  <c r="AM63" i="1" s="1"/>
  <c r="AG62" i="1"/>
  <c r="AH62" i="1" s="1"/>
  <c r="AI62" i="1" s="1"/>
  <c r="AJ62" i="1" s="1"/>
  <c r="AK62" i="1" s="1"/>
  <c r="AL62" i="1" s="1"/>
  <c r="AM62" i="1" s="1"/>
  <c r="AG61" i="1"/>
  <c r="AH61" i="1" s="1"/>
  <c r="AI61" i="1" s="1"/>
  <c r="AJ61" i="1" s="1"/>
  <c r="AK61" i="1" s="1"/>
  <c r="AL61" i="1" s="1"/>
  <c r="AM61" i="1" s="1"/>
  <c r="AG60" i="1"/>
  <c r="AH60" i="1" s="1"/>
  <c r="AI60" i="1" s="1"/>
  <c r="AJ60" i="1" s="1"/>
  <c r="AK60" i="1" s="1"/>
  <c r="AL60" i="1" s="1"/>
  <c r="AM60" i="1" s="1"/>
  <c r="AG59" i="1"/>
  <c r="AH59" i="1" s="1"/>
  <c r="AI59" i="1" s="1"/>
  <c r="AJ59" i="1" s="1"/>
  <c r="AK59" i="1" s="1"/>
  <c r="AL59" i="1" s="1"/>
  <c r="AM59" i="1" s="1"/>
  <c r="AG58" i="1"/>
  <c r="AH58" i="1" s="1"/>
  <c r="AI58" i="1" s="1"/>
  <c r="AJ58" i="1" s="1"/>
  <c r="AK58" i="1" s="1"/>
  <c r="AL58" i="1" s="1"/>
  <c r="AM58" i="1" s="1"/>
  <c r="AG57" i="1"/>
  <c r="AH57" i="1" s="1"/>
  <c r="AI57" i="1" s="1"/>
  <c r="AJ57" i="1" s="1"/>
  <c r="AK57" i="1" s="1"/>
  <c r="AL57" i="1" s="1"/>
  <c r="AM57" i="1" s="1"/>
  <c r="AN20" i="1" l="1"/>
  <c r="AO20" i="1" s="1"/>
  <c r="AP20" i="1" s="1"/>
  <c r="AQ20" i="1" s="1"/>
  <c r="AR20" i="1" s="1"/>
  <c r="AS20" i="1" s="1"/>
  <c r="AT20" i="1" s="1"/>
  <c r="AU20" i="1" s="1"/>
  <c r="AV20" i="1" s="1"/>
  <c r="AL20" i="1" l="1"/>
  <c r="K11" i="1" l="1"/>
  <c r="AA11" i="1" s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 s="1"/>
  <c r="AC11" i="1"/>
  <c r="AD11" i="1"/>
  <c r="AE11" i="1"/>
  <c r="AF11" i="1"/>
  <c r="AG11" i="1"/>
  <c r="AH11" i="1"/>
  <c r="AI11" i="1"/>
  <c r="AJ11" i="1"/>
  <c r="AK11" i="1"/>
  <c r="AL11" i="1"/>
  <c r="AM11" i="1"/>
  <c r="AB11" i="1" l="1"/>
  <c r="AM21" i="1"/>
  <c r="AN21" i="1" s="1"/>
  <c r="AO21" i="1" s="1"/>
  <c r="AP21" i="1" s="1"/>
  <c r="AQ21" i="1" s="1"/>
  <c r="AR21" i="1" s="1"/>
  <c r="AS21" i="1" s="1"/>
  <c r="AL21" i="1"/>
  <c r="AK21" i="1"/>
  <c r="AJ21" i="1"/>
  <c r="AI21" i="1"/>
  <c r="AH21" i="1"/>
  <c r="AG21" i="1"/>
  <c r="AF21" i="1"/>
  <c r="AE21" i="1"/>
  <c r="AD21" i="1"/>
  <c r="AM18" i="1"/>
  <c r="AN18" i="1" s="1"/>
  <c r="AO18" i="1" s="1"/>
  <c r="AP18" i="1" s="1"/>
  <c r="AQ18" i="1" s="1"/>
  <c r="AR18" i="1" s="1"/>
  <c r="AS18" i="1" s="1"/>
  <c r="AL18" i="1"/>
  <c r="AK18" i="1"/>
  <c r="AJ18" i="1"/>
  <c r="AI18" i="1"/>
  <c r="AH18" i="1"/>
  <c r="AG18" i="1"/>
  <c r="AF18" i="1"/>
  <c r="AE18" i="1"/>
  <c r="AD18" i="1"/>
  <c r="AM17" i="1"/>
  <c r="AN17" i="1" s="1"/>
  <c r="AO17" i="1" s="1"/>
  <c r="AP17" i="1" s="1"/>
  <c r="AQ17" i="1" s="1"/>
  <c r="AR17" i="1" s="1"/>
  <c r="AS17" i="1" s="1"/>
  <c r="AT17" i="1" s="1"/>
  <c r="AU17" i="1" s="1"/>
  <c r="AV17" i="1" s="1"/>
  <c r="AL17" i="1"/>
  <c r="AK17" i="1"/>
  <c r="AJ17" i="1"/>
  <c r="AI17" i="1"/>
  <c r="AH17" i="1"/>
  <c r="AG17" i="1"/>
  <c r="AF17" i="1"/>
  <c r="AE17" i="1"/>
  <c r="AD17" i="1"/>
  <c r="AM16" i="1"/>
  <c r="AN16" i="1" s="1"/>
  <c r="AO16" i="1" s="1"/>
  <c r="AP16" i="1" s="1"/>
  <c r="AQ16" i="1" s="1"/>
  <c r="AR16" i="1" s="1"/>
  <c r="AS16" i="1" s="1"/>
  <c r="AT16" i="1" s="1"/>
  <c r="AU16" i="1" s="1"/>
  <c r="AV16" i="1" s="1"/>
  <c r="AL16" i="1"/>
  <c r="AK16" i="1"/>
  <c r="AJ16" i="1"/>
  <c r="AI16" i="1"/>
  <c r="AH16" i="1"/>
  <c r="AG16" i="1"/>
  <c r="AF16" i="1"/>
  <c r="AE16" i="1"/>
  <c r="AD16" i="1"/>
  <c r="AM15" i="1"/>
  <c r="AN15" i="1" s="1"/>
  <c r="AO15" i="1" s="1"/>
  <c r="AP15" i="1" s="1"/>
  <c r="AQ15" i="1" s="1"/>
  <c r="AR15" i="1" s="1"/>
  <c r="AS15" i="1" s="1"/>
  <c r="AT15" i="1" s="1"/>
  <c r="AU15" i="1" s="1"/>
  <c r="AV15" i="1" s="1"/>
  <c r="AL15" i="1"/>
  <c r="AK15" i="1"/>
  <c r="AJ15" i="1"/>
  <c r="AI15" i="1"/>
  <c r="AH15" i="1"/>
  <c r="AG15" i="1"/>
  <c r="AF15" i="1"/>
  <c r="AE15" i="1"/>
  <c r="AD15" i="1"/>
  <c r="AM14" i="1"/>
  <c r="AN14" i="1" s="1"/>
  <c r="AO14" i="1" s="1"/>
  <c r="AP14" i="1" s="1"/>
  <c r="AQ14" i="1" s="1"/>
  <c r="AR14" i="1" s="1"/>
  <c r="AS14" i="1" s="1"/>
  <c r="AT14" i="1" s="1"/>
  <c r="AU14" i="1" s="1"/>
  <c r="AV14" i="1" s="1"/>
  <c r="AL14" i="1"/>
  <c r="AK14" i="1"/>
  <c r="AJ14" i="1"/>
  <c r="AI14" i="1"/>
  <c r="AH14" i="1"/>
  <c r="AG14" i="1"/>
  <c r="AF14" i="1"/>
  <c r="AE14" i="1"/>
  <c r="AD14" i="1"/>
  <c r="AM13" i="1"/>
  <c r="AN13" i="1" s="1"/>
  <c r="AO13" i="1" s="1"/>
  <c r="AP13" i="1" s="1"/>
  <c r="AQ13" i="1" s="1"/>
  <c r="AR13" i="1" s="1"/>
  <c r="AS13" i="1" s="1"/>
  <c r="AT13" i="1" s="1"/>
  <c r="AU13" i="1" s="1"/>
  <c r="AV13" i="1" s="1"/>
  <c r="AL13" i="1"/>
  <c r="AK13" i="1"/>
  <c r="AJ13" i="1"/>
  <c r="AI13" i="1"/>
  <c r="AH13" i="1"/>
  <c r="AG13" i="1"/>
  <c r="AF13" i="1"/>
  <c r="AE13" i="1"/>
  <c r="AD13" i="1"/>
  <c r="AM12" i="1"/>
  <c r="AL12" i="1"/>
  <c r="AK12" i="1"/>
  <c r="AJ12" i="1"/>
  <c r="AI12" i="1"/>
  <c r="AH12" i="1"/>
  <c r="AG12" i="1"/>
  <c r="AF12" i="1"/>
  <c r="AE12" i="1"/>
  <c r="AD12" i="1"/>
  <c r="AM8" i="1"/>
  <c r="AL8" i="1"/>
  <c r="AK8" i="1"/>
  <c r="AJ8" i="1"/>
  <c r="AI8" i="1"/>
  <c r="AH8" i="1"/>
  <c r="AG8" i="1"/>
  <c r="AF8" i="1"/>
  <c r="AE8" i="1"/>
  <c r="AD8" i="1"/>
  <c r="T4" i="1"/>
  <c r="U4" i="1"/>
  <c r="V4" i="1"/>
  <c r="W4" i="1"/>
  <c r="X4" i="1"/>
  <c r="T5" i="1"/>
  <c r="U5" i="1"/>
  <c r="V5" i="1"/>
  <c r="W5" i="1"/>
  <c r="X5" i="1"/>
  <c r="T6" i="1"/>
  <c r="U6" i="1"/>
  <c r="V6" i="1"/>
  <c r="W6" i="1"/>
  <c r="X6" i="1"/>
  <c r="T7" i="1"/>
  <c r="U7" i="1"/>
  <c r="V7" i="1"/>
  <c r="W7" i="1"/>
  <c r="X7" i="1"/>
  <c r="T8" i="1"/>
  <c r="U8" i="1"/>
  <c r="V8" i="1"/>
  <c r="W8" i="1"/>
  <c r="X8" i="1"/>
  <c r="T9" i="1"/>
  <c r="U9" i="1"/>
  <c r="V9" i="1"/>
  <c r="W9" i="1"/>
  <c r="X9" i="1"/>
  <c r="T10" i="1"/>
  <c r="U10" i="1"/>
  <c r="V10" i="1"/>
  <c r="W10" i="1"/>
  <c r="X10" i="1"/>
  <c r="T12" i="1"/>
  <c r="U12" i="1"/>
  <c r="V12" i="1"/>
  <c r="W12" i="1"/>
  <c r="X12" i="1"/>
  <c r="T13" i="1"/>
  <c r="U13" i="1"/>
  <c r="V13" i="1"/>
  <c r="W13" i="1"/>
  <c r="X13" i="1"/>
  <c r="T14" i="1"/>
  <c r="U14" i="1"/>
  <c r="V14" i="1"/>
  <c r="W14" i="1"/>
  <c r="X14" i="1"/>
  <c r="T15" i="1"/>
  <c r="U15" i="1"/>
  <c r="V15" i="1"/>
  <c r="W15" i="1"/>
  <c r="X15" i="1"/>
  <c r="T16" i="1"/>
  <c r="U16" i="1"/>
  <c r="V16" i="1"/>
  <c r="W16" i="1"/>
  <c r="X16" i="1"/>
  <c r="T17" i="1"/>
  <c r="U17" i="1"/>
  <c r="V17" i="1"/>
  <c r="W17" i="1"/>
  <c r="X17" i="1"/>
  <c r="T18" i="1"/>
  <c r="U18" i="1"/>
  <c r="V18" i="1"/>
  <c r="W18" i="1"/>
  <c r="X18" i="1"/>
  <c r="T21" i="1"/>
  <c r="U21" i="1"/>
  <c r="V21" i="1"/>
  <c r="W21" i="1"/>
  <c r="X21" i="1"/>
  <c r="AC21" i="1" l="1"/>
  <c r="AC18" i="1"/>
  <c r="AC17" i="1"/>
  <c r="AC16" i="1"/>
  <c r="AC15" i="1"/>
  <c r="AC14" i="1"/>
  <c r="AC13" i="1"/>
  <c r="AC12" i="1"/>
  <c r="AC8" i="1"/>
  <c r="Y8" i="1"/>
  <c r="AB34" i="1" l="1"/>
  <c r="AB24" i="1"/>
  <c r="AB22" i="1"/>
  <c r="Z4" i="1"/>
  <c r="X61" i="1"/>
  <c r="W61" i="1"/>
  <c r="V61" i="1"/>
  <c r="U61" i="1"/>
  <c r="T61" i="1"/>
  <c r="S61" i="1"/>
  <c r="X60" i="1"/>
  <c r="W60" i="1"/>
  <c r="V60" i="1"/>
  <c r="U60" i="1"/>
  <c r="T60" i="1"/>
  <c r="S60" i="1"/>
  <c r="X59" i="1"/>
  <c r="W59" i="1"/>
  <c r="V59" i="1"/>
  <c r="U59" i="1"/>
  <c r="T59" i="1"/>
  <c r="S59" i="1"/>
  <c r="X58" i="1"/>
  <c r="W58" i="1"/>
  <c r="V58" i="1"/>
  <c r="U58" i="1"/>
  <c r="T58" i="1"/>
  <c r="S58" i="1"/>
  <c r="X57" i="1"/>
  <c r="W57" i="1"/>
  <c r="V57" i="1"/>
  <c r="U57" i="1"/>
  <c r="T57" i="1"/>
  <c r="S57" i="1"/>
  <c r="X33" i="1"/>
  <c r="W33" i="1"/>
  <c r="V33" i="1"/>
  <c r="U33" i="1"/>
  <c r="T33" i="1"/>
  <c r="S33" i="1"/>
  <c r="X32" i="1"/>
  <c r="W32" i="1"/>
  <c r="V32" i="1"/>
  <c r="U32" i="1"/>
  <c r="T32" i="1"/>
  <c r="S32" i="1"/>
  <c r="X31" i="1"/>
  <c r="W31" i="1"/>
  <c r="V31" i="1"/>
  <c r="U31" i="1"/>
  <c r="T31" i="1"/>
  <c r="S31" i="1"/>
  <c r="X30" i="1"/>
  <c r="W30" i="1"/>
  <c r="V30" i="1"/>
  <c r="U30" i="1"/>
  <c r="T30" i="1"/>
  <c r="S30" i="1"/>
  <c r="X29" i="1"/>
  <c r="W29" i="1"/>
  <c r="V29" i="1"/>
  <c r="U29" i="1"/>
  <c r="T29" i="1"/>
  <c r="S29" i="1"/>
  <c r="X28" i="1"/>
  <c r="W28" i="1"/>
  <c r="V28" i="1"/>
  <c r="U28" i="1"/>
  <c r="T28" i="1"/>
  <c r="S28" i="1"/>
  <c r="X27" i="1"/>
  <c r="W27" i="1"/>
  <c r="V27" i="1"/>
  <c r="U27" i="1"/>
  <c r="T27" i="1"/>
  <c r="S27" i="1"/>
  <c r="Y21" i="1"/>
  <c r="Z21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Z10" i="1"/>
  <c r="Z8" i="1"/>
  <c r="N33" i="1" l="1"/>
  <c r="M33" i="1"/>
  <c r="P33" i="1" s="1"/>
  <c r="Q33" i="1" l="1"/>
  <c r="R33" i="1"/>
  <c r="O33" i="1"/>
  <c r="M18" i="1" l="1"/>
  <c r="M21" i="1"/>
  <c r="S16" i="1"/>
  <c r="S17" i="1"/>
  <c r="S18" i="1"/>
  <c r="S21" i="1"/>
  <c r="R16" i="1"/>
  <c r="R17" i="1"/>
  <c r="R18" i="1"/>
  <c r="R21" i="1"/>
  <c r="Q16" i="1"/>
  <c r="Q17" i="1"/>
  <c r="Q18" i="1"/>
  <c r="Q21" i="1"/>
  <c r="P16" i="1"/>
  <c r="P17" i="1"/>
  <c r="P18" i="1"/>
  <c r="P21" i="1"/>
  <c r="O16" i="1"/>
  <c r="O17" i="1"/>
  <c r="O18" i="1"/>
  <c r="O21" i="1"/>
  <c r="N16" i="1"/>
  <c r="N17" i="1"/>
  <c r="N18" i="1"/>
  <c r="N21" i="1"/>
  <c r="K21" i="1"/>
  <c r="AA21" i="1" s="1"/>
  <c r="AB21" i="1" s="1"/>
  <c r="K18" i="1"/>
  <c r="AA18" i="1" s="1"/>
  <c r="AB18" i="1" s="1"/>
  <c r="K17" i="1"/>
  <c r="AA17" i="1" s="1"/>
  <c r="AB17" i="1" s="1"/>
  <c r="N32" i="1" l="1"/>
  <c r="M32" i="1"/>
  <c r="N31" i="1"/>
  <c r="M31" i="1"/>
  <c r="R31" i="1" s="1"/>
  <c r="M28" i="1"/>
  <c r="M29" i="1"/>
  <c r="R29" i="1" s="1"/>
  <c r="M30" i="1"/>
  <c r="P30" i="1" s="1"/>
  <c r="M27" i="1"/>
  <c r="N28" i="1"/>
  <c r="N29" i="1"/>
  <c r="N30" i="1"/>
  <c r="N27" i="1"/>
  <c r="S5" i="1"/>
  <c r="S6" i="1"/>
  <c r="S7" i="1"/>
  <c r="S8" i="1"/>
  <c r="S9" i="1"/>
  <c r="S10" i="1"/>
  <c r="S12" i="1"/>
  <c r="S13" i="1"/>
  <c r="S14" i="1"/>
  <c r="S15" i="1"/>
  <c r="M5" i="1"/>
  <c r="Z5" i="1" s="1"/>
  <c r="M6" i="1"/>
  <c r="Z6" i="1" s="1"/>
  <c r="M7" i="1"/>
  <c r="Z7" i="1" s="1"/>
  <c r="M8" i="1"/>
  <c r="M9" i="1"/>
  <c r="Z9" i="1" s="1"/>
  <c r="M10" i="1"/>
  <c r="M12" i="1"/>
  <c r="M13" i="1"/>
  <c r="M14" i="1"/>
  <c r="M15" i="1"/>
  <c r="M16" i="1"/>
  <c r="M17" i="1"/>
  <c r="M4" i="1"/>
  <c r="S4" i="1"/>
  <c r="R5" i="1"/>
  <c r="R6" i="1"/>
  <c r="R7" i="1"/>
  <c r="R8" i="1"/>
  <c r="R9" i="1"/>
  <c r="R10" i="1"/>
  <c r="R12" i="1"/>
  <c r="R13" i="1"/>
  <c r="R14" i="1"/>
  <c r="R15" i="1"/>
  <c r="P5" i="1"/>
  <c r="P6" i="1"/>
  <c r="P7" i="1"/>
  <c r="P8" i="1"/>
  <c r="P9" i="1"/>
  <c r="P10" i="1"/>
  <c r="P12" i="1"/>
  <c r="P13" i="1"/>
  <c r="P14" i="1"/>
  <c r="P15" i="1"/>
  <c r="O5" i="1"/>
  <c r="O6" i="1"/>
  <c r="O7" i="1"/>
  <c r="O8" i="1"/>
  <c r="O9" i="1"/>
  <c r="O10" i="1"/>
  <c r="O12" i="1"/>
  <c r="O13" i="1"/>
  <c r="O14" i="1"/>
  <c r="O15" i="1"/>
  <c r="N5" i="1"/>
  <c r="N6" i="1"/>
  <c r="N7" i="1"/>
  <c r="N8" i="1"/>
  <c r="N9" i="1"/>
  <c r="N10" i="1"/>
  <c r="N12" i="1"/>
  <c r="N13" i="1"/>
  <c r="N14" i="1"/>
  <c r="N15" i="1"/>
  <c r="Q5" i="1"/>
  <c r="Q6" i="1"/>
  <c r="Q7" i="1"/>
  <c r="Q8" i="1"/>
  <c r="Q9" i="1"/>
  <c r="Q10" i="1"/>
  <c r="Q12" i="1"/>
  <c r="Q13" i="1"/>
  <c r="Q14" i="1"/>
  <c r="Q15" i="1"/>
  <c r="R4" i="1"/>
  <c r="Q4" i="1"/>
  <c r="P4" i="1"/>
  <c r="O4" i="1"/>
  <c r="N4" i="1"/>
  <c r="K10" i="1"/>
  <c r="AA10" i="1" s="1"/>
  <c r="AB10" i="1" s="1"/>
  <c r="K8" i="1"/>
  <c r="K16" i="1"/>
  <c r="AA16" i="1" s="1"/>
  <c r="AB16" i="1" s="1"/>
  <c r="K15" i="1"/>
  <c r="AA15" i="1" s="1"/>
  <c r="AB15" i="1" s="1"/>
  <c r="K14" i="1"/>
  <c r="K13" i="1"/>
  <c r="AA13" i="1" s="1"/>
  <c r="AB13" i="1" s="1"/>
  <c r="K12" i="1"/>
  <c r="K4" i="1"/>
  <c r="AA4" i="1" s="1"/>
  <c r="AA12" i="1" l="1"/>
  <c r="AB12" i="1" s="1"/>
  <c r="AA14" i="1"/>
  <c r="AB14" i="1" s="1"/>
  <c r="AA8" i="1"/>
  <c r="AB8" i="1" s="1"/>
  <c r="R27" i="1"/>
  <c r="O27" i="1"/>
  <c r="P28" i="1"/>
  <c r="O30" i="1"/>
  <c r="R32" i="1"/>
  <c r="O32" i="1"/>
  <c r="P32" i="1"/>
  <c r="Q32" i="1"/>
  <c r="P31" i="1"/>
  <c r="O31" i="1"/>
  <c r="Q31" i="1"/>
  <c r="P27" i="1"/>
  <c r="O29" i="1"/>
  <c r="P29" i="1"/>
  <c r="Q30" i="1"/>
  <c r="Q28" i="1"/>
  <c r="R30" i="1"/>
  <c r="R28" i="1"/>
  <c r="O28" i="1"/>
  <c r="Q27" i="1"/>
  <c r="Q29" i="1"/>
  <c r="K22" i="1" l="1"/>
  <c r="D5" i="1"/>
  <c r="D6" i="1"/>
  <c r="D7" i="1"/>
  <c r="D8" i="1"/>
  <c r="D9" i="1"/>
  <c r="D50" i="1"/>
  <c r="D10" i="1"/>
  <c r="D37" i="1"/>
  <c r="D38" i="1"/>
</calcChain>
</file>

<file path=xl/comments1.xml><?xml version="1.0" encoding="utf-8"?>
<comments xmlns="http://schemas.openxmlformats.org/spreadsheetml/2006/main">
  <authors>
    <author>admin</author>
  </authors>
  <commentList>
    <comment ref="AL2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Stop Bilal RB stop from July2023 and RB amt Rs.110000/- pad after bond policy. 
Dt.02/08/23 - Discussion with HR Vaishnavi- She said Billal Mansuri RB is Rs.150000/- Less 60000/- = 90000/- Payable in Aug-24. And We also start RB in July-23 to Jun-24 Rs.2000/- Per month total payable RB is 90000+24000=114000/- on July-24.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L10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Stop Bilal RB stop from July2023 and RB amt Rs.110000/- pad after bond policy. 
Dt.02/08/23 - Discussion with HR Vaishnavi- She said Billal Mansuri RB is Rs.150000/- Less 60000/- = 90000/- Payable in Aug-24. And We also start RB in July-23 to Jun-24 Rs.2000/- Per month total payable RB is 90000+24000=114000/- on July-24.</t>
        </r>
      </text>
    </comment>
  </commentList>
</comments>
</file>

<file path=xl/sharedStrings.xml><?xml version="1.0" encoding="utf-8"?>
<sst xmlns="http://schemas.openxmlformats.org/spreadsheetml/2006/main" count="1543" uniqueCount="228">
  <si>
    <t>NAME</t>
  </si>
  <si>
    <t>Manish Pathak</t>
  </si>
  <si>
    <t>Vivek Pateria</t>
  </si>
  <si>
    <t>Ashish Gavshinde</t>
  </si>
  <si>
    <t>JP Tiwari</t>
  </si>
  <si>
    <t>Sunil Jaitly</t>
  </si>
  <si>
    <t>Govind Namdev</t>
  </si>
  <si>
    <t>Pritesh Khandelwal</t>
  </si>
  <si>
    <t>Santosh Sekwadia</t>
  </si>
  <si>
    <t>Praveen Verma</t>
  </si>
  <si>
    <t>Jayesh Patidar</t>
  </si>
  <si>
    <t>Aditya Bhawsar</t>
  </si>
  <si>
    <t>Rekhapalli Sri Ram</t>
  </si>
  <si>
    <t>Ajit Singh Thakur</t>
  </si>
  <si>
    <t>Pratik Baberwal</t>
  </si>
  <si>
    <t>Nikita Sharma</t>
  </si>
  <si>
    <t>Deepak Raheja</t>
  </si>
  <si>
    <t>Vaibhav Shrivastav</t>
  </si>
  <si>
    <t>Jigyasa Sewkani</t>
  </si>
  <si>
    <t>Shivashish Thakur</t>
  </si>
  <si>
    <t>Umesh Patidar</t>
  </si>
  <si>
    <t>Rohit Choudhary</t>
  </si>
  <si>
    <t>Muskan Ved</t>
  </si>
  <si>
    <t>Varun Patidar</t>
  </si>
  <si>
    <t>Manisha Soni</t>
  </si>
  <si>
    <t>Salary</t>
  </si>
  <si>
    <t>Bond</t>
  </si>
  <si>
    <t>Sr. No</t>
  </si>
  <si>
    <t>Completed</t>
  </si>
  <si>
    <t>18 months</t>
  </si>
  <si>
    <t>24 months</t>
  </si>
  <si>
    <t>30 months</t>
  </si>
  <si>
    <t>24 Months</t>
  </si>
  <si>
    <t>36 months</t>
  </si>
  <si>
    <t>30 Months</t>
  </si>
  <si>
    <t>Priyanka Sharma</t>
  </si>
  <si>
    <t>11 Months</t>
  </si>
  <si>
    <t>Designation</t>
  </si>
  <si>
    <t>CTO</t>
  </si>
  <si>
    <t>Project Manager</t>
  </si>
  <si>
    <t>Tech. Project Lead</t>
  </si>
  <si>
    <t>Sr. Web Designer</t>
  </si>
  <si>
    <t>Tech. Team Lead</t>
  </si>
  <si>
    <t>Buisness Development Executive</t>
  </si>
  <si>
    <t>Web Designer</t>
  </si>
  <si>
    <t>QA Engineer</t>
  </si>
  <si>
    <t>Team Lead QA</t>
  </si>
  <si>
    <t>Trainee</t>
  </si>
  <si>
    <t>Digital Marketing Executive</t>
  </si>
  <si>
    <t>Sr. Software Engineer (Coder)</t>
  </si>
  <si>
    <t>Software Engineer (Coder)</t>
  </si>
  <si>
    <t>12 Months</t>
  </si>
  <si>
    <t>36 Months</t>
  </si>
  <si>
    <t>Manisha Choubey</t>
  </si>
  <si>
    <t>Jan'22</t>
  </si>
  <si>
    <t>Feb'22</t>
  </si>
  <si>
    <t>Mar'22</t>
  </si>
  <si>
    <t>Apr'22</t>
  </si>
  <si>
    <t>May'22</t>
  </si>
  <si>
    <t>Jun'22</t>
  </si>
  <si>
    <t>July'22</t>
  </si>
  <si>
    <t>Aug'22</t>
  </si>
  <si>
    <t>Prajakta Akolkar</t>
  </si>
  <si>
    <t>Full Stack Developer</t>
  </si>
  <si>
    <t>Sourabh Bansal</t>
  </si>
  <si>
    <t>BDE</t>
  </si>
  <si>
    <t>Krishn Chandra Shukla</t>
  </si>
  <si>
    <t>Web Developer</t>
  </si>
  <si>
    <t>Ankita Yadav</t>
  </si>
  <si>
    <t>Avinash Malakar</t>
  </si>
  <si>
    <t>Tarun Sharma</t>
  </si>
  <si>
    <t>Chirag Bajaj</t>
  </si>
  <si>
    <t>Jaspreet Singh Rajpal</t>
  </si>
  <si>
    <t>Mahak Ghumhare</t>
  </si>
  <si>
    <t>18 Months</t>
  </si>
  <si>
    <t>16 Months</t>
  </si>
  <si>
    <t>10 Months</t>
  </si>
  <si>
    <t>20 from Jan</t>
  </si>
  <si>
    <t>25000 from Sept</t>
  </si>
  <si>
    <t>Start Date</t>
  </si>
  <si>
    <t>Payble Date</t>
  </si>
  <si>
    <t>1st Sept 2021</t>
  </si>
  <si>
    <t>31st Aug 2022</t>
  </si>
  <si>
    <t>14th Feb 2022</t>
  </si>
  <si>
    <t>15th Feb 2022</t>
  </si>
  <si>
    <t>21st Feb 2022</t>
  </si>
  <si>
    <t>Mohit Upadhyay</t>
  </si>
  <si>
    <t>Sept'21</t>
  </si>
  <si>
    <t>Oct'21</t>
  </si>
  <si>
    <t>Nov'21</t>
  </si>
  <si>
    <t>Dec'21</t>
  </si>
  <si>
    <t>31st Aug 2023</t>
  </si>
  <si>
    <t>31st Aug 2024</t>
  </si>
  <si>
    <t>9 Months</t>
  </si>
  <si>
    <t>4 Months</t>
  </si>
  <si>
    <t>2 Months</t>
  </si>
  <si>
    <t>20 Months</t>
  </si>
  <si>
    <t>Increment / Remark</t>
  </si>
  <si>
    <t>Shivani Thakur</t>
  </si>
  <si>
    <t>Abhilash Sahu</t>
  </si>
  <si>
    <t>Bilal Mansuri</t>
  </si>
  <si>
    <t>Tushar Gehlot</t>
  </si>
  <si>
    <t>QA team is not eligible</t>
  </si>
  <si>
    <t>Designer are not eligible</t>
  </si>
  <si>
    <t>BDE are not eligible</t>
  </si>
  <si>
    <t>Marketing Team are not eligible</t>
  </si>
  <si>
    <t>Increment of 85K, so not eligible</t>
  </si>
  <si>
    <t>Increment of 75K so not eligible</t>
  </si>
  <si>
    <t>Increment of 50K so not eligible</t>
  </si>
  <si>
    <t>Linux Server Admin</t>
  </si>
  <si>
    <t>Not Eligible due to poor performance</t>
  </si>
  <si>
    <t>25 Months</t>
  </si>
  <si>
    <t>1st Oct 2021</t>
  </si>
  <si>
    <t>Joined from Feb 22</t>
  </si>
  <si>
    <t>Permanent Work from Home</t>
  </si>
  <si>
    <t>18000 for 3 months. After 20K</t>
  </si>
  <si>
    <t>30th March 2025</t>
  </si>
  <si>
    <t>Joined from 21st Sept 21. Bond of 30 Months but Retantion Bonus will be paid after 36 Months</t>
  </si>
  <si>
    <t>30th Sept 2024</t>
  </si>
  <si>
    <t>Bond Remaning Period</t>
  </si>
  <si>
    <t>Retantion  Amount per Month</t>
  </si>
  <si>
    <t>Total Retantion Bonus Yearly</t>
  </si>
  <si>
    <t>Maturity Period</t>
  </si>
  <si>
    <t>Training Batch Feb'22 (1,80,000 to be paid after 36 Months + 1,20,000 to be paid after 48 Months Total amt to be paid after 48 months 300000/-</t>
  </si>
  <si>
    <t>Not Retantion bonus Applicable Employee</t>
  </si>
  <si>
    <t>Training Batch May'22 (1,80,000 to be paid after 36 Months + 1,20,000 to be paid after 48 Months Total amt to be paid after 48 months 300000/-</t>
  </si>
  <si>
    <t>Neeraj Goswami</t>
  </si>
  <si>
    <t>Sunny Trivedi</t>
  </si>
  <si>
    <t>Prabha Gaur</t>
  </si>
  <si>
    <t>Tanvi Godha</t>
  </si>
  <si>
    <t>Paras Joshi</t>
  </si>
  <si>
    <t>Preetibala Mankar</t>
  </si>
  <si>
    <t>Joined on 25 April 2022</t>
  </si>
  <si>
    <t>Joined on 2 May 2022</t>
  </si>
  <si>
    <t>25th April 2022</t>
  </si>
  <si>
    <t>2nd May 2022</t>
  </si>
  <si>
    <t>36 months / 48 Months</t>
  </si>
  <si>
    <t>1st March 2025/2026</t>
  </si>
  <si>
    <t>1st May 2025/2026</t>
  </si>
  <si>
    <t>Shubham Jaiswal</t>
  </si>
  <si>
    <t>Joined on 27th June 2022</t>
  </si>
  <si>
    <t>27th June 2022</t>
  </si>
  <si>
    <t>1sy July 2025/2026</t>
  </si>
  <si>
    <t>Prateek Tapal</t>
  </si>
  <si>
    <t>Jr. BDE</t>
  </si>
  <si>
    <t>Joined on 29th June</t>
  </si>
  <si>
    <t>29th June 2022</t>
  </si>
  <si>
    <t>1st July
2025/2026</t>
  </si>
  <si>
    <t>Ankit Mishra</t>
  </si>
  <si>
    <t>Joined on 31st July</t>
  </si>
  <si>
    <t>27 Months</t>
  </si>
  <si>
    <t>31st August 2022</t>
  </si>
  <si>
    <t>1st September
2025/26</t>
  </si>
  <si>
    <t>Training Batch Sept'22 (1,80,000 to be paid after 36 Months + 1,20,000 to be paid after 48 Months Total amt to be paid after 48 months 300000/-</t>
  </si>
  <si>
    <t>Sept'22</t>
  </si>
  <si>
    <t>Oct'22</t>
  </si>
  <si>
    <t>Nov'22</t>
  </si>
  <si>
    <t>Dec'22</t>
  </si>
  <si>
    <t>Jan'23</t>
  </si>
  <si>
    <t>Feb'23</t>
  </si>
  <si>
    <t>Devendra barodiya</t>
  </si>
  <si>
    <t>Ravi Patel</t>
  </si>
  <si>
    <t>Anjul Pathak</t>
  </si>
  <si>
    <t>Retention Bonus Sheet Updated as on 05th Sep-2022</t>
  </si>
  <si>
    <t>Aug'23</t>
  </si>
  <si>
    <t>July'23</t>
  </si>
  <si>
    <t>Apr'23</t>
  </si>
  <si>
    <t>May'23</t>
  </si>
  <si>
    <t>Jun'23</t>
  </si>
  <si>
    <t>Sep'22</t>
  </si>
  <si>
    <t>Mar'23</t>
  </si>
  <si>
    <t>Nilesh Mahajan</t>
  </si>
  <si>
    <t>pay in march rs. 50004/- remaning 50% retantion</t>
  </si>
  <si>
    <t xml:space="preserve">Sakshi Yadav </t>
  </si>
  <si>
    <t>1st May
2027</t>
  </si>
  <si>
    <t>1st March
2026</t>
  </si>
  <si>
    <t>1st March 2023</t>
  </si>
  <si>
    <t>Sept'23</t>
  </si>
  <si>
    <t>Oct'23</t>
  </si>
  <si>
    <t>Nov'23</t>
  </si>
  <si>
    <t>Dec'23</t>
  </si>
  <si>
    <t>Jan'24</t>
  </si>
  <si>
    <t>Feb'24</t>
  </si>
  <si>
    <t>Mar'24</t>
  </si>
  <si>
    <t>Apr'24</t>
  </si>
  <si>
    <t>May'24</t>
  </si>
  <si>
    <t>Note : - 1) Only 90,000 to be paid from earlier retention &amp; 2) New Retention of 2000 to be paid on monthly basis from July 2023 to June 2024</t>
  </si>
  <si>
    <t>65000 / 150000</t>
  </si>
  <si>
    <t>Devendra Malviya</t>
  </si>
  <si>
    <t>Vinit Rathod</t>
  </si>
  <si>
    <t>Parth Hinge</t>
  </si>
  <si>
    <t>25th July 2023</t>
  </si>
  <si>
    <t>17th July 2023</t>
  </si>
  <si>
    <t>1st September 26</t>
  </si>
  <si>
    <t>Harsh Raikwar</t>
  </si>
  <si>
    <t>Abhishek Choudhary</t>
  </si>
  <si>
    <t>Karuna Sarawat</t>
  </si>
  <si>
    <t>Pooja Soliya</t>
  </si>
  <si>
    <t>Raviraj Singh</t>
  </si>
  <si>
    <t>Aman Jain</t>
  </si>
  <si>
    <t>Anita Gandwani</t>
  </si>
  <si>
    <t>7th August 2023</t>
  </si>
  <si>
    <t>16th August 2023</t>
  </si>
  <si>
    <t>21st August 2023</t>
  </si>
  <si>
    <t>24th August 2023</t>
  </si>
  <si>
    <t>1st October 2026</t>
  </si>
  <si>
    <t>Sep'23</t>
  </si>
  <si>
    <t>-</t>
  </si>
  <si>
    <t>Retention Bonus of Rs. 60000 applicable from September 2023, due in September 2024, payable in October &amp;  November 2024.</t>
  </si>
  <si>
    <t>1st Sept 2023</t>
  </si>
  <si>
    <t>1st Sept 2024</t>
  </si>
  <si>
    <t>Prince Bhargava</t>
  </si>
  <si>
    <t>Rakesh Kumar Kohre</t>
  </si>
  <si>
    <t>Sheefa Ahmed</t>
  </si>
  <si>
    <t>Vishal Parmar</t>
  </si>
  <si>
    <t>Vineet singh</t>
  </si>
  <si>
    <t>Astha Jain</t>
  </si>
  <si>
    <t>15th Jan 2024</t>
  </si>
  <si>
    <t>1st April 2027</t>
  </si>
  <si>
    <t>Training Batch Jan'24 Total -" 300000 "("5000-36 Months,10000-12 Months) Due Date 1 on 1st March 2027 (180000) Payable on 1st April 2027 - 90K, 1st May 2027 - 90K" , Due Date 2 -"1st March 2028 (120000) Payable on 1st April 2028 - 60K, 1st May 2028 - 60K</t>
  </si>
  <si>
    <t>1st Aug 2024</t>
  </si>
  <si>
    <t>Mar'24 Paybale</t>
  </si>
  <si>
    <t>Employee Joined Date</t>
  </si>
  <si>
    <t>Retention Bonus Sheet Updated as on 05th Feb-2024</t>
  </si>
  <si>
    <t>Total</t>
  </si>
  <si>
    <t>1st September
2025/2026</t>
  </si>
  <si>
    <t>1st March
2026/2027</t>
  </si>
  <si>
    <t>1st Oct 
2025/26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</si>
</sst>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mbria"/>
      <family val="1"/>
      <scheme val="maj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BD4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EE739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3" fillId="0" borderId="1" xfId="0" applyFont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2" xfId="0" applyBorder="1"/>
    <xf numFmtId="0" fontId="0" fillId="0" borderId="2" xfId="0" applyFill="1" applyBorder="1"/>
    <xf numFmtId="0" fontId="3" fillId="0" borderId="0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2" xfId="0" applyFont="1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0" xfId="0" applyFill="1"/>
    <xf numFmtId="0" fontId="1" fillId="4" borderId="2" xfId="0" applyFont="1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/>
    <xf numFmtId="0" fontId="1" fillId="5" borderId="2" xfId="0" applyFont="1" applyFill="1" applyBorder="1" applyAlignment="1">
      <alignment horizontal="center" vertical="center" wrapText="1"/>
    </xf>
    <xf numFmtId="0" fontId="0" fillId="5" borderId="0" xfId="0" applyFill="1"/>
    <xf numFmtId="0" fontId="0" fillId="0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0" fillId="4" borderId="5" xfId="0" applyFill="1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4" fillId="3" borderId="4" xfId="0" applyFont="1" applyFill="1" applyBorder="1" applyAlignment="1">
      <alignment horizontal="left"/>
    </xf>
    <xf numFmtId="0" fontId="0" fillId="0" borderId="0" xfId="0" applyFill="1" applyBorder="1"/>
    <xf numFmtId="0" fontId="0" fillId="4" borderId="0" xfId="0" applyFill="1" applyBorder="1"/>
    <xf numFmtId="0" fontId="6" fillId="0" borderId="4" xfId="0" applyFont="1" applyBorder="1" applyAlignment="1">
      <alignment horizontal="center"/>
    </xf>
    <xf numFmtId="0" fontId="6" fillId="0" borderId="0" xfId="0" applyFont="1"/>
    <xf numFmtId="0" fontId="2" fillId="6" borderId="2" xfId="0" applyFont="1" applyFill="1" applyBorder="1"/>
    <xf numFmtId="0" fontId="2" fillId="6" borderId="3" xfId="0" applyFont="1" applyFill="1" applyBorder="1"/>
    <xf numFmtId="0" fontId="0" fillId="7" borderId="2" xfId="0" applyFill="1" applyBorder="1"/>
    <xf numFmtId="0" fontId="0" fillId="0" borderId="2" xfId="0" applyFill="1" applyBorder="1" applyAlignment="1">
      <alignment horizontal="center" vertical="center"/>
    </xf>
    <xf numFmtId="0" fontId="0" fillId="8" borderId="2" xfId="0" applyFill="1" applyBorder="1"/>
    <xf numFmtId="0" fontId="0" fillId="9" borderId="2" xfId="0" applyFill="1" applyBorder="1"/>
    <xf numFmtId="0" fontId="0" fillId="9" borderId="2" xfId="0" applyFill="1" applyBorder="1" applyAlignment="1">
      <alignment vertical="center"/>
    </xf>
    <xf numFmtId="0" fontId="0" fillId="3" borderId="0" xfId="0" applyFill="1"/>
    <xf numFmtId="0" fontId="0" fillId="9" borderId="0" xfId="0" applyFill="1"/>
    <xf numFmtId="0" fontId="6" fillId="9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0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vertical="center"/>
    </xf>
    <xf numFmtId="0" fontId="11" fillId="10" borderId="2" xfId="0" applyFont="1" applyFill="1" applyBorder="1" applyAlignment="1">
      <alignment vertical="center" wrapText="1"/>
    </xf>
    <xf numFmtId="0" fontId="10" fillId="10" borderId="2" xfId="0" applyFont="1" applyFill="1" applyBorder="1" applyAlignment="1">
      <alignment vertical="center"/>
    </xf>
    <xf numFmtId="0" fontId="10" fillId="10" borderId="2" xfId="0" applyFont="1" applyFill="1" applyBorder="1" applyAlignment="1">
      <alignment horizontal="center"/>
    </xf>
    <xf numFmtId="1" fontId="10" fillId="10" borderId="2" xfId="0" applyNumberFormat="1" applyFont="1" applyFill="1" applyBorder="1" applyAlignment="1">
      <alignment vertical="center"/>
    </xf>
    <xf numFmtId="0" fontId="10" fillId="10" borderId="2" xfId="0" applyFont="1" applyFill="1" applyBorder="1"/>
    <xf numFmtId="0" fontId="10" fillId="10" borderId="0" xfId="0" applyFont="1" applyFill="1"/>
    <xf numFmtId="0" fontId="10" fillId="10" borderId="0" xfId="0" applyFont="1" applyFill="1" applyAlignment="1">
      <alignment vertical="center"/>
    </xf>
    <xf numFmtId="0" fontId="7" fillId="0" borderId="2" xfId="0" applyFont="1" applyBorder="1"/>
    <xf numFmtId="0" fontId="12" fillId="0" borderId="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4" fillId="3" borderId="4" xfId="0" applyFont="1" applyFill="1" applyBorder="1" applyAlignment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13" fillId="3" borderId="4" xfId="0" applyFont="1" applyFill="1" applyBorder="1" applyAlignment="1">
      <alignment horizontal="left" vertical="center"/>
    </xf>
    <xf numFmtId="0" fontId="0" fillId="0" borderId="4" xfId="0" applyBorder="1"/>
    <xf numFmtId="0" fontId="7" fillId="0" borderId="4" xfId="0" applyFont="1" applyBorder="1"/>
    <xf numFmtId="0" fontId="0" fillId="0" borderId="4" xfId="0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5" xfId="0" applyFill="1" applyBorder="1" applyAlignment="1">
      <alignment horizontal="center"/>
    </xf>
    <xf numFmtId="0" fontId="2" fillId="0" borderId="3" xfId="0" applyFont="1" applyFill="1" applyBorder="1"/>
    <xf numFmtId="0" fontId="2" fillId="0" borderId="5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left"/>
    </xf>
    <xf numFmtId="0" fontId="7" fillId="0" borderId="2" xfId="0" applyFont="1" applyFill="1" applyBorder="1"/>
    <xf numFmtId="0" fontId="2" fillId="0" borderId="2" xfId="0" applyFont="1" applyFill="1" applyBorder="1" applyAlignment="1"/>
    <xf numFmtId="0" fontId="2" fillId="0" borderId="2" xfId="0" applyFont="1" applyFill="1" applyBorder="1" applyAlignment="1">
      <alignment wrapText="1"/>
    </xf>
    <xf numFmtId="0" fontId="0" fillId="0" borderId="2" xfId="0" applyFill="1" applyBorder="1" applyAlignment="1"/>
    <xf numFmtId="0" fontId="11" fillId="0" borderId="2" xfId="0" applyFont="1" applyFill="1" applyBorder="1" applyAlignment="1"/>
    <xf numFmtId="0" fontId="11" fillId="0" borderId="2" xfId="0" applyFont="1" applyFill="1" applyBorder="1" applyAlignment="1">
      <alignment wrapText="1"/>
    </xf>
    <xf numFmtId="0" fontId="10" fillId="0" borderId="2" xfId="0" applyFont="1" applyFill="1" applyBorder="1" applyAlignment="1"/>
    <xf numFmtId="0" fontId="0" fillId="11" borderId="2" xfId="0" applyFill="1" applyBorder="1"/>
    <xf numFmtId="0" fontId="0" fillId="11" borderId="2" xfId="0" applyFill="1" applyBorder="1" applyAlignment="1"/>
    <xf numFmtId="0" fontId="7" fillId="0" borderId="5" xfId="0" applyFont="1" applyFill="1" applyBorder="1"/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wrapText="1"/>
    </xf>
    <xf numFmtId="0" fontId="0" fillId="11" borderId="5" xfId="0" applyFill="1" applyBorder="1"/>
    <xf numFmtId="0" fontId="4" fillId="0" borderId="7" xfId="0" applyFont="1" applyBorder="1"/>
    <xf numFmtId="0" fontId="4" fillId="11" borderId="7" xfId="0" applyFont="1" applyFill="1" applyBorder="1"/>
    <xf numFmtId="0" fontId="10" fillId="0" borderId="0" xfId="0" applyFont="1" applyFill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 wrapText="1"/>
    </xf>
    <xf numFmtId="0" fontId="0" fillId="0" borderId="11" xfId="0" applyFill="1" applyBorder="1"/>
    <xf numFmtId="0" fontId="0" fillId="0" borderId="11" xfId="0" applyFill="1" applyBorder="1" applyAlignment="1">
      <alignment horizontal="center"/>
    </xf>
    <xf numFmtId="0" fontId="0" fillId="11" borderId="11" xfId="0" applyFill="1" applyBorder="1"/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4" fillId="3" borderId="4" xfId="0" applyFont="1" applyFill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EE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V878"/>
  <sheetViews>
    <sheetView tabSelected="1" zoomScale="70" zoomScaleNormal="70" workbookViewId="0">
      <pane xSplit="12" ySplit="1" topLeftCell="M81" activePane="bottomRight" state="frozen"/>
      <selection pane="topRight" activeCell="M1" sqref="M1"/>
      <selection pane="bottomLeft" activeCell="A2" sqref="A2"/>
      <selection pane="bottomRight" activeCell="F87" sqref="F87"/>
    </sheetView>
  </sheetViews>
  <sheetFormatPr defaultColWidth="8.85546875" defaultRowHeight="15" x14ac:dyDescent="0.25"/>
  <cols>
    <col min="2" max="2" width="19.140625" bestFit="1" customWidth="1"/>
    <col min="3" max="3" width="12" customWidth="1"/>
    <col min="4" max="4" width="8.5703125" customWidth="1"/>
    <col min="5" max="5" width="24.140625" customWidth="1"/>
    <col min="6" max="6" width="11" customWidth="1"/>
    <col min="7" max="7" width="11.7109375" customWidth="1"/>
    <col min="8" max="8" width="12" style="11" customWidth="1"/>
    <col min="9" max="9" width="18" customWidth="1"/>
    <col min="10" max="10" width="15.7109375" customWidth="1"/>
    <col min="11" max="11" width="11.140625" customWidth="1"/>
    <col min="12" max="12" width="12.28515625" customWidth="1"/>
    <col min="13" max="13" width="10.7109375" style="21" customWidth="1"/>
    <col min="14" max="14" width="8.85546875" style="21" customWidth="1"/>
    <col min="15" max="15" width="8.85546875" style="17" customWidth="1"/>
    <col min="16" max="16" width="11.42578125" style="21" customWidth="1"/>
    <col min="17" max="18" width="8.85546875" style="21" customWidth="1"/>
    <col min="19" max="19" width="8.85546875" style="17" customWidth="1"/>
    <col min="20" max="25" width="8.85546875" customWidth="1"/>
    <col min="26" max="27" width="8.85546875" hidden="1" customWidth="1"/>
    <col min="28" max="28" width="8.28515625" hidden="1" customWidth="1"/>
    <col min="29" max="29" width="10" hidden="1" customWidth="1"/>
    <col min="30" max="30" width="0" hidden="1" customWidth="1"/>
    <col min="31" max="31" width="10.7109375" hidden="1" customWidth="1"/>
    <col min="32" max="32" width="8.85546875" style="45"/>
    <col min="35" max="35" width="8.85546875" customWidth="1"/>
  </cols>
  <sheetData>
    <row r="1" spans="1:48" ht="51" x14ac:dyDescent="0.75">
      <c r="A1" s="104" t="s">
        <v>163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</row>
    <row r="2" spans="1:48" s="36" customFormat="1" ht="21" x14ac:dyDescent="0.35">
      <c r="A2" s="35">
        <v>1</v>
      </c>
      <c r="B2" s="35">
        <v>2</v>
      </c>
      <c r="C2" s="35">
        <v>3</v>
      </c>
      <c r="D2" s="35">
        <v>4</v>
      </c>
      <c r="E2" s="35">
        <v>5</v>
      </c>
      <c r="F2" s="35">
        <v>6</v>
      </c>
      <c r="G2" s="35">
        <v>7</v>
      </c>
      <c r="H2" s="35">
        <v>8</v>
      </c>
      <c r="I2" s="35">
        <v>9</v>
      </c>
      <c r="J2" s="35">
        <v>10</v>
      </c>
      <c r="K2" s="35">
        <v>11</v>
      </c>
      <c r="L2" s="35">
        <v>12</v>
      </c>
      <c r="M2" s="35">
        <v>13</v>
      </c>
      <c r="N2" s="35">
        <v>14</v>
      </c>
      <c r="O2" s="35">
        <v>15</v>
      </c>
      <c r="P2" s="35">
        <v>16</v>
      </c>
      <c r="Q2" s="35">
        <v>17</v>
      </c>
      <c r="R2" s="35">
        <v>18</v>
      </c>
      <c r="S2" s="35">
        <v>19</v>
      </c>
      <c r="T2" s="35">
        <v>20</v>
      </c>
      <c r="U2" s="35">
        <v>21</v>
      </c>
      <c r="V2" s="35">
        <v>22</v>
      </c>
      <c r="W2" s="35">
        <v>23</v>
      </c>
      <c r="X2" s="35">
        <v>24</v>
      </c>
      <c r="Y2" s="35">
        <v>25</v>
      </c>
      <c r="Z2" s="35">
        <v>26</v>
      </c>
      <c r="AA2" s="35">
        <v>27</v>
      </c>
      <c r="AB2" s="35">
        <v>28</v>
      </c>
      <c r="AC2" s="35">
        <v>29</v>
      </c>
      <c r="AD2" s="35">
        <v>30</v>
      </c>
      <c r="AE2" s="35">
        <v>31</v>
      </c>
      <c r="AF2" s="46">
        <v>32</v>
      </c>
      <c r="AG2" s="35">
        <v>33</v>
      </c>
      <c r="AH2" s="35">
        <v>34</v>
      </c>
      <c r="AI2" s="35">
        <v>35</v>
      </c>
      <c r="AJ2" s="35">
        <v>36</v>
      </c>
      <c r="AK2" s="35">
        <v>37</v>
      </c>
      <c r="AL2" s="35">
        <v>38</v>
      </c>
      <c r="AM2" s="35">
        <v>39</v>
      </c>
      <c r="AN2" s="35">
        <v>40</v>
      </c>
    </row>
    <row r="3" spans="1:48" s="23" customFormat="1" ht="33" customHeight="1" x14ac:dyDescent="0.25">
      <c r="A3" s="22" t="s">
        <v>27</v>
      </c>
      <c r="B3" s="22" t="s">
        <v>0</v>
      </c>
      <c r="C3" s="22" t="s">
        <v>37</v>
      </c>
      <c r="D3" s="22" t="s">
        <v>25</v>
      </c>
      <c r="E3" s="22" t="s">
        <v>97</v>
      </c>
      <c r="F3" s="22" t="s">
        <v>26</v>
      </c>
      <c r="G3" s="22" t="s">
        <v>119</v>
      </c>
      <c r="H3" s="22" t="s">
        <v>120</v>
      </c>
      <c r="I3" s="22" t="s">
        <v>79</v>
      </c>
      <c r="J3" s="22" t="s">
        <v>80</v>
      </c>
      <c r="K3" s="22" t="s">
        <v>121</v>
      </c>
      <c r="L3" s="22" t="s">
        <v>122</v>
      </c>
      <c r="M3" s="22" t="s">
        <v>87</v>
      </c>
      <c r="N3" s="22" t="s">
        <v>88</v>
      </c>
      <c r="O3" s="22" t="s">
        <v>89</v>
      </c>
      <c r="P3" s="20" t="s">
        <v>90</v>
      </c>
      <c r="Q3" s="20" t="s">
        <v>54</v>
      </c>
      <c r="R3" s="20" t="s">
        <v>55</v>
      </c>
      <c r="S3" s="18" t="s">
        <v>56</v>
      </c>
      <c r="T3" s="22" t="s">
        <v>57</v>
      </c>
      <c r="U3" s="22" t="s">
        <v>58</v>
      </c>
      <c r="V3" s="22" t="s">
        <v>59</v>
      </c>
      <c r="W3" s="22" t="s">
        <v>60</v>
      </c>
      <c r="X3" s="22" t="s">
        <v>61</v>
      </c>
      <c r="Y3" s="22" t="s">
        <v>169</v>
      </c>
      <c r="Z3" s="22" t="s">
        <v>61</v>
      </c>
      <c r="AA3" s="22"/>
      <c r="AB3" s="22" t="s">
        <v>61</v>
      </c>
      <c r="AC3" s="22" t="s">
        <v>155</v>
      </c>
      <c r="AD3" s="22" t="s">
        <v>156</v>
      </c>
      <c r="AE3" s="22" t="s">
        <v>157</v>
      </c>
      <c r="AF3" s="47" t="s">
        <v>158</v>
      </c>
      <c r="AG3" s="22" t="s">
        <v>159</v>
      </c>
      <c r="AH3" s="22" t="s">
        <v>170</v>
      </c>
      <c r="AI3" s="22" t="s">
        <v>166</v>
      </c>
      <c r="AJ3" s="22" t="s">
        <v>167</v>
      </c>
      <c r="AK3" s="22" t="s">
        <v>168</v>
      </c>
      <c r="AL3" s="22" t="s">
        <v>165</v>
      </c>
      <c r="AM3" s="22" t="s">
        <v>164</v>
      </c>
      <c r="AN3" s="22" t="s">
        <v>206</v>
      </c>
      <c r="AO3" s="7" t="s">
        <v>178</v>
      </c>
      <c r="AP3" s="7" t="s">
        <v>179</v>
      </c>
      <c r="AQ3" s="59" t="s">
        <v>180</v>
      </c>
      <c r="AR3" s="7" t="s">
        <v>181</v>
      </c>
      <c r="AS3" s="7" t="s">
        <v>182</v>
      </c>
      <c r="AT3" s="22" t="s">
        <v>183</v>
      </c>
      <c r="AU3" s="22" t="s">
        <v>184</v>
      </c>
      <c r="AV3" s="22" t="s">
        <v>185</v>
      </c>
    </row>
    <row r="4" spans="1:48" s="21" customFormat="1" ht="18" customHeight="1" x14ac:dyDescent="0.25">
      <c r="A4" s="40">
        <v>1</v>
      </c>
      <c r="B4" s="12" t="s">
        <v>1</v>
      </c>
      <c r="C4" s="12" t="s">
        <v>38</v>
      </c>
      <c r="D4" s="12">
        <v>96705</v>
      </c>
      <c r="E4" s="12"/>
      <c r="F4" s="5" t="s">
        <v>28</v>
      </c>
      <c r="G4" s="5"/>
      <c r="H4" s="29">
        <v>8334</v>
      </c>
      <c r="I4" s="5" t="s">
        <v>81</v>
      </c>
      <c r="J4" s="5" t="s">
        <v>82</v>
      </c>
      <c r="K4" s="42">
        <f>H4*12</f>
        <v>100008</v>
      </c>
      <c r="L4" s="5" t="s">
        <v>51</v>
      </c>
      <c r="M4" s="16">
        <f>H4*1</f>
        <v>8334</v>
      </c>
      <c r="N4" s="16">
        <f>H4*2</f>
        <v>16668</v>
      </c>
      <c r="O4" s="16">
        <f>H4*3</f>
        <v>25002</v>
      </c>
      <c r="P4" s="16">
        <f>H4*4</f>
        <v>33336</v>
      </c>
      <c r="Q4" s="16">
        <f>H4*5</f>
        <v>41670</v>
      </c>
      <c r="R4" s="16">
        <f>H4*6</f>
        <v>50004</v>
      </c>
      <c r="S4" s="16">
        <f>H4*7</f>
        <v>58338</v>
      </c>
      <c r="T4" s="16">
        <f>H4*8</f>
        <v>66672</v>
      </c>
      <c r="U4" s="16">
        <f>H4*9</f>
        <v>75006</v>
      </c>
      <c r="V4" s="16">
        <f>H4*10</f>
        <v>83340</v>
      </c>
      <c r="W4" s="16">
        <f>H4*11</f>
        <v>91674</v>
      </c>
      <c r="X4" s="16">
        <f>H4*12</f>
        <v>100008</v>
      </c>
      <c r="Y4" s="16"/>
      <c r="Z4" s="16">
        <f>+Y4</f>
        <v>0</v>
      </c>
      <c r="AA4" s="16">
        <f>+K4</f>
        <v>100008</v>
      </c>
      <c r="AB4" s="17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5"/>
      <c r="AU4" s="5"/>
      <c r="AV4" s="5"/>
    </row>
    <row r="5" spans="1:48" s="21" customFormat="1" ht="18" customHeight="1" x14ac:dyDescent="0.25">
      <c r="A5" s="40">
        <v>2</v>
      </c>
      <c r="B5" s="12" t="s">
        <v>2</v>
      </c>
      <c r="C5" s="12" t="s">
        <v>39</v>
      </c>
      <c r="D5" s="12">
        <f>86308+4072</f>
        <v>90380</v>
      </c>
      <c r="E5" s="12"/>
      <c r="F5" s="5" t="s">
        <v>28</v>
      </c>
      <c r="G5" s="5"/>
      <c r="H5" s="29">
        <v>9706.25</v>
      </c>
      <c r="I5" s="5" t="s">
        <v>81</v>
      </c>
      <c r="J5" s="5" t="s">
        <v>82</v>
      </c>
      <c r="K5" s="42">
        <v>150000</v>
      </c>
      <c r="L5" s="5" t="s">
        <v>51</v>
      </c>
      <c r="M5" s="16">
        <f t="shared" ref="M5:M21" si="0">H5*1</f>
        <v>9706.25</v>
      </c>
      <c r="N5" s="16">
        <f t="shared" ref="N5:N21" si="1">H5*2</f>
        <v>19412.5</v>
      </c>
      <c r="O5" s="16">
        <f t="shared" ref="O5:O21" si="2">H5*3</f>
        <v>29118.75</v>
      </c>
      <c r="P5" s="16">
        <f t="shared" ref="P5:P21" si="3">H5*4</f>
        <v>38825</v>
      </c>
      <c r="Q5" s="16">
        <f t="shared" ref="Q5:Q21" si="4">H5*5</f>
        <v>48531.25</v>
      </c>
      <c r="R5" s="16">
        <f t="shared" ref="R5:R21" si="5">H5*6</f>
        <v>58237.5</v>
      </c>
      <c r="S5" s="16">
        <f t="shared" ref="S5:S21" si="6">H5*7</f>
        <v>67943.75</v>
      </c>
      <c r="T5" s="16">
        <f t="shared" ref="T5:T21" si="7">H5*8</f>
        <v>77650</v>
      </c>
      <c r="U5" s="16">
        <f t="shared" ref="U5:U21" si="8">H5*9</f>
        <v>87356.25</v>
      </c>
      <c r="V5" s="16">
        <f t="shared" ref="V5:V21" si="9">H5*10</f>
        <v>97062.5</v>
      </c>
      <c r="W5" s="16">
        <f t="shared" ref="W5:W21" si="10">H5*11</f>
        <v>106768.75</v>
      </c>
      <c r="X5" s="16">
        <f>H5*12</f>
        <v>116475</v>
      </c>
      <c r="Y5" s="16"/>
      <c r="Z5" s="16">
        <f>+M5</f>
        <v>9706.25</v>
      </c>
      <c r="AA5" s="16">
        <v>180000</v>
      </c>
      <c r="AB5" s="17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5"/>
      <c r="AU5" s="5"/>
      <c r="AV5" s="5"/>
    </row>
    <row r="6" spans="1:48" s="21" customFormat="1" ht="18" customHeight="1" x14ac:dyDescent="0.25">
      <c r="A6" s="40">
        <v>3</v>
      </c>
      <c r="B6" s="12" t="s">
        <v>3</v>
      </c>
      <c r="C6" s="12" t="s">
        <v>40</v>
      </c>
      <c r="D6" s="12">
        <f>102481+5000</f>
        <v>107481</v>
      </c>
      <c r="E6" s="12"/>
      <c r="F6" s="5" t="s">
        <v>28</v>
      </c>
      <c r="G6" s="5"/>
      <c r="H6" s="29">
        <v>8937.5</v>
      </c>
      <c r="I6" s="5" t="s">
        <v>81</v>
      </c>
      <c r="J6" s="5" t="s">
        <v>82</v>
      </c>
      <c r="K6" s="42">
        <v>150000</v>
      </c>
      <c r="L6" s="5" t="s">
        <v>51</v>
      </c>
      <c r="M6" s="16">
        <f t="shared" si="0"/>
        <v>8937.5</v>
      </c>
      <c r="N6" s="16">
        <f t="shared" si="1"/>
        <v>17875</v>
      </c>
      <c r="O6" s="16">
        <f t="shared" si="2"/>
        <v>26812.5</v>
      </c>
      <c r="P6" s="16">
        <f t="shared" si="3"/>
        <v>35750</v>
      </c>
      <c r="Q6" s="16">
        <f t="shared" si="4"/>
        <v>44687.5</v>
      </c>
      <c r="R6" s="16">
        <f t="shared" si="5"/>
        <v>53625</v>
      </c>
      <c r="S6" s="16">
        <f t="shared" si="6"/>
        <v>62562.5</v>
      </c>
      <c r="T6" s="16">
        <f t="shared" si="7"/>
        <v>71500</v>
      </c>
      <c r="U6" s="16">
        <f t="shared" si="8"/>
        <v>80437.5</v>
      </c>
      <c r="V6" s="16">
        <f t="shared" si="9"/>
        <v>89375</v>
      </c>
      <c r="W6" s="16">
        <f t="shared" si="10"/>
        <v>98312.5</v>
      </c>
      <c r="X6" s="16">
        <f t="shared" ref="X6:X10" si="11">H6*12</f>
        <v>107250</v>
      </c>
      <c r="Y6" s="16"/>
      <c r="Z6" s="16">
        <f>+M6</f>
        <v>8937.5</v>
      </c>
      <c r="AA6" s="16">
        <v>180000</v>
      </c>
      <c r="AB6" s="17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5"/>
      <c r="AU6" s="5"/>
      <c r="AV6" s="5"/>
    </row>
    <row r="7" spans="1:48" s="21" customFormat="1" ht="18" customHeight="1" x14ac:dyDescent="0.25">
      <c r="A7" s="40">
        <v>4</v>
      </c>
      <c r="B7" s="12" t="s">
        <v>4</v>
      </c>
      <c r="C7" s="12" t="s">
        <v>40</v>
      </c>
      <c r="D7" s="12">
        <f>82000+4000</f>
        <v>86000</v>
      </c>
      <c r="E7" s="12"/>
      <c r="F7" s="5" t="s">
        <v>28</v>
      </c>
      <c r="G7" s="5"/>
      <c r="H7" s="29">
        <v>8812.5</v>
      </c>
      <c r="I7" s="5" t="s">
        <v>81</v>
      </c>
      <c r="J7" s="5" t="s">
        <v>82</v>
      </c>
      <c r="K7" s="42">
        <v>150000</v>
      </c>
      <c r="L7" s="5" t="s">
        <v>51</v>
      </c>
      <c r="M7" s="16">
        <f t="shared" si="0"/>
        <v>8812.5</v>
      </c>
      <c r="N7" s="16">
        <f t="shared" si="1"/>
        <v>17625</v>
      </c>
      <c r="O7" s="16">
        <f t="shared" si="2"/>
        <v>26437.5</v>
      </c>
      <c r="P7" s="16">
        <f t="shared" si="3"/>
        <v>35250</v>
      </c>
      <c r="Q7" s="16">
        <f t="shared" si="4"/>
        <v>44062.5</v>
      </c>
      <c r="R7" s="16">
        <f t="shared" si="5"/>
        <v>52875</v>
      </c>
      <c r="S7" s="16">
        <f t="shared" si="6"/>
        <v>61687.5</v>
      </c>
      <c r="T7" s="16">
        <f t="shared" si="7"/>
        <v>70500</v>
      </c>
      <c r="U7" s="16">
        <f t="shared" si="8"/>
        <v>79312.5</v>
      </c>
      <c r="V7" s="16">
        <f t="shared" si="9"/>
        <v>88125</v>
      </c>
      <c r="W7" s="16">
        <f t="shared" si="10"/>
        <v>96937.5</v>
      </c>
      <c r="X7" s="16">
        <f t="shared" si="11"/>
        <v>105750</v>
      </c>
      <c r="Y7" s="16"/>
      <c r="Z7" s="16">
        <f>+M7</f>
        <v>8812.5</v>
      </c>
      <c r="AA7" s="16">
        <v>180000</v>
      </c>
      <c r="AB7" s="17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5"/>
      <c r="AU7" s="5"/>
      <c r="AV7" s="5"/>
    </row>
    <row r="8" spans="1:48" s="21" customFormat="1" ht="18" customHeight="1" x14ac:dyDescent="0.25">
      <c r="A8" s="40">
        <v>5</v>
      </c>
      <c r="B8" s="12" t="s">
        <v>5</v>
      </c>
      <c r="C8" s="12" t="s">
        <v>41</v>
      </c>
      <c r="D8" s="12">
        <f>57343+4000</f>
        <v>61343</v>
      </c>
      <c r="E8" s="12"/>
      <c r="F8" s="5" t="s">
        <v>28</v>
      </c>
      <c r="G8" s="5"/>
      <c r="H8" s="29">
        <v>4167</v>
      </c>
      <c r="I8" s="5" t="s">
        <v>81</v>
      </c>
      <c r="J8" s="5" t="s">
        <v>91</v>
      </c>
      <c r="K8" s="42">
        <f>H8*24</f>
        <v>100008</v>
      </c>
      <c r="L8" s="5" t="s">
        <v>32</v>
      </c>
      <c r="M8" s="16">
        <f t="shared" si="0"/>
        <v>4167</v>
      </c>
      <c r="N8" s="16">
        <f t="shared" si="1"/>
        <v>8334</v>
      </c>
      <c r="O8" s="16">
        <f t="shared" si="2"/>
        <v>12501</v>
      </c>
      <c r="P8" s="16">
        <f t="shared" si="3"/>
        <v>16668</v>
      </c>
      <c r="Q8" s="16">
        <f t="shared" si="4"/>
        <v>20835</v>
      </c>
      <c r="R8" s="16">
        <f t="shared" si="5"/>
        <v>25002</v>
      </c>
      <c r="S8" s="16">
        <f t="shared" si="6"/>
        <v>29169</v>
      </c>
      <c r="T8" s="16">
        <f t="shared" si="7"/>
        <v>33336</v>
      </c>
      <c r="U8" s="16">
        <f t="shared" si="8"/>
        <v>37503</v>
      </c>
      <c r="V8" s="16">
        <f t="shared" si="9"/>
        <v>41670</v>
      </c>
      <c r="W8" s="16">
        <f t="shared" si="10"/>
        <v>45837</v>
      </c>
      <c r="X8" s="16">
        <f t="shared" si="11"/>
        <v>50004</v>
      </c>
      <c r="Y8" s="16">
        <f>+H8*13</f>
        <v>54171</v>
      </c>
      <c r="Z8" s="16">
        <f>+Y8</f>
        <v>54171</v>
      </c>
      <c r="AA8" s="16">
        <f>+K8</f>
        <v>100008</v>
      </c>
      <c r="AB8" s="17" t="str">
        <f>CONCATENATE(Z8," / ",AA8)</f>
        <v>54171 / 100008</v>
      </c>
      <c r="AC8" s="16">
        <f>+H8*14</f>
        <v>58338</v>
      </c>
      <c r="AD8" s="16">
        <f>+H8*15</f>
        <v>62505</v>
      </c>
      <c r="AE8" s="16">
        <f>+H8*16</f>
        <v>66672</v>
      </c>
      <c r="AF8" s="16">
        <f>+H8*17</f>
        <v>70839</v>
      </c>
      <c r="AG8" s="16">
        <f>+H8*18</f>
        <v>75006</v>
      </c>
      <c r="AH8" s="16">
        <f>+H8*19</f>
        <v>79173</v>
      </c>
      <c r="AI8" s="16">
        <f>+H8*20</f>
        <v>83340</v>
      </c>
      <c r="AJ8" s="16">
        <f>+H8*21</f>
        <v>87507</v>
      </c>
      <c r="AK8" s="16">
        <f>+H8*22</f>
        <v>91674</v>
      </c>
      <c r="AL8" s="16">
        <f>+H8*23</f>
        <v>95841</v>
      </c>
      <c r="AM8" s="16">
        <f>+H8*24</f>
        <v>100008</v>
      </c>
      <c r="AN8" s="16">
        <v>0</v>
      </c>
      <c r="AO8" s="16"/>
      <c r="AP8" s="16"/>
      <c r="AQ8" s="16"/>
      <c r="AR8" s="16"/>
      <c r="AS8" s="16"/>
      <c r="AT8" s="5"/>
      <c r="AU8" s="5"/>
      <c r="AV8" s="5"/>
    </row>
    <row r="9" spans="1:48" s="21" customFormat="1" ht="18" customHeight="1" x14ac:dyDescent="0.25">
      <c r="A9" s="40">
        <v>7</v>
      </c>
      <c r="B9" s="12" t="s">
        <v>6</v>
      </c>
      <c r="C9" s="12" t="s">
        <v>42</v>
      </c>
      <c r="D9" s="12">
        <f>63000+5000</f>
        <v>68000</v>
      </c>
      <c r="E9" s="12"/>
      <c r="F9" s="5" t="s">
        <v>28</v>
      </c>
      <c r="G9" s="5"/>
      <c r="H9" s="29">
        <v>8812.5</v>
      </c>
      <c r="I9" s="5" t="s">
        <v>81</v>
      </c>
      <c r="J9" s="5" t="s">
        <v>82</v>
      </c>
      <c r="K9" s="42">
        <v>150000</v>
      </c>
      <c r="L9" s="5" t="s">
        <v>51</v>
      </c>
      <c r="M9" s="16">
        <f t="shared" si="0"/>
        <v>8812.5</v>
      </c>
      <c r="N9" s="16">
        <f t="shared" si="1"/>
        <v>17625</v>
      </c>
      <c r="O9" s="16">
        <f t="shared" si="2"/>
        <v>26437.5</v>
      </c>
      <c r="P9" s="16">
        <f t="shared" si="3"/>
        <v>35250</v>
      </c>
      <c r="Q9" s="16">
        <f t="shared" si="4"/>
        <v>44062.5</v>
      </c>
      <c r="R9" s="16">
        <f t="shared" si="5"/>
        <v>52875</v>
      </c>
      <c r="S9" s="16">
        <f t="shared" si="6"/>
        <v>61687.5</v>
      </c>
      <c r="T9" s="16">
        <f t="shared" si="7"/>
        <v>70500</v>
      </c>
      <c r="U9" s="16">
        <f t="shared" si="8"/>
        <v>79312.5</v>
      </c>
      <c r="V9" s="16">
        <f t="shared" si="9"/>
        <v>88125</v>
      </c>
      <c r="W9" s="16">
        <f t="shared" si="10"/>
        <v>96937.5</v>
      </c>
      <c r="X9" s="16">
        <f t="shared" si="11"/>
        <v>105750</v>
      </c>
      <c r="Y9" s="16"/>
      <c r="Z9" s="16">
        <f>+M9</f>
        <v>8812.5</v>
      </c>
      <c r="AA9" s="16">
        <v>180000</v>
      </c>
      <c r="AB9" s="17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5"/>
      <c r="AU9" s="5"/>
      <c r="AV9" s="5"/>
    </row>
    <row r="10" spans="1:48" s="41" customFormat="1" ht="18" customHeight="1" x14ac:dyDescent="0.25">
      <c r="A10" s="41">
        <v>8</v>
      </c>
      <c r="B10" s="41" t="s">
        <v>8</v>
      </c>
      <c r="C10" s="41" t="s">
        <v>43</v>
      </c>
      <c r="D10" s="41">
        <f>48000+4000</f>
        <v>52000</v>
      </c>
      <c r="F10" s="41" t="s">
        <v>28</v>
      </c>
      <c r="H10" s="41">
        <v>8334</v>
      </c>
      <c r="I10" s="41" t="s">
        <v>81</v>
      </c>
      <c r="J10" s="41" t="s">
        <v>91</v>
      </c>
      <c r="K10" s="41">
        <f>H10*24</f>
        <v>200016</v>
      </c>
      <c r="L10" s="41" t="s">
        <v>32</v>
      </c>
      <c r="M10" s="41">
        <f t="shared" si="0"/>
        <v>8334</v>
      </c>
      <c r="N10" s="41">
        <f t="shared" si="1"/>
        <v>16668</v>
      </c>
      <c r="O10" s="41">
        <f t="shared" si="2"/>
        <v>25002</v>
      </c>
      <c r="P10" s="41">
        <f t="shared" si="3"/>
        <v>33336</v>
      </c>
      <c r="Q10" s="41">
        <f t="shared" si="4"/>
        <v>41670</v>
      </c>
      <c r="R10" s="41">
        <f t="shared" si="5"/>
        <v>50004</v>
      </c>
      <c r="S10" s="41">
        <f t="shared" si="6"/>
        <v>58338</v>
      </c>
      <c r="T10" s="41">
        <f t="shared" si="7"/>
        <v>66672</v>
      </c>
      <c r="U10" s="41">
        <f t="shared" si="8"/>
        <v>75006</v>
      </c>
      <c r="V10" s="41">
        <f t="shared" si="9"/>
        <v>83340</v>
      </c>
      <c r="W10" s="41">
        <f t="shared" si="10"/>
        <v>91674</v>
      </c>
      <c r="X10" s="41">
        <f t="shared" si="11"/>
        <v>100008</v>
      </c>
      <c r="Z10" s="41">
        <f>+Y10</f>
        <v>0</v>
      </c>
      <c r="AA10" s="41">
        <f>+K10</f>
        <v>200016</v>
      </c>
      <c r="AB10" s="41" t="str">
        <f>CONCATENATE(Z10," / ",AA10)</f>
        <v>0 / 200016</v>
      </c>
      <c r="AH10" s="41" t="s">
        <v>172</v>
      </c>
    </row>
    <row r="11" spans="1:48" ht="18" customHeight="1" x14ac:dyDescent="0.25">
      <c r="A11" s="2">
        <v>15</v>
      </c>
      <c r="B11" s="3" t="s">
        <v>171</v>
      </c>
      <c r="C11" s="3" t="s">
        <v>50</v>
      </c>
      <c r="D11" s="3">
        <v>18000</v>
      </c>
      <c r="E11" s="3" t="s">
        <v>78</v>
      </c>
      <c r="F11" s="4" t="s">
        <v>31</v>
      </c>
      <c r="G11" s="4" t="s">
        <v>93</v>
      </c>
      <c r="H11" s="10">
        <v>4167</v>
      </c>
      <c r="I11" s="4" t="s">
        <v>81</v>
      </c>
      <c r="J11" s="4" t="s">
        <v>91</v>
      </c>
      <c r="K11" s="42">
        <f t="shared" ref="K11" si="12">H11*24</f>
        <v>100008</v>
      </c>
      <c r="L11" s="4" t="s">
        <v>32</v>
      </c>
      <c r="M11" s="16">
        <f t="shared" ref="M11" si="13">H11*1</f>
        <v>4167</v>
      </c>
      <c r="N11" s="16">
        <f t="shared" ref="N11" si="14">H11*2</f>
        <v>8334</v>
      </c>
      <c r="O11" s="16">
        <f t="shared" ref="O11" si="15">H11*3</f>
        <v>12501</v>
      </c>
      <c r="P11" s="16">
        <f t="shared" ref="P11" si="16">H11*4</f>
        <v>16668</v>
      </c>
      <c r="Q11" s="16">
        <f t="shared" ref="Q11" si="17">H11*5</f>
        <v>20835</v>
      </c>
      <c r="R11" s="16">
        <f t="shared" ref="R11" si="18">H11*6</f>
        <v>25002</v>
      </c>
      <c r="S11" s="16">
        <f t="shared" ref="S11" si="19">H11*7</f>
        <v>29169</v>
      </c>
      <c r="T11" s="16">
        <f t="shared" ref="T11" si="20">H11*8</f>
        <v>33336</v>
      </c>
      <c r="U11" s="16">
        <f t="shared" ref="U11" si="21">H11*9</f>
        <v>37503</v>
      </c>
      <c r="V11" s="16">
        <f t="shared" ref="V11" si="22">H11*10</f>
        <v>41670</v>
      </c>
      <c r="W11" s="16">
        <f t="shared" ref="W11" si="23">H11*11</f>
        <v>45837</v>
      </c>
      <c r="X11" s="16">
        <f t="shared" ref="X11" si="24">H11*12</f>
        <v>50004</v>
      </c>
      <c r="Y11" s="16">
        <f t="shared" ref="Y11" si="25">+H11*13</f>
        <v>54171</v>
      </c>
      <c r="Z11" s="16">
        <f t="shared" ref="Z11" si="26">+Y11</f>
        <v>54171</v>
      </c>
      <c r="AA11" s="16">
        <f t="shared" ref="AA11" si="27">+K11</f>
        <v>100008</v>
      </c>
      <c r="AB11" s="17" t="str">
        <f t="shared" ref="AB11" si="28">CONCATENATE(Z11," / ",AA11)</f>
        <v>54171 / 100008</v>
      </c>
      <c r="AC11" s="16">
        <f t="shared" ref="AC11" si="29">+H11*14</f>
        <v>58338</v>
      </c>
      <c r="AD11" s="16">
        <f t="shared" ref="AD11" si="30">+H11*15</f>
        <v>62505</v>
      </c>
      <c r="AE11" s="16">
        <f t="shared" ref="AE11" si="31">+H11*16</f>
        <v>66672</v>
      </c>
      <c r="AF11" s="16">
        <f t="shared" ref="AF11" si="32">+H11*17</f>
        <v>70839</v>
      </c>
      <c r="AG11" s="16">
        <f t="shared" ref="AG11" si="33">+H11*18</f>
        <v>75006</v>
      </c>
      <c r="AH11" s="16">
        <f t="shared" ref="AH11" si="34">+H11*19</f>
        <v>79173</v>
      </c>
      <c r="AI11" s="16">
        <f t="shared" ref="AI11" si="35">+H11*20</f>
        <v>83340</v>
      </c>
      <c r="AJ11" s="16">
        <f t="shared" ref="AJ11" si="36">+H11*21</f>
        <v>87507</v>
      </c>
      <c r="AK11" s="16">
        <f t="shared" ref="AK11" si="37">+H11*22</f>
        <v>91674</v>
      </c>
      <c r="AL11" s="16">
        <f t="shared" ref="AL11" si="38">+H11*23</f>
        <v>95841</v>
      </c>
      <c r="AM11" s="16">
        <f t="shared" ref="AM11" si="39">+H11*24</f>
        <v>100008</v>
      </c>
      <c r="AN11" s="16">
        <v>0</v>
      </c>
      <c r="AO11" s="16"/>
      <c r="AP11" s="16"/>
      <c r="AQ11" s="16"/>
      <c r="AR11" s="16"/>
      <c r="AS11" s="16"/>
      <c r="AT11" s="4"/>
      <c r="AU11" s="4"/>
      <c r="AV11" s="4"/>
    </row>
    <row r="12" spans="1:48" ht="18" customHeight="1" x14ac:dyDescent="0.25">
      <c r="A12" s="2">
        <v>18</v>
      </c>
      <c r="B12" s="3" t="s">
        <v>17</v>
      </c>
      <c r="C12" s="3" t="s">
        <v>50</v>
      </c>
      <c r="D12" s="3">
        <v>35000</v>
      </c>
      <c r="E12" s="3"/>
      <c r="F12" s="4" t="s">
        <v>29</v>
      </c>
      <c r="G12" s="4" t="s">
        <v>95</v>
      </c>
      <c r="H12" s="10">
        <v>4167</v>
      </c>
      <c r="I12" s="4" t="s">
        <v>81</v>
      </c>
      <c r="J12" s="4" t="s">
        <v>91</v>
      </c>
      <c r="K12" s="42">
        <f t="shared" ref="K12" si="40">H12*24</f>
        <v>100008</v>
      </c>
      <c r="L12" s="4" t="s">
        <v>32</v>
      </c>
      <c r="M12" s="16">
        <f t="shared" si="0"/>
        <v>4167</v>
      </c>
      <c r="N12" s="16">
        <f t="shared" si="1"/>
        <v>8334</v>
      </c>
      <c r="O12" s="16">
        <f t="shared" si="2"/>
        <v>12501</v>
      </c>
      <c r="P12" s="16">
        <f t="shared" si="3"/>
        <v>16668</v>
      </c>
      <c r="Q12" s="16">
        <f t="shared" si="4"/>
        <v>20835</v>
      </c>
      <c r="R12" s="16">
        <f t="shared" si="5"/>
        <v>25002</v>
      </c>
      <c r="S12" s="16">
        <f t="shared" si="6"/>
        <v>29169</v>
      </c>
      <c r="T12" s="16">
        <f t="shared" si="7"/>
        <v>33336</v>
      </c>
      <c r="U12" s="16">
        <f t="shared" si="8"/>
        <v>37503</v>
      </c>
      <c r="V12" s="16">
        <f t="shared" si="9"/>
        <v>41670</v>
      </c>
      <c r="W12" s="16">
        <f t="shared" si="10"/>
        <v>45837</v>
      </c>
      <c r="X12" s="16">
        <f t="shared" ref="X12:X21" si="41">H12*12</f>
        <v>50004</v>
      </c>
      <c r="Y12" s="16">
        <f t="shared" ref="Y12:Y21" si="42">+H12*13</f>
        <v>54171</v>
      </c>
      <c r="Z12" s="16">
        <f t="shared" ref="Z12:Z21" si="43">+Y12</f>
        <v>54171</v>
      </c>
      <c r="AA12" s="16">
        <f>+K12</f>
        <v>100008</v>
      </c>
      <c r="AB12" s="17" t="str">
        <f t="shared" ref="AB12:AB34" si="44">CONCATENATE(Z12," / ",AA12)</f>
        <v>54171 / 100008</v>
      </c>
      <c r="AC12" s="16">
        <f t="shared" ref="AC12:AC21" si="45">+H12*14</f>
        <v>58338</v>
      </c>
      <c r="AD12" s="16">
        <f t="shared" ref="AD12:AD21" si="46">+H12*15</f>
        <v>62505</v>
      </c>
      <c r="AE12" s="16">
        <f t="shared" ref="AE12:AE21" si="47">+H12*16</f>
        <v>66672</v>
      </c>
      <c r="AF12" s="16">
        <f t="shared" ref="AF12:AF21" si="48">+H12*17</f>
        <v>70839</v>
      </c>
      <c r="AG12" s="16">
        <f t="shared" ref="AG12:AG21" si="49">+H12*18</f>
        <v>75006</v>
      </c>
      <c r="AH12" s="16">
        <f t="shared" ref="AH12:AH21" si="50">+H12*19</f>
        <v>79173</v>
      </c>
      <c r="AI12" s="16">
        <f t="shared" ref="AI12:AI21" si="51">+H12*20</f>
        <v>83340</v>
      </c>
      <c r="AJ12" s="16">
        <f t="shared" ref="AJ12:AJ21" si="52">+H12*21</f>
        <v>87507</v>
      </c>
      <c r="AK12" s="16">
        <f t="shared" ref="AK12:AK21" si="53">+H12*22</f>
        <v>91674</v>
      </c>
      <c r="AL12" s="16">
        <f t="shared" ref="AL12:AL21" si="54">+H12*23</f>
        <v>95841</v>
      </c>
      <c r="AM12" s="16">
        <f t="shared" ref="AM12:AM21" si="55">+H12*24</f>
        <v>100008</v>
      </c>
      <c r="AN12" s="16">
        <v>0</v>
      </c>
      <c r="AO12" s="16"/>
      <c r="AP12" s="16"/>
      <c r="AQ12" s="16"/>
      <c r="AR12" s="16"/>
      <c r="AS12" s="16"/>
      <c r="AT12" s="4"/>
      <c r="AU12" s="4"/>
      <c r="AV12" s="4"/>
    </row>
    <row r="13" spans="1:48" ht="18" customHeight="1" x14ac:dyDescent="0.25">
      <c r="A13" s="2">
        <v>20</v>
      </c>
      <c r="B13" s="3" t="s">
        <v>20</v>
      </c>
      <c r="C13" s="3" t="s">
        <v>50</v>
      </c>
      <c r="D13" s="3">
        <v>10000</v>
      </c>
      <c r="E13" s="3" t="s">
        <v>77</v>
      </c>
      <c r="F13" s="4" t="s">
        <v>33</v>
      </c>
      <c r="G13" s="4" t="s">
        <v>32</v>
      </c>
      <c r="H13" s="10">
        <v>5000</v>
      </c>
      <c r="I13" s="4" t="s">
        <v>81</v>
      </c>
      <c r="J13" s="4" t="s">
        <v>92</v>
      </c>
      <c r="K13" s="42">
        <f t="shared" ref="K13:K17" si="56">H13*36</f>
        <v>180000</v>
      </c>
      <c r="L13" s="4" t="s">
        <v>52</v>
      </c>
      <c r="M13" s="16">
        <f t="shared" si="0"/>
        <v>5000</v>
      </c>
      <c r="N13" s="16">
        <f t="shared" si="1"/>
        <v>10000</v>
      </c>
      <c r="O13" s="16">
        <f t="shared" si="2"/>
        <v>15000</v>
      </c>
      <c r="P13" s="16">
        <f t="shared" si="3"/>
        <v>20000</v>
      </c>
      <c r="Q13" s="16">
        <f t="shared" si="4"/>
        <v>25000</v>
      </c>
      <c r="R13" s="16">
        <f t="shared" si="5"/>
        <v>30000</v>
      </c>
      <c r="S13" s="16">
        <f t="shared" si="6"/>
        <v>35000</v>
      </c>
      <c r="T13" s="16">
        <f t="shared" si="7"/>
        <v>40000</v>
      </c>
      <c r="U13" s="16">
        <f t="shared" si="8"/>
        <v>45000</v>
      </c>
      <c r="V13" s="16">
        <f t="shared" si="9"/>
        <v>50000</v>
      </c>
      <c r="W13" s="16">
        <f t="shared" si="10"/>
        <v>55000</v>
      </c>
      <c r="X13" s="16">
        <f t="shared" si="41"/>
        <v>60000</v>
      </c>
      <c r="Y13" s="16">
        <f t="shared" si="42"/>
        <v>65000</v>
      </c>
      <c r="Z13" s="16">
        <f t="shared" si="43"/>
        <v>65000</v>
      </c>
      <c r="AA13" s="16">
        <f t="shared" ref="AA13:AA21" si="57">+K13</f>
        <v>180000</v>
      </c>
      <c r="AB13" s="17" t="str">
        <f t="shared" si="44"/>
        <v>65000 / 180000</v>
      </c>
      <c r="AC13" s="16">
        <f t="shared" si="45"/>
        <v>70000</v>
      </c>
      <c r="AD13" s="16">
        <f t="shared" si="46"/>
        <v>75000</v>
      </c>
      <c r="AE13" s="16">
        <f t="shared" si="47"/>
        <v>80000</v>
      </c>
      <c r="AF13" s="16">
        <f t="shared" si="48"/>
        <v>85000</v>
      </c>
      <c r="AG13" s="16">
        <f t="shared" si="49"/>
        <v>90000</v>
      </c>
      <c r="AH13" s="16">
        <f t="shared" si="50"/>
        <v>95000</v>
      </c>
      <c r="AI13" s="16">
        <f t="shared" si="51"/>
        <v>100000</v>
      </c>
      <c r="AJ13" s="16">
        <f t="shared" si="52"/>
        <v>105000</v>
      </c>
      <c r="AK13" s="16">
        <f t="shared" si="53"/>
        <v>110000</v>
      </c>
      <c r="AL13" s="16">
        <f t="shared" si="54"/>
        <v>115000</v>
      </c>
      <c r="AM13" s="16">
        <f t="shared" si="55"/>
        <v>120000</v>
      </c>
      <c r="AN13" s="16">
        <f>+AM13+5000</f>
        <v>125000</v>
      </c>
      <c r="AO13" s="16">
        <f t="shared" ref="AO13:AQ18" si="58">+AN13+5000</f>
        <v>130000</v>
      </c>
      <c r="AP13" s="16">
        <f t="shared" si="58"/>
        <v>135000</v>
      </c>
      <c r="AQ13" s="16">
        <f t="shared" si="58"/>
        <v>140000</v>
      </c>
      <c r="AR13" s="16">
        <f t="shared" ref="AR13:AR18" si="59">+AQ13+5000</f>
        <v>145000</v>
      </c>
      <c r="AS13" s="16">
        <f t="shared" ref="AS13:AS18" si="60">+AR13+5000</f>
        <v>150000</v>
      </c>
      <c r="AT13" s="5">
        <f t="shared" ref="AT13:AT17" si="61">+AS13+5000</f>
        <v>155000</v>
      </c>
      <c r="AU13" s="5">
        <f t="shared" ref="AU13:AU17" si="62">+AT13+5000</f>
        <v>160000</v>
      </c>
      <c r="AV13" s="5">
        <f t="shared" ref="AV13:AV17" si="63">+AU13+5000</f>
        <v>165000</v>
      </c>
    </row>
    <row r="14" spans="1:48" ht="18" customHeight="1" x14ac:dyDescent="0.25">
      <c r="A14" s="2">
        <v>22</v>
      </c>
      <c r="B14" s="3" t="s">
        <v>21</v>
      </c>
      <c r="C14" s="3" t="s">
        <v>50</v>
      </c>
      <c r="D14" s="3">
        <v>10000</v>
      </c>
      <c r="E14" s="3" t="s">
        <v>77</v>
      </c>
      <c r="F14" s="4" t="s">
        <v>33</v>
      </c>
      <c r="G14" s="4" t="s">
        <v>32</v>
      </c>
      <c r="H14" s="10">
        <v>5000</v>
      </c>
      <c r="I14" s="4" t="s">
        <v>81</v>
      </c>
      <c r="J14" s="4" t="s">
        <v>92</v>
      </c>
      <c r="K14" s="42">
        <f t="shared" si="56"/>
        <v>180000</v>
      </c>
      <c r="L14" s="4" t="s">
        <v>52</v>
      </c>
      <c r="M14" s="16">
        <f t="shared" si="0"/>
        <v>5000</v>
      </c>
      <c r="N14" s="16">
        <f t="shared" si="1"/>
        <v>10000</v>
      </c>
      <c r="O14" s="16">
        <f t="shared" si="2"/>
        <v>15000</v>
      </c>
      <c r="P14" s="16">
        <f t="shared" si="3"/>
        <v>20000</v>
      </c>
      <c r="Q14" s="16">
        <f t="shared" si="4"/>
        <v>25000</v>
      </c>
      <c r="R14" s="16">
        <f t="shared" si="5"/>
        <v>30000</v>
      </c>
      <c r="S14" s="16">
        <f t="shared" si="6"/>
        <v>35000</v>
      </c>
      <c r="T14" s="16">
        <f t="shared" si="7"/>
        <v>40000</v>
      </c>
      <c r="U14" s="16">
        <f t="shared" si="8"/>
        <v>45000</v>
      </c>
      <c r="V14" s="16">
        <f t="shared" si="9"/>
        <v>50000</v>
      </c>
      <c r="W14" s="16">
        <f t="shared" si="10"/>
        <v>55000</v>
      </c>
      <c r="X14" s="16">
        <f t="shared" si="41"/>
        <v>60000</v>
      </c>
      <c r="Y14" s="16">
        <f t="shared" si="42"/>
        <v>65000</v>
      </c>
      <c r="Z14" s="16">
        <f t="shared" si="43"/>
        <v>65000</v>
      </c>
      <c r="AA14" s="16">
        <f>+K14</f>
        <v>180000</v>
      </c>
      <c r="AB14" s="17" t="str">
        <f t="shared" si="44"/>
        <v>65000 / 180000</v>
      </c>
      <c r="AC14" s="16">
        <f t="shared" si="45"/>
        <v>70000</v>
      </c>
      <c r="AD14" s="16">
        <f t="shared" si="46"/>
        <v>75000</v>
      </c>
      <c r="AE14" s="16">
        <f t="shared" si="47"/>
        <v>80000</v>
      </c>
      <c r="AF14" s="16">
        <f t="shared" si="48"/>
        <v>85000</v>
      </c>
      <c r="AG14" s="16">
        <f t="shared" si="49"/>
        <v>90000</v>
      </c>
      <c r="AH14" s="16">
        <f t="shared" si="50"/>
        <v>95000</v>
      </c>
      <c r="AI14" s="16">
        <f t="shared" si="51"/>
        <v>100000</v>
      </c>
      <c r="AJ14" s="16">
        <f t="shared" si="52"/>
        <v>105000</v>
      </c>
      <c r="AK14" s="16">
        <f t="shared" si="53"/>
        <v>110000</v>
      </c>
      <c r="AL14" s="16">
        <f t="shared" si="54"/>
        <v>115000</v>
      </c>
      <c r="AM14" s="16">
        <f t="shared" si="55"/>
        <v>120000</v>
      </c>
      <c r="AN14" s="16">
        <f t="shared" ref="AN14:AN21" si="64">+AM14+5000</f>
        <v>125000</v>
      </c>
      <c r="AO14" s="16">
        <f t="shared" ref="AO14:AP14" si="65">+AN14+5000</f>
        <v>130000</v>
      </c>
      <c r="AP14" s="16">
        <f t="shared" si="65"/>
        <v>135000</v>
      </c>
      <c r="AQ14" s="16">
        <f t="shared" si="58"/>
        <v>140000</v>
      </c>
      <c r="AR14" s="16">
        <f t="shared" si="59"/>
        <v>145000</v>
      </c>
      <c r="AS14" s="16">
        <f t="shared" si="60"/>
        <v>150000</v>
      </c>
      <c r="AT14" s="5">
        <f t="shared" si="61"/>
        <v>155000</v>
      </c>
      <c r="AU14" s="5">
        <f t="shared" si="62"/>
        <v>160000</v>
      </c>
      <c r="AV14" s="5">
        <f t="shared" si="63"/>
        <v>165000</v>
      </c>
    </row>
    <row r="15" spans="1:48" ht="18" customHeight="1" x14ac:dyDescent="0.25">
      <c r="A15" s="2">
        <v>23</v>
      </c>
      <c r="B15" s="3" t="s">
        <v>22</v>
      </c>
      <c r="C15" s="3" t="s">
        <v>50</v>
      </c>
      <c r="D15" s="3">
        <v>10000</v>
      </c>
      <c r="E15" s="3" t="s">
        <v>77</v>
      </c>
      <c r="F15" s="4" t="s">
        <v>33</v>
      </c>
      <c r="G15" s="4" t="s">
        <v>32</v>
      </c>
      <c r="H15" s="10">
        <v>5000</v>
      </c>
      <c r="I15" s="4" t="s">
        <v>81</v>
      </c>
      <c r="J15" s="4" t="s">
        <v>92</v>
      </c>
      <c r="K15" s="42">
        <f t="shared" si="56"/>
        <v>180000</v>
      </c>
      <c r="L15" s="4" t="s">
        <v>52</v>
      </c>
      <c r="M15" s="16">
        <f t="shared" si="0"/>
        <v>5000</v>
      </c>
      <c r="N15" s="16">
        <f t="shared" si="1"/>
        <v>10000</v>
      </c>
      <c r="O15" s="16">
        <f t="shared" si="2"/>
        <v>15000</v>
      </c>
      <c r="P15" s="16">
        <f t="shared" si="3"/>
        <v>20000</v>
      </c>
      <c r="Q15" s="16">
        <f t="shared" si="4"/>
        <v>25000</v>
      </c>
      <c r="R15" s="16">
        <f t="shared" si="5"/>
        <v>30000</v>
      </c>
      <c r="S15" s="16">
        <f t="shared" si="6"/>
        <v>35000</v>
      </c>
      <c r="T15" s="16">
        <f t="shared" si="7"/>
        <v>40000</v>
      </c>
      <c r="U15" s="16">
        <f t="shared" si="8"/>
        <v>45000</v>
      </c>
      <c r="V15" s="16">
        <f t="shared" si="9"/>
        <v>50000</v>
      </c>
      <c r="W15" s="16">
        <f t="shared" si="10"/>
        <v>55000</v>
      </c>
      <c r="X15" s="16">
        <f t="shared" si="41"/>
        <v>60000</v>
      </c>
      <c r="Y15" s="16">
        <f t="shared" si="42"/>
        <v>65000</v>
      </c>
      <c r="Z15" s="16">
        <f t="shared" si="43"/>
        <v>65000</v>
      </c>
      <c r="AA15" s="16">
        <f t="shared" si="57"/>
        <v>180000</v>
      </c>
      <c r="AB15" s="17" t="str">
        <f t="shared" si="44"/>
        <v>65000 / 180000</v>
      </c>
      <c r="AC15" s="16">
        <f t="shared" si="45"/>
        <v>70000</v>
      </c>
      <c r="AD15" s="16">
        <f t="shared" si="46"/>
        <v>75000</v>
      </c>
      <c r="AE15" s="16">
        <f t="shared" si="47"/>
        <v>80000</v>
      </c>
      <c r="AF15" s="16">
        <f t="shared" si="48"/>
        <v>85000</v>
      </c>
      <c r="AG15" s="16">
        <f t="shared" si="49"/>
        <v>90000</v>
      </c>
      <c r="AH15" s="16">
        <f t="shared" si="50"/>
        <v>95000</v>
      </c>
      <c r="AI15" s="16">
        <f t="shared" si="51"/>
        <v>100000</v>
      </c>
      <c r="AJ15" s="16">
        <f t="shared" si="52"/>
        <v>105000</v>
      </c>
      <c r="AK15" s="16">
        <f t="shared" si="53"/>
        <v>110000</v>
      </c>
      <c r="AL15" s="16">
        <f t="shared" si="54"/>
        <v>115000</v>
      </c>
      <c r="AM15" s="16">
        <f t="shared" si="55"/>
        <v>120000</v>
      </c>
      <c r="AN15" s="16">
        <f t="shared" si="64"/>
        <v>125000</v>
      </c>
      <c r="AO15" s="16">
        <f t="shared" ref="AO15:AP15" si="66">+AN15+5000</f>
        <v>130000</v>
      </c>
      <c r="AP15" s="16">
        <f t="shared" si="66"/>
        <v>135000</v>
      </c>
      <c r="AQ15" s="16">
        <f t="shared" si="58"/>
        <v>140000</v>
      </c>
      <c r="AR15" s="16">
        <f t="shared" si="59"/>
        <v>145000</v>
      </c>
      <c r="AS15" s="16">
        <f t="shared" si="60"/>
        <v>150000</v>
      </c>
      <c r="AT15" s="5">
        <f t="shared" si="61"/>
        <v>155000</v>
      </c>
      <c r="AU15" s="5">
        <f t="shared" si="62"/>
        <v>160000</v>
      </c>
      <c r="AV15" s="5">
        <f t="shared" si="63"/>
        <v>165000</v>
      </c>
    </row>
    <row r="16" spans="1:48" ht="18" customHeight="1" x14ac:dyDescent="0.25">
      <c r="A16" s="2">
        <v>25</v>
      </c>
      <c r="B16" s="3" t="s">
        <v>23</v>
      </c>
      <c r="C16" s="3" t="s">
        <v>50</v>
      </c>
      <c r="D16" s="3">
        <v>10000</v>
      </c>
      <c r="E16" s="3" t="s">
        <v>77</v>
      </c>
      <c r="F16" s="4" t="s">
        <v>33</v>
      </c>
      <c r="G16" s="4" t="s">
        <v>32</v>
      </c>
      <c r="H16" s="10">
        <v>5000</v>
      </c>
      <c r="I16" s="4" t="s">
        <v>81</v>
      </c>
      <c r="J16" s="4" t="s">
        <v>92</v>
      </c>
      <c r="K16" s="42">
        <f t="shared" si="56"/>
        <v>180000</v>
      </c>
      <c r="L16" s="4" t="s">
        <v>52</v>
      </c>
      <c r="M16" s="16">
        <f t="shared" si="0"/>
        <v>5000</v>
      </c>
      <c r="N16" s="16">
        <f t="shared" si="1"/>
        <v>10000</v>
      </c>
      <c r="O16" s="16">
        <f t="shared" si="2"/>
        <v>15000</v>
      </c>
      <c r="P16" s="16">
        <f t="shared" si="3"/>
        <v>20000</v>
      </c>
      <c r="Q16" s="16">
        <f t="shared" si="4"/>
        <v>25000</v>
      </c>
      <c r="R16" s="16">
        <f t="shared" si="5"/>
        <v>30000</v>
      </c>
      <c r="S16" s="16">
        <f t="shared" si="6"/>
        <v>35000</v>
      </c>
      <c r="T16" s="16">
        <f t="shared" si="7"/>
        <v>40000</v>
      </c>
      <c r="U16" s="16">
        <f t="shared" si="8"/>
        <v>45000</v>
      </c>
      <c r="V16" s="16">
        <f t="shared" si="9"/>
        <v>50000</v>
      </c>
      <c r="W16" s="16">
        <f t="shared" si="10"/>
        <v>55000</v>
      </c>
      <c r="X16" s="16">
        <f t="shared" si="41"/>
        <v>60000</v>
      </c>
      <c r="Y16" s="16">
        <f t="shared" si="42"/>
        <v>65000</v>
      </c>
      <c r="Z16" s="16">
        <f t="shared" si="43"/>
        <v>65000</v>
      </c>
      <c r="AA16" s="16">
        <f t="shared" si="57"/>
        <v>180000</v>
      </c>
      <c r="AB16" s="17" t="str">
        <f t="shared" si="44"/>
        <v>65000 / 180000</v>
      </c>
      <c r="AC16" s="16">
        <f t="shared" si="45"/>
        <v>70000</v>
      </c>
      <c r="AD16" s="16">
        <f t="shared" si="46"/>
        <v>75000</v>
      </c>
      <c r="AE16" s="16">
        <f t="shared" si="47"/>
        <v>80000</v>
      </c>
      <c r="AF16" s="16">
        <f t="shared" si="48"/>
        <v>85000</v>
      </c>
      <c r="AG16" s="16">
        <f t="shared" si="49"/>
        <v>90000</v>
      </c>
      <c r="AH16" s="16">
        <f t="shared" si="50"/>
        <v>95000</v>
      </c>
      <c r="AI16" s="16">
        <f t="shared" si="51"/>
        <v>100000</v>
      </c>
      <c r="AJ16" s="16">
        <f t="shared" si="52"/>
        <v>105000</v>
      </c>
      <c r="AK16" s="16">
        <f t="shared" si="53"/>
        <v>110000</v>
      </c>
      <c r="AL16" s="16">
        <f t="shared" si="54"/>
        <v>115000</v>
      </c>
      <c r="AM16" s="16">
        <f t="shared" si="55"/>
        <v>120000</v>
      </c>
      <c r="AN16" s="16">
        <f t="shared" si="64"/>
        <v>125000</v>
      </c>
      <c r="AO16" s="16">
        <f t="shared" ref="AO16:AP16" si="67">+AN16+5000</f>
        <v>130000</v>
      </c>
      <c r="AP16" s="16">
        <f t="shared" si="67"/>
        <v>135000</v>
      </c>
      <c r="AQ16" s="16">
        <f t="shared" si="58"/>
        <v>140000</v>
      </c>
      <c r="AR16" s="16">
        <f t="shared" si="59"/>
        <v>145000</v>
      </c>
      <c r="AS16" s="16">
        <f t="shared" si="60"/>
        <v>150000</v>
      </c>
      <c r="AT16" s="5">
        <f t="shared" si="61"/>
        <v>155000</v>
      </c>
      <c r="AU16" s="5">
        <f t="shared" si="62"/>
        <v>160000</v>
      </c>
      <c r="AV16" s="5">
        <f t="shared" si="63"/>
        <v>165000</v>
      </c>
    </row>
    <row r="17" spans="1:48" ht="18" customHeight="1" x14ac:dyDescent="0.25">
      <c r="A17" s="2">
        <v>26</v>
      </c>
      <c r="B17" s="3" t="s">
        <v>24</v>
      </c>
      <c r="C17" s="3" t="s">
        <v>50</v>
      </c>
      <c r="D17" s="3">
        <v>10000</v>
      </c>
      <c r="E17" s="3" t="s">
        <v>77</v>
      </c>
      <c r="F17" s="4" t="s">
        <v>33</v>
      </c>
      <c r="G17" s="4" t="s">
        <v>32</v>
      </c>
      <c r="H17" s="10">
        <v>5000</v>
      </c>
      <c r="I17" s="4" t="s">
        <v>81</v>
      </c>
      <c r="J17" s="4" t="s">
        <v>92</v>
      </c>
      <c r="K17" s="42">
        <f t="shared" si="56"/>
        <v>180000</v>
      </c>
      <c r="L17" s="4" t="s">
        <v>52</v>
      </c>
      <c r="M17" s="16">
        <f t="shared" si="0"/>
        <v>5000</v>
      </c>
      <c r="N17" s="16">
        <f t="shared" si="1"/>
        <v>10000</v>
      </c>
      <c r="O17" s="16">
        <f t="shared" si="2"/>
        <v>15000</v>
      </c>
      <c r="P17" s="16">
        <f t="shared" si="3"/>
        <v>20000</v>
      </c>
      <c r="Q17" s="16">
        <f t="shared" si="4"/>
        <v>25000</v>
      </c>
      <c r="R17" s="16">
        <f t="shared" si="5"/>
        <v>30000</v>
      </c>
      <c r="S17" s="16">
        <f t="shared" si="6"/>
        <v>35000</v>
      </c>
      <c r="T17" s="16">
        <f t="shared" si="7"/>
        <v>40000</v>
      </c>
      <c r="U17" s="16">
        <f t="shared" si="8"/>
        <v>45000</v>
      </c>
      <c r="V17" s="16">
        <f t="shared" si="9"/>
        <v>50000</v>
      </c>
      <c r="W17" s="16">
        <f t="shared" si="10"/>
        <v>55000</v>
      </c>
      <c r="X17" s="16">
        <f t="shared" si="41"/>
        <v>60000</v>
      </c>
      <c r="Y17" s="16">
        <f t="shared" si="42"/>
        <v>65000</v>
      </c>
      <c r="Z17" s="16">
        <f t="shared" si="43"/>
        <v>65000</v>
      </c>
      <c r="AA17" s="16">
        <f t="shared" si="57"/>
        <v>180000</v>
      </c>
      <c r="AB17" s="17" t="str">
        <f t="shared" si="44"/>
        <v>65000 / 180000</v>
      </c>
      <c r="AC17" s="16">
        <f t="shared" si="45"/>
        <v>70000</v>
      </c>
      <c r="AD17" s="16">
        <f t="shared" si="46"/>
        <v>75000</v>
      </c>
      <c r="AE17" s="16">
        <f t="shared" si="47"/>
        <v>80000</v>
      </c>
      <c r="AF17" s="16">
        <f t="shared" si="48"/>
        <v>85000</v>
      </c>
      <c r="AG17" s="16">
        <f t="shared" si="49"/>
        <v>90000</v>
      </c>
      <c r="AH17" s="16">
        <f t="shared" si="50"/>
        <v>95000</v>
      </c>
      <c r="AI17" s="16">
        <f t="shared" si="51"/>
        <v>100000</v>
      </c>
      <c r="AJ17" s="16">
        <f t="shared" si="52"/>
        <v>105000</v>
      </c>
      <c r="AK17" s="16">
        <f t="shared" si="53"/>
        <v>110000</v>
      </c>
      <c r="AL17" s="16">
        <f t="shared" si="54"/>
        <v>115000</v>
      </c>
      <c r="AM17" s="16">
        <f t="shared" si="55"/>
        <v>120000</v>
      </c>
      <c r="AN17" s="16">
        <f t="shared" si="64"/>
        <v>125000</v>
      </c>
      <c r="AO17" s="16">
        <f t="shared" ref="AO17:AP17" si="68">+AN17+5000</f>
        <v>130000</v>
      </c>
      <c r="AP17" s="16">
        <f t="shared" si="68"/>
        <v>135000</v>
      </c>
      <c r="AQ17" s="16">
        <f t="shared" si="58"/>
        <v>140000</v>
      </c>
      <c r="AR17" s="16">
        <f t="shared" si="59"/>
        <v>145000</v>
      </c>
      <c r="AS17" s="16">
        <f t="shared" si="60"/>
        <v>150000</v>
      </c>
      <c r="AT17" s="5">
        <f t="shared" si="61"/>
        <v>155000</v>
      </c>
      <c r="AU17" s="5">
        <f t="shared" si="62"/>
        <v>160000</v>
      </c>
      <c r="AV17" s="5">
        <f t="shared" si="63"/>
        <v>165000</v>
      </c>
    </row>
    <row r="18" spans="1:48" s="15" customFormat="1" ht="51" x14ac:dyDescent="0.25">
      <c r="A18" s="2">
        <v>27</v>
      </c>
      <c r="B18" s="13" t="s">
        <v>98</v>
      </c>
      <c r="C18" s="13" t="s">
        <v>47</v>
      </c>
      <c r="D18" s="3">
        <v>10000</v>
      </c>
      <c r="E18" s="3" t="s">
        <v>117</v>
      </c>
      <c r="F18" s="14" t="s">
        <v>34</v>
      </c>
      <c r="G18" s="14" t="s">
        <v>111</v>
      </c>
      <c r="H18" s="10">
        <v>5000</v>
      </c>
      <c r="I18" s="14" t="s">
        <v>112</v>
      </c>
      <c r="J18" s="14" t="s">
        <v>118</v>
      </c>
      <c r="K18" s="43">
        <f>H18*30</f>
        <v>150000</v>
      </c>
      <c r="L18" s="14" t="s">
        <v>52</v>
      </c>
      <c r="M18" s="19">
        <f t="shared" si="0"/>
        <v>5000</v>
      </c>
      <c r="N18" s="19">
        <f t="shared" si="1"/>
        <v>10000</v>
      </c>
      <c r="O18" s="19">
        <f t="shared" si="2"/>
        <v>15000</v>
      </c>
      <c r="P18" s="19">
        <f t="shared" si="3"/>
        <v>20000</v>
      </c>
      <c r="Q18" s="19">
        <f t="shared" si="4"/>
        <v>25000</v>
      </c>
      <c r="R18" s="19">
        <f t="shared" si="5"/>
        <v>30000</v>
      </c>
      <c r="S18" s="19">
        <f t="shared" si="6"/>
        <v>35000</v>
      </c>
      <c r="T18" s="19">
        <f t="shared" si="7"/>
        <v>40000</v>
      </c>
      <c r="U18" s="19">
        <f t="shared" si="8"/>
        <v>45000</v>
      </c>
      <c r="V18" s="19">
        <f t="shared" si="9"/>
        <v>50000</v>
      </c>
      <c r="W18" s="19">
        <f t="shared" si="10"/>
        <v>55000</v>
      </c>
      <c r="X18" s="19">
        <f t="shared" si="41"/>
        <v>60000</v>
      </c>
      <c r="Y18" s="16">
        <f t="shared" si="42"/>
        <v>65000</v>
      </c>
      <c r="Z18" s="16">
        <f t="shared" si="43"/>
        <v>65000</v>
      </c>
      <c r="AA18" s="16">
        <f t="shared" si="57"/>
        <v>150000</v>
      </c>
      <c r="AB18" s="17" t="str">
        <f t="shared" si="44"/>
        <v>65000 / 150000</v>
      </c>
      <c r="AC18" s="16">
        <f t="shared" si="45"/>
        <v>70000</v>
      </c>
      <c r="AD18" s="16">
        <f t="shared" si="46"/>
        <v>75000</v>
      </c>
      <c r="AE18" s="16">
        <f t="shared" si="47"/>
        <v>80000</v>
      </c>
      <c r="AF18" s="16">
        <f t="shared" si="48"/>
        <v>85000</v>
      </c>
      <c r="AG18" s="16">
        <f t="shared" si="49"/>
        <v>90000</v>
      </c>
      <c r="AH18" s="16">
        <f t="shared" si="50"/>
        <v>95000</v>
      </c>
      <c r="AI18" s="16">
        <f t="shared" si="51"/>
        <v>100000</v>
      </c>
      <c r="AJ18" s="16">
        <f t="shared" si="52"/>
        <v>105000</v>
      </c>
      <c r="AK18" s="16">
        <f t="shared" si="53"/>
        <v>110000</v>
      </c>
      <c r="AL18" s="16">
        <f t="shared" si="54"/>
        <v>115000</v>
      </c>
      <c r="AM18" s="16">
        <f t="shared" si="55"/>
        <v>120000</v>
      </c>
      <c r="AN18" s="16">
        <f t="shared" si="64"/>
        <v>125000</v>
      </c>
      <c r="AO18" s="16">
        <f t="shared" ref="AO18:AP18" si="69">+AN18+5000</f>
        <v>130000</v>
      </c>
      <c r="AP18" s="16">
        <f t="shared" si="69"/>
        <v>135000</v>
      </c>
      <c r="AQ18" s="16">
        <f t="shared" si="58"/>
        <v>140000</v>
      </c>
      <c r="AR18" s="16">
        <f t="shared" si="59"/>
        <v>145000</v>
      </c>
      <c r="AS18" s="16">
        <f t="shared" si="60"/>
        <v>150000</v>
      </c>
      <c r="AT18" s="5" t="s">
        <v>207</v>
      </c>
      <c r="AU18" s="5" t="s">
        <v>207</v>
      </c>
      <c r="AV18" s="5" t="s">
        <v>207</v>
      </c>
    </row>
    <row r="19" spans="1:48" s="15" customFormat="1" ht="76.5" x14ac:dyDescent="0.25">
      <c r="A19" s="2">
        <v>28</v>
      </c>
      <c r="B19" s="13" t="s">
        <v>62</v>
      </c>
      <c r="C19" s="13"/>
      <c r="D19" s="3"/>
      <c r="E19" s="3" t="s">
        <v>208</v>
      </c>
      <c r="F19" s="14" t="s">
        <v>51</v>
      </c>
      <c r="G19" s="14" t="s">
        <v>51</v>
      </c>
      <c r="H19" s="10">
        <v>5000</v>
      </c>
      <c r="I19" s="4" t="s">
        <v>209</v>
      </c>
      <c r="J19" s="4" t="s">
        <v>210</v>
      </c>
      <c r="K19" s="43">
        <v>60000</v>
      </c>
      <c r="L19" s="14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6"/>
      <c r="Z19" s="16"/>
      <c r="AA19" s="16"/>
      <c r="AB19" s="17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>
        <v>5000</v>
      </c>
      <c r="AO19" s="16">
        <f t="shared" ref="AO19" si="70">+AN19+5000</f>
        <v>10000</v>
      </c>
      <c r="AP19" s="16">
        <f t="shared" ref="AP19" si="71">+AO19+5000</f>
        <v>15000</v>
      </c>
      <c r="AQ19" s="16">
        <f t="shared" ref="AQ19" si="72">+AP19+5000</f>
        <v>20000</v>
      </c>
      <c r="AR19" s="16">
        <f t="shared" ref="AR19" si="73">+AQ19+5000</f>
        <v>25000</v>
      </c>
      <c r="AS19" s="16">
        <f t="shared" ref="AS19" si="74">+AR19+5000</f>
        <v>30000</v>
      </c>
      <c r="AT19" s="5">
        <f t="shared" ref="AT19" si="75">+AS19+5000</f>
        <v>35000</v>
      </c>
      <c r="AU19" s="5">
        <f t="shared" ref="AU19" si="76">+AT19+5000</f>
        <v>40000</v>
      </c>
      <c r="AV19" s="5">
        <f t="shared" ref="AV19" si="77">+AU19+5000</f>
        <v>45000</v>
      </c>
    </row>
    <row r="20" spans="1:48" s="56" customFormat="1" ht="76.5" x14ac:dyDescent="0.25">
      <c r="A20" s="48">
        <v>28</v>
      </c>
      <c r="B20" s="49" t="s">
        <v>100</v>
      </c>
      <c r="C20" s="49" t="s">
        <v>47</v>
      </c>
      <c r="D20" s="50">
        <v>10000</v>
      </c>
      <c r="E20" s="50" t="s">
        <v>186</v>
      </c>
      <c r="F20" s="51" t="s">
        <v>34</v>
      </c>
      <c r="G20" s="51" t="s">
        <v>111</v>
      </c>
      <c r="H20" s="52">
        <v>5000</v>
      </c>
      <c r="I20" s="51" t="s">
        <v>112</v>
      </c>
      <c r="J20" s="51" t="s">
        <v>116</v>
      </c>
      <c r="K20" s="51">
        <v>114000</v>
      </c>
      <c r="L20" s="51" t="s">
        <v>52</v>
      </c>
      <c r="M20" s="53">
        <v>5000</v>
      </c>
      <c r="N20" s="53">
        <v>10000</v>
      </c>
      <c r="O20" s="53">
        <v>15000</v>
      </c>
      <c r="P20" s="53">
        <v>20000</v>
      </c>
      <c r="Q20" s="53">
        <v>25000</v>
      </c>
      <c r="R20" s="53">
        <v>30000</v>
      </c>
      <c r="S20" s="53">
        <v>35000</v>
      </c>
      <c r="T20" s="53">
        <v>40000</v>
      </c>
      <c r="U20" s="53">
        <v>45000</v>
      </c>
      <c r="V20" s="53">
        <v>50000</v>
      </c>
      <c r="W20" s="53">
        <v>55000</v>
      </c>
      <c r="X20" s="53">
        <v>60000</v>
      </c>
      <c r="Y20" s="54">
        <v>65000</v>
      </c>
      <c r="Z20" s="54">
        <v>65000</v>
      </c>
      <c r="AA20" s="54">
        <v>150000</v>
      </c>
      <c r="AB20" s="55" t="s">
        <v>187</v>
      </c>
      <c r="AC20" s="54">
        <v>70000</v>
      </c>
      <c r="AD20" s="54">
        <v>75000</v>
      </c>
      <c r="AE20" s="54">
        <v>80000</v>
      </c>
      <c r="AF20" s="54">
        <v>85000</v>
      </c>
      <c r="AG20" s="54">
        <v>90000</v>
      </c>
      <c r="AH20" s="54">
        <v>95000</v>
      </c>
      <c r="AI20" s="54">
        <v>100000</v>
      </c>
      <c r="AJ20" s="54">
        <v>105000</v>
      </c>
      <c r="AK20" s="54">
        <v>110000</v>
      </c>
      <c r="AL20" s="54">
        <f>90000+2000</f>
        <v>92000</v>
      </c>
      <c r="AM20" s="54">
        <v>94000</v>
      </c>
      <c r="AN20" s="54">
        <f>+AM20+2000</f>
        <v>96000</v>
      </c>
      <c r="AO20" s="54">
        <f t="shared" ref="AO20:AQ20" si="78">+AN20+2000</f>
        <v>98000</v>
      </c>
      <c r="AP20" s="54">
        <f t="shared" si="78"/>
        <v>100000</v>
      </c>
      <c r="AQ20" s="54">
        <f t="shared" si="78"/>
        <v>102000</v>
      </c>
      <c r="AR20" s="54">
        <f t="shared" ref="AR20" si="79">+AQ20+2000</f>
        <v>104000</v>
      </c>
      <c r="AS20" s="54">
        <f t="shared" ref="AS20" si="80">+AR20+2000</f>
        <v>106000</v>
      </c>
      <c r="AT20" s="54">
        <f t="shared" ref="AT20" si="81">+AS20+2000</f>
        <v>108000</v>
      </c>
      <c r="AU20" s="54">
        <f t="shared" ref="AU20" si="82">+AT20+2000</f>
        <v>110000</v>
      </c>
      <c r="AV20" s="54">
        <f t="shared" ref="AV20" si="83">+AU20+2000</f>
        <v>112000</v>
      </c>
    </row>
    <row r="21" spans="1:48" s="15" customFormat="1" ht="51" x14ac:dyDescent="0.25">
      <c r="A21" s="2">
        <v>29</v>
      </c>
      <c r="B21" s="13" t="s">
        <v>101</v>
      </c>
      <c r="C21" s="13" t="s">
        <v>47</v>
      </c>
      <c r="D21" s="3">
        <v>10000</v>
      </c>
      <c r="E21" s="3" t="s">
        <v>117</v>
      </c>
      <c r="F21" s="14" t="s">
        <v>34</v>
      </c>
      <c r="G21" s="14" t="s">
        <v>111</v>
      </c>
      <c r="H21" s="10">
        <v>5000</v>
      </c>
      <c r="I21" s="14" t="s">
        <v>112</v>
      </c>
      <c r="J21" s="14" t="s">
        <v>116</v>
      </c>
      <c r="K21" s="43">
        <f>H21*30</f>
        <v>150000</v>
      </c>
      <c r="L21" s="14" t="s">
        <v>52</v>
      </c>
      <c r="M21" s="19">
        <f t="shared" si="0"/>
        <v>5000</v>
      </c>
      <c r="N21" s="19">
        <f t="shared" si="1"/>
        <v>10000</v>
      </c>
      <c r="O21" s="19">
        <f t="shared" si="2"/>
        <v>15000</v>
      </c>
      <c r="P21" s="19">
        <f t="shared" si="3"/>
        <v>20000</v>
      </c>
      <c r="Q21" s="19">
        <f t="shared" si="4"/>
        <v>25000</v>
      </c>
      <c r="R21" s="19">
        <f t="shared" si="5"/>
        <v>30000</v>
      </c>
      <c r="S21" s="19">
        <f t="shared" si="6"/>
        <v>35000</v>
      </c>
      <c r="T21" s="19">
        <f t="shared" si="7"/>
        <v>40000</v>
      </c>
      <c r="U21" s="19">
        <f t="shared" si="8"/>
        <v>45000</v>
      </c>
      <c r="V21" s="19">
        <f t="shared" si="9"/>
        <v>50000</v>
      </c>
      <c r="W21" s="19">
        <f t="shared" si="10"/>
        <v>55000</v>
      </c>
      <c r="X21" s="19">
        <f t="shared" si="41"/>
        <v>60000</v>
      </c>
      <c r="Y21" s="16">
        <f t="shared" si="42"/>
        <v>65000</v>
      </c>
      <c r="Z21" s="16">
        <f t="shared" si="43"/>
        <v>65000</v>
      </c>
      <c r="AA21" s="16">
        <f t="shared" si="57"/>
        <v>150000</v>
      </c>
      <c r="AB21" s="17" t="str">
        <f t="shared" si="44"/>
        <v>65000 / 150000</v>
      </c>
      <c r="AC21" s="16">
        <f t="shared" si="45"/>
        <v>70000</v>
      </c>
      <c r="AD21" s="16">
        <f t="shared" si="46"/>
        <v>75000</v>
      </c>
      <c r="AE21" s="16">
        <f t="shared" si="47"/>
        <v>80000</v>
      </c>
      <c r="AF21" s="16">
        <f t="shared" si="48"/>
        <v>85000</v>
      </c>
      <c r="AG21" s="16">
        <f t="shared" si="49"/>
        <v>90000</v>
      </c>
      <c r="AH21" s="16">
        <f t="shared" si="50"/>
        <v>95000</v>
      </c>
      <c r="AI21" s="16">
        <f t="shared" si="51"/>
        <v>100000</v>
      </c>
      <c r="AJ21" s="16">
        <f t="shared" si="52"/>
        <v>105000</v>
      </c>
      <c r="AK21" s="16">
        <f t="shared" si="53"/>
        <v>110000</v>
      </c>
      <c r="AL21" s="16">
        <f t="shared" si="54"/>
        <v>115000</v>
      </c>
      <c r="AM21" s="16">
        <f t="shared" si="55"/>
        <v>120000</v>
      </c>
      <c r="AN21" s="16">
        <f t="shared" si="64"/>
        <v>125000</v>
      </c>
      <c r="AO21" s="16">
        <f t="shared" ref="AO21:AQ21" si="84">+AN21+5000</f>
        <v>130000</v>
      </c>
      <c r="AP21" s="16">
        <f t="shared" si="84"/>
        <v>135000</v>
      </c>
      <c r="AQ21" s="16">
        <f t="shared" si="84"/>
        <v>140000</v>
      </c>
      <c r="AR21" s="16">
        <f t="shared" ref="AR21" si="85">+AQ21+5000</f>
        <v>145000</v>
      </c>
      <c r="AS21" s="16">
        <f t="shared" ref="AS21" si="86">+AR21+5000</f>
        <v>150000</v>
      </c>
      <c r="AT21" s="5" t="s">
        <v>207</v>
      </c>
      <c r="AU21" s="5" t="s">
        <v>207</v>
      </c>
      <c r="AV21" s="5" t="s">
        <v>207</v>
      </c>
    </row>
    <row r="22" spans="1:48" x14ac:dyDescent="0.25">
      <c r="K22" s="17">
        <f>SUM(K4:K17)</f>
        <v>2100048</v>
      </c>
      <c r="AB22" t="str">
        <f t="shared" si="44"/>
        <v xml:space="preserve"> / </v>
      </c>
    </row>
    <row r="23" spans="1:48" x14ac:dyDescent="0.25">
      <c r="K23" s="17"/>
    </row>
    <row r="24" spans="1:48" x14ac:dyDescent="0.25">
      <c r="A24" s="103" t="s">
        <v>123</v>
      </c>
      <c r="B24" s="103"/>
      <c r="C24" s="103"/>
      <c r="D24" s="103"/>
      <c r="E24" s="103"/>
      <c r="F24" s="103"/>
      <c r="G24" s="103"/>
      <c r="H24" s="103"/>
      <c r="I24" s="103"/>
      <c r="J24" s="103"/>
      <c r="K24" s="17"/>
      <c r="AB24" t="str">
        <f t="shared" si="44"/>
        <v xml:space="preserve"> / </v>
      </c>
    </row>
    <row r="25" spans="1:48" x14ac:dyDescent="0.25">
      <c r="A25" s="32">
        <v>1</v>
      </c>
      <c r="B25" s="32">
        <v>2</v>
      </c>
      <c r="C25" s="32">
        <v>3</v>
      </c>
      <c r="D25" s="32">
        <v>4</v>
      </c>
      <c r="E25" s="32">
        <v>5</v>
      </c>
      <c r="F25" s="32">
        <v>6</v>
      </c>
      <c r="G25" s="32">
        <v>7</v>
      </c>
      <c r="H25" s="32">
        <v>8</v>
      </c>
      <c r="I25" s="32">
        <v>9</v>
      </c>
      <c r="J25" s="32">
        <v>10</v>
      </c>
      <c r="K25" s="32">
        <v>11</v>
      </c>
      <c r="L25" s="32">
        <v>12</v>
      </c>
      <c r="M25" s="32">
        <v>13</v>
      </c>
      <c r="N25" s="32">
        <v>14</v>
      </c>
      <c r="O25" s="32">
        <v>15</v>
      </c>
      <c r="P25" s="32">
        <v>16</v>
      </c>
      <c r="Q25" s="32">
        <v>17</v>
      </c>
      <c r="R25" s="32">
        <v>18</v>
      </c>
      <c r="S25" s="32">
        <v>19</v>
      </c>
      <c r="T25" s="32">
        <v>20</v>
      </c>
      <c r="U25" s="32">
        <v>21</v>
      </c>
      <c r="V25" s="32">
        <v>22</v>
      </c>
      <c r="W25" s="32">
        <v>23</v>
      </c>
      <c r="X25" s="32">
        <v>24</v>
      </c>
      <c r="Y25" s="32">
        <v>25</v>
      </c>
      <c r="Z25" s="32">
        <v>27</v>
      </c>
      <c r="AA25" s="32">
        <v>28</v>
      </c>
      <c r="AB25" s="32">
        <v>29</v>
      </c>
    </row>
    <row r="26" spans="1:48" ht="33" customHeight="1" x14ac:dyDescent="0.25">
      <c r="A26" s="7" t="s">
        <v>27</v>
      </c>
      <c r="B26" s="7" t="s">
        <v>0</v>
      </c>
      <c r="C26" s="7" t="s">
        <v>37</v>
      </c>
      <c r="D26" s="7" t="s">
        <v>25</v>
      </c>
      <c r="E26" s="7" t="s">
        <v>97</v>
      </c>
      <c r="F26" s="7" t="s">
        <v>26</v>
      </c>
      <c r="G26" s="7" t="s">
        <v>119</v>
      </c>
      <c r="H26" s="7" t="s">
        <v>120</v>
      </c>
      <c r="I26" s="7" t="s">
        <v>79</v>
      </c>
      <c r="J26" s="7" t="s">
        <v>80</v>
      </c>
      <c r="K26" s="7" t="s">
        <v>121</v>
      </c>
      <c r="L26" s="7" t="s">
        <v>122</v>
      </c>
      <c r="M26" s="18" t="s">
        <v>56</v>
      </c>
      <c r="N26" s="7" t="s">
        <v>57</v>
      </c>
      <c r="O26" s="7" t="s">
        <v>58</v>
      </c>
      <c r="P26" s="7" t="s">
        <v>59</v>
      </c>
      <c r="Q26" s="7" t="s">
        <v>60</v>
      </c>
      <c r="R26" s="7" t="s">
        <v>61</v>
      </c>
      <c r="S26" s="7" t="s">
        <v>154</v>
      </c>
      <c r="T26" s="7" t="s">
        <v>155</v>
      </c>
      <c r="U26" s="7" t="s">
        <v>156</v>
      </c>
      <c r="V26" s="7" t="s">
        <v>157</v>
      </c>
      <c r="W26" s="7" t="s">
        <v>158</v>
      </c>
      <c r="X26" s="7" t="s">
        <v>159</v>
      </c>
      <c r="Y26" s="22" t="s">
        <v>170</v>
      </c>
      <c r="Z26" s="22" t="s">
        <v>166</v>
      </c>
      <c r="AA26" s="22" t="s">
        <v>167</v>
      </c>
      <c r="AB26" s="22" t="s">
        <v>168</v>
      </c>
      <c r="AC26" s="22" t="s">
        <v>165</v>
      </c>
      <c r="AD26" s="22" t="s">
        <v>164</v>
      </c>
      <c r="AE26" s="7" t="s">
        <v>177</v>
      </c>
      <c r="AF26" s="7" t="s">
        <v>178</v>
      </c>
      <c r="AG26" s="7" t="s">
        <v>179</v>
      </c>
      <c r="AH26" s="7" t="s">
        <v>180</v>
      </c>
      <c r="AI26" s="7" t="s">
        <v>181</v>
      </c>
      <c r="AJ26" s="7" t="s">
        <v>182</v>
      </c>
      <c r="AK26" s="22" t="s">
        <v>183</v>
      </c>
      <c r="AL26" s="22" t="s">
        <v>184</v>
      </c>
      <c r="AM26" s="22" t="s">
        <v>185</v>
      </c>
    </row>
    <row r="27" spans="1:48" ht="30" x14ac:dyDescent="0.25">
      <c r="A27" s="10">
        <v>31</v>
      </c>
      <c r="B27" s="37" t="s">
        <v>70</v>
      </c>
      <c r="C27" s="8" t="s">
        <v>47</v>
      </c>
      <c r="D27" s="4">
        <v>10000</v>
      </c>
      <c r="E27" s="4" t="s">
        <v>113</v>
      </c>
      <c r="F27" s="4" t="s">
        <v>34</v>
      </c>
      <c r="G27" s="4" t="s">
        <v>34</v>
      </c>
      <c r="H27" s="10">
        <v>5000</v>
      </c>
      <c r="I27" s="4" t="s">
        <v>83</v>
      </c>
      <c r="J27" s="30" t="s">
        <v>137</v>
      </c>
      <c r="K27" s="16">
        <v>300000</v>
      </c>
      <c r="L27" s="30" t="s">
        <v>136</v>
      </c>
      <c r="M27" s="16">
        <f>6250*1</f>
        <v>6250</v>
      </c>
      <c r="N27" s="16">
        <f>6250*2</f>
        <v>12500</v>
      </c>
      <c r="O27" s="16">
        <f>M27*3</f>
        <v>18750</v>
      </c>
      <c r="P27" s="16">
        <f t="shared" ref="P27:P31" si="87">M27*4</f>
        <v>25000</v>
      </c>
      <c r="Q27" s="16">
        <f t="shared" ref="Q27:Q31" si="88">M27*5</f>
        <v>31250</v>
      </c>
      <c r="R27" s="16">
        <f t="shared" ref="R27:R31" si="89">M27*6</f>
        <v>37500</v>
      </c>
      <c r="S27" s="16">
        <f t="shared" ref="S27:S33" si="90">+H27*7</f>
        <v>35000</v>
      </c>
      <c r="T27" s="16">
        <f t="shared" ref="T27:T33" si="91">+H27*8</f>
        <v>40000</v>
      </c>
      <c r="U27" s="16">
        <f t="shared" ref="U27:U33" si="92">+H27*9</f>
        <v>45000</v>
      </c>
      <c r="V27" s="16">
        <f t="shared" ref="V27:V33" si="93">H27*10</f>
        <v>50000</v>
      </c>
      <c r="W27" s="16">
        <f t="shared" ref="W27:W33" si="94">+H27*11</f>
        <v>55000</v>
      </c>
      <c r="X27" s="16">
        <f t="shared" ref="X27:X33" si="95">H27*12</f>
        <v>60000</v>
      </c>
      <c r="Y27" s="16">
        <v>65000</v>
      </c>
      <c r="Z27" s="16">
        <v>70000</v>
      </c>
      <c r="AA27" s="16">
        <v>75000</v>
      </c>
      <c r="AB27" s="16">
        <v>80000</v>
      </c>
      <c r="AC27" s="16">
        <v>85000</v>
      </c>
      <c r="AD27" s="5">
        <v>90000</v>
      </c>
      <c r="AE27">
        <v>95000</v>
      </c>
      <c r="AF27" s="42">
        <v>100000</v>
      </c>
      <c r="AG27" s="16">
        <f>+AF27+5000</f>
        <v>105000</v>
      </c>
      <c r="AH27" s="16">
        <f t="shared" ref="AH27:AI27" si="96">+AG27+5000</f>
        <v>110000</v>
      </c>
      <c r="AI27" s="16">
        <f t="shared" si="96"/>
        <v>115000</v>
      </c>
      <c r="AJ27" s="16">
        <f t="shared" ref="AJ27:AJ33" si="97">+AI27+5000</f>
        <v>120000</v>
      </c>
      <c r="AK27" s="4">
        <f t="shared" ref="AK27:AK33" si="98">+AJ27+5000</f>
        <v>125000</v>
      </c>
      <c r="AL27" s="4">
        <f t="shared" ref="AL27:AL33" si="99">+AK27+5000</f>
        <v>130000</v>
      </c>
      <c r="AM27" s="4">
        <f t="shared" ref="AM27:AM33" si="100">+AL27+5000</f>
        <v>135000</v>
      </c>
    </row>
    <row r="28" spans="1:48" ht="30" x14ac:dyDescent="0.25">
      <c r="A28" s="10">
        <v>32</v>
      </c>
      <c r="B28" s="37" t="s">
        <v>71</v>
      </c>
      <c r="C28" s="8" t="s">
        <v>47</v>
      </c>
      <c r="D28" s="4">
        <v>10000</v>
      </c>
      <c r="E28" s="4" t="s">
        <v>113</v>
      </c>
      <c r="F28" s="4" t="s">
        <v>34</v>
      </c>
      <c r="G28" s="4" t="s">
        <v>34</v>
      </c>
      <c r="H28" s="10">
        <v>5000</v>
      </c>
      <c r="I28" s="4" t="s">
        <v>83</v>
      </c>
      <c r="J28" s="30" t="s">
        <v>137</v>
      </c>
      <c r="K28" s="16">
        <v>300000</v>
      </c>
      <c r="L28" s="30" t="s">
        <v>136</v>
      </c>
      <c r="M28" s="16">
        <f t="shared" ref="M28:M33" si="101">6250*1</f>
        <v>6250</v>
      </c>
      <c r="N28" s="16">
        <f t="shared" ref="N28:N33" si="102">6250*2</f>
        <v>12500</v>
      </c>
      <c r="O28" s="16">
        <f>M28*3</f>
        <v>18750</v>
      </c>
      <c r="P28" s="16">
        <f t="shared" si="87"/>
        <v>25000</v>
      </c>
      <c r="Q28" s="16">
        <f t="shared" si="88"/>
        <v>31250</v>
      </c>
      <c r="R28" s="16">
        <f t="shared" si="89"/>
        <v>37500</v>
      </c>
      <c r="S28" s="16">
        <f t="shared" si="90"/>
        <v>35000</v>
      </c>
      <c r="T28" s="16">
        <f t="shared" si="91"/>
        <v>40000</v>
      </c>
      <c r="U28" s="16">
        <f t="shared" si="92"/>
        <v>45000</v>
      </c>
      <c r="V28" s="16">
        <f t="shared" si="93"/>
        <v>50000</v>
      </c>
      <c r="W28" s="16">
        <f t="shared" si="94"/>
        <v>55000</v>
      </c>
      <c r="X28" s="16">
        <f t="shared" si="95"/>
        <v>60000</v>
      </c>
      <c r="Y28" s="16">
        <v>65000</v>
      </c>
      <c r="Z28" s="16">
        <v>70000</v>
      </c>
      <c r="AA28" s="16">
        <v>75000</v>
      </c>
      <c r="AB28" s="16">
        <v>80000</v>
      </c>
      <c r="AC28" s="16">
        <v>85000</v>
      </c>
      <c r="AD28" s="5">
        <v>90000</v>
      </c>
      <c r="AE28">
        <v>95000</v>
      </c>
      <c r="AF28" s="42">
        <v>100000</v>
      </c>
      <c r="AG28" s="16">
        <f t="shared" ref="AG28:AI28" si="103">+AF28+5000</f>
        <v>105000</v>
      </c>
      <c r="AH28" s="16">
        <f t="shared" si="103"/>
        <v>110000</v>
      </c>
      <c r="AI28" s="16">
        <f t="shared" si="103"/>
        <v>115000</v>
      </c>
      <c r="AJ28" s="16">
        <f t="shared" si="97"/>
        <v>120000</v>
      </c>
      <c r="AK28" s="4">
        <f t="shared" si="98"/>
        <v>125000</v>
      </c>
      <c r="AL28" s="4">
        <f t="shared" si="99"/>
        <v>130000</v>
      </c>
      <c r="AM28" s="4">
        <f t="shared" si="100"/>
        <v>135000</v>
      </c>
    </row>
    <row r="29" spans="1:48" ht="30" x14ac:dyDescent="0.25">
      <c r="A29" s="10">
        <v>34</v>
      </c>
      <c r="B29" s="37" t="s">
        <v>72</v>
      </c>
      <c r="C29" s="8" t="s">
        <v>47</v>
      </c>
      <c r="D29" s="4">
        <v>10000</v>
      </c>
      <c r="E29" s="4" t="s">
        <v>113</v>
      </c>
      <c r="F29" s="4" t="s">
        <v>34</v>
      </c>
      <c r="G29" s="4" t="s">
        <v>34</v>
      </c>
      <c r="H29" s="10">
        <v>5000</v>
      </c>
      <c r="I29" s="4" t="s">
        <v>83</v>
      </c>
      <c r="J29" s="30" t="s">
        <v>137</v>
      </c>
      <c r="K29" s="16">
        <v>300000</v>
      </c>
      <c r="L29" s="30" t="s">
        <v>136</v>
      </c>
      <c r="M29" s="16">
        <f t="shared" si="101"/>
        <v>6250</v>
      </c>
      <c r="N29" s="16">
        <f t="shared" si="102"/>
        <v>12500</v>
      </c>
      <c r="O29" s="16">
        <f>M27*3</f>
        <v>18750</v>
      </c>
      <c r="P29" s="16">
        <f t="shared" si="87"/>
        <v>25000</v>
      </c>
      <c r="Q29" s="16">
        <f t="shared" si="88"/>
        <v>31250</v>
      </c>
      <c r="R29" s="16">
        <f t="shared" si="89"/>
        <v>37500</v>
      </c>
      <c r="S29" s="16">
        <f t="shared" si="90"/>
        <v>35000</v>
      </c>
      <c r="T29" s="16">
        <f t="shared" si="91"/>
        <v>40000</v>
      </c>
      <c r="U29" s="16">
        <f t="shared" si="92"/>
        <v>45000</v>
      </c>
      <c r="V29" s="16">
        <f t="shared" si="93"/>
        <v>50000</v>
      </c>
      <c r="W29" s="16">
        <f t="shared" si="94"/>
        <v>55000</v>
      </c>
      <c r="X29" s="16">
        <f t="shared" si="95"/>
        <v>60000</v>
      </c>
      <c r="Y29" s="16">
        <v>65000</v>
      </c>
      <c r="Z29" s="16">
        <v>70000</v>
      </c>
      <c r="AA29" s="16">
        <v>75000</v>
      </c>
      <c r="AB29" s="16">
        <v>80000</v>
      </c>
      <c r="AC29" s="16">
        <v>85000</v>
      </c>
      <c r="AD29" s="5">
        <v>90000</v>
      </c>
      <c r="AE29">
        <v>95000</v>
      </c>
      <c r="AF29" s="42">
        <v>100000</v>
      </c>
      <c r="AG29" s="16">
        <f t="shared" ref="AG29:AI29" si="104">+AF29+5000</f>
        <v>105000</v>
      </c>
      <c r="AH29" s="16">
        <f t="shared" si="104"/>
        <v>110000</v>
      </c>
      <c r="AI29" s="16">
        <f t="shared" si="104"/>
        <v>115000</v>
      </c>
      <c r="AJ29" s="16">
        <f t="shared" si="97"/>
        <v>120000</v>
      </c>
      <c r="AK29" s="4">
        <f t="shared" si="98"/>
        <v>125000</v>
      </c>
      <c r="AL29" s="4">
        <f t="shared" si="99"/>
        <v>130000</v>
      </c>
      <c r="AM29" s="4">
        <f t="shared" si="100"/>
        <v>135000</v>
      </c>
    </row>
    <row r="30" spans="1:48" ht="30" x14ac:dyDescent="0.25">
      <c r="A30" s="10">
        <v>36</v>
      </c>
      <c r="B30" s="37" t="s">
        <v>73</v>
      </c>
      <c r="C30" s="8" t="s">
        <v>47</v>
      </c>
      <c r="D30" s="4">
        <v>10000</v>
      </c>
      <c r="E30" s="4" t="s">
        <v>113</v>
      </c>
      <c r="F30" s="4" t="s">
        <v>34</v>
      </c>
      <c r="G30" s="4" t="s">
        <v>34</v>
      </c>
      <c r="H30" s="10">
        <v>5000</v>
      </c>
      <c r="I30" s="4" t="s">
        <v>84</v>
      </c>
      <c r="J30" s="30" t="s">
        <v>137</v>
      </c>
      <c r="K30" s="16">
        <v>300000</v>
      </c>
      <c r="L30" s="30" t="s">
        <v>136</v>
      </c>
      <c r="M30" s="16">
        <f t="shared" si="101"/>
        <v>6250</v>
      </c>
      <c r="N30" s="16">
        <f t="shared" si="102"/>
        <v>12500</v>
      </c>
      <c r="O30" s="16">
        <f>M28*3</f>
        <v>18750</v>
      </c>
      <c r="P30" s="16">
        <f t="shared" si="87"/>
        <v>25000</v>
      </c>
      <c r="Q30" s="16">
        <f t="shared" si="88"/>
        <v>31250</v>
      </c>
      <c r="R30" s="16">
        <f t="shared" si="89"/>
        <v>37500</v>
      </c>
      <c r="S30" s="16">
        <f t="shared" si="90"/>
        <v>35000</v>
      </c>
      <c r="T30" s="16">
        <f t="shared" si="91"/>
        <v>40000</v>
      </c>
      <c r="U30" s="16">
        <f t="shared" si="92"/>
        <v>45000</v>
      </c>
      <c r="V30" s="16">
        <f t="shared" si="93"/>
        <v>50000</v>
      </c>
      <c r="W30" s="16">
        <f t="shared" si="94"/>
        <v>55000</v>
      </c>
      <c r="X30" s="16">
        <f t="shared" si="95"/>
        <v>60000</v>
      </c>
      <c r="Y30" s="16">
        <v>65000</v>
      </c>
      <c r="Z30" s="16">
        <v>70000</v>
      </c>
      <c r="AA30" s="16">
        <v>75000</v>
      </c>
      <c r="AB30" s="16">
        <v>80000</v>
      </c>
      <c r="AC30" s="16">
        <v>85000</v>
      </c>
      <c r="AD30" s="5">
        <v>90000</v>
      </c>
      <c r="AE30">
        <v>95000</v>
      </c>
      <c r="AF30" s="42">
        <v>100000</v>
      </c>
      <c r="AG30" s="16">
        <f t="shared" ref="AG30:AI30" si="105">+AF30+5000</f>
        <v>105000</v>
      </c>
      <c r="AH30" s="16">
        <f t="shared" si="105"/>
        <v>110000</v>
      </c>
      <c r="AI30" s="16">
        <f t="shared" si="105"/>
        <v>115000</v>
      </c>
      <c r="AJ30" s="16">
        <f t="shared" si="97"/>
        <v>120000</v>
      </c>
      <c r="AK30" s="4">
        <f t="shared" si="98"/>
        <v>125000</v>
      </c>
      <c r="AL30" s="4">
        <f t="shared" si="99"/>
        <v>130000</v>
      </c>
      <c r="AM30" s="4">
        <f t="shared" si="100"/>
        <v>135000</v>
      </c>
    </row>
    <row r="31" spans="1:48" ht="30" x14ac:dyDescent="0.25">
      <c r="A31" s="10">
        <v>39</v>
      </c>
      <c r="B31" s="37" t="s">
        <v>86</v>
      </c>
      <c r="C31" s="8" t="s">
        <v>47</v>
      </c>
      <c r="D31" s="4">
        <v>10000</v>
      </c>
      <c r="E31" s="4" t="s">
        <v>113</v>
      </c>
      <c r="F31" s="4" t="s">
        <v>34</v>
      </c>
      <c r="G31" s="4" t="s">
        <v>34</v>
      </c>
      <c r="H31" s="10">
        <v>5000</v>
      </c>
      <c r="I31" s="4" t="s">
        <v>85</v>
      </c>
      <c r="J31" s="30" t="s">
        <v>137</v>
      </c>
      <c r="K31" s="16">
        <v>300000</v>
      </c>
      <c r="L31" s="30" t="s">
        <v>136</v>
      </c>
      <c r="M31" s="16">
        <f t="shared" si="101"/>
        <v>6250</v>
      </c>
      <c r="N31" s="16">
        <f t="shared" si="102"/>
        <v>12500</v>
      </c>
      <c r="O31" s="16">
        <f>M30*3</f>
        <v>18750</v>
      </c>
      <c r="P31" s="16">
        <f t="shared" si="87"/>
        <v>25000</v>
      </c>
      <c r="Q31" s="16">
        <f t="shared" si="88"/>
        <v>31250</v>
      </c>
      <c r="R31" s="16">
        <f t="shared" si="89"/>
        <v>37500</v>
      </c>
      <c r="S31" s="16">
        <f t="shared" si="90"/>
        <v>35000</v>
      </c>
      <c r="T31" s="16">
        <f t="shared" si="91"/>
        <v>40000</v>
      </c>
      <c r="U31" s="16">
        <f t="shared" si="92"/>
        <v>45000</v>
      </c>
      <c r="V31" s="16">
        <f t="shared" si="93"/>
        <v>50000</v>
      </c>
      <c r="W31" s="16">
        <f t="shared" si="94"/>
        <v>55000</v>
      </c>
      <c r="X31" s="16">
        <f t="shared" si="95"/>
        <v>60000</v>
      </c>
      <c r="Y31" s="16">
        <v>65000</v>
      </c>
      <c r="Z31" s="16">
        <v>70000</v>
      </c>
      <c r="AA31" s="16">
        <v>75000</v>
      </c>
      <c r="AB31" s="16">
        <v>80000</v>
      </c>
      <c r="AC31" s="16">
        <v>85000</v>
      </c>
      <c r="AD31" s="5">
        <v>90000</v>
      </c>
      <c r="AE31">
        <v>95000</v>
      </c>
      <c r="AF31" s="42">
        <v>100000</v>
      </c>
      <c r="AG31" s="16">
        <f t="shared" ref="AG31:AI31" si="106">+AF31+5000</f>
        <v>105000</v>
      </c>
      <c r="AH31" s="16">
        <f t="shared" si="106"/>
        <v>110000</v>
      </c>
      <c r="AI31" s="16">
        <f t="shared" si="106"/>
        <v>115000</v>
      </c>
      <c r="AJ31" s="16">
        <f t="shared" si="97"/>
        <v>120000</v>
      </c>
      <c r="AK31" s="4">
        <f t="shared" si="98"/>
        <v>125000</v>
      </c>
      <c r="AL31" s="4">
        <f t="shared" si="99"/>
        <v>130000</v>
      </c>
      <c r="AM31" s="4">
        <f t="shared" si="100"/>
        <v>135000</v>
      </c>
    </row>
    <row r="32" spans="1:48" ht="30" x14ac:dyDescent="0.25">
      <c r="A32" s="25">
        <v>41</v>
      </c>
      <c r="B32" s="38" t="s">
        <v>99</v>
      </c>
      <c r="C32" s="26" t="s">
        <v>47</v>
      </c>
      <c r="D32" s="27">
        <v>10000</v>
      </c>
      <c r="E32" s="27" t="s">
        <v>113</v>
      </c>
      <c r="F32" s="27" t="s">
        <v>34</v>
      </c>
      <c r="G32" s="27" t="s">
        <v>34</v>
      </c>
      <c r="H32" s="10">
        <v>5000</v>
      </c>
      <c r="I32" s="27" t="s">
        <v>83</v>
      </c>
      <c r="J32" s="30" t="s">
        <v>137</v>
      </c>
      <c r="K32" s="16">
        <v>300000</v>
      </c>
      <c r="L32" s="30" t="s">
        <v>136</v>
      </c>
      <c r="M32" s="28">
        <f t="shared" si="101"/>
        <v>6250</v>
      </c>
      <c r="N32" s="16">
        <f t="shared" si="102"/>
        <v>12500</v>
      </c>
      <c r="O32" s="16">
        <f>M32*3</f>
        <v>18750</v>
      </c>
      <c r="P32" s="16">
        <f t="shared" ref="P32" si="107">M32*4</f>
        <v>25000</v>
      </c>
      <c r="Q32" s="16">
        <f t="shared" ref="Q32" si="108">M32*5</f>
        <v>31250</v>
      </c>
      <c r="R32" s="16">
        <f t="shared" ref="R32" si="109">M32*6</f>
        <v>37500</v>
      </c>
      <c r="S32" s="16">
        <f t="shared" si="90"/>
        <v>35000</v>
      </c>
      <c r="T32" s="16">
        <f t="shared" si="91"/>
        <v>40000</v>
      </c>
      <c r="U32" s="16">
        <f t="shared" si="92"/>
        <v>45000</v>
      </c>
      <c r="V32" s="16">
        <f t="shared" si="93"/>
        <v>50000</v>
      </c>
      <c r="W32" s="16">
        <f t="shared" si="94"/>
        <v>55000</v>
      </c>
      <c r="X32" s="16">
        <f t="shared" si="95"/>
        <v>60000</v>
      </c>
      <c r="Y32" s="16">
        <v>65000</v>
      </c>
      <c r="Z32" s="16">
        <v>70000</v>
      </c>
      <c r="AA32" s="16">
        <v>75000</v>
      </c>
      <c r="AB32" s="16">
        <v>80000</v>
      </c>
      <c r="AC32" s="16">
        <v>85000</v>
      </c>
      <c r="AD32" s="5">
        <v>90000</v>
      </c>
      <c r="AE32">
        <v>95000</v>
      </c>
      <c r="AF32" s="42">
        <v>100000</v>
      </c>
      <c r="AG32" s="16">
        <f t="shared" ref="AG32:AI32" si="110">+AF32+5000</f>
        <v>105000</v>
      </c>
      <c r="AH32" s="16">
        <f t="shared" si="110"/>
        <v>110000</v>
      </c>
      <c r="AI32" s="16">
        <f t="shared" si="110"/>
        <v>115000</v>
      </c>
      <c r="AJ32" s="16">
        <f t="shared" si="97"/>
        <v>120000</v>
      </c>
      <c r="AK32" s="4">
        <f t="shared" si="98"/>
        <v>125000</v>
      </c>
      <c r="AL32" s="4">
        <f t="shared" si="99"/>
        <v>130000</v>
      </c>
      <c r="AM32" s="4">
        <f t="shared" si="100"/>
        <v>135000</v>
      </c>
    </row>
    <row r="33" spans="1:40" s="4" customFormat="1" ht="30" x14ac:dyDescent="0.25">
      <c r="A33" s="29">
        <v>42</v>
      </c>
      <c r="B33" s="37" t="s">
        <v>126</v>
      </c>
      <c r="C33" s="9" t="s">
        <v>47</v>
      </c>
      <c r="D33" s="5">
        <v>10000</v>
      </c>
      <c r="E33" s="5" t="s">
        <v>113</v>
      </c>
      <c r="F33" s="4" t="s">
        <v>32</v>
      </c>
      <c r="G33" s="5" t="s">
        <v>32</v>
      </c>
      <c r="H33" s="10">
        <v>5000</v>
      </c>
      <c r="I33" s="5" t="s">
        <v>83</v>
      </c>
      <c r="J33" s="30" t="s">
        <v>137</v>
      </c>
      <c r="K33" s="16">
        <v>300000</v>
      </c>
      <c r="L33" s="30" t="s">
        <v>136</v>
      </c>
      <c r="M33" s="16">
        <f t="shared" si="101"/>
        <v>6250</v>
      </c>
      <c r="N33" s="16">
        <f t="shared" si="102"/>
        <v>12500</v>
      </c>
      <c r="O33" s="16">
        <f>M33*3</f>
        <v>18750</v>
      </c>
      <c r="P33" s="16">
        <f t="shared" ref="P33" si="111">M33*4</f>
        <v>25000</v>
      </c>
      <c r="Q33" s="16">
        <f t="shared" ref="Q33" si="112">M33*5</f>
        <v>31250</v>
      </c>
      <c r="R33" s="16">
        <f t="shared" ref="R33" si="113">M33*6</f>
        <v>37500</v>
      </c>
      <c r="S33" s="16">
        <f t="shared" si="90"/>
        <v>35000</v>
      </c>
      <c r="T33" s="16">
        <f t="shared" si="91"/>
        <v>40000</v>
      </c>
      <c r="U33" s="16">
        <f t="shared" si="92"/>
        <v>45000</v>
      </c>
      <c r="V33" s="16">
        <f t="shared" si="93"/>
        <v>50000</v>
      </c>
      <c r="W33" s="16">
        <f t="shared" si="94"/>
        <v>55000</v>
      </c>
      <c r="X33" s="16">
        <f t="shared" si="95"/>
        <v>60000</v>
      </c>
      <c r="Y33" s="16">
        <v>65000</v>
      </c>
      <c r="Z33" s="16">
        <v>70000</v>
      </c>
      <c r="AA33" s="16">
        <v>75000</v>
      </c>
      <c r="AB33" s="16">
        <v>80000</v>
      </c>
      <c r="AC33" s="16">
        <v>85000</v>
      </c>
      <c r="AD33" s="5">
        <v>90000</v>
      </c>
      <c r="AE33">
        <v>95000</v>
      </c>
      <c r="AF33" s="42">
        <v>100000</v>
      </c>
      <c r="AG33" s="16">
        <f t="shared" ref="AG33:AI33" si="114">+AF33+5000</f>
        <v>105000</v>
      </c>
      <c r="AH33" s="16">
        <f t="shared" si="114"/>
        <v>110000</v>
      </c>
      <c r="AI33" s="16">
        <f t="shared" si="114"/>
        <v>115000</v>
      </c>
      <c r="AJ33" s="16">
        <f t="shared" si="97"/>
        <v>120000</v>
      </c>
      <c r="AK33" s="4">
        <f t="shared" si="98"/>
        <v>125000</v>
      </c>
      <c r="AL33" s="4">
        <f t="shared" si="99"/>
        <v>130000</v>
      </c>
      <c r="AM33" s="4">
        <f t="shared" si="100"/>
        <v>135000</v>
      </c>
      <c r="AN33" s="60"/>
    </row>
    <row r="34" spans="1:40" x14ac:dyDescent="0.25">
      <c r="A34" s="24"/>
      <c r="K34" s="17"/>
      <c r="M34" s="17"/>
      <c r="N34"/>
      <c r="O34"/>
      <c r="P34"/>
      <c r="Q34"/>
      <c r="R34"/>
      <c r="S34" s="21"/>
      <c r="T34" s="21"/>
      <c r="U34" s="17"/>
      <c r="V34" s="21"/>
      <c r="W34" s="21"/>
      <c r="X34" s="21"/>
      <c r="AB34" t="str">
        <f t="shared" si="44"/>
        <v xml:space="preserve"> / </v>
      </c>
    </row>
    <row r="35" spans="1:40" x14ac:dyDescent="0.25">
      <c r="A35" s="103" t="s">
        <v>124</v>
      </c>
      <c r="B35" s="103"/>
      <c r="C35" s="103"/>
      <c r="K35" s="17"/>
      <c r="M35" s="17"/>
      <c r="N35"/>
      <c r="O35"/>
      <c r="P35"/>
      <c r="Q35"/>
      <c r="R35"/>
      <c r="S35" s="21"/>
      <c r="T35" s="21"/>
      <c r="U35" s="17"/>
      <c r="V35" s="21"/>
      <c r="W35" s="21"/>
      <c r="X35" s="21"/>
    </row>
    <row r="36" spans="1:40" ht="18" customHeight="1" x14ac:dyDescent="0.25">
      <c r="A36" s="2">
        <v>42</v>
      </c>
      <c r="B36" s="3" t="s">
        <v>35</v>
      </c>
      <c r="C36" s="3" t="s">
        <v>45</v>
      </c>
      <c r="D36" s="3">
        <v>24000</v>
      </c>
      <c r="E36" s="3" t="s">
        <v>102</v>
      </c>
      <c r="F36" s="4" t="s">
        <v>28</v>
      </c>
      <c r="G36" s="4"/>
      <c r="H36" s="4"/>
      <c r="I36" s="4"/>
      <c r="J36" s="4"/>
      <c r="K36" s="16"/>
      <c r="L36" s="4"/>
      <c r="M36" s="16"/>
      <c r="N36" s="4"/>
      <c r="O36" s="4"/>
      <c r="P36" s="4"/>
      <c r="Q36" s="4"/>
      <c r="R36" s="4"/>
      <c r="S36" s="5"/>
      <c r="T36" s="5"/>
      <c r="U36" s="16"/>
      <c r="V36" s="5"/>
      <c r="W36" s="5"/>
      <c r="X36" s="5"/>
      <c r="Y36" s="4"/>
    </row>
    <row r="37" spans="1:40" ht="18" customHeight="1" x14ac:dyDescent="0.25">
      <c r="A37" s="2">
        <v>43</v>
      </c>
      <c r="B37" s="3" t="s">
        <v>12</v>
      </c>
      <c r="C37" s="3" t="s">
        <v>45</v>
      </c>
      <c r="D37" s="3">
        <f>32500+4000</f>
        <v>36500</v>
      </c>
      <c r="E37" s="3" t="s">
        <v>102</v>
      </c>
      <c r="F37" s="4" t="s">
        <v>28</v>
      </c>
      <c r="G37" s="4"/>
      <c r="H37" s="4"/>
      <c r="I37" s="4"/>
      <c r="J37" s="4"/>
      <c r="K37" s="16"/>
      <c r="L37" s="4"/>
      <c r="M37" s="16"/>
      <c r="N37" s="4"/>
      <c r="O37" s="4"/>
      <c r="P37" s="4"/>
      <c r="Q37" s="4"/>
      <c r="R37" s="4"/>
      <c r="S37" s="5"/>
      <c r="T37" s="5"/>
      <c r="U37" s="16"/>
      <c r="V37" s="5"/>
      <c r="W37" s="5"/>
      <c r="X37" s="5"/>
      <c r="Y37" s="4"/>
    </row>
    <row r="38" spans="1:40" ht="18" customHeight="1" x14ac:dyDescent="0.25">
      <c r="A38" s="2">
        <v>44</v>
      </c>
      <c r="B38" s="3" t="s">
        <v>13</v>
      </c>
      <c r="C38" s="3" t="s">
        <v>50</v>
      </c>
      <c r="D38" s="3">
        <f>33000+2000</f>
        <v>35000</v>
      </c>
      <c r="E38" s="3" t="s">
        <v>114</v>
      </c>
      <c r="F38" s="4" t="s">
        <v>28</v>
      </c>
      <c r="G38" s="4"/>
      <c r="H38" s="4"/>
      <c r="I38" s="4"/>
      <c r="J38" s="4"/>
      <c r="K38" s="16"/>
      <c r="L38" s="4"/>
      <c r="M38" s="16"/>
      <c r="N38" s="4"/>
      <c r="O38" s="4"/>
      <c r="P38" s="4"/>
      <c r="Q38" s="4"/>
      <c r="R38" s="4"/>
      <c r="S38" s="5"/>
      <c r="T38" s="5"/>
      <c r="U38" s="16"/>
      <c r="V38" s="5"/>
      <c r="W38" s="5"/>
      <c r="X38" s="5"/>
      <c r="Y38" s="4"/>
    </row>
    <row r="39" spans="1:40" ht="18" customHeight="1" x14ac:dyDescent="0.25">
      <c r="A39" s="2">
        <v>45</v>
      </c>
      <c r="B39" s="3" t="s">
        <v>14</v>
      </c>
      <c r="C39" s="3" t="s">
        <v>44</v>
      </c>
      <c r="D39" s="3">
        <v>29000</v>
      </c>
      <c r="E39" s="3" t="s">
        <v>103</v>
      </c>
      <c r="F39" s="4" t="s">
        <v>28</v>
      </c>
      <c r="G39" s="4"/>
      <c r="H39" s="4"/>
      <c r="I39" s="4"/>
      <c r="J39" s="4"/>
      <c r="K39" s="16"/>
      <c r="L39" s="4"/>
      <c r="M39" s="16"/>
      <c r="N39" s="4"/>
      <c r="O39" s="4"/>
      <c r="P39" s="4"/>
      <c r="Q39" s="4"/>
      <c r="R39" s="4"/>
      <c r="S39" s="5"/>
      <c r="T39" s="5"/>
      <c r="U39" s="16"/>
      <c r="V39" s="5"/>
      <c r="W39" s="5"/>
      <c r="X39" s="5"/>
      <c r="Y39" s="4"/>
    </row>
    <row r="40" spans="1:40" ht="18" customHeight="1" x14ac:dyDescent="0.25">
      <c r="A40" s="2">
        <v>46</v>
      </c>
      <c r="B40" s="3" t="s">
        <v>15</v>
      </c>
      <c r="C40" s="3" t="s">
        <v>45</v>
      </c>
      <c r="D40" s="3">
        <v>35000</v>
      </c>
      <c r="E40" s="3" t="s">
        <v>102</v>
      </c>
      <c r="F40" s="4" t="s">
        <v>28</v>
      </c>
      <c r="G40" s="4"/>
      <c r="H40" s="4"/>
      <c r="I40" s="4"/>
      <c r="J40" s="4"/>
      <c r="K40" s="16"/>
      <c r="L40" s="4"/>
      <c r="M40" s="16"/>
      <c r="N40" s="4"/>
      <c r="O40" s="4"/>
      <c r="P40" s="4"/>
      <c r="Q40" s="4"/>
      <c r="R40" s="4"/>
      <c r="S40" s="5"/>
      <c r="T40" s="5"/>
      <c r="U40" s="16"/>
      <c r="V40" s="5"/>
      <c r="W40" s="5"/>
      <c r="X40" s="5"/>
      <c r="Y40" s="4"/>
    </row>
    <row r="41" spans="1:40" ht="18" customHeight="1" x14ac:dyDescent="0.25">
      <c r="A41" s="2">
        <v>47</v>
      </c>
      <c r="B41" s="3" t="s">
        <v>16</v>
      </c>
      <c r="C41" s="3" t="s">
        <v>44</v>
      </c>
      <c r="D41" s="3">
        <v>36000</v>
      </c>
      <c r="E41" s="3" t="s">
        <v>103</v>
      </c>
      <c r="F41" s="4" t="s">
        <v>28</v>
      </c>
      <c r="G41" s="4"/>
      <c r="H41" s="4"/>
      <c r="I41" s="4"/>
      <c r="J41" s="4"/>
      <c r="K41" s="16"/>
      <c r="L41" s="4"/>
      <c r="M41" s="16"/>
      <c r="N41" s="4"/>
      <c r="O41" s="4"/>
      <c r="P41" s="4"/>
      <c r="Q41" s="4"/>
      <c r="R41" s="4"/>
      <c r="S41" s="5"/>
      <c r="T41" s="5"/>
      <c r="U41" s="16"/>
      <c r="V41" s="5"/>
      <c r="W41" s="5"/>
      <c r="X41" s="5"/>
      <c r="Y41" s="4"/>
    </row>
    <row r="42" spans="1:40" ht="18" customHeight="1" x14ac:dyDescent="0.25">
      <c r="A42" s="2">
        <v>48</v>
      </c>
      <c r="B42" s="3" t="s">
        <v>11</v>
      </c>
      <c r="C42" s="3" t="s">
        <v>46</v>
      </c>
      <c r="D42" s="3">
        <v>40000</v>
      </c>
      <c r="E42" s="3" t="s">
        <v>102</v>
      </c>
      <c r="F42" s="4" t="s">
        <v>30</v>
      </c>
      <c r="G42" s="4" t="s">
        <v>94</v>
      </c>
      <c r="H42" s="4"/>
      <c r="I42" s="4"/>
      <c r="J42" s="4"/>
      <c r="K42" s="16"/>
      <c r="L42" s="4"/>
      <c r="M42" s="16"/>
      <c r="N42" s="4"/>
      <c r="O42" s="4"/>
      <c r="P42" s="4"/>
      <c r="Q42" s="4"/>
      <c r="R42" s="4"/>
      <c r="S42" s="5"/>
      <c r="T42" s="5"/>
      <c r="U42" s="16"/>
      <c r="V42" s="5"/>
      <c r="W42" s="5"/>
      <c r="X42" s="5"/>
      <c r="Y42" s="4"/>
    </row>
    <row r="43" spans="1:40" ht="18" customHeight="1" x14ac:dyDescent="0.25">
      <c r="A43" s="2">
        <v>49</v>
      </c>
      <c r="B43" s="3" t="s">
        <v>18</v>
      </c>
      <c r="C43" s="3" t="s">
        <v>48</v>
      </c>
      <c r="D43" s="3">
        <v>18000</v>
      </c>
      <c r="E43" s="3" t="s">
        <v>105</v>
      </c>
      <c r="F43" s="4" t="s">
        <v>30</v>
      </c>
      <c r="G43" s="4" t="s">
        <v>76</v>
      </c>
      <c r="H43" s="4"/>
      <c r="I43" s="4"/>
      <c r="J43" s="4"/>
      <c r="K43" s="16"/>
      <c r="L43" s="4"/>
      <c r="M43" s="16"/>
      <c r="N43" s="4"/>
      <c r="O43" s="4"/>
      <c r="P43" s="4"/>
      <c r="Q43" s="4"/>
      <c r="R43" s="4"/>
      <c r="S43" s="5"/>
      <c r="T43" s="5"/>
      <c r="U43" s="16"/>
      <c r="V43" s="5"/>
      <c r="W43" s="5"/>
      <c r="X43" s="5"/>
      <c r="Y43" s="4"/>
    </row>
    <row r="44" spans="1:40" ht="18" customHeight="1" x14ac:dyDescent="0.25">
      <c r="A44" s="2">
        <v>50</v>
      </c>
      <c r="B44" s="3" t="s">
        <v>19</v>
      </c>
      <c r="C44" s="3" t="s">
        <v>48</v>
      </c>
      <c r="D44" s="3">
        <v>25000</v>
      </c>
      <c r="E44" s="3" t="s">
        <v>105</v>
      </c>
      <c r="F44" s="4" t="s">
        <v>30</v>
      </c>
      <c r="G44" s="4" t="s">
        <v>36</v>
      </c>
      <c r="H44" s="4"/>
      <c r="I44" s="4"/>
      <c r="J44" s="4"/>
      <c r="K44" s="16"/>
      <c r="L44" s="4"/>
      <c r="M44" s="16"/>
      <c r="N44" s="4"/>
      <c r="O44" s="4"/>
      <c r="P44" s="4"/>
      <c r="Q44" s="4"/>
      <c r="R44" s="4"/>
      <c r="S44" s="5"/>
      <c r="T44" s="5"/>
      <c r="U44" s="16"/>
      <c r="V44" s="5"/>
      <c r="W44" s="5"/>
      <c r="X44" s="5"/>
      <c r="Y44" s="4"/>
    </row>
    <row r="45" spans="1:40" x14ac:dyDescent="0.25">
      <c r="A45" s="2">
        <v>51</v>
      </c>
      <c r="B45" s="8" t="s">
        <v>62</v>
      </c>
      <c r="C45" s="8" t="s">
        <v>63</v>
      </c>
      <c r="D45" s="4">
        <v>23000</v>
      </c>
      <c r="E45" s="3"/>
      <c r="F45" s="4" t="s">
        <v>32</v>
      </c>
      <c r="G45" s="4" t="s">
        <v>96</v>
      </c>
      <c r="H45" s="4"/>
      <c r="I45" s="4"/>
      <c r="J45" s="4"/>
      <c r="K45" s="16"/>
      <c r="L45" s="4"/>
      <c r="M45" s="16"/>
      <c r="N45" s="4"/>
      <c r="O45" s="4"/>
      <c r="P45" s="4"/>
      <c r="Q45" s="4"/>
      <c r="R45" s="4"/>
      <c r="S45" s="5"/>
      <c r="T45" s="5"/>
      <c r="U45" s="16"/>
      <c r="V45" s="5"/>
      <c r="W45" s="5"/>
      <c r="X45" s="5"/>
      <c r="Y45" s="4"/>
    </row>
    <row r="46" spans="1:40" x14ac:dyDescent="0.25">
      <c r="A46" s="2">
        <v>52</v>
      </c>
      <c r="B46" s="8" t="s">
        <v>64</v>
      </c>
      <c r="C46" s="8" t="s">
        <v>65</v>
      </c>
      <c r="D46" s="4">
        <v>45000</v>
      </c>
      <c r="E46" s="3" t="s">
        <v>104</v>
      </c>
      <c r="F46" s="4" t="s">
        <v>74</v>
      </c>
      <c r="G46" s="4" t="s">
        <v>75</v>
      </c>
      <c r="H46" s="4"/>
      <c r="I46" s="4"/>
      <c r="J46" s="4"/>
      <c r="K46" s="16"/>
      <c r="L46" s="4"/>
      <c r="M46" s="16"/>
      <c r="N46" s="4"/>
      <c r="O46" s="4"/>
      <c r="P46" s="4"/>
      <c r="Q46" s="4"/>
      <c r="R46" s="4"/>
      <c r="S46" s="5"/>
      <c r="T46" s="5"/>
      <c r="U46" s="16"/>
      <c r="V46" s="5"/>
      <c r="W46" s="5"/>
      <c r="X46" s="5"/>
      <c r="Y46" s="4"/>
    </row>
    <row r="47" spans="1:40" x14ac:dyDescent="0.25">
      <c r="A47" s="2">
        <v>53</v>
      </c>
      <c r="B47" s="8" t="s">
        <v>66</v>
      </c>
      <c r="C47" s="8" t="s">
        <v>67</v>
      </c>
      <c r="D47" s="4">
        <v>20000</v>
      </c>
      <c r="E47" s="3"/>
      <c r="F47" s="4" t="s">
        <v>51</v>
      </c>
      <c r="G47" s="4" t="s">
        <v>36</v>
      </c>
      <c r="H47" s="4"/>
      <c r="I47" s="4"/>
      <c r="J47" s="4"/>
      <c r="K47" s="16"/>
      <c r="L47" s="4"/>
      <c r="M47" s="16"/>
      <c r="N47" s="4"/>
      <c r="O47" s="4"/>
      <c r="P47" s="4"/>
      <c r="Q47" s="4"/>
      <c r="R47" s="4"/>
      <c r="S47" s="5"/>
      <c r="T47" s="5"/>
      <c r="U47" s="16"/>
      <c r="V47" s="5"/>
      <c r="W47" s="5"/>
      <c r="X47" s="5"/>
      <c r="Y47" s="4"/>
    </row>
    <row r="48" spans="1:40" x14ac:dyDescent="0.25">
      <c r="A48" s="2">
        <v>54</v>
      </c>
      <c r="B48" s="8" t="s">
        <v>69</v>
      </c>
      <c r="C48" s="8" t="s">
        <v>63</v>
      </c>
      <c r="D48" s="4">
        <v>25000</v>
      </c>
      <c r="E48" s="3"/>
      <c r="F48" s="4" t="s">
        <v>51</v>
      </c>
      <c r="G48" s="4" t="s">
        <v>36</v>
      </c>
      <c r="H48" s="4"/>
      <c r="I48" s="4"/>
      <c r="J48" s="4"/>
      <c r="K48" s="16"/>
      <c r="L48" s="4"/>
      <c r="M48" s="16"/>
      <c r="N48" s="4"/>
      <c r="O48" s="4"/>
      <c r="P48" s="4"/>
      <c r="Q48" s="4"/>
      <c r="R48" s="4"/>
      <c r="S48" s="5"/>
      <c r="T48" s="5"/>
      <c r="U48" s="16"/>
      <c r="V48" s="5"/>
      <c r="W48" s="5"/>
      <c r="X48" s="5"/>
      <c r="Y48" s="4"/>
    </row>
    <row r="49" spans="1:39" ht="25.5" x14ac:dyDescent="0.25">
      <c r="A49" s="2">
        <v>55</v>
      </c>
      <c r="B49" s="8" t="s">
        <v>68</v>
      </c>
      <c r="C49" s="8" t="s">
        <v>63</v>
      </c>
      <c r="D49" s="4">
        <v>18000</v>
      </c>
      <c r="E49" s="3" t="s">
        <v>115</v>
      </c>
      <c r="F49" s="4" t="s">
        <v>51</v>
      </c>
      <c r="G49" s="4" t="s">
        <v>36</v>
      </c>
      <c r="H49" s="4"/>
      <c r="I49" s="4"/>
      <c r="J49" s="4"/>
      <c r="K49" s="16"/>
      <c r="L49" s="4"/>
      <c r="M49" s="16"/>
      <c r="N49" s="4"/>
      <c r="O49" s="4"/>
      <c r="P49" s="4"/>
      <c r="Q49" s="4"/>
      <c r="R49" s="4"/>
      <c r="S49" s="5"/>
      <c r="T49" s="5"/>
      <c r="U49" s="16"/>
      <c r="V49" s="5"/>
      <c r="W49" s="5"/>
      <c r="X49" s="5"/>
      <c r="Y49" s="4"/>
    </row>
    <row r="50" spans="1:39" ht="18" customHeight="1" x14ac:dyDescent="0.25">
      <c r="A50" s="2">
        <v>56</v>
      </c>
      <c r="B50" s="3" t="s">
        <v>7</v>
      </c>
      <c r="C50" s="3" t="s">
        <v>49</v>
      </c>
      <c r="D50" s="3">
        <f>52000+8000</f>
        <v>60000</v>
      </c>
      <c r="E50" s="3" t="s">
        <v>106</v>
      </c>
      <c r="F50" s="4" t="s">
        <v>28</v>
      </c>
      <c r="G50" s="4"/>
      <c r="H50" s="4"/>
      <c r="I50" s="4"/>
      <c r="J50" s="4"/>
      <c r="K50" s="4"/>
      <c r="L50" s="4"/>
      <c r="M50" s="16"/>
      <c r="N50" s="4"/>
      <c r="O50" s="4"/>
      <c r="P50" s="4"/>
      <c r="Q50" s="4"/>
      <c r="R50" s="4"/>
      <c r="S50" s="5"/>
      <c r="T50" s="5"/>
      <c r="U50" s="16"/>
      <c r="V50" s="5"/>
      <c r="W50" s="5"/>
      <c r="X50" s="5"/>
      <c r="Y50" s="4"/>
    </row>
    <row r="51" spans="1:39" ht="18" customHeight="1" x14ac:dyDescent="0.25">
      <c r="A51" s="2">
        <v>57</v>
      </c>
      <c r="B51" s="3" t="s">
        <v>9</v>
      </c>
      <c r="C51" s="3" t="s">
        <v>50</v>
      </c>
      <c r="D51" s="3">
        <v>45000</v>
      </c>
      <c r="E51" s="3" t="s">
        <v>107</v>
      </c>
      <c r="F51" s="4" t="s">
        <v>28</v>
      </c>
      <c r="G51" s="4"/>
      <c r="H51" s="4"/>
      <c r="I51" s="4"/>
      <c r="J51" s="4"/>
      <c r="K51" s="4"/>
      <c r="L51" s="4"/>
      <c r="M51" s="16"/>
      <c r="N51" s="4"/>
      <c r="O51" s="4"/>
      <c r="P51" s="4"/>
      <c r="Q51" s="4"/>
      <c r="R51" s="4"/>
      <c r="S51" s="5"/>
      <c r="T51" s="5"/>
      <c r="U51" s="16"/>
      <c r="V51" s="5"/>
      <c r="W51" s="5"/>
      <c r="X51" s="5"/>
      <c r="Y51" s="4"/>
    </row>
    <row r="52" spans="1:39" ht="18" customHeight="1" x14ac:dyDescent="0.25">
      <c r="A52" s="2">
        <v>58</v>
      </c>
      <c r="B52" s="3" t="s">
        <v>10</v>
      </c>
      <c r="C52" s="3" t="s">
        <v>50</v>
      </c>
      <c r="D52" s="3">
        <v>35000</v>
      </c>
      <c r="E52" s="3" t="s">
        <v>108</v>
      </c>
      <c r="F52" s="4" t="s">
        <v>28</v>
      </c>
      <c r="G52" s="4"/>
      <c r="H52" s="4"/>
      <c r="I52" s="4"/>
      <c r="J52" s="4"/>
      <c r="K52" s="4"/>
      <c r="L52" s="4"/>
      <c r="M52" s="16"/>
      <c r="N52" s="4"/>
      <c r="O52" s="4"/>
      <c r="P52" s="4"/>
      <c r="Q52" s="4"/>
      <c r="R52" s="4"/>
      <c r="S52" s="5"/>
      <c r="T52" s="5"/>
      <c r="U52" s="16"/>
      <c r="V52" s="5"/>
      <c r="W52" s="5"/>
      <c r="X52" s="5"/>
      <c r="Y52" s="4"/>
    </row>
    <row r="53" spans="1:39" ht="25.5" x14ac:dyDescent="0.25">
      <c r="A53" s="2">
        <v>60</v>
      </c>
      <c r="B53" s="12" t="s">
        <v>53</v>
      </c>
      <c r="C53" s="12" t="s">
        <v>109</v>
      </c>
      <c r="D53" s="12">
        <v>25000</v>
      </c>
      <c r="E53" s="12" t="s">
        <v>110</v>
      </c>
      <c r="F53" s="4" t="s">
        <v>30</v>
      </c>
      <c r="G53" s="4" t="s">
        <v>74</v>
      </c>
      <c r="H53" s="10"/>
      <c r="I53" s="4"/>
      <c r="J53" s="4"/>
      <c r="K53" s="4"/>
      <c r="L53" s="4"/>
      <c r="M53" s="16"/>
      <c r="N53" s="4"/>
      <c r="O53" s="4"/>
      <c r="P53" s="4"/>
      <c r="Q53" s="4"/>
      <c r="R53" s="4"/>
      <c r="S53" s="5"/>
      <c r="T53" s="5"/>
      <c r="U53" s="16"/>
      <c r="V53" s="5"/>
      <c r="W53" s="5"/>
      <c r="X53" s="5"/>
      <c r="Y53" s="4"/>
    </row>
    <row r="54" spans="1:39" x14ac:dyDescent="0.25">
      <c r="M54" s="17"/>
      <c r="N54"/>
      <c r="O54"/>
      <c r="P54"/>
      <c r="Q54"/>
      <c r="R54"/>
      <c r="S54" s="21"/>
      <c r="T54" s="21"/>
      <c r="U54" s="17"/>
      <c r="V54" s="21"/>
      <c r="W54" s="21"/>
      <c r="X54" s="21"/>
    </row>
    <row r="55" spans="1:39" x14ac:dyDescent="0.25">
      <c r="A55" s="105" t="s">
        <v>125</v>
      </c>
      <c r="B55" s="105"/>
      <c r="C55" s="105"/>
      <c r="D55" s="105"/>
      <c r="E55" s="105"/>
      <c r="F55" s="105"/>
      <c r="G55" s="105"/>
      <c r="H55" s="105"/>
      <c r="I55" s="105"/>
      <c r="J55" s="105"/>
      <c r="M55" s="17"/>
      <c r="N55"/>
      <c r="O55"/>
      <c r="P55"/>
      <c r="Q55"/>
      <c r="R55"/>
      <c r="S55" s="21"/>
      <c r="T55" s="21"/>
      <c r="U55" s="17"/>
      <c r="V55" s="21"/>
      <c r="W55" s="21"/>
      <c r="X55" s="21"/>
    </row>
    <row r="56" spans="1:39" ht="33" customHeight="1" x14ac:dyDescent="0.25">
      <c r="A56" s="7" t="s">
        <v>27</v>
      </c>
      <c r="B56" s="7" t="s">
        <v>0</v>
      </c>
      <c r="C56" s="7" t="s">
        <v>37</v>
      </c>
      <c r="D56" s="7" t="s">
        <v>25</v>
      </c>
      <c r="E56" s="7" t="s">
        <v>97</v>
      </c>
      <c r="F56" s="7" t="s">
        <v>26</v>
      </c>
      <c r="G56" s="7" t="s">
        <v>119</v>
      </c>
      <c r="H56" s="7" t="s">
        <v>120</v>
      </c>
      <c r="I56" s="7" t="s">
        <v>79</v>
      </c>
      <c r="J56" s="7" t="s">
        <v>80</v>
      </c>
      <c r="K56" s="7" t="s">
        <v>121</v>
      </c>
      <c r="L56" s="7" t="s">
        <v>122</v>
      </c>
      <c r="M56" s="18" t="s">
        <v>56</v>
      </c>
      <c r="N56" s="7" t="s">
        <v>57</v>
      </c>
      <c r="O56" s="7" t="s">
        <v>58</v>
      </c>
      <c r="P56" s="7" t="s">
        <v>59</v>
      </c>
      <c r="Q56" s="7" t="s">
        <v>60</v>
      </c>
      <c r="R56" s="7" t="s">
        <v>61</v>
      </c>
      <c r="S56" s="7" t="s">
        <v>154</v>
      </c>
      <c r="T56" s="7" t="s">
        <v>155</v>
      </c>
      <c r="U56" s="7" t="s">
        <v>156</v>
      </c>
      <c r="V56" s="7" t="s">
        <v>157</v>
      </c>
      <c r="W56" s="7" t="s">
        <v>158</v>
      </c>
      <c r="X56" s="7" t="s">
        <v>159</v>
      </c>
      <c r="Y56" s="22" t="s">
        <v>170</v>
      </c>
      <c r="Z56" s="22" t="s">
        <v>166</v>
      </c>
      <c r="AA56" s="22" t="s">
        <v>167</v>
      </c>
      <c r="AB56" s="22" t="s">
        <v>168</v>
      </c>
      <c r="AC56" s="22" t="s">
        <v>165</v>
      </c>
      <c r="AD56" s="22" t="s">
        <v>164</v>
      </c>
      <c r="AE56" s="7" t="s">
        <v>177</v>
      </c>
      <c r="AF56" s="7" t="s">
        <v>178</v>
      </c>
      <c r="AG56" s="7" t="s">
        <v>179</v>
      </c>
      <c r="AH56" s="7" t="s">
        <v>180</v>
      </c>
      <c r="AI56" s="7" t="s">
        <v>181</v>
      </c>
      <c r="AJ56" s="7" t="s">
        <v>182</v>
      </c>
      <c r="AK56" s="22" t="s">
        <v>183</v>
      </c>
      <c r="AL56" s="22" t="s">
        <v>184</v>
      </c>
      <c r="AM56" s="22" t="s">
        <v>185</v>
      </c>
    </row>
    <row r="57" spans="1:39" ht="30" x14ac:dyDescent="0.25">
      <c r="A57" s="4">
        <v>1</v>
      </c>
      <c r="B57" s="39" t="s">
        <v>127</v>
      </c>
      <c r="C57" s="4" t="s">
        <v>47</v>
      </c>
      <c r="D57" s="4">
        <v>10000</v>
      </c>
      <c r="E57" s="4" t="s">
        <v>132</v>
      </c>
      <c r="F57" s="4" t="s">
        <v>34</v>
      </c>
      <c r="G57" s="4" t="s">
        <v>34</v>
      </c>
      <c r="H57" s="10">
        <v>5000</v>
      </c>
      <c r="I57" s="4" t="s">
        <v>134</v>
      </c>
      <c r="J57" s="30" t="s">
        <v>138</v>
      </c>
      <c r="K57" s="16">
        <v>300000</v>
      </c>
      <c r="L57" s="30" t="s">
        <v>136</v>
      </c>
      <c r="M57" s="16"/>
      <c r="N57" s="4"/>
      <c r="O57" s="16">
        <v>5000</v>
      </c>
      <c r="P57" s="16">
        <v>10000</v>
      </c>
      <c r="Q57" s="16">
        <v>15000</v>
      </c>
      <c r="R57" s="16">
        <v>20000</v>
      </c>
      <c r="S57" s="16">
        <f>+H57*5</f>
        <v>25000</v>
      </c>
      <c r="T57" s="16">
        <f>+H57*6</f>
        <v>30000</v>
      </c>
      <c r="U57" s="16">
        <f>+H57*7</f>
        <v>35000</v>
      </c>
      <c r="V57" s="16">
        <f>+H57*8</f>
        <v>40000</v>
      </c>
      <c r="W57" s="16">
        <f>+H57*9</f>
        <v>45000</v>
      </c>
      <c r="X57" s="16">
        <f>+H57*10</f>
        <v>50000</v>
      </c>
      <c r="Y57" s="16">
        <v>55000</v>
      </c>
      <c r="Z57" s="16">
        <v>60000</v>
      </c>
      <c r="AA57" s="16">
        <v>65000</v>
      </c>
      <c r="AB57" s="16">
        <v>70000</v>
      </c>
      <c r="AC57" s="16">
        <v>75000</v>
      </c>
      <c r="AD57" s="4">
        <v>80000</v>
      </c>
      <c r="AE57" s="4">
        <v>85000</v>
      </c>
      <c r="AF57" s="16">
        <v>90000</v>
      </c>
      <c r="AG57" s="16">
        <f>+AF57+5000</f>
        <v>95000</v>
      </c>
      <c r="AH57" s="16">
        <f t="shared" ref="AH57:AM57" si="115">+AG57+5000</f>
        <v>100000</v>
      </c>
      <c r="AI57" s="16">
        <f t="shared" si="115"/>
        <v>105000</v>
      </c>
      <c r="AJ57" s="16">
        <f t="shared" si="115"/>
        <v>110000</v>
      </c>
      <c r="AK57" s="4">
        <f t="shared" si="115"/>
        <v>115000</v>
      </c>
      <c r="AL57" s="4">
        <f t="shared" si="115"/>
        <v>120000</v>
      </c>
      <c r="AM57" s="4">
        <f t="shared" si="115"/>
        <v>125000</v>
      </c>
    </row>
    <row r="58" spans="1:39" ht="30" x14ac:dyDescent="0.25">
      <c r="A58" s="4">
        <v>2</v>
      </c>
      <c r="B58" s="39" t="s">
        <v>128</v>
      </c>
      <c r="C58" s="4" t="s">
        <v>47</v>
      </c>
      <c r="D58" s="4">
        <v>10000</v>
      </c>
      <c r="E58" s="4" t="s">
        <v>132</v>
      </c>
      <c r="F58" s="4" t="s">
        <v>34</v>
      </c>
      <c r="G58" s="4" t="s">
        <v>34</v>
      </c>
      <c r="H58" s="10">
        <v>5000</v>
      </c>
      <c r="I58" s="4" t="s">
        <v>134</v>
      </c>
      <c r="J58" s="30" t="s">
        <v>138</v>
      </c>
      <c r="K58" s="16">
        <v>300000</v>
      </c>
      <c r="L58" s="30" t="s">
        <v>136</v>
      </c>
      <c r="M58" s="16"/>
      <c r="N58" s="4"/>
      <c r="O58" s="16">
        <v>5000</v>
      </c>
      <c r="P58" s="16">
        <v>10000</v>
      </c>
      <c r="Q58" s="16">
        <v>15000</v>
      </c>
      <c r="R58" s="16">
        <v>20000</v>
      </c>
      <c r="S58" s="16">
        <f t="shared" ref="S58:S61" si="116">+H58*5</f>
        <v>25000</v>
      </c>
      <c r="T58" s="16">
        <f t="shared" ref="T58:T61" si="117">+H58*6</f>
        <v>30000</v>
      </c>
      <c r="U58" s="16">
        <f t="shared" ref="U58:U61" si="118">+H58*7</f>
        <v>35000</v>
      </c>
      <c r="V58" s="16">
        <f t="shared" ref="V58:V61" si="119">+H58*8</f>
        <v>40000</v>
      </c>
      <c r="W58" s="16">
        <f t="shared" ref="W58:W61" si="120">+H58*9</f>
        <v>45000</v>
      </c>
      <c r="X58" s="16">
        <f t="shared" ref="X58:X61" si="121">+H58*10</f>
        <v>50000</v>
      </c>
      <c r="Y58" s="16">
        <v>55000</v>
      </c>
      <c r="Z58" s="16">
        <v>60000</v>
      </c>
      <c r="AA58" s="16">
        <v>65000</v>
      </c>
      <c r="AB58" s="16">
        <v>70000</v>
      </c>
      <c r="AC58" s="16">
        <v>75000</v>
      </c>
      <c r="AD58" s="4">
        <v>80000</v>
      </c>
      <c r="AE58" s="4">
        <v>85000</v>
      </c>
      <c r="AF58" s="16">
        <v>90000</v>
      </c>
      <c r="AG58" s="16">
        <f t="shared" ref="AG58:AM63" si="122">+AF58+5000</f>
        <v>95000</v>
      </c>
      <c r="AH58" s="16">
        <f t="shared" si="122"/>
        <v>100000</v>
      </c>
      <c r="AI58" s="16">
        <f t="shared" si="122"/>
        <v>105000</v>
      </c>
      <c r="AJ58" s="16">
        <f t="shared" si="122"/>
        <v>110000</v>
      </c>
      <c r="AK58" s="4">
        <f t="shared" si="122"/>
        <v>115000</v>
      </c>
      <c r="AL58" s="4">
        <f t="shared" si="122"/>
        <v>120000</v>
      </c>
      <c r="AM58" s="4">
        <f t="shared" si="122"/>
        <v>125000</v>
      </c>
    </row>
    <row r="59" spans="1:39" ht="30" x14ac:dyDescent="0.25">
      <c r="A59" s="4">
        <v>3</v>
      </c>
      <c r="B59" s="39" t="s">
        <v>129</v>
      </c>
      <c r="C59" s="4" t="s">
        <v>47</v>
      </c>
      <c r="D59" s="4">
        <v>10000</v>
      </c>
      <c r="E59" s="4" t="s">
        <v>132</v>
      </c>
      <c r="F59" s="4" t="s">
        <v>32</v>
      </c>
      <c r="G59" s="4" t="s">
        <v>32</v>
      </c>
      <c r="H59" s="10">
        <v>5000</v>
      </c>
      <c r="I59" s="4" t="s">
        <v>134</v>
      </c>
      <c r="J59" s="30" t="s">
        <v>138</v>
      </c>
      <c r="K59" s="16">
        <v>300000</v>
      </c>
      <c r="L59" s="30" t="s">
        <v>136</v>
      </c>
      <c r="M59" s="16"/>
      <c r="N59" s="4"/>
      <c r="O59" s="16">
        <v>5000</v>
      </c>
      <c r="P59" s="16">
        <v>10000</v>
      </c>
      <c r="Q59" s="16">
        <v>15000</v>
      </c>
      <c r="R59" s="16">
        <v>20000</v>
      </c>
      <c r="S59" s="16">
        <f t="shared" si="116"/>
        <v>25000</v>
      </c>
      <c r="T59" s="16">
        <f t="shared" si="117"/>
        <v>30000</v>
      </c>
      <c r="U59" s="16">
        <f t="shared" si="118"/>
        <v>35000</v>
      </c>
      <c r="V59" s="16">
        <f t="shared" si="119"/>
        <v>40000</v>
      </c>
      <c r="W59" s="16">
        <f t="shared" si="120"/>
        <v>45000</v>
      </c>
      <c r="X59" s="16">
        <f t="shared" si="121"/>
        <v>50000</v>
      </c>
      <c r="Y59" s="16">
        <v>55000</v>
      </c>
      <c r="Z59" s="16">
        <v>60000</v>
      </c>
      <c r="AA59" s="16">
        <v>65000</v>
      </c>
      <c r="AB59" s="16">
        <v>70000</v>
      </c>
      <c r="AC59" s="16">
        <v>75000</v>
      </c>
      <c r="AD59" s="4">
        <v>80000</v>
      </c>
      <c r="AE59" s="4">
        <v>85000</v>
      </c>
      <c r="AF59" s="16">
        <v>90000</v>
      </c>
      <c r="AG59" s="16">
        <f t="shared" si="122"/>
        <v>95000</v>
      </c>
      <c r="AH59" s="16">
        <f t="shared" si="122"/>
        <v>100000</v>
      </c>
      <c r="AI59" s="16">
        <f t="shared" si="122"/>
        <v>105000</v>
      </c>
      <c r="AJ59" s="16">
        <f t="shared" si="122"/>
        <v>110000</v>
      </c>
      <c r="AK59" s="4">
        <f t="shared" si="122"/>
        <v>115000</v>
      </c>
      <c r="AL59" s="4">
        <f t="shared" si="122"/>
        <v>120000</v>
      </c>
      <c r="AM59" s="4">
        <f t="shared" si="122"/>
        <v>125000</v>
      </c>
    </row>
    <row r="60" spans="1:39" ht="30" x14ac:dyDescent="0.25">
      <c r="A60" s="4">
        <v>5</v>
      </c>
      <c r="B60" s="39" t="s">
        <v>130</v>
      </c>
      <c r="C60" s="4" t="s">
        <v>47</v>
      </c>
      <c r="D60" s="4">
        <v>10000</v>
      </c>
      <c r="E60" s="4" t="s">
        <v>133</v>
      </c>
      <c r="F60" s="4" t="s">
        <v>34</v>
      </c>
      <c r="G60" s="4" t="s">
        <v>34</v>
      </c>
      <c r="H60" s="10">
        <v>5000</v>
      </c>
      <c r="I60" s="4" t="s">
        <v>135</v>
      </c>
      <c r="J60" s="30" t="s">
        <v>138</v>
      </c>
      <c r="K60" s="16">
        <v>300000</v>
      </c>
      <c r="L60" s="30" t="s">
        <v>136</v>
      </c>
      <c r="M60" s="16"/>
      <c r="N60" s="4"/>
      <c r="O60" s="16">
        <v>5000</v>
      </c>
      <c r="P60" s="16">
        <v>10000</v>
      </c>
      <c r="Q60" s="16">
        <v>15000</v>
      </c>
      <c r="R60" s="16">
        <v>20000</v>
      </c>
      <c r="S60" s="16">
        <f t="shared" si="116"/>
        <v>25000</v>
      </c>
      <c r="T60" s="16">
        <f t="shared" si="117"/>
        <v>30000</v>
      </c>
      <c r="U60" s="16">
        <f t="shared" si="118"/>
        <v>35000</v>
      </c>
      <c r="V60" s="16">
        <f t="shared" si="119"/>
        <v>40000</v>
      </c>
      <c r="W60" s="16">
        <f t="shared" si="120"/>
        <v>45000</v>
      </c>
      <c r="X60" s="16">
        <f t="shared" si="121"/>
        <v>50000</v>
      </c>
      <c r="Y60" s="16">
        <v>55000</v>
      </c>
      <c r="Z60" s="16">
        <v>60000</v>
      </c>
      <c r="AA60" s="16">
        <v>65000</v>
      </c>
      <c r="AB60" s="16">
        <v>70000</v>
      </c>
      <c r="AC60" s="16">
        <v>75000</v>
      </c>
      <c r="AD60" s="4">
        <v>80000</v>
      </c>
      <c r="AE60" s="4">
        <v>85000</v>
      </c>
      <c r="AF60" s="16">
        <v>90000</v>
      </c>
      <c r="AG60" s="16">
        <f t="shared" si="122"/>
        <v>95000</v>
      </c>
      <c r="AH60" s="16">
        <f t="shared" si="122"/>
        <v>100000</v>
      </c>
      <c r="AI60" s="16">
        <f t="shared" si="122"/>
        <v>105000</v>
      </c>
      <c r="AJ60" s="16">
        <f t="shared" si="122"/>
        <v>110000</v>
      </c>
      <c r="AK60" s="4">
        <f t="shared" si="122"/>
        <v>115000</v>
      </c>
      <c r="AL60" s="4">
        <f t="shared" si="122"/>
        <v>120000</v>
      </c>
      <c r="AM60" s="4">
        <f t="shared" si="122"/>
        <v>125000</v>
      </c>
    </row>
    <row r="61" spans="1:39" ht="30" x14ac:dyDescent="0.25">
      <c r="A61" s="4">
        <v>7</v>
      </c>
      <c r="B61" s="39" t="s">
        <v>131</v>
      </c>
      <c r="C61" s="4" t="s">
        <v>47</v>
      </c>
      <c r="D61" s="4">
        <v>10000</v>
      </c>
      <c r="E61" s="4" t="s">
        <v>133</v>
      </c>
      <c r="F61" s="4" t="s">
        <v>34</v>
      </c>
      <c r="G61" s="4" t="s">
        <v>34</v>
      </c>
      <c r="H61" s="10">
        <v>5000</v>
      </c>
      <c r="I61" s="4" t="s">
        <v>135</v>
      </c>
      <c r="J61" s="30" t="s">
        <v>138</v>
      </c>
      <c r="K61" s="16">
        <v>300000</v>
      </c>
      <c r="L61" s="30" t="s">
        <v>136</v>
      </c>
      <c r="M61" s="16"/>
      <c r="N61" s="4"/>
      <c r="O61" s="16">
        <v>5000</v>
      </c>
      <c r="P61" s="16">
        <v>10000</v>
      </c>
      <c r="Q61" s="16">
        <v>15000</v>
      </c>
      <c r="R61" s="16">
        <v>20000</v>
      </c>
      <c r="S61" s="16">
        <f t="shared" si="116"/>
        <v>25000</v>
      </c>
      <c r="T61" s="16">
        <f t="shared" si="117"/>
        <v>30000</v>
      </c>
      <c r="U61" s="16">
        <f t="shared" si="118"/>
        <v>35000</v>
      </c>
      <c r="V61" s="16">
        <f t="shared" si="119"/>
        <v>40000</v>
      </c>
      <c r="W61" s="16">
        <f t="shared" si="120"/>
        <v>45000</v>
      </c>
      <c r="X61" s="16">
        <f t="shared" si="121"/>
        <v>50000</v>
      </c>
      <c r="Y61" s="16">
        <v>55000</v>
      </c>
      <c r="Z61" s="16">
        <v>60000</v>
      </c>
      <c r="AA61" s="16">
        <v>65000</v>
      </c>
      <c r="AB61" s="16">
        <v>70000</v>
      </c>
      <c r="AC61" s="16">
        <v>75000</v>
      </c>
      <c r="AD61" s="4">
        <v>80000</v>
      </c>
      <c r="AE61" s="4">
        <v>85000</v>
      </c>
      <c r="AF61" s="16">
        <v>90000</v>
      </c>
      <c r="AG61" s="16">
        <f t="shared" si="122"/>
        <v>95000</v>
      </c>
      <c r="AH61" s="16">
        <f t="shared" si="122"/>
        <v>100000</v>
      </c>
      <c r="AI61" s="16">
        <f t="shared" si="122"/>
        <v>105000</v>
      </c>
      <c r="AJ61" s="16">
        <f t="shared" si="122"/>
        <v>110000</v>
      </c>
      <c r="AK61" s="4">
        <f t="shared" si="122"/>
        <v>115000</v>
      </c>
      <c r="AL61" s="4">
        <f t="shared" si="122"/>
        <v>120000</v>
      </c>
      <c r="AM61" s="4">
        <f t="shared" si="122"/>
        <v>125000</v>
      </c>
    </row>
    <row r="62" spans="1:39" ht="30" x14ac:dyDescent="0.25">
      <c r="A62" s="4">
        <v>8</v>
      </c>
      <c r="B62" s="39" t="s">
        <v>139</v>
      </c>
      <c r="C62" s="4" t="s">
        <v>47</v>
      </c>
      <c r="D62" s="4">
        <v>10000</v>
      </c>
      <c r="E62" s="4" t="s">
        <v>140</v>
      </c>
      <c r="F62" s="4" t="s">
        <v>32</v>
      </c>
      <c r="G62" s="4" t="s">
        <v>32</v>
      </c>
      <c r="H62" s="10">
        <v>5000</v>
      </c>
      <c r="I62" s="4" t="s">
        <v>141</v>
      </c>
      <c r="J62" s="30" t="s">
        <v>142</v>
      </c>
      <c r="K62" s="16">
        <v>300000</v>
      </c>
      <c r="L62" s="30" t="s">
        <v>136</v>
      </c>
      <c r="M62" s="16"/>
      <c r="N62" s="4"/>
      <c r="O62" s="16"/>
      <c r="P62" s="16"/>
      <c r="Q62" s="16">
        <v>5000</v>
      </c>
      <c r="R62" s="16">
        <v>10000</v>
      </c>
      <c r="S62" s="16">
        <v>15000</v>
      </c>
      <c r="T62" s="16">
        <v>20000</v>
      </c>
      <c r="U62" s="16">
        <v>25000</v>
      </c>
      <c r="V62" s="16">
        <v>30000</v>
      </c>
      <c r="W62" s="16">
        <v>35000</v>
      </c>
      <c r="X62" s="16">
        <v>40000</v>
      </c>
      <c r="Y62" s="16">
        <v>45000</v>
      </c>
      <c r="Z62" s="16">
        <v>50000</v>
      </c>
      <c r="AA62" s="16">
        <v>55000</v>
      </c>
      <c r="AB62" s="16">
        <v>60000</v>
      </c>
      <c r="AC62" s="16">
        <v>65000</v>
      </c>
      <c r="AD62" s="4">
        <v>70000</v>
      </c>
      <c r="AE62" s="4">
        <v>75000</v>
      </c>
      <c r="AF62" s="16">
        <v>80000</v>
      </c>
      <c r="AG62" s="16">
        <f t="shared" si="122"/>
        <v>85000</v>
      </c>
      <c r="AH62" s="16">
        <f t="shared" si="122"/>
        <v>90000</v>
      </c>
      <c r="AI62" s="16">
        <f t="shared" si="122"/>
        <v>95000</v>
      </c>
      <c r="AJ62" s="16">
        <f t="shared" si="122"/>
        <v>100000</v>
      </c>
      <c r="AK62" s="4">
        <f t="shared" si="122"/>
        <v>105000</v>
      </c>
      <c r="AL62" s="4">
        <f t="shared" si="122"/>
        <v>110000</v>
      </c>
      <c r="AM62" s="4">
        <f t="shared" si="122"/>
        <v>115000</v>
      </c>
    </row>
    <row r="63" spans="1:39" ht="30" x14ac:dyDescent="0.25">
      <c r="A63" s="4">
        <v>10</v>
      </c>
      <c r="B63" s="39" t="s">
        <v>148</v>
      </c>
      <c r="C63" s="4" t="s">
        <v>144</v>
      </c>
      <c r="D63" s="4">
        <v>10000</v>
      </c>
      <c r="E63" s="4" t="s">
        <v>149</v>
      </c>
      <c r="F63" s="4" t="s">
        <v>150</v>
      </c>
      <c r="G63" s="4" t="s">
        <v>150</v>
      </c>
      <c r="H63" s="10">
        <v>5000</v>
      </c>
      <c r="I63" s="4" t="s">
        <v>151</v>
      </c>
      <c r="J63" s="30" t="s">
        <v>152</v>
      </c>
      <c r="K63" s="16">
        <v>300000</v>
      </c>
      <c r="L63" s="30" t="s">
        <v>136</v>
      </c>
      <c r="M63" s="16"/>
      <c r="N63" s="4"/>
      <c r="O63" s="16"/>
      <c r="P63" s="16"/>
      <c r="Q63" s="16"/>
      <c r="R63" s="16"/>
      <c r="S63" s="16">
        <v>5000</v>
      </c>
      <c r="T63" s="16">
        <v>10000</v>
      </c>
      <c r="U63" s="16">
        <v>15000</v>
      </c>
      <c r="V63" s="16">
        <v>20000</v>
      </c>
      <c r="W63" s="16">
        <v>25000</v>
      </c>
      <c r="X63" s="16">
        <v>30000</v>
      </c>
      <c r="Y63" s="16">
        <v>35000</v>
      </c>
      <c r="Z63" s="16">
        <v>40000</v>
      </c>
      <c r="AA63" s="16">
        <v>45000</v>
      </c>
      <c r="AB63" s="16">
        <v>50000</v>
      </c>
      <c r="AC63" s="16">
        <v>55000</v>
      </c>
      <c r="AD63" s="4">
        <v>60000</v>
      </c>
      <c r="AE63" s="4">
        <v>65000</v>
      </c>
      <c r="AF63" s="16">
        <v>70000</v>
      </c>
      <c r="AG63" s="16">
        <f t="shared" si="122"/>
        <v>75000</v>
      </c>
      <c r="AH63" s="16">
        <f t="shared" si="122"/>
        <v>80000</v>
      </c>
      <c r="AI63" s="16">
        <f t="shared" si="122"/>
        <v>85000</v>
      </c>
      <c r="AJ63" s="16">
        <f t="shared" si="122"/>
        <v>90000</v>
      </c>
      <c r="AK63" s="4">
        <f t="shared" si="122"/>
        <v>95000</v>
      </c>
      <c r="AL63" s="4">
        <f t="shared" si="122"/>
        <v>100000</v>
      </c>
      <c r="AM63" s="4">
        <f t="shared" si="122"/>
        <v>105000</v>
      </c>
    </row>
    <row r="64" spans="1:39" x14ac:dyDescent="0.25">
      <c r="A64" s="33"/>
      <c r="B64" s="33"/>
      <c r="C64" s="33"/>
      <c r="D64" s="33"/>
      <c r="E64" s="33"/>
      <c r="F64" s="33"/>
      <c r="G64" s="33"/>
      <c r="I64" s="33"/>
      <c r="J64" s="31"/>
      <c r="K64" s="34"/>
      <c r="M64" s="17"/>
      <c r="N64"/>
      <c r="O64"/>
      <c r="P64"/>
      <c r="Q64"/>
      <c r="R64"/>
      <c r="S64" s="21"/>
      <c r="T64" s="21"/>
      <c r="U64" s="17"/>
      <c r="V64" s="44"/>
      <c r="W64" s="21"/>
      <c r="X64" s="21"/>
      <c r="Y64" s="33"/>
    </row>
    <row r="65" spans="1:39" x14ac:dyDescent="0.25">
      <c r="M65" s="17"/>
      <c r="N65"/>
      <c r="O65"/>
      <c r="P65"/>
      <c r="Q65"/>
      <c r="R65"/>
      <c r="S65" s="21"/>
      <c r="T65" s="21"/>
      <c r="U65" s="17"/>
      <c r="V65" s="21"/>
      <c r="W65" s="21"/>
      <c r="X65" s="21"/>
    </row>
    <row r="66" spans="1:39" s="44" customFormat="1" x14ac:dyDescent="0.25">
      <c r="A66" s="61" t="s">
        <v>153</v>
      </c>
      <c r="B66" s="61"/>
      <c r="C66" s="61"/>
      <c r="D66" s="61"/>
      <c r="E66" s="61"/>
      <c r="F66" s="61"/>
      <c r="G66" s="61"/>
      <c r="H66" s="61"/>
      <c r="I66" s="61"/>
      <c r="J66" s="61"/>
    </row>
    <row r="67" spans="1:39" ht="33" customHeight="1" x14ac:dyDescent="0.25">
      <c r="A67" s="7" t="s">
        <v>27</v>
      </c>
      <c r="B67" s="7" t="s">
        <v>0</v>
      </c>
      <c r="C67" s="7" t="s">
        <v>37</v>
      </c>
      <c r="D67" s="7" t="s">
        <v>25</v>
      </c>
      <c r="E67" s="7" t="s">
        <v>97</v>
      </c>
      <c r="F67" s="7" t="s">
        <v>26</v>
      </c>
      <c r="G67" s="7" t="s">
        <v>119</v>
      </c>
      <c r="H67" s="7" t="s">
        <v>120</v>
      </c>
      <c r="I67" s="7" t="s">
        <v>79</v>
      </c>
      <c r="J67" s="7" t="s">
        <v>80</v>
      </c>
      <c r="K67" s="7" t="s">
        <v>121</v>
      </c>
      <c r="L67" s="7" t="s">
        <v>122</v>
      </c>
      <c r="M67" s="18" t="s">
        <v>56</v>
      </c>
      <c r="N67" s="7" t="s">
        <v>57</v>
      </c>
      <c r="O67" s="7" t="s">
        <v>58</v>
      </c>
      <c r="P67" s="7" t="s">
        <v>59</v>
      </c>
      <c r="Q67" s="7" t="s">
        <v>60</v>
      </c>
      <c r="R67" s="7" t="s">
        <v>61</v>
      </c>
      <c r="S67" s="22" t="s">
        <v>87</v>
      </c>
      <c r="T67" s="22" t="s">
        <v>88</v>
      </c>
      <c r="U67" s="22" t="s">
        <v>89</v>
      </c>
      <c r="V67" s="22" t="s">
        <v>90</v>
      </c>
      <c r="W67" s="22" t="s">
        <v>54</v>
      </c>
      <c r="X67" s="22" t="s">
        <v>55</v>
      </c>
      <c r="Y67" s="22" t="s">
        <v>170</v>
      </c>
      <c r="Z67" s="22" t="s">
        <v>166</v>
      </c>
      <c r="AA67" s="22" t="s">
        <v>167</v>
      </c>
      <c r="AB67" s="22" t="s">
        <v>168</v>
      </c>
      <c r="AC67" s="22" t="s">
        <v>165</v>
      </c>
      <c r="AD67" s="22" t="s">
        <v>164</v>
      </c>
      <c r="AE67" s="7" t="s">
        <v>177</v>
      </c>
      <c r="AF67" s="7" t="s">
        <v>178</v>
      </c>
      <c r="AG67" s="7" t="s">
        <v>179</v>
      </c>
      <c r="AH67" s="7" t="s">
        <v>180</v>
      </c>
      <c r="AI67" s="7" t="s">
        <v>181</v>
      </c>
      <c r="AJ67" s="7" t="s">
        <v>182</v>
      </c>
      <c r="AK67" s="22" t="s">
        <v>183</v>
      </c>
      <c r="AL67" s="22" t="s">
        <v>184</v>
      </c>
      <c r="AM67" s="22" t="s">
        <v>185</v>
      </c>
    </row>
    <row r="68" spans="1:39" ht="30" x14ac:dyDescent="0.25">
      <c r="A68" s="4">
        <v>1</v>
      </c>
      <c r="B68" s="39" t="s">
        <v>160</v>
      </c>
      <c r="C68" s="4" t="s">
        <v>47</v>
      </c>
      <c r="D68" s="4">
        <v>10000</v>
      </c>
      <c r="E68" s="4"/>
      <c r="F68" s="4" t="s">
        <v>150</v>
      </c>
      <c r="G68" s="4" t="s">
        <v>150</v>
      </c>
      <c r="H68" s="10">
        <v>5000</v>
      </c>
      <c r="I68" s="4" t="s">
        <v>151</v>
      </c>
      <c r="J68" s="30" t="s">
        <v>152</v>
      </c>
      <c r="K68" s="16">
        <v>300000</v>
      </c>
      <c r="L68" s="30" t="s">
        <v>136</v>
      </c>
      <c r="M68" s="16"/>
      <c r="N68" s="4"/>
      <c r="O68" s="4"/>
      <c r="P68" s="4"/>
      <c r="Q68" s="4"/>
      <c r="R68" s="4"/>
      <c r="S68" s="16">
        <v>5000</v>
      </c>
      <c r="T68" s="16">
        <v>10000</v>
      </c>
      <c r="U68" s="16">
        <v>15000</v>
      </c>
      <c r="V68" s="16">
        <v>20000</v>
      </c>
      <c r="W68" s="16">
        <v>25000</v>
      </c>
      <c r="X68" s="16">
        <v>30000</v>
      </c>
      <c r="Y68" s="16">
        <v>35000</v>
      </c>
      <c r="Z68" s="16">
        <v>40000</v>
      </c>
      <c r="AA68" s="16">
        <v>45000</v>
      </c>
      <c r="AB68" s="16">
        <v>50000</v>
      </c>
      <c r="AC68" s="16">
        <v>55000</v>
      </c>
      <c r="AD68" s="4">
        <v>60000</v>
      </c>
      <c r="AE68" s="4">
        <v>65000</v>
      </c>
      <c r="AF68" s="16">
        <v>70000</v>
      </c>
      <c r="AG68" s="16">
        <f>+AF68+5000</f>
        <v>75000</v>
      </c>
      <c r="AH68" s="16">
        <f t="shared" ref="AH68:AI68" si="123">+AG68+5000</f>
        <v>80000</v>
      </c>
      <c r="AI68" s="16">
        <f t="shared" si="123"/>
        <v>85000</v>
      </c>
      <c r="AJ68" s="16">
        <f t="shared" ref="AJ68:AJ79" si="124">+AI68+5000</f>
        <v>90000</v>
      </c>
      <c r="AK68" s="4">
        <f t="shared" ref="AK68:AK79" si="125">+AJ68+5000</f>
        <v>95000</v>
      </c>
      <c r="AL68" s="4">
        <f t="shared" ref="AL68:AL79" si="126">+AK68+5000</f>
        <v>100000</v>
      </c>
      <c r="AM68" s="4">
        <f t="shared" ref="AM68:AM79" si="127">+AL68+5000</f>
        <v>105000</v>
      </c>
    </row>
    <row r="69" spans="1:39" ht="30" x14ac:dyDescent="0.25">
      <c r="A69" s="4">
        <v>5</v>
      </c>
      <c r="B69" s="39" t="s">
        <v>161</v>
      </c>
      <c r="C69" s="4" t="s">
        <v>47</v>
      </c>
      <c r="D69" s="4">
        <v>10000</v>
      </c>
      <c r="E69" s="4"/>
      <c r="F69" s="4" t="s">
        <v>150</v>
      </c>
      <c r="G69" s="4" t="s">
        <v>52</v>
      </c>
      <c r="H69" s="10">
        <v>5000</v>
      </c>
      <c r="I69" s="4" t="s">
        <v>151</v>
      </c>
      <c r="J69" s="30" t="s">
        <v>175</v>
      </c>
      <c r="K69" s="16">
        <v>300000</v>
      </c>
      <c r="L69" s="30" t="s">
        <v>136</v>
      </c>
      <c r="M69" s="16"/>
      <c r="N69" s="4"/>
      <c r="O69" s="4"/>
      <c r="P69" s="4"/>
      <c r="Q69" s="4"/>
      <c r="R69" s="4"/>
      <c r="S69" s="16">
        <v>5000</v>
      </c>
      <c r="T69" s="16">
        <v>10000</v>
      </c>
      <c r="U69" s="16">
        <v>15000</v>
      </c>
      <c r="V69" s="16">
        <v>20000</v>
      </c>
      <c r="W69" s="16">
        <v>25000</v>
      </c>
      <c r="X69" s="16">
        <v>30000</v>
      </c>
      <c r="Y69" s="16">
        <v>35000</v>
      </c>
      <c r="Z69" s="16">
        <v>40000</v>
      </c>
      <c r="AA69" s="16">
        <v>45000</v>
      </c>
      <c r="AB69" s="16">
        <v>50000</v>
      </c>
      <c r="AC69" s="16">
        <v>55000</v>
      </c>
      <c r="AD69" s="4">
        <v>60000</v>
      </c>
      <c r="AE69" s="4">
        <v>65000</v>
      </c>
      <c r="AF69" s="16">
        <v>70000</v>
      </c>
      <c r="AG69" s="16">
        <f t="shared" ref="AG69:AI69" si="128">+AF69+5000</f>
        <v>75000</v>
      </c>
      <c r="AH69" s="16">
        <f t="shared" si="128"/>
        <v>80000</v>
      </c>
      <c r="AI69" s="16">
        <f t="shared" si="128"/>
        <v>85000</v>
      </c>
      <c r="AJ69" s="16">
        <f t="shared" si="124"/>
        <v>90000</v>
      </c>
      <c r="AK69" s="4">
        <f t="shared" si="125"/>
        <v>95000</v>
      </c>
      <c r="AL69" s="4">
        <f t="shared" si="126"/>
        <v>100000</v>
      </c>
      <c r="AM69" s="4">
        <f t="shared" si="127"/>
        <v>105000</v>
      </c>
    </row>
    <row r="70" spans="1:39" ht="30" x14ac:dyDescent="0.25">
      <c r="A70" s="4">
        <v>6</v>
      </c>
      <c r="B70" s="39" t="s">
        <v>162</v>
      </c>
      <c r="C70" s="4" t="s">
        <v>144</v>
      </c>
      <c r="D70" s="4">
        <v>10000</v>
      </c>
      <c r="E70" s="4"/>
      <c r="F70" s="4" t="s">
        <v>150</v>
      </c>
      <c r="G70" s="4" t="s">
        <v>150</v>
      </c>
      <c r="H70" s="10">
        <v>5000</v>
      </c>
      <c r="I70" s="4" t="s">
        <v>151</v>
      </c>
      <c r="J70" s="30" t="s">
        <v>174</v>
      </c>
      <c r="K70" s="16">
        <v>300000</v>
      </c>
      <c r="L70" s="30" t="s">
        <v>136</v>
      </c>
      <c r="M70" s="16"/>
      <c r="N70" s="4"/>
      <c r="O70" s="4"/>
      <c r="P70" s="4"/>
      <c r="Q70" s="4"/>
      <c r="R70" s="4"/>
      <c r="S70" s="16">
        <v>5000</v>
      </c>
      <c r="T70" s="16">
        <v>10000</v>
      </c>
      <c r="U70" s="16">
        <v>15000</v>
      </c>
      <c r="V70" s="16">
        <v>20000</v>
      </c>
      <c r="W70" s="16">
        <v>25000</v>
      </c>
      <c r="X70" s="16">
        <v>30000</v>
      </c>
      <c r="Y70" s="16">
        <v>35000</v>
      </c>
      <c r="Z70" s="16">
        <v>40000</v>
      </c>
      <c r="AA70" s="16">
        <v>45000</v>
      </c>
      <c r="AB70" s="16">
        <v>50000</v>
      </c>
      <c r="AC70" s="16">
        <v>55000</v>
      </c>
      <c r="AD70" s="4">
        <v>60000</v>
      </c>
      <c r="AE70" s="4">
        <v>65000</v>
      </c>
      <c r="AF70" s="16">
        <v>70000</v>
      </c>
      <c r="AG70" s="16">
        <f t="shared" ref="AG70:AI70" si="129">+AF70+5000</f>
        <v>75000</v>
      </c>
      <c r="AH70" s="16">
        <f t="shared" si="129"/>
        <v>80000</v>
      </c>
      <c r="AI70" s="16">
        <f t="shared" si="129"/>
        <v>85000</v>
      </c>
      <c r="AJ70" s="16">
        <f t="shared" si="124"/>
        <v>90000</v>
      </c>
      <c r="AK70" s="4">
        <f t="shared" si="125"/>
        <v>95000</v>
      </c>
      <c r="AL70" s="4">
        <f t="shared" si="126"/>
        <v>100000</v>
      </c>
      <c r="AM70" s="4">
        <f t="shared" si="127"/>
        <v>105000</v>
      </c>
    </row>
    <row r="71" spans="1:39" ht="30.75" x14ac:dyDescent="0.3">
      <c r="A71" s="4"/>
      <c r="B71" s="57" t="s">
        <v>173</v>
      </c>
      <c r="C71" s="4" t="s">
        <v>144</v>
      </c>
      <c r="D71" s="4">
        <v>10000</v>
      </c>
      <c r="E71" s="4"/>
      <c r="F71" s="4"/>
      <c r="G71" s="4" t="s">
        <v>52</v>
      </c>
      <c r="H71" s="10">
        <v>5000</v>
      </c>
      <c r="I71" s="4" t="s">
        <v>176</v>
      </c>
      <c r="J71" s="30" t="s">
        <v>175</v>
      </c>
      <c r="K71" s="16">
        <v>300000</v>
      </c>
      <c r="L71" s="30" t="s">
        <v>136</v>
      </c>
      <c r="M71" s="16"/>
      <c r="N71" s="4"/>
      <c r="O71" s="4"/>
      <c r="P71" s="4"/>
      <c r="Q71" s="4"/>
      <c r="R71" s="4"/>
      <c r="S71" s="16"/>
      <c r="T71" s="16"/>
      <c r="U71" s="16"/>
      <c r="V71" s="16"/>
      <c r="W71" s="16"/>
      <c r="X71" s="16"/>
      <c r="Y71" s="16">
        <v>5000</v>
      </c>
      <c r="Z71" s="16">
        <v>10000</v>
      </c>
      <c r="AA71" s="16">
        <v>15000</v>
      </c>
      <c r="AB71" s="16">
        <v>20000</v>
      </c>
      <c r="AC71" s="16">
        <v>25000</v>
      </c>
      <c r="AD71" s="5">
        <v>30000</v>
      </c>
      <c r="AE71" s="4">
        <v>35000</v>
      </c>
      <c r="AF71" s="16">
        <f>+AE71+5000</f>
        <v>40000</v>
      </c>
      <c r="AG71" s="16">
        <f t="shared" ref="AG71:AI71" si="130">+AF71+5000</f>
        <v>45000</v>
      </c>
      <c r="AH71" s="16">
        <f t="shared" si="130"/>
        <v>50000</v>
      </c>
      <c r="AI71" s="16">
        <f t="shared" si="130"/>
        <v>55000</v>
      </c>
      <c r="AJ71" s="16">
        <f t="shared" si="124"/>
        <v>60000</v>
      </c>
      <c r="AK71" s="4">
        <f t="shared" si="125"/>
        <v>65000</v>
      </c>
      <c r="AL71" s="4">
        <f t="shared" si="126"/>
        <v>70000</v>
      </c>
      <c r="AM71" s="4">
        <f t="shared" si="127"/>
        <v>75000</v>
      </c>
    </row>
    <row r="72" spans="1:39" ht="30.75" x14ac:dyDescent="0.3">
      <c r="A72" s="4"/>
      <c r="B72" s="57" t="s">
        <v>188</v>
      </c>
      <c r="C72" s="4" t="s">
        <v>47</v>
      </c>
      <c r="D72" s="4">
        <v>10000</v>
      </c>
      <c r="E72" s="4"/>
      <c r="F72" s="4"/>
      <c r="G72" s="4" t="s">
        <v>52</v>
      </c>
      <c r="H72" s="10">
        <v>5000</v>
      </c>
      <c r="I72" s="58" t="s">
        <v>192</v>
      </c>
      <c r="J72" s="30" t="s">
        <v>193</v>
      </c>
      <c r="K72" s="16">
        <v>300000</v>
      </c>
      <c r="L72" s="30" t="s">
        <v>136</v>
      </c>
      <c r="M72" s="16"/>
      <c r="N72" s="4"/>
      <c r="O72" s="4"/>
      <c r="P72" s="4"/>
      <c r="Q72" s="4"/>
      <c r="R72" s="4"/>
      <c r="S72" s="16"/>
      <c r="T72" s="16"/>
      <c r="U72" s="16"/>
      <c r="V72" s="16"/>
      <c r="W72" s="16"/>
      <c r="X72" s="16">
        <v>5000</v>
      </c>
      <c r="Y72" s="16">
        <v>10000</v>
      </c>
      <c r="Z72" s="16"/>
      <c r="AA72" s="16"/>
      <c r="AB72" s="16"/>
      <c r="AC72" s="16"/>
      <c r="AD72" s="5">
        <v>5000</v>
      </c>
      <c r="AE72" s="4">
        <f t="shared" ref="AE72:AI79" si="131">+AD72+5000</f>
        <v>10000</v>
      </c>
      <c r="AF72" s="16">
        <f t="shared" si="131"/>
        <v>15000</v>
      </c>
      <c r="AG72" s="16">
        <f t="shared" si="131"/>
        <v>20000</v>
      </c>
      <c r="AH72" s="16">
        <f t="shared" si="131"/>
        <v>25000</v>
      </c>
      <c r="AI72" s="16">
        <f t="shared" si="131"/>
        <v>30000</v>
      </c>
      <c r="AJ72" s="16">
        <f t="shared" si="124"/>
        <v>35000</v>
      </c>
      <c r="AK72" s="4">
        <f t="shared" si="125"/>
        <v>40000</v>
      </c>
      <c r="AL72" s="4">
        <f t="shared" si="126"/>
        <v>45000</v>
      </c>
      <c r="AM72" s="4">
        <f t="shared" si="127"/>
        <v>50000</v>
      </c>
    </row>
    <row r="73" spans="1:39" ht="30.75" x14ac:dyDescent="0.3">
      <c r="A73" s="4"/>
      <c r="B73" s="57" t="s">
        <v>190</v>
      </c>
      <c r="C73" s="4" t="s">
        <v>47</v>
      </c>
      <c r="D73" s="4">
        <v>10000</v>
      </c>
      <c r="E73" s="4"/>
      <c r="F73" s="4"/>
      <c r="G73" s="4" t="s">
        <v>52</v>
      </c>
      <c r="H73" s="10">
        <v>5000</v>
      </c>
      <c r="I73" s="58" t="s">
        <v>191</v>
      </c>
      <c r="J73" s="30" t="s">
        <v>193</v>
      </c>
      <c r="K73" s="16">
        <v>300000</v>
      </c>
      <c r="L73" s="30" t="s">
        <v>136</v>
      </c>
      <c r="M73" s="16"/>
      <c r="N73" s="4"/>
      <c r="O73" s="4"/>
      <c r="P73" s="4"/>
      <c r="Q73" s="4"/>
      <c r="R73" s="4"/>
      <c r="S73" s="16"/>
      <c r="T73" s="16"/>
      <c r="U73" s="16"/>
      <c r="V73" s="16"/>
      <c r="W73" s="16"/>
      <c r="X73" s="16">
        <v>5000</v>
      </c>
      <c r="Y73" s="16">
        <v>10000</v>
      </c>
      <c r="Z73" s="16"/>
      <c r="AA73" s="16"/>
      <c r="AB73" s="16"/>
      <c r="AC73" s="16"/>
      <c r="AD73" s="5">
        <v>5000</v>
      </c>
      <c r="AE73" s="4">
        <f t="shared" ref="AE73:AF73" si="132">+AD73+5000</f>
        <v>10000</v>
      </c>
      <c r="AF73" s="16">
        <f t="shared" si="132"/>
        <v>15000</v>
      </c>
      <c r="AG73" s="16">
        <f t="shared" si="131"/>
        <v>20000</v>
      </c>
      <c r="AH73" s="16">
        <f t="shared" si="131"/>
        <v>25000</v>
      </c>
      <c r="AI73" s="16">
        <f t="shared" si="131"/>
        <v>30000</v>
      </c>
      <c r="AJ73" s="16">
        <f t="shared" si="124"/>
        <v>35000</v>
      </c>
      <c r="AK73" s="4">
        <f t="shared" si="125"/>
        <v>40000</v>
      </c>
      <c r="AL73" s="4">
        <f t="shared" si="126"/>
        <v>45000</v>
      </c>
      <c r="AM73" s="4">
        <f t="shared" si="127"/>
        <v>50000</v>
      </c>
    </row>
    <row r="74" spans="1:39" ht="30.75" x14ac:dyDescent="0.3">
      <c r="A74" s="4"/>
      <c r="B74" s="57" t="s">
        <v>194</v>
      </c>
      <c r="C74" s="4" t="s">
        <v>47</v>
      </c>
      <c r="D74" s="4">
        <v>10000</v>
      </c>
      <c r="E74" s="4"/>
      <c r="F74" s="4"/>
      <c r="G74" s="4"/>
      <c r="H74" s="10"/>
      <c r="I74" s="4" t="s">
        <v>201</v>
      </c>
      <c r="J74" s="30" t="s">
        <v>193</v>
      </c>
      <c r="K74" s="16">
        <v>300000</v>
      </c>
      <c r="L74" s="30" t="s">
        <v>136</v>
      </c>
      <c r="M74" s="16"/>
      <c r="N74" s="4"/>
      <c r="O74" s="4"/>
      <c r="P74" s="4"/>
      <c r="Q74" s="4"/>
      <c r="R74" s="4"/>
      <c r="S74" s="16"/>
      <c r="T74" s="16"/>
      <c r="U74" s="16"/>
      <c r="V74" s="16"/>
      <c r="W74" s="16"/>
      <c r="X74" s="16">
        <v>5000</v>
      </c>
      <c r="Y74" s="16">
        <v>10000</v>
      </c>
      <c r="Z74" s="16"/>
      <c r="AA74" s="16"/>
      <c r="AB74" s="16"/>
      <c r="AC74" s="16"/>
      <c r="AD74" s="5">
        <v>5000</v>
      </c>
      <c r="AE74" s="4">
        <f t="shared" ref="AE74:AF74" si="133">+AD74+5000</f>
        <v>10000</v>
      </c>
      <c r="AF74" s="16">
        <f t="shared" si="133"/>
        <v>15000</v>
      </c>
      <c r="AG74" s="16">
        <f t="shared" si="131"/>
        <v>20000</v>
      </c>
      <c r="AH74" s="16">
        <f t="shared" si="131"/>
        <v>25000</v>
      </c>
      <c r="AI74" s="16">
        <f t="shared" si="131"/>
        <v>30000</v>
      </c>
      <c r="AJ74" s="16">
        <f t="shared" si="124"/>
        <v>35000</v>
      </c>
      <c r="AK74" s="4">
        <f t="shared" si="125"/>
        <v>40000</v>
      </c>
      <c r="AL74" s="4">
        <f t="shared" si="126"/>
        <v>45000</v>
      </c>
      <c r="AM74" s="4">
        <f t="shared" si="127"/>
        <v>50000</v>
      </c>
    </row>
    <row r="75" spans="1:39" ht="30.75" x14ac:dyDescent="0.3">
      <c r="A75" s="4"/>
      <c r="B75" s="57" t="s">
        <v>195</v>
      </c>
      <c r="C75" s="4" t="s">
        <v>47</v>
      </c>
      <c r="D75" s="4">
        <v>10000</v>
      </c>
      <c r="E75" s="4"/>
      <c r="F75" s="4"/>
      <c r="G75" s="4"/>
      <c r="H75" s="10"/>
      <c r="I75" s="4" t="s">
        <v>201</v>
      </c>
      <c r="J75" s="30" t="s">
        <v>193</v>
      </c>
      <c r="K75" s="16">
        <v>300000</v>
      </c>
      <c r="L75" s="30" t="s">
        <v>136</v>
      </c>
      <c r="M75" s="16"/>
      <c r="N75" s="4"/>
      <c r="O75" s="4"/>
      <c r="P75" s="4"/>
      <c r="Q75" s="4"/>
      <c r="R75" s="4"/>
      <c r="S75" s="16"/>
      <c r="T75" s="16"/>
      <c r="U75" s="16"/>
      <c r="V75" s="16"/>
      <c r="W75" s="16"/>
      <c r="X75" s="16">
        <v>5000</v>
      </c>
      <c r="Y75" s="16">
        <v>10000</v>
      </c>
      <c r="Z75" s="16"/>
      <c r="AA75" s="16"/>
      <c r="AB75" s="16"/>
      <c r="AC75" s="16"/>
      <c r="AD75" s="5">
        <v>5000</v>
      </c>
      <c r="AE75" s="4">
        <f t="shared" ref="AE75:AF75" si="134">+AD75+5000</f>
        <v>10000</v>
      </c>
      <c r="AF75" s="16">
        <f t="shared" si="134"/>
        <v>15000</v>
      </c>
      <c r="AG75" s="16">
        <f t="shared" si="131"/>
        <v>20000</v>
      </c>
      <c r="AH75" s="16">
        <f t="shared" si="131"/>
        <v>25000</v>
      </c>
      <c r="AI75" s="16">
        <f t="shared" si="131"/>
        <v>30000</v>
      </c>
      <c r="AJ75" s="16">
        <f t="shared" si="124"/>
        <v>35000</v>
      </c>
      <c r="AK75" s="4">
        <f t="shared" si="125"/>
        <v>40000</v>
      </c>
      <c r="AL75" s="4">
        <f t="shared" si="126"/>
        <v>45000</v>
      </c>
      <c r="AM75" s="4">
        <f t="shared" si="127"/>
        <v>50000</v>
      </c>
    </row>
    <row r="76" spans="1:39" ht="30.75" x14ac:dyDescent="0.3">
      <c r="A76" s="4"/>
      <c r="B76" s="57" t="s">
        <v>196</v>
      </c>
      <c r="C76" s="4" t="s">
        <v>47</v>
      </c>
      <c r="D76" s="4">
        <v>10000</v>
      </c>
      <c r="E76" s="4"/>
      <c r="F76" s="4"/>
      <c r="G76" s="4"/>
      <c r="H76" s="10"/>
      <c r="I76" s="4" t="s">
        <v>202</v>
      </c>
      <c r="J76" s="4" t="s">
        <v>205</v>
      </c>
      <c r="K76" s="16">
        <v>300000</v>
      </c>
      <c r="L76" s="30" t="s">
        <v>136</v>
      </c>
      <c r="M76" s="16"/>
      <c r="N76" s="4"/>
      <c r="O76" s="4"/>
      <c r="P76" s="4"/>
      <c r="Q76" s="4"/>
      <c r="R76" s="4"/>
      <c r="S76" s="16"/>
      <c r="T76" s="16"/>
      <c r="U76" s="16"/>
      <c r="V76" s="16"/>
      <c r="W76" s="16"/>
      <c r="X76" s="16"/>
      <c r="Y76" s="16">
        <v>5000</v>
      </c>
      <c r="Z76" s="16"/>
      <c r="AA76" s="16"/>
      <c r="AB76" s="16"/>
      <c r="AC76" s="16"/>
      <c r="AD76" s="5"/>
      <c r="AE76" s="4">
        <v>5000</v>
      </c>
      <c r="AF76" s="16">
        <f t="shared" ref="AF76" si="135">+AE76+5000</f>
        <v>10000</v>
      </c>
      <c r="AG76" s="16">
        <f t="shared" si="131"/>
        <v>15000</v>
      </c>
      <c r="AH76" s="16">
        <f t="shared" si="131"/>
        <v>20000</v>
      </c>
      <c r="AI76" s="16">
        <f t="shared" si="131"/>
        <v>25000</v>
      </c>
      <c r="AJ76" s="16">
        <f t="shared" si="124"/>
        <v>30000</v>
      </c>
      <c r="AK76" s="4">
        <f t="shared" si="125"/>
        <v>35000</v>
      </c>
      <c r="AL76" s="4">
        <f t="shared" si="126"/>
        <v>40000</v>
      </c>
      <c r="AM76" s="4">
        <f t="shared" si="127"/>
        <v>45000</v>
      </c>
    </row>
    <row r="77" spans="1:39" ht="30.75" x14ac:dyDescent="0.3">
      <c r="A77" s="4"/>
      <c r="B77" s="57" t="s">
        <v>197</v>
      </c>
      <c r="C77" s="4" t="s">
        <v>47</v>
      </c>
      <c r="D77" s="4">
        <v>10000</v>
      </c>
      <c r="E77" s="4"/>
      <c r="F77" s="4"/>
      <c r="G77" s="4"/>
      <c r="H77" s="10"/>
      <c r="I77" s="4" t="s">
        <v>203</v>
      </c>
      <c r="J77" s="4" t="s">
        <v>205</v>
      </c>
      <c r="K77" s="16">
        <v>300000</v>
      </c>
      <c r="L77" s="30" t="s">
        <v>136</v>
      </c>
      <c r="M77" s="16"/>
      <c r="N77" s="4"/>
      <c r="O77" s="4"/>
      <c r="P77" s="4"/>
      <c r="Q77" s="4"/>
      <c r="R77" s="4"/>
      <c r="S77" s="16"/>
      <c r="T77" s="16"/>
      <c r="U77" s="16"/>
      <c r="V77" s="16"/>
      <c r="W77" s="16"/>
      <c r="X77" s="16"/>
      <c r="Y77" s="16">
        <v>5000</v>
      </c>
      <c r="Z77" s="16"/>
      <c r="AA77" s="16"/>
      <c r="AB77" s="16"/>
      <c r="AC77" s="16"/>
      <c r="AD77" s="5"/>
      <c r="AE77" s="4">
        <v>5000</v>
      </c>
      <c r="AF77" s="16">
        <f t="shared" ref="AF77" si="136">+AE77+5000</f>
        <v>10000</v>
      </c>
      <c r="AG77" s="16">
        <f t="shared" si="131"/>
        <v>15000</v>
      </c>
      <c r="AH77" s="16">
        <f t="shared" si="131"/>
        <v>20000</v>
      </c>
      <c r="AI77" s="16">
        <f t="shared" si="131"/>
        <v>25000</v>
      </c>
      <c r="AJ77" s="16">
        <f t="shared" si="124"/>
        <v>30000</v>
      </c>
      <c r="AK77" s="4">
        <f t="shared" si="125"/>
        <v>35000</v>
      </c>
      <c r="AL77" s="4">
        <f t="shared" si="126"/>
        <v>40000</v>
      </c>
      <c r="AM77" s="4">
        <f t="shared" si="127"/>
        <v>45000</v>
      </c>
    </row>
    <row r="78" spans="1:39" ht="30.75" x14ac:dyDescent="0.3">
      <c r="A78" s="4"/>
      <c r="B78" s="57" t="s">
        <v>198</v>
      </c>
      <c r="C78" s="4" t="s">
        <v>47</v>
      </c>
      <c r="D78" s="4">
        <v>10000</v>
      </c>
      <c r="E78" s="4"/>
      <c r="F78" s="4"/>
      <c r="G78" s="4"/>
      <c r="H78" s="10"/>
      <c r="I78" s="4" t="s">
        <v>203</v>
      </c>
      <c r="J78" s="4" t="s">
        <v>205</v>
      </c>
      <c r="K78" s="16">
        <v>300000</v>
      </c>
      <c r="L78" s="30" t="s">
        <v>136</v>
      </c>
      <c r="M78" s="16"/>
      <c r="N78" s="4"/>
      <c r="O78" s="4"/>
      <c r="P78" s="4"/>
      <c r="Q78" s="4"/>
      <c r="R78" s="4"/>
      <c r="S78" s="16"/>
      <c r="T78" s="16"/>
      <c r="U78" s="16"/>
      <c r="V78" s="16"/>
      <c r="W78" s="16"/>
      <c r="X78" s="16"/>
      <c r="Y78" s="16">
        <v>5000</v>
      </c>
      <c r="Z78" s="16"/>
      <c r="AA78" s="16"/>
      <c r="AB78" s="16"/>
      <c r="AC78" s="16"/>
      <c r="AD78" s="5"/>
      <c r="AE78" s="4">
        <v>5000</v>
      </c>
      <c r="AF78" s="16">
        <f t="shared" ref="AF78" si="137">+AE78+5000</f>
        <v>10000</v>
      </c>
      <c r="AG78" s="16">
        <f t="shared" si="131"/>
        <v>15000</v>
      </c>
      <c r="AH78" s="16">
        <f t="shared" si="131"/>
        <v>20000</v>
      </c>
      <c r="AI78" s="16">
        <f t="shared" si="131"/>
        <v>25000</v>
      </c>
      <c r="AJ78" s="16">
        <f t="shared" si="124"/>
        <v>30000</v>
      </c>
      <c r="AK78" s="4">
        <f t="shared" si="125"/>
        <v>35000</v>
      </c>
      <c r="AL78" s="4">
        <f t="shared" si="126"/>
        <v>40000</v>
      </c>
      <c r="AM78" s="4">
        <f t="shared" si="127"/>
        <v>45000</v>
      </c>
    </row>
    <row r="79" spans="1:39" ht="30.75" x14ac:dyDescent="0.3">
      <c r="A79" s="4"/>
      <c r="B79" s="57" t="s">
        <v>199</v>
      </c>
      <c r="C79" s="4" t="s">
        <v>47</v>
      </c>
      <c r="D79" s="4">
        <v>10000</v>
      </c>
      <c r="E79" s="4"/>
      <c r="F79" s="4"/>
      <c r="G79" s="4"/>
      <c r="H79" s="10"/>
      <c r="I79" s="4" t="s">
        <v>203</v>
      </c>
      <c r="J79" s="4" t="s">
        <v>205</v>
      </c>
      <c r="K79" s="16">
        <v>300000</v>
      </c>
      <c r="L79" s="30" t="s">
        <v>136</v>
      </c>
      <c r="M79" s="16"/>
      <c r="N79" s="4"/>
      <c r="O79" s="4"/>
      <c r="P79" s="4"/>
      <c r="Q79" s="4"/>
      <c r="R79" s="4"/>
      <c r="S79" s="16"/>
      <c r="T79" s="16"/>
      <c r="U79" s="16"/>
      <c r="V79" s="16"/>
      <c r="W79" s="16"/>
      <c r="X79" s="16"/>
      <c r="Y79" s="16">
        <v>5000</v>
      </c>
      <c r="Z79" s="16"/>
      <c r="AA79" s="16"/>
      <c r="AB79" s="16"/>
      <c r="AC79" s="16"/>
      <c r="AD79" s="5"/>
      <c r="AE79" s="4">
        <v>5000</v>
      </c>
      <c r="AF79" s="16">
        <f t="shared" ref="AF79" si="138">+AE79+5000</f>
        <v>10000</v>
      </c>
      <c r="AG79" s="16">
        <f t="shared" si="131"/>
        <v>15000</v>
      </c>
      <c r="AH79" s="16">
        <f t="shared" si="131"/>
        <v>20000</v>
      </c>
      <c r="AI79" s="16">
        <f t="shared" si="131"/>
        <v>25000</v>
      </c>
      <c r="AJ79" s="16">
        <f t="shared" si="124"/>
        <v>30000</v>
      </c>
      <c r="AK79" s="4">
        <f t="shared" si="125"/>
        <v>35000</v>
      </c>
      <c r="AL79" s="4">
        <f t="shared" si="126"/>
        <v>40000</v>
      </c>
      <c r="AM79" s="4">
        <f t="shared" si="127"/>
        <v>45000</v>
      </c>
    </row>
    <row r="80" spans="1:39" ht="16.5" x14ac:dyDescent="0.3">
      <c r="A80" s="65"/>
      <c r="B80" s="66"/>
      <c r="C80" s="65"/>
      <c r="D80" s="65"/>
      <c r="E80" s="65"/>
      <c r="F80" s="65"/>
      <c r="G80" s="65"/>
      <c r="H80" s="67"/>
      <c r="I80" s="65"/>
      <c r="J80" s="65"/>
      <c r="K80" s="16"/>
      <c r="L80" s="30"/>
      <c r="M80" s="16"/>
      <c r="N80" s="4"/>
      <c r="O80" s="4"/>
      <c r="P80" s="4"/>
      <c r="Q80" s="4"/>
      <c r="R80" s="4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5"/>
      <c r="AE80" s="4"/>
      <c r="AF80" s="16"/>
      <c r="AG80" s="16"/>
      <c r="AH80" s="16"/>
      <c r="AI80" s="16"/>
      <c r="AJ80" s="16"/>
      <c r="AK80" s="4"/>
      <c r="AL80" s="4"/>
      <c r="AM80" s="4"/>
    </row>
    <row r="81" spans="1:39" s="44" customFormat="1" ht="38.25" customHeight="1" x14ac:dyDescent="0.25">
      <c r="A81" s="64" t="s">
        <v>219</v>
      </c>
      <c r="B81" s="61"/>
      <c r="C81" s="61"/>
      <c r="D81" s="61"/>
      <c r="E81" s="61"/>
      <c r="F81" s="61"/>
      <c r="G81" s="61"/>
      <c r="H81" s="61"/>
      <c r="I81" s="61"/>
      <c r="J81" s="61"/>
      <c r="K81" s="62"/>
      <c r="L81" s="63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</row>
    <row r="82" spans="1:39" ht="33" customHeight="1" x14ac:dyDescent="0.25">
      <c r="A82" s="7" t="s">
        <v>27</v>
      </c>
      <c r="B82" s="7" t="s">
        <v>0</v>
      </c>
      <c r="C82" s="7" t="s">
        <v>37</v>
      </c>
      <c r="D82" s="7" t="s">
        <v>25</v>
      </c>
      <c r="E82" s="7" t="s">
        <v>97</v>
      </c>
      <c r="F82" s="7" t="s">
        <v>26</v>
      </c>
      <c r="G82" s="7" t="s">
        <v>119</v>
      </c>
      <c r="H82" s="7" t="s">
        <v>120</v>
      </c>
      <c r="I82" s="7" t="s">
        <v>79</v>
      </c>
      <c r="J82" s="7" t="s">
        <v>80</v>
      </c>
      <c r="K82" s="7" t="s">
        <v>121</v>
      </c>
      <c r="L82" s="7" t="s">
        <v>122</v>
      </c>
      <c r="M82" s="7" t="s">
        <v>181</v>
      </c>
      <c r="N82" s="7" t="s">
        <v>182</v>
      </c>
      <c r="O82" s="22" t="s">
        <v>183</v>
      </c>
      <c r="P82" s="22" t="s">
        <v>184</v>
      </c>
      <c r="Q82" s="22" t="s">
        <v>185</v>
      </c>
      <c r="R82" s="7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7"/>
      <c r="AF82" s="7"/>
      <c r="AG82" s="7"/>
      <c r="AH82" s="7"/>
      <c r="AI82" s="7"/>
      <c r="AJ82" s="7"/>
      <c r="AK82" s="22"/>
      <c r="AL82" s="22"/>
      <c r="AM82" s="22"/>
    </row>
    <row r="83" spans="1:39" ht="30.75" x14ac:dyDescent="0.3">
      <c r="A83" s="4"/>
      <c r="B83" s="57" t="s">
        <v>211</v>
      </c>
      <c r="C83" s="4" t="s">
        <v>47</v>
      </c>
      <c r="D83" s="4"/>
      <c r="E83" s="4"/>
      <c r="F83" s="4" t="s">
        <v>52</v>
      </c>
      <c r="G83" s="4" t="s">
        <v>52</v>
      </c>
      <c r="H83" s="10">
        <v>5000</v>
      </c>
      <c r="I83" s="4" t="s">
        <v>217</v>
      </c>
      <c r="J83" s="30" t="s">
        <v>218</v>
      </c>
      <c r="K83" s="16">
        <v>300000</v>
      </c>
      <c r="L83" s="30" t="s">
        <v>136</v>
      </c>
      <c r="M83" s="16">
        <v>5000</v>
      </c>
      <c r="N83" s="16">
        <v>10000</v>
      </c>
      <c r="O83" s="5">
        <v>15000</v>
      </c>
      <c r="P83" s="5">
        <v>20000</v>
      </c>
      <c r="Q83" s="5">
        <v>25000</v>
      </c>
      <c r="R83" s="5">
        <v>30000</v>
      </c>
      <c r="S83" s="4">
        <v>35000</v>
      </c>
      <c r="T83" s="5">
        <v>40000</v>
      </c>
      <c r="U83" s="5">
        <v>45000</v>
      </c>
      <c r="V83" s="5">
        <v>50000</v>
      </c>
      <c r="W83" s="5">
        <v>55000</v>
      </c>
      <c r="X83" s="5">
        <v>60000</v>
      </c>
      <c r="Y83" s="5">
        <v>65000</v>
      </c>
      <c r="Z83" s="5">
        <v>70000</v>
      </c>
      <c r="AA83" s="5">
        <v>75000</v>
      </c>
      <c r="AB83" s="5">
        <v>80000</v>
      </c>
      <c r="AC83" s="5">
        <v>85000</v>
      </c>
      <c r="AD83" s="5">
        <v>90000</v>
      </c>
      <c r="AE83" s="5">
        <v>95000</v>
      </c>
      <c r="AF83" s="5">
        <v>100000</v>
      </c>
      <c r="AG83" s="5">
        <v>105000</v>
      </c>
      <c r="AH83" s="5">
        <v>110000</v>
      </c>
      <c r="AI83" s="5">
        <v>115000</v>
      </c>
      <c r="AJ83" s="5">
        <v>120000</v>
      </c>
      <c r="AK83" s="4">
        <v>125000</v>
      </c>
      <c r="AL83" s="4"/>
      <c r="AM83" s="4"/>
    </row>
    <row r="84" spans="1:39" ht="30.75" x14ac:dyDescent="0.3">
      <c r="A84" s="4"/>
      <c r="B84" s="57" t="s">
        <v>215</v>
      </c>
      <c r="C84" s="4" t="s">
        <v>47</v>
      </c>
      <c r="D84" s="4"/>
      <c r="E84" s="4"/>
      <c r="F84" s="4" t="s">
        <v>52</v>
      </c>
      <c r="G84" s="4" t="s">
        <v>52</v>
      </c>
      <c r="H84" s="10">
        <v>5000</v>
      </c>
      <c r="I84" s="4" t="s">
        <v>217</v>
      </c>
      <c r="J84" s="30" t="s">
        <v>218</v>
      </c>
      <c r="K84" s="16">
        <v>300000</v>
      </c>
      <c r="L84" s="30" t="s">
        <v>136</v>
      </c>
      <c r="M84" s="16">
        <v>5000</v>
      </c>
      <c r="N84" s="16">
        <v>10000</v>
      </c>
      <c r="O84" s="5">
        <v>15000</v>
      </c>
      <c r="P84" s="5">
        <v>20000</v>
      </c>
      <c r="Q84" s="5">
        <v>25000</v>
      </c>
      <c r="R84" s="5">
        <v>30000</v>
      </c>
      <c r="S84" s="4">
        <v>35000</v>
      </c>
      <c r="T84" s="5">
        <v>40000</v>
      </c>
      <c r="U84" s="5">
        <v>45000</v>
      </c>
      <c r="V84" s="5">
        <v>50000</v>
      </c>
      <c r="W84" s="5">
        <v>55000</v>
      </c>
      <c r="X84" s="5">
        <v>60000</v>
      </c>
      <c r="Y84" s="5">
        <v>65000</v>
      </c>
      <c r="Z84" s="5">
        <v>70000</v>
      </c>
      <c r="AA84" s="5">
        <v>75000</v>
      </c>
      <c r="AB84" s="5">
        <v>80000</v>
      </c>
      <c r="AC84" s="5">
        <v>85000</v>
      </c>
      <c r="AD84" s="5">
        <v>90000</v>
      </c>
      <c r="AE84" s="5">
        <v>95000</v>
      </c>
      <c r="AF84" s="5">
        <v>100000</v>
      </c>
      <c r="AG84" s="5">
        <v>105000</v>
      </c>
      <c r="AH84" s="5">
        <v>110000</v>
      </c>
      <c r="AI84" s="5">
        <v>115000</v>
      </c>
      <c r="AJ84" s="5">
        <v>120000</v>
      </c>
      <c r="AK84" s="4">
        <v>125000</v>
      </c>
      <c r="AL84" s="4"/>
      <c r="AM84" s="4"/>
    </row>
    <row r="85" spans="1:39" ht="30.75" x14ac:dyDescent="0.3">
      <c r="A85" s="4"/>
      <c r="B85" s="57" t="s">
        <v>216</v>
      </c>
      <c r="C85" s="4" t="s">
        <v>47</v>
      </c>
      <c r="D85" s="4"/>
      <c r="E85" s="4"/>
      <c r="F85" s="4" t="s">
        <v>52</v>
      </c>
      <c r="G85" s="4" t="s">
        <v>52</v>
      </c>
      <c r="H85" s="10">
        <v>5000</v>
      </c>
      <c r="I85" s="4" t="s">
        <v>217</v>
      </c>
      <c r="J85" s="30" t="s">
        <v>218</v>
      </c>
      <c r="K85" s="16">
        <v>300000</v>
      </c>
      <c r="L85" s="30" t="s">
        <v>136</v>
      </c>
      <c r="M85" s="16">
        <v>5000</v>
      </c>
      <c r="N85" s="16">
        <v>10000</v>
      </c>
      <c r="O85" s="5">
        <v>15000</v>
      </c>
      <c r="P85" s="5">
        <v>20000</v>
      </c>
      <c r="Q85" s="5">
        <v>25000</v>
      </c>
      <c r="R85" s="5">
        <v>30000</v>
      </c>
      <c r="S85" s="4">
        <v>35000</v>
      </c>
      <c r="T85" s="5">
        <v>40000</v>
      </c>
      <c r="U85" s="5">
        <v>45000</v>
      </c>
      <c r="V85" s="5">
        <v>50000</v>
      </c>
      <c r="W85" s="5">
        <v>55000</v>
      </c>
      <c r="X85" s="5">
        <v>60000</v>
      </c>
      <c r="Y85" s="5">
        <v>65000</v>
      </c>
      <c r="Z85" s="5">
        <v>70000</v>
      </c>
      <c r="AA85" s="5">
        <v>75000</v>
      </c>
      <c r="AB85" s="5">
        <v>80000</v>
      </c>
      <c r="AC85" s="5">
        <v>85000</v>
      </c>
      <c r="AD85" s="5">
        <v>90000</v>
      </c>
      <c r="AE85" s="5">
        <v>95000</v>
      </c>
      <c r="AF85" s="5">
        <v>100000</v>
      </c>
      <c r="AG85" s="5">
        <v>105000</v>
      </c>
      <c r="AH85" s="5">
        <v>110000</v>
      </c>
      <c r="AI85" s="5">
        <v>115000</v>
      </c>
      <c r="AJ85" s="5">
        <v>120000</v>
      </c>
      <c r="AK85" s="4">
        <v>125000</v>
      </c>
      <c r="AL85" s="4"/>
      <c r="AM85" s="4"/>
    </row>
    <row r="86" spans="1:39" ht="16.5" x14ac:dyDescent="0.3">
      <c r="A86" s="4"/>
      <c r="B86" s="57"/>
      <c r="C86" s="4"/>
      <c r="D86" s="4"/>
      <c r="E86" s="4"/>
      <c r="F86" s="4"/>
      <c r="G86" s="4"/>
      <c r="H86" s="10"/>
      <c r="I86" s="4"/>
      <c r="J86" s="30"/>
      <c r="K86" s="16"/>
      <c r="L86" s="30"/>
      <c r="M86" s="16"/>
      <c r="N86" s="4"/>
      <c r="O86" s="4"/>
      <c r="P86" s="4"/>
      <c r="Q86" s="4"/>
      <c r="R86" s="4"/>
      <c r="S86" s="4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  <c r="AL86" s="4"/>
      <c r="AM86" s="4"/>
    </row>
    <row r="87" spans="1:39" ht="16.5" x14ac:dyDescent="0.3">
      <c r="A87" s="4"/>
      <c r="B87" s="57"/>
      <c r="C87" s="4"/>
      <c r="D87" s="4"/>
      <c r="E87" s="4"/>
      <c r="F87" s="4"/>
      <c r="G87" s="4"/>
      <c r="H87" s="10"/>
      <c r="I87" s="4"/>
      <c r="J87" s="30"/>
      <c r="K87" s="16"/>
      <c r="L87" s="30"/>
      <c r="M87" s="16"/>
      <c r="N87" s="4"/>
      <c r="O87" s="4"/>
      <c r="P87" s="4"/>
      <c r="Q87" s="4"/>
      <c r="R87" s="4"/>
      <c r="S87" s="4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  <c r="AL87" s="4"/>
      <c r="AM87" s="4"/>
    </row>
    <row r="88" spans="1:39" ht="16.5" x14ac:dyDescent="0.3">
      <c r="A88" s="4"/>
      <c r="B88" s="57"/>
      <c r="C88" s="4"/>
      <c r="D88" s="4"/>
      <c r="E88" s="4"/>
      <c r="F88" s="4"/>
      <c r="G88" s="4"/>
      <c r="H88" s="10"/>
      <c r="I88" s="4"/>
      <c r="J88" s="30"/>
      <c r="K88" s="16"/>
      <c r="L88" s="30"/>
      <c r="M88" s="16"/>
      <c r="N88" s="4"/>
      <c r="O88" s="4"/>
      <c r="P88" s="4"/>
      <c r="Q88" s="4"/>
      <c r="R88" s="4"/>
      <c r="S88" s="4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  <c r="AL88" s="4"/>
      <c r="AM88" s="4"/>
    </row>
    <row r="89" spans="1:39" ht="16.5" x14ac:dyDescent="0.3">
      <c r="A89" s="4"/>
      <c r="B89" s="57"/>
      <c r="C89" s="4"/>
      <c r="D89" s="4"/>
      <c r="E89" s="4"/>
      <c r="F89" s="4"/>
      <c r="G89" s="4"/>
      <c r="H89" s="10"/>
      <c r="I89" s="4"/>
      <c r="J89" s="30"/>
      <c r="K89" s="16"/>
      <c r="L89" s="30"/>
      <c r="M89" s="16"/>
      <c r="N89" s="4"/>
      <c r="O89" s="4"/>
      <c r="P89" s="4"/>
      <c r="Q89" s="4"/>
      <c r="R89" s="4"/>
      <c r="S89" s="4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  <c r="AL89" s="4"/>
      <c r="AM89" s="4"/>
    </row>
    <row r="90" spans="1:39" ht="16.5" x14ac:dyDescent="0.3">
      <c r="A90" s="4"/>
      <c r="B90" s="57"/>
      <c r="C90" s="4"/>
      <c r="D90" s="4"/>
      <c r="E90" s="4"/>
      <c r="F90" s="4"/>
      <c r="G90" s="4"/>
      <c r="H90" s="10"/>
      <c r="I90" s="4"/>
      <c r="J90" s="30"/>
      <c r="K90" s="16"/>
      <c r="L90" s="30"/>
      <c r="M90" s="16"/>
      <c r="N90" s="4"/>
      <c r="O90" s="4"/>
      <c r="P90" s="4"/>
      <c r="Q90" s="4"/>
      <c r="R90" s="4"/>
      <c r="S90" s="4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  <c r="AL90" s="4"/>
      <c r="AM90" s="4"/>
    </row>
    <row r="91" spans="1:39" x14ac:dyDescent="0.25">
      <c r="A91" s="4"/>
      <c r="B91" s="39"/>
      <c r="C91" s="4"/>
      <c r="D91" s="4"/>
      <c r="E91" s="4"/>
      <c r="F91" s="4"/>
      <c r="G91" s="4"/>
      <c r="H91" s="10"/>
      <c r="I91" s="4"/>
      <c r="J91" s="30"/>
      <c r="K91" s="16"/>
      <c r="L91" s="30"/>
      <c r="M91" s="16"/>
      <c r="N91" s="4"/>
      <c r="O91" s="4"/>
      <c r="P91" s="4"/>
      <c r="Q91" s="4"/>
      <c r="R91" s="4"/>
      <c r="S91" s="4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  <c r="AL91" s="4"/>
      <c r="AM91" s="4"/>
    </row>
    <row r="92" spans="1:39" x14ac:dyDescent="0.25">
      <c r="A92" s="4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</row>
    <row r="93" spans="1:39" x14ac:dyDescent="0.25"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</row>
    <row r="94" spans="1:39" x14ac:dyDescent="0.25"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</row>
    <row r="95" spans="1:39" x14ac:dyDescent="0.25"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</row>
    <row r="96" spans="1:39" x14ac:dyDescent="0.25"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spans="20:36" x14ac:dyDescent="0.25"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</row>
    <row r="98" spans="20:36" x14ac:dyDescent="0.25"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</row>
    <row r="99" spans="20:36" x14ac:dyDescent="0.25"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</row>
    <row r="100" spans="20:36" x14ac:dyDescent="0.25"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</row>
    <row r="101" spans="20:36" x14ac:dyDescent="0.25"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</row>
    <row r="102" spans="20:36" x14ac:dyDescent="0.25"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</row>
    <row r="103" spans="20:36" x14ac:dyDescent="0.25"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</row>
    <row r="104" spans="20:36" x14ac:dyDescent="0.25"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</row>
    <row r="105" spans="20:36" x14ac:dyDescent="0.25"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</row>
    <row r="106" spans="20:36" x14ac:dyDescent="0.25"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</row>
    <row r="107" spans="20:36" x14ac:dyDescent="0.25"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</row>
    <row r="108" spans="20:36" x14ac:dyDescent="0.25"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</row>
    <row r="109" spans="20:36" x14ac:dyDescent="0.25"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</row>
    <row r="110" spans="20:36" x14ac:dyDescent="0.25"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</row>
    <row r="111" spans="20:36" x14ac:dyDescent="0.25"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</row>
    <row r="112" spans="20:36" x14ac:dyDescent="0.25"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</row>
    <row r="113" spans="20:36" x14ac:dyDescent="0.25"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</row>
    <row r="114" spans="20:36" x14ac:dyDescent="0.25"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</row>
    <row r="115" spans="20:36" x14ac:dyDescent="0.25"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</row>
    <row r="116" spans="20:36" x14ac:dyDescent="0.25"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</row>
    <row r="117" spans="20:36" x14ac:dyDescent="0.25"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</row>
    <row r="118" spans="20:36" x14ac:dyDescent="0.25"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</row>
    <row r="119" spans="20:36" x14ac:dyDescent="0.25"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</row>
    <row r="120" spans="20:36" x14ac:dyDescent="0.25"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</row>
    <row r="121" spans="20:36" x14ac:dyDescent="0.25"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</row>
    <row r="122" spans="20:36" x14ac:dyDescent="0.25"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</row>
    <row r="123" spans="20:36" x14ac:dyDescent="0.25"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</row>
    <row r="124" spans="20:36" x14ac:dyDescent="0.25"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</row>
    <row r="125" spans="20:36" x14ac:dyDescent="0.25"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</row>
    <row r="126" spans="20:36" x14ac:dyDescent="0.25"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</row>
    <row r="127" spans="20:36" x14ac:dyDescent="0.25"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</row>
    <row r="128" spans="20:36" x14ac:dyDescent="0.25"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</row>
    <row r="129" spans="20:36" x14ac:dyDescent="0.25"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</row>
    <row r="130" spans="20:36" x14ac:dyDescent="0.25"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</row>
    <row r="131" spans="20:36" x14ac:dyDescent="0.25"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</row>
    <row r="132" spans="20:36" x14ac:dyDescent="0.25"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</row>
    <row r="133" spans="20:36" x14ac:dyDescent="0.25"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</row>
    <row r="134" spans="20:36" x14ac:dyDescent="0.25"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</row>
    <row r="135" spans="20:36" x14ac:dyDescent="0.25"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</row>
    <row r="136" spans="20:36" x14ac:dyDescent="0.25"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</row>
    <row r="137" spans="20:36" x14ac:dyDescent="0.25"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</row>
    <row r="138" spans="20:36" x14ac:dyDescent="0.25"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</row>
    <row r="139" spans="20:36" x14ac:dyDescent="0.25"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</row>
    <row r="140" spans="20:36" x14ac:dyDescent="0.25"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</row>
    <row r="141" spans="20:36" x14ac:dyDescent="0.25"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</row>
    <row r="142" spans="20:36" x14ac:dyDescent="0.25"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</row>
    <row r="143" spans="20:36" x14ac:dyDescent="0.25"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</row>
    <row r="144" spans="20:36" x14ac:dyDescent="0.25"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</row>
    <row r="145" spans="20:36" x14ac:dyDescent="0.25"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</row>
    <row r="146" spans="20:36" x14ac:dyDescent="0.25"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</row>
    <row r="147" spans="20:36" x14ac:dyDescent="0.25"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</row>
    <row r="148" spans="20:36" x14ac:dyDescent="0.25"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</row>
    <row r="149" spans="20:36" x14ac:dyDescent="0.25"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</row>
    <row r="150" spans="20:36" x14ac:dyDescent="0.25"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</row>
    <row r="151" spans="20:36" x14ac:dyDescent="0.25"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</row>
    <row r="152" spans="20:36" x14ac:dyDescent="0.25"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</row>
    <row r="153" spans="20:36" x14ac:dyDescent="0.25"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</row>
    <row r="154" spans="20:36" x14ac:dyDescent="0.25"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</row>
    <row r="155" spans="20:36" x14ac:dyDescent="0.25"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</row>
    <row r="156" spans="20:36" x14ac:dyDescent="0.25"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</row>
    <row r="157" spans="20:36" x14ac:dyDescent="0.25"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</row>
    <row r="158" spans="20:36" x14ac:dyDescent="0.25"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</row>
    <row r="159" spans="20:36" x14ac:dyDescent="0.25"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</row>
    <row r="160" spans="20:36" x14ac:dyDescent="0.25"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</row>
    <row r="161" spans="20:36" x14ac:dyDescent="0.25"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</row>
    <row r="162" spans="20:36" x14ac:dyDescent="0.25"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</row>
    <row r="163" spans="20:36" x14ac:dyDescent="0.25"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</row>
    <row r="164" spans="20:36" x14ac:dyDescent="0.25"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</row>
    <row r="165" spans="20:36" x14ac:dyDescent="0.25"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</row>
    <row r="166" spans="20:36" x14ac:dyDescent="0.25"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</row>
    <row r="167" spans="20:36" x14ac:dyDescent="0.25"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</row>
    <row r="168" spans="20:36" x14ac:dyDescent="0.25"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</row>
    <row r="169" spans="20:36" x14ac:dyDescent="0.25"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</row>
    <row r="170" spans="20:36" x14ac:dyDescent="0.25"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</row>
    <row r="171" spans="20:36" x14ac:dyDescent="0.25"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</row>
    <row r="172" spans="20:36" x14ac:dyDescent="0.25"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</row>
    <row r="173" spans="20:36" x14ac:dyDescent="0.25"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</row>
    <row r="174" spans="20:36" x14ac:dyDescent="0.25"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</row>
    <row r="175" spans="20:36" x14ac:dyDescent="0.25"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</row>
    <row r="176" spans="20:36" x14ac:dyDescent="0.25"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</row>
    <row r="177" spans="20:36" x14ac:dyDescent="0.25"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</row>
    <row r="178" spans="20:36" x14ac:dyDescent="0.25"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</row>
    <row r="179" spans="20:36" x14ac:dyDescent="0.25"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</row>
    <row r="180" spans="20:36" x14ac:dyDescent="0.25"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</row>
    <row r="181" spans="20:36" x14ac:dyDescent="0.25"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</row>
    <row r="182" spans="20:36" x14ac:dyDescent="0.25"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</row>
    <row r="183" spans="20:36" x14ac:dyDescent="0.25"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</row>
    <row r="184" spans="20:36" x14ac:dyDescent="0.25"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</row>
    <row r="185" spans="20:36" x14ac:dyDescent="0.25"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</row>
    <row r="186" spans="20:36" x14ac:dyDescent="0.25"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</row>
    <row r="187" spans="20:36" x14ac:dyDescent="0.25"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</row>
    <row r="188" spans="20:36" x14ac:dyDescent="0.25"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</row>
    <row r="321" spans="2:3" ht="15.75" thickBot="1" x14ac:dyDescent="0.3"/>
    <row r="322" spans="2:3" ht="15.75" thickBot="1" x14ac:dyDescent="0.3">
      <c r="B322" s="1"/>
      <c r="C322" s="6"/>
    </row>
    <row r="323" spans="2:3" ht="15.75" thickBot="1" x14ac:dyDescent="0.3">
      <c r="B323" s="1"/>
      <c r="C323" s="6"/>
    </row>
    <row r="324" spans="2:3" ht="15.75" thickBot="1" x14ac:dyDescent="0.3">
      <c r="B324" s="1"/>
      <c r="C324" s="6"/>
    </row>
    <row r="325" spans="2:3" ht="15.75" thickBot="1" x14ac:dyDescent="0.3">
      <c r="B325" s="1"/>
      <c r="C325" s="6"/>
    </row>
    <row r="326" spans="2:3" ht="15.75" thickBot="1" x14ac:dyDescent="0.3">
      <c r="B326" s="1"/>
      <c r="C326" s="6"/>
    </row>
    <row r="327" spans="2:3" ht="15.75" thickBot="1" x14ac:dyDescent="0.3">
      <c r="B327" s="1"/>
      <c r="C327" s="6"/>
    </row>
    <row r="328" spans="2:3" ht="15.75" thickBot="1" x14ac:dyDescent="0.3">
      <c r="B328" s="1"/>
      <c r="C328" s="6"/>
    </row>
    <row r="329" spans="2:3" ht="15.75" thickBot="1" x14ac:dyDescent="0.3">
      <c r="B329" s="1"/>
      <c r="C329" s="6"/>
    </row>
    <row r="330" spans="2:3" ht="15.75" thickBot="1" x14ac:dyDescent="0.3">
      <c r="B330" s="1"/>
      <c r="C330" s="6"/>
    </row>
    <row r="331" spans="2:3" ht="15.75" thickBot="1" x14ac:dyDescent="0.3">
      <c r="B331" s="1"/>
      <c r="C331" s="6"/>
    </row>
    <row r="332" spans="2:3" ht="15.75" thickBot="1" x14ac:dyDescent="0.3">
      <c r="B332" s="1"/>
      <c r="C332" s="6"/>
    </row>
    <row r="333" spans="2:3" ht="15.75" thickBot="1" x14ac:dyDescent="0.3">
      <c r="B333" s="1"/>
      <c r="C333" s="6"/>
    </row>
    <row r="334" spans="2:3" ht="15.75" thickBot="1" x14ac:dyDescent="0.3">
      <c r="B334" s="1"/>
      <c r="C334" s="6"/>
    </row>
    <row r="335" spans="2:3" ht="15.75" thickBot="1" x14ac:dyDescent="0.3">
      <c r="B335" s="1"/>
      <c r="C335" s="6"/>
    </row>
    <row r="336" spans="2:3" ht="15.75" thickBot="1" x14ac:dyDescent="0.3">
      <c r="B336" s="1"/>
      <c r="C336" s="6"/>
    </row>
    <row r="337" spans="2:3" ht="15.75" thickBot="1" x14ac:dyDescent="0.3">
      <c r="B337" s="1"/>
      <c r="C337" s="6"/>
    </row>
    <row r="338" spans="2:3" ht="15.75" thickBot="1" x14ac:dyDescent="0.3">
      <c r="B338" s="1"/>
      <c r="C338" s="6"/>
    </row>
    <row r="339" spans="2:3" ht="15.75" thickBot="1" x14ac:dyDescent="0.3">
      <c r="B339" s="1"/>
      <c r="C339" s="6"/>
    </row>
    <row r="340" spans="2:3" ht="15.75" thickBot="1" x14ac:dyDescent="0.3">
      <c r="B340" s="1"/>
      <c r="C340" s="6"/>
    </row>
    <row r="341" spans="2:3" ht="15.75" thickBot="1" x14ac:dyDescent="0.3">
      <c r="B341" s="1"/>
      <c r="C341" s="6"/>
    </row>
    <row r="342" spans="2:3" ht="15.75" thickBot="1" x14ac:dyDescent="0.3">
      <c r="B342" s="1"/>
      <c r="C342" s="6"/>
    </row>
    <row r="343" spans="2:3" ht="15.75" thickBot="1" x14ac:dyDescent="0.3">
      <c r="B343" s="1"/>
      <c r="C343" s="6"/>
    </row>
    <row r="344" spans="2:3" ht="15.75" thickBot="1" x14ac:dyDescent="0.3">
      <c r="B344" s="1"/>
      <c r="C344" s="6"/>
    </row>
    <row r="345" spans="2:3" ht="15.75" thickBot="1" x14ac:dyDescent="0.3">
      <c r="B345" s="1"/>
      <c r="C345" s="6"/>
    </row>
    <row r="346" spans="2:3" ht="15.75" thickBot="1" x14ac:dyDescent="0.3">
      <c r="B346" s="1"/>
      <c r="C346" s="6"/>
    </row>
    <row r="347" spans="2:3" ht="15.75" thickBot="1" x14ac:dyDescent="0.3">
      <c r="B347" s="1"/>
      <c r="C347" s="6"/>
    </row>
    <row r="348" spans="2:3" ht="15.75" thickBot="1" x14ac:dyDescent="0.3">
      <c r="B348" s="1"/>
      <c r="C348" s="6"/>
    </row>
    <row r="349" spans="2:3" ht="15.75" thickBot="1" x14ac:dyDescent="0.3">
      <c r="B349" s="1"/>
      <c r="C349" s="6"/>
    </row>
    <row r="350" spans="2:3" ht="15.75" thickBot="1" x14ac:dyDescent="0.3">
      <c r="B350" s="1"/>
      <c r="C350" s="6"/>
    </row>
    <row r="351" spans="2:3" ht="15.75" thickBot="1" x14ac:dyDescent="0.3">
      <c r="B351" s="1"/>
      <c r="C351" s="6"/>
    </row>
    <row r="352" spans="2:3" ht="15.75" thickBot="1" x14ac:dyDescent="0.3">
      <c r="B352" s="1"/>
      <c r="C352" s="6"/>
    </row>
    <row r="353" spans="2:3" ht="15.75" thickBot="1" x14ac:dyDescent="0.3">
      <c r="B353" s="1"/>
      <c r="C353" s="6"/>
    </row>
    <row r="354" spans="2:3" ht="15.75" thickBot="1" x14ac:dyDescent="0.3">
      <c r="B354" s="1"/>
      <c r="C354" s="6"/>
    </row>
    <row r="355" spans="2:3" ht="15.75" thickBot="1" x14ac:dyDescent="0.3">
      <c r="B355" s="1"/>
      <c r="C355" s="6"/>
    </row>
    <row r="356" spans="2:3" ht="15.75" thickBot="1" x14ac:dyDescent="0.3">
      <c r="B356" s="1"/>
      <c r="C356" s="6"/>
    </row>
    <row r="357" spans="2:3" ht="15.75" thickBot="1" x14ac:dyDescent="0.3">
      <c r="B357" s="1"/>
      <c r="C357" s="6"/>
    </row>
    <row r="358" spans="2:3" ht="15.75" thickBot="1" x14ac:dyDescent="0.3">
      <c r="B358" s="1"/>
      <c r="C358" s="6"/>
    </row>
    <row r="359" spans="2:3" ht="15.75" thickBot="1" x14ac:dyDescent="0.3">
      <c r="B359" s="1"/>
      <c r="C359" s="6"/>
    </row>
    <row r="360" spans="2:3" ht="15.75" thickBot="1" x14ac:dyDescent="0.3">
      <c r="B360" s="1"/>
      <c r="C360" s="6"/>
    </row>
    <row r="361" spans="2:3" ht="15.75" thickBot="1" x14ac:dyDescent="0.3">
      <c r="B361" s="1"/>
      <c r="C361" s="6"/>
    </row>
    <row r="362" spans="2:3" ht="15.75" thickBot="1" x14ac:dyDescent="0.3">
      <c r="B362" s="1"/>
      <c r="C362" s="6"/>
    </row>
    <row r="363" spans="2:3" ht="15.75" thickBot="1" x14ac:dyDescent="0.3">
      <c r="B363" s="1"/>
      <c r="C363" s="6"/>
    </row>
    <row r="364" spans="2:3" ht="15.75" thickBot="1" x14ac:dyDescent="0.3">
      <c r="B364" s="1"/>
      <c r="C364" s="6"/>
    </row>
    <row r="365" spans="2:3" ht="15.75" thickBot="1" x14ac:dyDescent="0.3">
      <c r="B365" s="1"/>
      <c r="C365" s="6"/>
    </row>
    <row r="366" spans="2:3" ht="15.75" thickBot="1" x14ac:dyDescent="0.3">
      <c r="B366" s="1"/>
      <c r="C366" s="6"/>
    </row>
    <row r="367" spans="2:3" ht="15.75" thickBot="1" x14ac:dyDescent="0.3">
      <c r="B367" s="1"/>
      <c r="C367" s="6"/>
    </row>
    <row r="368" spans="2:3" ht="15.75" thickBot="1" x14ac:dyDescent="0.3">
      <c r="B368" s="1"/>
      <c r="C368" s="6"/>
    </row>
    <row r="369" spans="2:3" ht="15.75" thickBot="1" x14ac:dyDescent="0.3">
      <c r="B369" s="1"/>
      <c r="C369" s="6"/>
    </row>
    <row r="370" spans="2:3" ht="15.75" thickBot="1" x14ac:dyDescent="0.3">
      <c r="B370" s="1"/>
      <c r="C370" s="6"/>
    </row>
    <row r="371" spans="2:3" ht="15.75" thickBot="1" x14ac:dyDescent="0.3">
      <c r="B371" s="1"/>
      <c r="C371" s="6"/>
    </row>
    <row r="372" spans="2:3" ht="15.75" thickBot="1" x14ac:dyDescent="0.3">
      <c r="B372" s="1"/>
      <c r="C372" s="6"/>
    </row>
    <row r="373" spans="2:3" ht="15.75" thickBot="1" x14ac:dyDescent="0.3">
      <c r="B373" s="1"/>
      <c r="C373" s="6"/>
    </row>
    <row r="374" spans="2:3" ht="15.75" thickBot="1" x14ac:dyDescent="0.3">
      <c r="B374" s="1"/>
      <c r="C374" s="6"/>
    </row>
    <row r="375" spans="2:3" ht="15.75" thickBot="1" x14ac:dyDescent="0.3">
      <c r="B375" s="1"/>
      <c r="C375" s="6"/>
    </row>
    <row r="376" spans="2:3" ht="15.75" thickBot="1" x14ac:dyDescent="0.3">
      <c r="B376" s="1"/>
      <c r="C376" s="6"/>
    </row>
    <row r="377" spans="2:3" ht="15.75" thickBot="1" x14ac:dyDescent="0.3">
      <c r="B377" s="1"/>
      <c r="C377" s="6"/>
    </row>
    <row r="378" spans="2:3" ht="15.75" thickBot="1" x14ac:dyDescent="0.3">
      <c r="B378" s="1"/>
      <c r="C378" s="6"/>
    </row>
    <row r="379" spans="2:3" ht="15.75" thickBot="1" x14ac:dyDescent="0.3">
      <c r="B379" s="1"/>
      <c r="C379" s="6"/>
    </row>
    <row r="380" spans="2:3" ht="15.75" thickBot="1" x14ac:dyDescent="0.3">
      <c r="B380" s="1"/>
      <c r="C380" s="6"/>
    </row>
    <row r="381" spans="2:3" ht="15.75" thickBot="1" x14ac:dyDescent="0.3">
      <c r="B381" s="1"/>
      <c r="C381" s="6"/>
    </row>
    <row r="382" spans="2:3" ht="15.75" thickBot="1" x14ac:dyDescent="0.3">
      <c r="B382" s="1"/>
      <c r="C382" s="6"/>
    </row>
    <row r="383" spans="2:3" ht="15.75" thickBot="1" x14ac:dyDescent="0.3">
      <c r="B383" s="1"/>
      <c r="C383" s="6"/>
    </row>
    <row r="384" spans="2:3" ht="15.75" thickBot="1" x14ac:dyDescent="0.3">
      <c r="B384" s="1"/>
      <c r="C384" s="6"/>
    </row>
    <row r="385" spans="2:3" ht="15.75" thickBot="1" x14ac:dyDescent="0.3">
      <c r="B385" s="1"/>
      <c r="C385" s="6"/>
    </row>
    <row r="386" spans="2:3" ht="15.75" thickBot="1" x14ac:dyDescent="0.3">
      <c r="B386" s="1"/>
      <c r="C386" s="6"/>
    </row>
    <row r="387" spans="2:3" ht="15.75" thickBot="1" x14ac:dyDescent="0.3">
      <c r="B387" s="1"/>
      <c r="C387" s="6"/>
    </row>
    <row r="388" spans="2:3" ht="15.75" thickBot="1" x14ac:dyDescent="0.3">
      <c r="B388" s="1"/>
      <c r="C388" s="6"/>
    </row>
    <row r="389" spans="2:3" ht="15.75" thickBot="1" x14ac:dyDescent="0.3">
      <c r="B389" s="1"/>
      <c r="C389" s="6"/>
    </row>
    <row r="390" spans="2:3" ht="15.75" thickBot="1" x14ac:dyDescent="0.3">
      <c r="B390" s="1"/>
      <c r="C390" s="6"/>
    </row>
    <row r="391" spans="2:3" ht="15.75" thickBot="1" x14ac:dyDescent="0.3">
      <c r="B391" s="1"/>
      <c r="C391" s="6"/>
    </row>
    <row r="392" spans="2:3" ht="15.75" thickBot="1" x14ac:dyDescent="0.3">
      <c r="B392" s="1"/>
      <c r="C392" s="6"/>
    </row>
    <row r="393" spans="2:3" ht="15.75" thickBot="1" x14ac:dyDescent="0.3">
      <c r="B393" s="1"/>
      <c r="C393" s="6"/>
    </row>
    <row r="394" spans="2:3" ht="15.75" thickBot="1" x14ac:dyDescent="0.3">
      <c r="B394" s="1"/>
      <c r="C394" s="6"/>
    </row>
    <row r="395" spans="2:3" ht="15.75" thickBot="1" x14ac:dyDescent="0.3">
      <c r="B395" s="1"/>
      <c r="C395" s="6"/>
    </row>
    <row r="396" spans="2:3" ht="15.75" thickBot="1" x14ac:dyDescent="0.3">
      <c r="B396" s="1"/>
      <c r="C396" s="6"/>
    </row>
    <row r="397" spans="2:3" ht="15.75" thickBot="1" x14ac:dyDescent="0.3">
      <c r="B397" s="1"/>
      <c r="C397" s="6"/>
    </row>
    <row r="398" spans="2:3" ht="15.75" thickBot="1" x14ac:dyDescent="0.3">
      <c r="B398" s="1"/>
      <c r="C398" s="6"/>
    </row>
    <row r="399" spans="2:3" ht="15.75" thickBot="1" x14ac:dyDescent="0.3">
      <c r="B399" s="1"/>
      <c r="C399" s="6"/>
    </row>
    <row r="400" spans="2:3" ht="15.75" thickBot="1" x14ac:dyDescent="0.3">
      <c r="B400" s="1"/>
      <c r="C400" s="6"/>
    </row>
    <row r="401" spans="2:3" ht="15.75" thickBot="1" x14ac:dyDescent="0.3">
      <c r="B401" s="1"/>
      <c r="C401" s="6"/>
    </row>
    <row r="402" spans="2:3" ht="15.75" thickBot="1" x14ac:dyDescent="0.3">
      <c r="B402" s="1"/>
      <c r="C402" s="6"/>
    </row>
    <row r="403" spans="2:3" ht="15.75" thickBot="1" x14ac:dyDescent="0.3">
      <c r="B403" s="1"/>
      <c r="C403" s="6"/>
    </row>
    <row r="404" spans="2:3" ht="15.75" thickBot="1" x14ac:dyDescent="0.3">
      <c r="B404" s="1"/>
      <c r="C404" s="6"/>
    </row>
    <row r="405" spans="2:3" ht="15.75" thickBot="1" x14ac:dyDescent="0.3">
      <c r="B405" s="1"/>
      <c r="C405" s="6"/>
    </row>
    <row r="406" spans="2:3" ht="15.75" thickBot="1" x14ac:dyDescent="0.3">
      <c r="B406" s="1"/>
      <c r="C406" s="6"/>
    </row>
    <row r="407" spans="2:3" ht="15.75" thickBot="1" x14ac:dyDescent="0.3">
      <c r="B407" s="1"/>
      <c r="C407" s="6"/>
    </row>
    <row r="408" spans="2:3" ht="15.75" thickBot="1" x14ac:dyDescent="0.3">
      <c r="B408" s="1"/>
      <c r="C408" s="6"/>
    </row>
    <row r="409" spans="2:3" ht="15.75" thickBot="1" x14ac:dyDescent="0.3">
      <c r="B409" s="1"/>
      <c r="C409" s="6"/>
    </row>
    <row r="410" spans="2:3" ht="15.75" thickBot="1" x14ac:dyDescent="0.3">
      <c r="B410" s="1"/>
      <c r="C410" s="6"/>
    </row>
    <row r="411" spans="2:3" ht="15.75" thickBot="1" x14ac:dyDescent="0.3">
      <c r="B411" s="1"/>
      <c r="C411" s="6"/>
    </row>
    <row r="412" spans="2:3" ht="15.75" thickBot="1" x14ac:dyDescent="0.3">
      <c r="B412" s="1"/>
      <c r="C412" s="6"/>
    </row>
    <row r="413" spans="2:3" ht="15.75" thickBot="1" x14ac:dyDescent="0.3">
      <c r="B413" s="1"/>
      <c r="C413" s="6"/>
    </row>
    <row r="414" spans="2:3" ht="15.75" thickBot="1" x14ac:dyDescent="0.3">
      <c r="B414" s="1"/>
      <c r="C414" s="6"/>
    </row>
    <row r="415" spans="2:3" ht="15.75" thickBot="1" x14ac:dyDescent="0.3">
      <c r="B415" s="1"/>
      <c r="C415" s="6"/>
    </row>
    <row r="416" spans="2:3" ht="15.75" thickBot="1" x14ac:dyDescent="0.3">
      <c r="B416" s="1"/>
      <c r="C416" s="6"/>
    </row>
    <row r="417" spans="2:3" ht="15.75" thickBot="1" x14ac:dyDescent="0.3">
      <c r="B417" s="1"/>
      <c r="C417" s="6"/>
    </row>
    <row r="418" spans="2:3" ht="15.75" thickBot="1" x14ac:dyDescent="0.3">
      <c r="B418" s="1"/>
      <c r="C418" s="6"/>
    </row>
    <row r="419" spans="2:3" ht="15.75" thickBot="1" x14ac:dyDescent="0.3">
      <c r="B419" s="1"/>
      <c r="C419" s="6"/>
    </row>
    <row r="420" spans="2:3" ht="15.75" thickBot="1" x14ac:dyDescent="0.3">
      <c r="B420" s="1"/>
      <c r="C420" s="6"/>
    </row>
    <row r="421" spans="2:3" ht="15.75" thickBot="1" x14ac:dyDescent="0.3">
      <c r="B421" s="1"/>
      <c r="C421" s="6"/>
    </row>
    <row r="422" spans="2:3" ht="15.75" thickBot="1" x14ac:dyDescent="0.3">
      <c r="B422" s="1"/>
      <c r="C422" s="6"/>
    </row>
    <row r="423" spans="2:3" ht="15.75" thickBot="1" x14ac:dyDescent="0.3">
      <c r="B423" s="1"/>
      <c r="C423" s="6"/>
    </row>
    <row r="424" spans="2:3" ht="15.75" thickBot="1" x14ac:dyDescent="0.3">
      <c r="B424" s="1"/>
      <c r="C424" s="6"/>
    </row>
    <row r="425" spans="2:3" ht="15.75" thickBot="1" x14ac:dyDescent="0.3">
      <c r="B425" s="1"/>
      <c r="C425" s="6"/>
    </row>
    <row r="426" spans="2:3" ht="15.75" thickBot="1" x14ac:dyDescent="0.3">
      <c r="B426" s="1"/>
      <c r="C426" s="6"/>
    </row>
    <row r="427" spans="2:3" ht="15.75" thickBot="1" x14ac:dyDescent="0.3">
      <c r="B427" s="1"/>
      <c r="C427" s="6"/>
    </row>
    <row r="428" spans="2:3" ht="15.75" thickBot="1" x14ac:dyDescent="0.3">
      <c r="B428" s="1"/>
      <c r="C428" s="6"/>
    </row>
    <row r="429" spans="2:3" ht="15.75" thickBot="1" x14ac:dyDescent="0.3">
      <c r="B429" s="1"/>
      <c r="C429" s="6"/>
    </row>
    <row r="430" spans="2:3" ht="15.75" thickBot="1" x14ac:dyDescent="0.3">
      <c r="B430" s="1"/>
      <c r="C430" s="6"/>
    </row>
    <row r="431" spans="2:3" ht="15.75" thickBot="1" x14ac:dyDescent="0.3">
      <c r="B431" s="1"/>
      <c r="C431" s="6"/>
    </row>
    <row r="432" spans="2:3" ht="15.75" thickBot="1" x14ac:dyDescent="0.3">
      <c r="B432" s="1"/>
      <c r="C432" s="6"/>
    </row>
    <row r="433" spans="2:3" ht="15.75" thickBot="1" x14ac:dyDescent="0.3">
      <c r="B433" s="1"/>
      <c r="C433" s="6"/>
    </row>
    <row r="434" spans="2:3" ht="15.75" thickBot="1" x14ac:dyDescent="0.3">
      <c r="B434" s="1"/>
      <c r="C434" s="6"/>
    </row>
    <row r="435" spans="2:3" ht="15.75" thickBot="1" x14ac:dyDescent="0.3">
      <c r="B435" s="1"/>
      <c r="C435" s="6"/>
    </row>
    <row r="436" spans="2:3" ht="15.75" thickBot="1" x14ac:dyDescent="0.3">
      <c r="B436" s="1"/>
      <c r="C436" s="6"/>
    </row>
    <row r="437" spans="2:3" ht="15.75" thickBot="1" x14ac:dyDescent="0.3">
      <c r="B437" s="1"/>
      <c r="C437" s="6"/>
    </row>
    <row r="438" spans="2:3" ht="15.75" thickBot="1" x14ac:dyDescent="0.3">
      <c r="B438" s="1"/>
      <c r="C438" s="6"/>
    </row>
    <row r="439" spans="2:3" ht="15.75" thickBot="1" x14ac:dyDescent="0.3">
      <c r="B439" s="1"/>
      <c r="C439" s="6"/>
    </row>
    <row r="440" spans="2:3" ht="15.75" thickBot="1" x14ac:dyDescent="0.3">
      <c r="B440" s="1"/>
      <c r="C440" s="6"/>
    </row>
    <row r="441" spans="2:3" ht="15.75" thickBot="1" x14ac:dyDescent="0.3">
      <c r="B441" s="1"/>
      <c r="C441" s="6"/>
    </row>
    <row r="442" spans="2:3" ht="15.75" thickBot="1" x14ac:dyDescent="0.3">
      <c r="B442" s="1"/>
      <c r="C442" s="6"/>
    </row>
    <row r="443" spans="2:3" ht="15.75" thickBot="1" x14ac:dyDescent="0.3">
      <c r="B443" s="1"/>
      <c r="C443" s="6"/>
    </row>
    <row r="444" spans="2:3" ht="15.75" thickBot="1" x14ac:dyDescent="0.3">
      <c r="B444" s="1"/>
      <c r="C444" s="6"/>
    </row>
    <row r="445" spans="2:3" ht="15.75" thickBot="1" x14ac:dyDescent="0.3">
      <c r="B445" s="1"/>
      <c r="C445" s="6"/>
    </row>
    <row r="446" spans="2:3" ht="15.75" thickBot="1" x14ac:dyDescent="0.3">
      <c r="B446" s="1"/>
      <c r="C446" s="6"/>
    </row>
    <row r="447" spans="2:3" ht="15.75" thickBot="1" x14ac:dyDescent="0.3">
      <c r="B447" s="1"/>
      <c r="C447" s="6"/>
    </row>
    <row r="448" spans="2:3" ht="15.75" thickBot="1" x14ac:dyDescent="0.3">
      <c r="B448" s="1"/>
      <c r="C448" s="6"/>
    </row>
    <row r="449" spans="2:3" ht="15.75" thickBot="1" x14ac:dyDescent="0.3">
      <c r="B449" s="1"/>
      <c r="C449" s="6"/>
    </row>
    <row r="450" spans="2:3" ht="15.75" thickBot="1" x14ac:dyDescent="0.3">
      <c r="B450" s="1"/>
      <c r="C450" s="6"/>
    </row>
    <row r="451" spans="2:3" ht="15.75" thickBot="1" x14ac:dyDescent="0.3">
      <c r="B451" s="1"/>
      <c r="C451" s="6"/>
    </row>
    <row r="452" spans="2:3" ht="15.75" thickBot="1" x14ac:dyDescent="0.3">
      <c r="B452" s="1"/>
      <c r="C452" s="6"/>
    </row>
    <row r="453" spans="2:3" ht="15.75" thickBot="1" x14ac:dyDescent="0.3">
      <c r="B453" s="1"/>
      <c r="C453" s="6"/>
    </row>
    <row r="454" spans="2:3" ht="15.75" thickBot="1" x14ac:dyDescent="0.3">
      <c r="B454" s="1"/>
      <c r="C454" s="6"/>
    </row>
    <row r="455" spans="2:3" ht="15.75" thickBot="1" x14ac:dyDescent="0.3">
      <c r="B455" s="1"/>
      <c r="C455" s="6"/>
    </row>
    <row r="456" spans="2:3" ht="15.75" thickBot="1" x14ac:dyDescent="0.3">
      <c r="B456" s="1"/>
      <c r="C456" s="6"/>
    </row>
    <row r="457" spans="2:3" ht="15.75" thickBot="1" x14ac:dyDescent="0.3">
      <c r="B457" s="1"/>
      <c r="C457" s="6"/>
    </row>
    <row r="458" spans="2:3" ht="15.75" thickBot="1" x14ac:dyDescent="0.3">
      <c r="B458" s="1"/>
      <c r="C458" s="6"/>
    </row>
    <row r="459" spans="2:3" ht="15.75" thickBot="1" x14ac:dyDescent="0.3">
      <c r="B459" s="1"/>
      <c r="C459" s="6"/>
    </row>
    <row r="460" spans="2:3" ht="15.75" thickBot="1" x14ac:dyDescent="0.3">
      <c r="B460" s="1"/>
      <c r="C460" s="6"/>
    </row>
    <row r="461" spans="2:3" ht="15.75" thickBot="1" x14ac:dyDescent="0.3">
      <c r="B461" s="1"/>
      <c r="C461" s="6"/>
    </row>
    <row r="462" spans="2:3" ht="15.75" thickBot="1" x14ac:dyDescent="0.3">
      <c r="B462" s="1"/>
      <c r="C462" s="6"/>
    </row>
    <row r="463" spans="2:3" ht="15.75" thickBot="1" x14ac:dyDescent="0.3">
      <c r="B463" s="1"/>
      <c r="C463" s="6"/>
    </row>
    <row r="464" spans="2:3" ht="15.75" thickBot="1" x14ac:dyDescent="0.3">
      <c r="B464" s="1"/>
      <c r="C464" s="6"/>
    </row>
    <row r="465" spans="2:3" ht="15.75" thickBot="1" x14ac:dyDescent="0.3">
      <c r="B465" s="1"/>
      <c r="C465" s="6"/>
    </row>
    <row r="466" spans="2:3" ht="15.75" thickBot="1" x14ac:dyDescent="0.3">
      <c r="B466" s="1"/>
      <c r="C466" s="6"/>
    </row>
    <row r="467" spans="2:3" ht="15.75" thickBot="1" x14ac:dyDescent="0.3">
      <c r="B467" s="1"/>
      <c r="C467" s="6"/>
    </row>
    <row r="468" spans="2:3" ht="15.75" thickBot="1" x14ac:dyDescent="0.3">
      <c r="B468" s="1"/>
      <c r="C468" s="6"/>
    </row>
    <row r="469" spans="2:3" ht="15.75" thickBot="1" x14ac:dyDescent="0.3">
      <c r="B469" s="1"/>
      <c r="C469" s="6"/>
    </row>
    <row r="470" spans="2:3" ht="15.75" thickBot="1" x14ac:dyDescent="0.3">
      <c r="B470" s="1"/>
      <c r="C470" s="6"/>
    </row>
    <row r="471" spans="2:3" ht="15.75" thickBot="1" x14ac:dyDescent="0.3">
      <c r="B471" s="1"/>
      <c r="C471" s="6"/>
    </row>
    <row r="472" spans="2:3" ht="15.75" thickBot="1" x14ac:dyDescent="0.3">
      <c r="B472" s="1"/>
      <c r="C472" s="6"/>
    </row>
    <row r="473" spans="2:3" ht="15.75" thickBot="1" x14ac:dyDescent="0.3">
      <c r="B473" s="1"/>
      <c r="C473" s="6"/>
    </row>
    <row r="474" spans="2:3" ht="15.75" thickBot="1" x14ac:dyDescent="0.3">
      <c r="B474" s="1"/>
      <c r="C474" s="6"/>
    </row>
    <row r="475" spans="2:3" ht="15.75" thickBot="1" x14ac:dyDescent="0.3">
      <c r="B475" s="1"/>
      <c r="C475" s="6"/>
    </row>
    <row r="476" spans="2:3" ht="15.75" thickBot="1" x14ac:dyDescent="0.3">
      <c r="B476" s="1"/>
      <c r="C476" s="6"/>
    </row>
    <row r="477" spans="2:3" ht="15.75" thickBot="1" x14ac:dyDescent="0.3">
      <c r="B477" s="1"/>
      <c r="C477" s="6"/>
    </row>
    <row r="478" spans="2:3" ht="15.75" thickBot="1" x14ac:dyDescent="0.3">
      <c r="B478" s="1"/>
      <c r="C478" s="6"/>
    </row>
    <row r="479" spans="2:3" ht="15.75" thickBot="1" x14ac:dyDescent="0.3">
      <c r="B479" s="1"/>
      <c r="C479" s="6"/>
    </row>
    <row r="480" spans="2:3" ht="15.75" thickBot="1" x14ac:dyDescent="0.3">
      <c r="B480" s="1"/>
      <c r="C480" s="6"/>
    </row>
    <row r="481" spans="2:3" ht="15.75" thickBot="1" x14ac:dyDescent="0.3">
      <c r="B481" s="1"/>
      <c r="C481" s="6"/>
    </row>
    <row r="482" spans="2:3" ht="15.75" thickBot="1" x14ac:dyDescent="0.3">
      <c r="B482" s="1"/>
      <c r="C482" s="6"/>
    </row>
    <row r="483" spans="2:3" ht="15.75" thickBot="1" x14ac:dyDescent="0.3">
      <c r="B483" s="1"/>
      <c r="C483" s="6"/>
    </row>
    <row r="484" spans="2:3" ht="15.75" thickBot="1" x14ac:dyDescent="0.3">
      <c r="B484" s="1"/>
      <c r="C484" s="6"/>
    </row>
    <row r="485" spans="2:3" ht="15.75" thickBot="1" x14ac:dyDescent="0.3">
      <c r="B485" s="1"/>
      <c r="C485" s="6"/>
    </row>
    <row r="486" spans="2:3" ht="15.75" thickBot="1" x14ac:dyDescent="0.3">
      <c r="B486" s="1"/>
      <c r="C486" s="6"/>
    </row>
    <row r="487" spans="2:3" ht="15.75" thickBot="1" x14ac:dyDescent="0.3">
      <c r="B487" s="1"/>
      <c r="C487" s="6"/>
    </row>
    <row r="488" spans="2:3" ht="15.75" thickBot="1" x14ac:dyDescent="0.3">
      <c r="B488" s="1"/>
      <c r="C488" s="6"/>
    </row>
    <row r="489" spans="2:3" ht="15.75" thickBot="1" x14ac:dyDescent="0.3">
      <c r="B489" s="1"/>
      <c r="C489" s="6"/>
    </row>
    <row r="490" spans="2:3" ht="15.75" thickBot="1" x14ac:dyDescent="0.3">
      <c r="B490" s="1"/>
      <c r="C490" s="6"/>
    </row>
    <row r="491" spans="2:3" ht="15.75" thickBot="1" x14ac:dyDescent="0.3">
      <c r="B491" s="1"/>
      <c r="C491" s="6"/>
    </row>
    <row r="492" spans="2:3" ht="15.75" thickBot="1" x14ac:dyDescent="0.3">
      <c r="B492" s="1"/>
      <c r="C492" s="6"/>
    </row>
    <row r="493" spans="2:3" ht="15.75" thickBot="1" x14ac:dyDescent="0.3">
      <c r="B493" s="1"/>
      <c r="C493" s="6"/>
    </row>
    <row r="494" spans="2:3" ht="15.75" thickBot="1" x14ac:dyDescent="0.3">
      <c r="B494" s="1"/>
      <c r="C494" s="6"/>
    </row>
    <row r="495" spans="2:3" ht="15.75" thickBot="1" x14ac:dyDescent="0.3">
      <c r="B495" s="1"/>
      <c r="C495" s="6"/>
    </row>
    <row r="496" spans="2:3" ht="15.75" thickBot="1" x14ac:dyDescent="0.3">
      <c r="B496" s="1"/>
      <c r="C496" s="6"/>
    </row>
    <row r="497" spans="2:3" ht="15.75" thickBot="1" x14ac:dyDescent="0.3">
      <c r="B497" s="1"/>
      <c r="C497" s="6"/>
    </row>
    <row r="498" spans="2:3" ht="15.75" thickBot="1" x14ac:dyDescent="0.3">
      <c r="B498" s="1"/>
      <c r="C498" s="6"/>
    </row>
    <row r="499" spans="2:3" ht="15.75" thickBot="1" x14ac:dyDescent="0.3">
      <c r="B499" s="1"/>
      <c r="C499" s="6"/>
    </row>
    <row r="500" spans="2:3" ht="15.75" thickBot="1" x14ac:dyDescent="0.3">
      <c r="B500" s="1"/>
      <c r="C500" s="6"/>
    </row>
    <row r="501" spans="2:3" ht="15.75" thickBot="1" x14ac:dyDescent="0.3">
      <c r="B501" s="1"/>
      <c r="C501" s="6"/>
    </row>
    <row r="502" spans="2:3" ht="15.75" thickBot="1" x14ac:dyDescent="0.3">
      <c r="B502" s="1"/>
      <c r="C502" s="6"/>
    </row>
    <row r="503" spans="2:3" ht="15.75" thickBot="1" x14ac:dyDescent="0.3">
      <c r="B503" s="1"/>
      <c r="C503" s="6"/>
    </row>
    <row r="504" spans="2:3" ht="15.75" thickBot="1" x14ac:dyDescent="0.3">
      <c r="B504" s="1"/>
      <c r="C504" s="6"/>
    </row>
    <row r="505" spans="2:3" ht="15.75" thickBot="1" x14ac:dyDescent="0.3">
      <c r="B505" s="1"/>
      <c r="C505" s="6"/>
    </row>
    <row r="506" spans="2:3" ht="15.75" thickBot="1" x14ac:dyDescent="0.3">
      <c r="B506" s="1"/>
      <c r="C506" s="6"/>
    </row>
    <row r="507" spans="2:3" ht="15.75" thickBot="1" x14ac:dyDescent="0.3">
      <c r="B507" s="1"/>
      <c r="C507" s="6"/>
    </row>
    <row r="508" spans="2:3" ht="15.75" thickBot="1" x14ac:dyDescent="0.3">
      <c r="B508" s="1"/>
      <c r="C508" s="6"/>
    </row>
    <row r="509" spans="2:3" ht="15.75" thickBot="1" x14ac:dyDescent="0.3">
      <c r="B509" s="1"/>
      <c r="C509" s="6"/>
    </row>
    <row r="510" spans="2:3" ht="15.75" thickBot="1" x14ac:dyDescent="0.3">
      <c r="B510" s="1"/>
      <c r="C510" s="6"/>
    </row>
    <row r="511" spans="2:3" ht="15.75" thickBot="1" x14ac:dyDescent="0.3">
      <c r="B511" s="1"/>
      <c r="C511" s="6"/>
    </row>
    <row r="512" spans="2:3" ht="15.75" thickBot="1" x14ac:dyDescent="0.3">
      <c r="B512" s="1"/>
      <c r="C512" s="6"/>
    </row>
    <row r="513" spans="2:3" ht="15.75" thickBot="1" x14ac:dyDescent="0.3">
      <c r="B513" s="1"/>
      <c r="C513" s="6"/>
    </row>
    <row r="514" spans="2:3" ht="15.75" thickBot="1" x14ac:dyDescent="0.3">
      <c r="B514" s="1"/>
      <c r="C514" s="6"/>
    </row>
    <row r="515" spans="2:3" ht="15.75" thickBot="1" x14ac:dyDescent="0.3">
      <c r="B515" s="1"/>
      <c r="C515" s="6"/>
    </row>
    <row r="516" spans="2:3" ht="15.75" thickBot="1" x14ac:dyDescent="0.3">
      <c r="B516" s="1"/>
      <c r="C516" s="6"/>
    </row>
    <row r="517" spans="2:3" ht="15.75" thickBot="1" x14ac:dyDescent="0.3">
      <c r="B517" s="1"/>
      <c r="C517" s="6"/>
    </row>
    <row r="518" spans="2:3" ht="15.75" thickBot="1" x14ac:dyDescent="0.3">
      <c r="B518" s="1"/>
      <c r="C518" s="6"/>
    </row>
    <row r="519" spans="2:3" ht="15.75" thickBot="1" x14ac:dyDescent="0.3">
      <c r="B519" s="1"/>
      <c r="C519" s="6"/>
    </row>
    <row r="520" spans="2:3" ht="15.75" thickBot="1" x14ac:dyDescent="0.3">
      <c r="B520" s="1"/>
      <c r="C520" s="6"/>
    </row>
    <row r="521" spans="2:3" ht="15.75" thickBot="1" x14ac:dyDescent="0.3">
      <c r="B521" s="1"/>
      <c r="C521" s="6"/>
    </row>
    <row r="522" spans="2:3" ht="15.75" thickBot="1" x14ac:dyDescent="0.3">
      <c r="B522" s="1"/>
      <c r="C522" s="6"/>
    </row>
    <row r="523" spans="2:3" ht="15.75" thickBot="1" x14ac:dyDescent="0.3">
      <c r="B523" s="1"/>
      <c r="C523" s="6"/>
    </row>
    <row r="524" spans="2:3" ht="15.75" thickBot="1" x14ac:dyDescent="0.3">
      <c r="B524" s="1"/>
      <c r="C524" s="6"/>
    </row>
    <row r="525" spans="2:3" ht="15.75" thickBot="1" x14ac:dyDescent="0.3">
      <c r="B525" s="1"/>
      <c r="C525" s="6"/>
    </row>
    <row r="526" spans="2:3" ht="15.75" thickBot="1" x14ac:dyDescent="0.3">
      <c r="B526" s="1"/>
      <c r="C526" s="6"/>
    </row>
    <row r="527" spans="2:3" ht="15.75" thickBot="1" x14ac:dyDescent="0.3">
      <c r="B527" s="1"/>
      <c r="C527" s="6"/>
    </row>
    <row r="528" spans="2:3" ht="15.75" thickBot="1" x14ac:dyDescent="0.3">
      <c r="B528" s="1"/>
      <c r="C528" s="6"/>
    </row>
    <row r="529" spans="2:3" ht="15.75" thickBot="1" x14ac:dyDescent="0.3">
      <c r="B529" s="1"/>
      <c r="C529" s="6"/>
    </row>
    <row r="530" spans="2:3" ht="15.75" thickBot="1" x14ac:dyDescent="0.3">
      <c r="B530" s="1"/>
      <c r="C530" s="6"/>
    </row>
    <row r="531" spans="2:3" ht="15.75" thickBot="1" x14ac:dyDescent="0.3">
      <c r="B531" s="1"/>
      <c r="C531" s="6"/>
    </row>
    <row r="532" spans="2:3" ht="15.75" thickBot="1" x14ac:dyDescent="0.3">
      <c r="B532" s="1"/>
      <c r="C532" s="6"/>
    </row>
    <row r="533" spans="2:3" ht="15.75" thickBot="1" x14ac:dyDescent="0.3">
      <c r="B533" s="1"/>
      <c r="C533" s="6"/>
    </row>
    <row r="534" spans="2:3" ht="15.75" thickBot="1" x14ac:dyDescent="0.3">
      <c r="B534" s="1"/>
      <c r="C534" s="6"/>
    </row>
    <row r="535" spans="2:3" ht="15.75" thickBot="1" x14ac:dyDescent="0.3">
      <c r="B535" s="1"/>
      <c r="C535" s="6"/>
    </row>
    <row r="536" spans="2:3" ht="15.75" thickBot="1" x14ac:dyDescent="0.3">
      <c r="B536" s="1"/>
      <c r="C536" s="6"/>
    </row>
    <row r="537" spans="2:3" ht="15.75" thickBot="1" x14ac:dyDescent="0.3">
      <c r="B537" s="1"/>
      <c r="C537" s="6"/>
    </row>
    <row r="538" spans="2:3" ht="15.75" thickBot="1" x14ac:dyDescent="0.3">
      <c r="B538" s="1"/>
      <c r="C538" s="6"/>
    </row>
    <row r="539" spans="2:3" ht="15.75" thickBot="1" x14ac:dyDescent="0.3">
      <c r="B539" s="1"/>
      <c r="C539" s="6"/>
    </row>
    <row r="540" spans="2:3" ht="15.75" thickBot="1" x14ac:dyDescent="0.3">
      <c r="B540" s="1"/>
      <c r="C540" s="6"/>
    </row>
    <row r="541" spans="2:3" ht="15.75" thickBot="1" x14ac:dyDescent="0.3">
      <c r="B541" s="1"/>
      <c r="C541" s="6"/>
    </row>
    <row r="542" spans="2:3" ht="15.75" thickBot="1" x14ac:dyDescent="0.3">
      <c r="B542" s="1"/>
      <c r="C542" s="6"/>
    </row>
    <row r="543" spans="2:3" ht="15.75" thickBot="1" x14ac:dyDescent="0.3">
      <c r="B543" s="1"/>
      <c r="C543" s="6"/>
    </row>
    <row r="544" spans="2:3" ht="15.75" thickBot="1" x14ac:dyDescent="0.3">
      <c r="B544" s="1"/>
      <c r="C544" s="6"/>
    </row>
    <row r="545" spans="2:3" ht="15.75" thickBot="1" x14ac:dyDescent="0.3">
      <c r="B545" s="1"/>
      <c r="C545" s="6"/>
    </row>
    <row r="546" spans="2:3" ht="15.75" thickBot="1" x14ac:dyDescent="0.3">
      <c r="B546" s="1"/>
      <c r="C546" s="6"/>
    </row>
    <row r="547" spans="2:3" ht="15.75" thickBot="1" x14ac:dyDescent="0.3">
      <c r="B547" s="1"/>
      <c r="C547" s="6"/>
    </row>
    <row r="548" spans="2:3" ht="15.75" thickBot="1" x14ac:dyDescent="0.3">
      <c r="B548" s="1"/>
      <c r="C548" s="6"/>
    </row>
    <row r="549" spans="2:3" ht="15.75" thickBot="1" x14ac:dyDescent="0.3">
      <c r="B549" s="1"/>
      <c r="C549" s="6"/>
    </row>
    <row r="550" spans="2:3" ht="15.75" thickBot="1" x14ac:dyDescent="0.3">
      <c r="B550" s="1"/>
      <c r="C550" s="6"/>
    </row>
    <row r="551" spans="2:3" ht="15.75" thickBot="1" x14ac:dyDescent="0.3">
      <c r="B551" s="1"/>
      <c r="C551" s="6"/>
    </row>
    <row r="552" spans="2:3" ht="15.75" thickBot="1" x14ac:dyDescent="0.3">
      <c r="B552" s="1"/>
      <c r="C552" s="6"/>
    </row>
    <row r="553" spans="2:3" ht="15.75" thickBot="1" x14ac:dyDescent="0.3">
      <c r="B553" s="1"/>
      <c r="C553" s="6"/>
    </row>
    <row r="554" spans="2:3" ht="15.75" thickBot="1" x14ac:dyDescent="0.3">
      <c r="B554" s="1"/>
      <c r="C554" s="6"/>
    </row>
    <row r="555" spans="2:3" ht="15.75" thickBot="1" x14ac:dyDescent="0.3">
      <c r="B555" s="1"/>
      <c r="C555" s="6"/>
    </row>
    <row r="556" spans="2:3" ht="15.75" thickBot="1" x14ac:dyDescent="0.3">
      <c r="B556" s="1"/>
      <c r="C556" s="6"/>
    </row>
    <row r="557" spans="2:3" ht="15.75" thickBot="1" x14ac:dyDescent="0.3">
      <c r="B557" s="1"/>
      <c r="C557" s="6"/>
    </row>
    <row r="558" spans="2:3" ht="15.75" thickBot="1" x14ac:dyDescent="0.3">
      <c r="B558" s="1"/>
      <c r="C558" s="6"/>
    </row>
    <row r="559" spans="2:3" ht="15.75" thickBot="1" x14ac:dyDescent="0.3">
      <c r="B559" s="1"/>
      <c r="C559" s="6"/>
    </row>
    <row r="560" spans="2:3" ht="15.75" thickBot="1" x14ac:dyDescent="0.3">
      <c r="B560" s="1"/>
      <c r="C560" s="6"/>
    </row>
    <row r="561" spans="2:3" ht="15.75" thickBot="1" x14ac:dyDescent="0.3">
      <c r="B561" s="1"/>
      <c r="C561" s="6"/>
    </row>
    <row r="562" spans="2:3" ht="15.75" thickBot="1" x14ac:dyDescent="0.3">
      <c r="B562" s="1"/>
      <c r="C562" s="6"/>
    </row>
    <row r="563" spans="2:3" ht="15.75" thickBot="1" x14ac:dyDescent="0.3">
      <c r="B563" s="1"/>
      <c r="C563" s="6"/>
    </row>
    <row r="564" spans="2:3" ht="15.75" thickBot="1" x14ac:dyDescent="0.3">
      <c r="B564" s="1"/>
      <c r="C564" s="6"/>
    </row>
    <row r="565" spans="2:3" ht="15.75" thickBot="1" x14ac:dyDescent="0.3">
      <c r="B565" s="1"/>
      <c r="C565" s="6"/>
    </row>
    <row r="566" spans="2:3" ht="15.75" thickBot="1" x14ac:dyDescent="0.3">
      <c r="B566" s="1"/>
      <c r="C566" s="6"/>
    </row>
    <row r="567" spans="2:3" ht="15.75" thickBot="1" x14ac:dyDescent="0.3">
      <c r="B567" s="1"/>
      <c r="C567" s="6"/>
    </row>
    <row r="568" spans="2:3" ht="15.75" thickBot="1" x14ac:dyDescent="0.3">
      <c r="B568" s="1"/>
      <c r="C568" s="6"/>
    </row>
    <row r="569" spans="2:3" ht="15.75" thickBot="1" x14ac:dyDescent="0.3">
      <c r="B569" s="1"/>
      <c r="C569" s="6"/>
    </row>
    <row r="570" spans="2:3" ht="15.75" thickBot="1" x14ac:dyDescent="0.3">
      <c r="B570" s="1"/>
      <c r="C570" s="6"/>
    </row>
    <row r="571" spans="2:3" ht="15.75" thickBot="1" x14ac:dyDescent="0.3">
      <c r="B571" s="1"/>
      <c r="C571" s="6"/>
    </row>
    <row r="572" spans="2:3" ht="15.75" thickBot="1" x14ac:dyDescent="0.3">
      <c r="B572" s="1"/>
      <c r="C572" s="6"/>
    </row>
    <row r="573" spans="2:3" ht="15.75" thickBot="1" x14ac:dyDescent="0.3">
      <c r="B573" s="1"/>
      <c r="C573" s="6"/>
    </row>
    <row r="574" spans="2:3" ht="15.75" thickBot="1" x14ac:dyDescent="0.3">
      <c r="B574" s="1"/>
      <c r="C574" s="6"/>
    </row>
    <row r="575" spans="2:3" ht="15.75" thickBot="1" x14ac:dyDescent="0.3">
      <c r="B575" s="1"/>
      <c r="C575" s="6"/>
    </row>
    <row r="576" spans="2:3" ht="15.75" thickBot="1" x14ac:dyDescent="0.3">
      <c r="B576" s="1"/>
      <c r="C576" s="6"/>
    </row>
    <row r="577" spans="2:3" ht="15.75" thickBot="1" x14ac:dyDescent="0.3">
      <c r="B577" s="1"/>
      <c r="C577" s="6"/>
    </row>
    <row r="578" spans="2:3" ht="15.75" thickBot="1" x14ac:dyDescent="0.3">
      <c r="B578" s="1"/>
      <c r="C578" s="6"/>
    </row>
    <row r="579" spans="2:3" ht="15.75" thickBot="1" x14ac:dyDescent="0.3">
      <c r="B579" s="1"/>
      <c r="C579" s="6"/>
    </row>
    <row r="580" spans="2:3" ht="15.75" thickBot="1" x14ac:dyDescent="0.3">
      <c r="B580" s="1"/>
      <c r="C580" s="6"/>
    </row>
    <row r="581" spans="2:3" ht="15.75" thickBot="1" x14ac:dyDescent="0.3">
      <c r="B581" s="1"/>
      <c r="C581" s="6"/>
    </row>
    <row r="582" spans="2:3" ht="15.75" thickBot="1" x14ac:dyDescent="0.3">
      <c r="B582" s="1"/>
      <c r="C582" s="6"/>
    </row>
    <row r="583" spans="2:3" ht="15.75" thickBot="1" x14ac:dyDescent="0.3">
      <c r="B583" s="1"/>
      <c r="C583" s="6"/>
    </row>
    <row r="584" spans="2:3" ht="15.75" thickBot="1" x14ac:dyDescent="0.3">
      <c r="B584" s="1"/>
      <c r="C584" s="6"/>
    </row>
    <row r="585" spans="2:3" ht="15.75" thickBot="1" x14ac:dyDescent="0.3">
      <c r="B585" s="1"/>
      <c r="C585" s="6"/>
    </row>
    <row r="586" spans="2:3" ht="15.75" thickBot="1" x14ac:dyDescent="0.3">
      <c r="B586" s="1"/>
      <c r="C586" s="6"/>
    </row>
    <row r="587" spans="2:3" ht="15.75" thickBot="1" x14ac:dyDescent="0.3">
      <c r="B587" s="1"/>
      <c r="C587" s="6"/>
    </row>
    <row r="588" spans="2:3" ht="15.75" thickBot="1" x14ac:dyDescent="0.3">
      <c r="B588" s="1"/>
      <c r="C588" s="6"/>
    </row>
    <row r="589" spans="2:3" ht="15.75" thickBot="1" x14ac:dyDescent="0.3">
      <c r="B589" s="1"/>
      <c r="C589" s="6"/>
    </row>
    <row r="590" spans="2:3" ht="15.75" thickBot="1" x14ac:dyDescent="0.3">
      <c r="B590" s="1"/>
      <c r="C590" s="6"/>
    </row>
    <row r="591" spans="2:3" ht="15.75" thickBot="1" x14ac:dyDescent="0.3">
      <c r="B591" s="1"/>
      <c r="C591" s="6"/>
    </row>
    <row r="592" spans="2:3" ht="15.75" thickBot="1" x14ac:dyDescent="0.3">
      <c r="B592" s="1"/>
      <c r="C592" s="6"/>
    </row>
    <row r="593" spans="2:3" ht="15.75" thickBot="1" x14ac:dyDescent="0.3">
      <c r="B593" s="1"/>
      <c r="C593" s="6"/>
    </row>
    <row r="594" spans="2:3" ht="15.75" thickBot="1" x14ac:dyDescent="0.3">
      <c r="B594" s="1"/>
      <c r="C594" s="6"/>
    </row>
    <row r="595" spans="2:3" ht="15.75" thickBot="1" x14ac:dyDescent="0.3">
      <c r="B595" s="1"/>
      <c r="C595" s="6"/>
    </row>
    <row r="596" spans="2:3" ht="15.75" thickBot="1" x14ac:dyDescent="0.3">
      <c r="B596" s="1"/>
      <c r="C596" s="6"/>
    </row>
    <row r="597" spans="2:3" ht="15.75" thickBot="1" x14ac:dyDescent="0.3">
      <c r="B597" s="1"/>
      <c r="C597" s="6"/>
    </row>
    <row r="598" spans="2:3" ht="15.75" thickBot="1" x14ac:dyDescent="0.3">
      <c r="B598" s="1"/>
      <c r="C598" s="6"/>
    </row>
    <row r="599" spans="2:3" ht="15.75" thickBot="1" x14ac:dyDescent="0.3">
      <c r="B599" s="1"/>
      <c r="C599" s="6"/>
    </row>
    <row r="600" spans="2:3" ht="15.75" thickBot="1" x14ac:dyDescent="0.3">
      <c r="B600" s="1"/>
      <c r="C600" s="6"/>
    </row>
    <row r="601" spans="2:3" ht="15.75" thickBot="1" x14ac:dyDescent="0.3">
      <c r="B601" s="1"/>
      <c r="C601" s="6"/>
    </row>
    <row r="602" spans="2:3" ht="15.75" thickBot="1" x14ac:dyDescent="0.3">
      <c r="B602" s="1"/>
      <c r="C602" s="6"/>
    </row>
    <row r="603" spans="2:3" ht="15.75" thickBot="1" x14ac:dyDescent="0.3">
      <c r="B603" s="1"/>
      <c r="C603" s="6"/>
    </row>
    <row r="604" spans="2:3" ht="15.75" thickBot="1" x14ac:dyDescent="0.3">
      <c r="B604" s="1"/>
      <c r="C604" s="6"/>
    </row>
    <row r="605" spans="2:3" ht="15.75" thickBot="1" x14ac:dyDescent="0.3">
      <c r="B605" s="1"/>
      <c r="C605" s="6"/>
    </row>
    <row r="606" spans="2:3" ht="15.75" thickBot="1" x14ac:dyDescent="0.3">
      <c r="B606" s="1"/>
      <c r="C606" s="6"/>
    </row>
    <row r="607" spans="2:3" ht="15.75" thickBot="1" x14ac:dyDescent="0.3">
      <c r="B607" s="1"/>
      <c r="C607" s="6"/>
    </row>
    <row r="608" spans="2:3" ht="15.75" thickBot="1" x14ac:dyDescent="0.3">
      <c r="B608" s="1"/>
      <c r="C608" s="6"/>
    </row>
    <row r="609" spans="2:3" ht="15.75" thickBot="1" x14ac:dyDescent="0.3">
      <c r="B609" s="1"/>
      <c r="C609" s="6"/>
    </row>
    <row r="610" spans="2:3" ht="15.75" thickBot="1" x14ac:dyDescent="0.3">
      <c r="B610" s="1"/>
      <c r="C610" s="6"/>
    </row>
    <row r="611" spans="2:3" ht="15.75" thickBot="1" x14ac:dyDescent="0.3">
      <c r="B611" s="1"/>
      <c r="C611" s="6"/>
    </row>
    <row r="612" spans="2:3" ht="15.75" thickBot="1" x14ac:dyDescent="0.3">
      <c r="B612" s="1"/>
      <c r="C612" s="6"/>
    </row>
    <row r="613" spans="2:3" ht="15.75" thickBot="1" x14ac:dyDescent="0.3">
      <c r="B613" s="1"/>
      <c r="C613" s="6"/>
    </row>
    <row r="614" spans="2:3" ht="15.75" thickBot="1" x14ac:dyDescent="0.3">
      <c r="B614" s="1"/>
      <c r="C614" s="6"/>
    </row>
    <row r="615" spans="2:3" ht="15.75" thickBot="1" x14ac:dyDescent="0.3">
      <c r="B615" s="1"/>
      <c r="C615" s="6"/>
    </row>
    <row r="616" spans="2:3" ht="15.75" thickBot="1" x14ac:dyDescent="0.3">
      <c r="B616" s="1"/>
      <c r="C616" s="6"/>
    </row>
    <row r="617" spans="2:3" ht="15.75" thickBot="1" x14ac:dyDescent="0.3">
      <c r="B617" s="1"/>
      <c r="C617" s="6"/>
    </row>
    <row r="618" spans="2:3" ht="15.75" thickBot="1" x14ac:dyDescent="0.3">
      <c r="B618" s="1"/>
      <c r="C618" s="6"/>
    </row>
    <row r="619" spans="2:3" ht="15.75" thickBot="1" x14ac:dyDescent="0.3">
      <c r="B619" s="1"/>
      <c r="C619" s="6"/>
    </row>
    <row r="620" spans="2:3" ht="15.75" thickBot="1" x14ac:dyDescent="0.3">
      <c r="B620" s="1"/>
      <c r="C620" s="6"/>
    </row>
    <row r="621" spans="2:3" ht="15.75" thickBot="1" x14ac:dyDescent="0.3">
      <c r="B621" s="1"/>
      <c r="C621" s="6"/>
    </row>
    <row r="622" spans="2:3" ht="15.75" thickBot="1" x14ac:dyDescent="0.3">
      <c r="B622" s="1"/>
      <c r="C622" s="6"/>
    </row>
    <row r="623" spans="2:3" ht="15.75" thickBot="1" x14ac:dyDescent="0.3">
      <c r="B623" s="1"/>
      <c r="C623" s="6"/>
    </row>
    <row r="624" spans="2:3" ht="15.75" thickBot="1" x14ac:dyDescent="0.3">
      <c r="B624" s="1"/>
      <c r="C624" s="6"/>
    </row>
    <row r="625" spans="2:3" ht="15.75" thickBot="1" x14ac:dyDescent="0.3">
      <c r="B625" s="1"/>
      <c r="C625" s="6"/>
    </row>
    <row r="626" spans="2:3" ht="15.75" thickBot="1" x14ac:dyDescent="0.3">
      <c r="B626" s="1"/>
      <c r="C626" s="6"/>
    </row>
    <row r="627" spans="2:3" ht="15.75" thickBot="1" x14ac:dyDescent="0.3">
      <c r="B627" s="1"/>
      <c r="C627" s="6"/>
    </row>
    <row r="628" spans="2:3" ht="15.75" thickBot="1" x14ac:dyDescent="0.3">
      <c r="B628" s="1"/>
      <c r="C628" s="6"/>
    </row>
    <row r="629" spans="2:3" ht="15.75" thickBot="1" x14ac:dyDescent="0.3">
      <c r="B629" s="1"/>
      <c r="C629" s="6"/>
    </row>
    <row r="630" spans="2:3" ht="15.75" thickBot="1" x14ac:dyDescent="0.3">
      <c r="B630" s="1"/>
      <c r="C630" s="6"/>
    </row>
    <row r="631" spans="2:3" ht="15.75" thickBot="1" x14ac:dyDescent="0.3">
      <c r="B631" s="1"/>
      <c r="C631" s="6"/>
    </row>
    <row r="632" spans="2:3" ht="15.75" thickBot="1" x14ac:dyDescent="0.3">
      <c r="B632" s="1"/>
      <c r="C632" s="6"/>
    </row>
    <row r="633" spans="2:3" ht="15.75" thickBot="1" x14ac:dyDescent="0.3">
      <c r="B633" s="1"/>
      <c r="C633" s="6"/>
    </row>
    <row r="634" spans="2:3" ht="15.75" thickBot="1" x14ac:dyDescent="0.3">
      <c r="B634" s="1"/>
      <c r="C634" s="6"/>
    </row>
    <row r="635" spans="2:3" ht="15.75" thickBot="1" x14ac:dyDescent="0.3">
      <c r="B635" s="1"/>
      <c r="C635" s="6"/>
    </row>
    <row r="636" spans="2:3" ht="15.75" thickBot="1" x14ac:dyDescent="0.3">
      <c r="B636" s="1"/>
      <c r="C636" s="6"/>
    </row>
    <row r="637" spans="2:3" ht="15.75" thickBot="1" x14ac:dyDescent="0.3">
      <c r="B637" s="1"/>
      <c r="C637" s="6"/>
    </row>
    <row r="638" spans="2:3" ht="15.75" thickBot="1" x14ac:dyDescent="0.3">
      <c r="B638" s="1"/>
      <c r="C638" s="6"/>
    </row>
    <row r="639" spans="2:3" ht="15.75" thickBot="1" x14ac:dyDescent="0.3">
      <c r="B639" s="1"/>
      <c r="C639" s="6"/>
    </row>
    <row r="640" spans="2:3" ht="15.75" thickBot="1" x14ac:dyDescent="0.3">
      <c r="B640" s="1"/>
      <c r="C640" s="6"/>
    </row>
    <row r="641" spans="2:3" ht="15.75" thickBot="1" x14ac:dyDescent="0.3">
      <c r="B641" s="1"/>
      <c r="C641" s="6"/>
    </row>
    <row r="642" spans="2:3" ht="15.75" thickBot="1" x14ac:dyDescent="0.3">
      <c r="B642" s="1"/>
      <c r="C642" s="6"/>
    </row>
    <row r="643" spans="2:3" ht="15.75" thickBot="1" x14ac:dyDescent="0.3">
      <c r="B643" s="1"/>
      <c r="C643" s="6"/>
    </row>
    <row r="644" spans="2:3" ht="15.75" thickBot="1" x14ac:dyDescent="0.3">
      <c r="B644" s="1"/>
      <c r="C644" s="6"/>
    </row>
    <row r="645" spans="2:3" ht="15.75" thickBot="1" x14ac:dyDescent="0.3">
      <c r="B645" s="1"/>
      <c r="C645" s="6"/>
    </row>
    <row r="646" spans="2:3" ht="15.75" thickBot="1" x14ac:dyDescent="0.3">
      <c r="B646" s="1"/>
      <c r="C646" s="6"/>
    </row>
    <row r="647" spans="2:3" ht="15.75" thickBot="1" x14ac:dyDescent="0.3">
      <c r="B647" s="1"/>
      <c r="C647" s="6"/>
    </row>
    <row r="648" spans="2:3" ht="15.75" thickBot="1" x14ac:dyDescent="0.3">
      <c r="B648" s="1"/>
      <c r="C648" s="6"/>
    </row>
    <row r="649" spans="2:3" ht="15.75" thickBot="1" x14ac:dyDescent="0.3">
      <c r="B649" s="1"/>
      <c r="C649" s="6"/>
    </row>
    <row r="650" spans="2:3" ht="15.75" thickBot="1" x14ac:dyDescent="0.3">
      <c r="B650" s="1"/>
      <c r="C650" s="6"/>
    </row>
    <row r="651" spans="2:3" ht="15.75" thickBot="1" x14ac:dyDescent="0.3">
      <c r="B651" s="1"/>
      <c r="C651" s="6"/>
    </row>
    <row r="652" spans="2:3" ht="15.75" thickBot="1" x14ac:dyDescent="0.3">
      <c r="B652" s="1"/>
      <c r="C652" s="6"/>
    </row>
    <row r="653" spans="2:3" ht="15.75" thickBot="1" x14ac:dyDescent="0.3">
      <c r="B653" s="1"/>
      <c r="C653" s="6"/>
    </row>
    <row r="654" spans="2:3" ht="15.75" thickBot="1" x14ac:dyDescent="0.3">
      <c r="B654" s="1"/>
      <c r="C654" s="6"/>
    </row>
    <row r="655" spans="2:3" ht="15.75" thickBot="1" x14ac:dyDescent="0.3">
      <c r="B655" s="1"/>
      <c r="C655" s="6"/>
    </row>
    <row r="656" spans="2:3" ht="15.75" thickBot="1" x14ac:dyDescent="0.3">
      <c r="B656" s="1"/>
      <c r="C656" s="6"/>
    </row>
    <row r="657" spans="2:3" ht="15.75" thickBot="1" x14ac:dyDescent="0.3">
      <c r="B657" s="1"/>
      <c r="C657" s="6"/>
    </row>
    <row r="658" spans="2:3" ht="15.75" thickBot="1" x14ac:dyDescent="0.3">
      <c r="B658" s="1"/>
      <c r="C658" s="6"/>
    </row>
    <row r="659" spans="2:3" ht="15.75" thickBot="1" x14ac:dyDescent="0.3">
      <c r="B659" s="1"/>
      <c r="C659" s="6"/>
    </row>
    <row r="660" spans="2:3" ht="15.75" thickBot="1" x14ac:dyDescent="0.3">
      <c r="B660" s="1"/>
      <c r="C660" s="6"/>
    </row>
    <row r="661" spans="2:3" ht="15.75" thickBot="1" x14ac:dyDescent="0.3">
      <c r="B661" s="1"/>
      <c r="C661" s="6"/>
    </row>
    <row r="662" spans="2:3" ht="15.75" thickBot="1" x14ac:dyDescent="0.3">
      <c r="B662" s="1"/>
      <c r="C662" s="6"/>
    </row>
    <row r="663" spans="2:3" ht="15.75" thickBot="1" x14ac:dyDescent="0.3">
      <c r="B663" s="1"/>
      <c r="C663" s="6"/>
    </row>
    <row r="664" spans="2:3" ht="15.75" thickBot="1" x14ac:dyDescent="0.3">
      <c r="B664" s="1"/>
      <c r="C664" s="6"/>
    </row>
    <row r="665" spans="2:3" ht="15.75" thickBot="1" x14ac:dyDescent="0.3">
      <c r="B665" s="1"/>
      <c r="C665" s="6"/>
    </row>
    <row r="666" spans="2:3" ht="15.75" thickBot="1" x14ac:dyDescent="0.3">
      <c r="B666" s="1"/>
      <c r="C666" s="6"/>
    </row>
    <row r="667" spans="2:3" ht="15.75" thickBot="1" x14ac:dyDescent="0.3">
      <c r="B667" s="1"/>
      <c r="C667" s="6"/>
    </row>
    <row r="668" spans="2:3" ht="15.75" thickBot="1" x14ac:dyDescent="0.3">
      <c r="B668" s="1"/>
      <c r="C668" s="6"/>
    </row>
    <row r="669" spans="2:3" ht="15.75" thickBot="1" x14ac:dyDescent="0.3">
      <c r="B669" s="1"/>
      <c r="C669" s="6"/>
    </row>
    <row r="670" spans="2:3" ht="15.75" thickBot="1" x14ac:dyDescent="0.3">
      <c r="B670" s="1"/>
      <c r="C670" s="6"/>
    </row>
    <row r="671" spans="2:3" ht="15.75" thickBot="1" x14ac:dyDescent="0.3">
      <c r="B671" s="1"/>
      <c r="C671" s="6"/>
    </row>
    <row r="672" spans="2:3" ht="15.75" thickBot="1" x14ac:dyDescent="0.3">
      <c r="B672" s="1"/>
      <c r="C672" s="6"/>
    </row>
    <row r="673" spans="2:3" ht="15.75" thickBot="1" x14ac:dyDescent="0.3">
      <c r="B673" s="1"/>
      <c r="C673" s="6"/>
    </row>
    <row r="674" spans="2:3" ht="15.75" thickBot="1" x14ac:dyDescent="0.3">
      <c r="B674" s="1"/>
      <c r="C674" s="6"/>
    </row>
    <row r="675" spans="2:3" ht="15.75" thickBot="1" x14ac:dyDescent="0.3">
      <c r="B675" s="1"/>
      <c r="C675" s="6"/>
    </row>
    <row r="676" spans="2:3" ht="15.75" thickBot="1" x14ac:dyDescent="0.3">
      <c r="B676" s="1"/>
      <c r="C676" s="6"/>
    </row>
    <row r="677" spans="2:3" ht="15.75" thickBot="1" x14ac:dyDescent="0.3">
      <c r="B677" s="1"/>
      <c r="C677" s="6"/>
    </row>
    <row r="678" spans="2:3" ht="15.75" thickBot="1" x14ac:dyDescent="0.3">
      <c r="B678" s="1"/>
      <c r="C678" s="6"/>
    </row>
    <row r="679" spans="2:3" ht="15.75" thickBot="1" x14ac:dyDescent="0.3">
      <c r="B679" s="1"/>
      <c r="C679" s="6"/>
    </row>
    <row r="680" spans="2:3" ht="15.75" thickBot="1" x14ac:dyDescent="0.3">
      <c r="B680" s="1"/>
      <c r="C680" s="6"/>
    </row>
    <row r="681" spans="2:3" ht="15.75" thickBot="1" x14ac:dyDescent="0.3">
      <c r="B681" s="1"/>
      <c r="C681" s="6"/>
    </row>
    <row r="682" spans="2:3" ht="15.75" thickBot="1" x14ac:dyDescent="0.3">
      <c r="B682" s="1"/>
      <c r="C682" s="6"/>
    </row>
    <row r="683" spans="2:3" ht="15.75" thickBot="1" x14ac:dyDescent="0.3">
      <c r="B683" s="1"/>
      <c r="C683" s="6"/>
    </row>
    <row r="684" spans="2:3" ht="15.75" thickBot="1" x14ac:dyDescent="0.3">
      <c r="B684" s="1"/>
      <c r="C684" s="6"/>
    </row>
    <row r="685" spans="2:3" ht="15.75" thickBot="1" x14ac:dyDescent="0.3">
      <c r="B685" s="1"/>
      <c r="C685" s="6"/>
    </row>
    <row r="686" spans="2:3" ht="15.75" thickBot="1" x14ac:dyDescent="0.3">
      <c r="B686" s="1"/>
      <c r="C686" s="6"/>
    </row>
    <row r="687" spans="2:3" ht="15.75" thickBot="1" x14ac:dyDescent="0.3">
      <c r="B687" s="1"/>
      <c r="C687" s="6"/>
    </row>
    <row r="688" spans="2:3" ht="15.75" thickBot="1" x14ac:dyDescent="0.3">
      <c r="B688" s="1"/>
      <c r="C688" s="6"/>
    </row>
    <row r="689" spans="2:3" ht="15.75" thickBot="1" x14ac:dyDescent="0.3">
      <c r="B689" s="1"/>
      <c r="C689" s="6"/>
    </row>
    <row r="690" spans="2:3" ht="15.75" thickBot="1" x14ac:dyDescent="0.3">
      <c r="B690" s="1"/>
      <c r="C690" s="6"/>
    </row>
    <row r="691" spans="2:3" ht="15.75" thickBot="1" x14ac:dyDescent="0.3">
      <c r="B691" s="1"/>
      <c r="C691" s="6"/>
    </row>
    <row r="692" spans="2:3" ht="15.75" thickBot="1" x14ac:dyDescent="0.3">
      <c r="B692" s="1"/>
      <c r="C692" s="6"/>
    </row>
    <row r="693" spans="2:3" ht="15.75" thickBot="1" x14ac:dyDescent="0.3">
      <c r="B693" s="1"/>
      <c r="C693" s="6"/>
    </row>
    <row r="694" spans="2:3" ht="15.75" thickBot="1" x14ac:dyDescent="0.3">
      <c r="B694" s="1"/>
      <c r="C694" s="6"/>
    </row>
    <row r="695" spans="2:3" ht="15.75" thickBot="1" x14ac:dyDescent="0.3">
      <c r="B695" s="1"/>
      <c r="C695" s="6"/>
    </row>
    <row r="696" spans="2:3" ht="15.75" thickBot="1" x14ac:dyDescent="0.3">
      <c r="B696" s="1"/>
      <c r="C696" s="6"/>
    </row>
    <row r="697" spans="2:3" ht="15.75" thickBot="1" x14ac:dyDescent="0.3">
      <c r="B697" s="1"/>
      <c r="C697" s="6"/>
    </row>
    <row r="698" spans="2:3" ht="15.75" thickBot="1" x14ac:dyDescent="0.3">
      <c r="B698" s="1"/>
      <c r="C698" s="6"/>
    </row>
    <row r="699" spans="2:3" ht="15.75" thickBot="1" x14ac:dyDescent="0.3">
      <c r="B699" s="1"/>
      <c r="C699" s="6"/>
    </row>
    <row r="700" spans="2:3" ht="15.75" thickBot="1" x14ac:dyDescent="0.3">
      <c r="B700" s="1"/>
      <c r="C700" s="6"/>
    </row>
    <row r="701" spans="2:3" ht="15.75" thickBot="1" x14ac:dyDescent="0.3">
      <c r="B701" s="1"/>
      <c r="C701" s="6"/>
    </row>
    <row r="702" spans="2:3" ht="15.75" thickBot="1" x14ac:dyDescent="0.3">
      <c r="B702" s="1"/>
      <c r="C702" s="6"/>
    </row>
    <row r="703" spans="2:3" ht="15.75" thickBot="1" x14ac:dyDescent="0.3">
      <c r="B703" s="1"/>
      <c r="C703" s="6"/>
    </row>
    <row r="704" spans="2:3" ht="15.75" thickBot="1" x14ac:dyDescent="0.3">
      <c r="B704" s="1"/>
      <c r="C704" s="6"/>
    </row>
    <row r="705" spans="2:3" ht="15.75" thickBot="1" x14ac:dyDescent="0.3">
      <c r="B705" s="1"/>
      <c r="C705" s="6"/>
    </row>
    <row r="706" spans="2:3" ht="15.75" thickBot="1" x14ac:dyDescent="0.3">
      <c r="B706" s="1"/>
      <c r="C706" s="6"/>
    </row>
    <row r="707" spans="2:3" ht="15.75" thickBot="1" x14ac:dyDescent="0.3">
      <c r="B707" s="1"/>
      <c r="C707" s="6"/>
    </row>
    <row r="708" spans="2:3" ht="15.75" thickBot="1" x14ac:dyDescent="0.3">
      <c r="B708" s="1"/>
      <c r="C708" s="6"/>
    </row>
    <row r="709" spans="2:3" ht="15.75" thickBot="1" x14ac:dyDescent="0.3">
      <c r="B709" s="1"/>
      <c r="C709" s="6"/>
    </row>
    <row r="710" spans="2:3" ht="15.75" thickBot="1" x14ac:dyDescent="0.3">
      <c r="B710" s="1"/>
      <c r="C710" s="6"/>
    </row>
    <row r="711" spans="2:3" ht="15.75" thickBot="1" x14ac:dyDescent="0.3">
      <c r="B711" s="1"/>
      <c r="C711" s="6"/>
    </row>
    <row r="712" spans="2:3" ht="15.75" thickBot="1" x14ac:dyDescent="0.3">
      <c r="B712" s="1"/>
      <c r="C712" s="6"/>
    </row>
    <row r="713" spans="2:3" ht="15.75" thickBot="1" x14ac:dyDescent="0.3">
      <c r="B713" s="1"/>
      <c r="C713" s="6"/>
    </row>
    <row r="714" spans="2:3" ht="15.75" thickBot="1" x14ac:dyDescent="0.3">
      <c r="B714" s="1"/>
      <c r="C714" s="6"/>
    </row>
    <row r="715" spans="2:3" ht="15.75" thickBot="1" x14ac:dyDescent="0.3">
      <c r="B715" s="1"/>
      <c r="C715" s="6"/>
    </row>
    <row r="716" spans="2:3" ht="15.75" thickBot="1" x14ac:dyDescent="0.3">
      <c r="B716" s="1"/>
      <c r="C716" s="6"/>
    </row>
    <row r="717" spans="2:3" ht="15.75" thickBot="1" x14ac:dyDescent="0.3">
      <c r="B717" s="1"/>
      <c r="C717" s="6"/>
    </row>
    <row r="718" spans="2:3" ht="15.75" thickBot="1" x14ac:dyDescent="0.3">
      <c r="B718" s="1"/>
      <c r="C718" s="6"/>
    </row>
    <row r="719" spans="2:3" ht="15.75" thickBot="1" x14ac:dyDescent="0.3">
      <c r="B719" s="1"/>
      <c r="C719" s="6"/>
    </row>
    <row r="720" spans="2:3" ht="15.75" thickBot="1" x14ac:dyDescent="0.3">
      <c r="B720" s="1"/>
      <c r="C720" s="6"/>
    </row>
    <row r="721" spans="2:3" ht="15.75" thickBot="1" x14ac:dyDescent="0.3">
      <c r="B721" s="1"/>
      <c r="C721" s="6"/>
    </row>
    <row r="722" spans="2:3" ht="15.75" thickBot="1" x14ac:dyDescent="0.3">
      <c r="B722" s="1"/>
      <c r="C722" s="6"/>
    </row>
    <row r="723" spans="2:3" ht="15.75" thickBot="1" x14ac:dyDescent="0.3">
      <c r="B723" s="1"/>
      <c r="C723" s="6"/>
    </row>
    <row r="724" spans="2:3" ht="15.75" thickBot="1" x14ac:dyDescent="0.3">
      <c r="B724" s="1"/>
      <c r="C724" s="6"/>
    </row>
    <row r="725" spans="2:3" ht="15.75" thickBot="1" x14ac:dyDescent="0.3">
      <c r="B725" s="1"/>
      <c r="C725" s="6"/>
    </row>
    <row r="726" spans="2:3" ht="15.75" thickBot="1" x14ac:dyDescent="0.3">
      <c r="B726" s="1"/>
      <c r="C726" s="6"/>
    </row>
    <row r="727" spans="2:3" ht="15.75" thickBot="1" x14ac:dyDescent="0.3">
      <c r="B727" s="1"/>
      <c r="C727" s="6"/>
    </row>
    <row r="728" spans="2:3" ht="15.75" thickBot="1" x14ac:dyDescent="0.3">
      <c r="B728" s="1"/>
      <c r="C728" s="6"/>
    </row>
    <row r="729" spans="2:3" ht="15.75" thickBot="1" x14ac:dyDescent="0.3">
      <c r="B729" s="1"/>
      <c r="C729" s="6"/>
    </row>
    <row r="730" spans="2:3" ht="15.75" thickBot="1" x14ac:dyDescent="0.3">
      <c r="B730" s="1"/>
      <c r="C730" s="6"/>
    </row>
    <row r="731" spans="2:3" ht="15.75" thickBot="1" x14ac:dyDescent="0.3">
      <c r="B731" s="1"/>
      <c r="C731" s="6"/>
    </row>
    <row r="732" spans="2:3" ht="15.75" thickBot="1" x14ac:dyDescent="0.3">
      <c r="B732" s="1"/>
      <c r="C732" s="6"/>
    </row>
    <row r="733" spans="2:3" ht="15.75" thickBot="1" x14ac:dyDescent="0.3">
      <c r="B733" s="1"/>
      <c r="C733" s="6"/>
    </row>
    <row r="734" spans="2:3" ht="15.75" thickBot="1" x14ac:dyDescent="0.3">
      <c r="B734" s="1"/>
      <c r="C734" s="6"/>
    </row>
    <row r="735" spans="2:3" ht="15.75" thickBot="1" x14ac:dyDescent="0.3">
      <c r="B735" s="1"/>
      <c r="C735" s="6"/>
    </row>
    <row r="736" spans="2:3" ht="15.75" thickBot="1" x14ac:dyDescent="0.3">
      <c r="B736" s="1"/>
      <c r="C736" s="6"/>
    </row>
    <row r="737" spans="2:3" ht="15.75" thickBot="1" x14ac:dyDescent="0.3">
      <c r="B737" s="1"/>
      <c r="C737" s="6"/>
    </row>
    <row r="738" spans="2:3" ht="15.75" thickBot="1" x14ac:dyDescent="0.3">
      <c r="B738" s="1"/>
      <c r="C738" s="6"/>
    </row>
    <row r="739" spans="2:3" ht="15.75" thickBot="1" x14ac:dyDescent="0.3">
      <c r="B739" s="1"/>
      <c r="C739" s="6"/>
    </row>
    <row r="740" spans="2:3" ht="15.75" thickBot="1" x14ac:dyDescent="0.3">
      <c r="B740" s="1"/>
      <c r="C740" s="6"/>
    </row>
    <row r="741" spans="2:3" ht="15.75" thickBot="1" x14ac:dyDescent="0.3">
      <c r="B741" s="1"/>
      <c r="C741" s="6"/>
    </row>
    <row r="742" spans="2:3" ht="15.75" thickBot="1" x14ac:dyDescent="0.3">
      <c r="B742" s="1"/>
      <c r="C742" s="6"/>
    </row>
    <row r="743" spans="2:3" ht="15.75" thickBot="1" x14ac:dyDescent="0.3">
      <c r="B743" s="1"/>
      <c r="C743" s="6"/>
    </row>
    <row r="744" spans="2:3" ht="15.75" thickBot="1" x14ac:dyDescent="0.3">
      <c r="B744" s="1"/>
      <c r="C744" s="6"/>
    </row>
    <row r="745" spans="2:3" ht="15.75" thickBot="1" x14ac:dyDescent="0.3">
      <c r="B745" s="1"/>
      <c r="C745" s="6"/>
    </row>
    <row r="746" spans="2:3" ht="15.75" thickBot="1" x14ac:dyDescent="0.3">
      <c r="B746" s="1"/>
      <c r="C746" s="6"/>
    </row>
    <row r="747" spans="2:3" ht="15.75" thickBot="1" x14ac:dyDescent="0.3">
      <c r="B747" s="1"/>
      <c r="C747" s="6"/>
    </row>
    <row r="748" spans="2:3" ht="15.75" thickBot="1" x14ac:dyDescent="0.3">
      <c r="B748" s="1"/>
      <c r="C748" s="6"/>
    </row>
    <row r="749" spans="2:3" ht="15.75" thickBot="1" x14ac:dyDescent="0.3">
      <c r="B749" s="1"/>
      <c r="C749" s="6"/>
    </row>
    <row r="750" spans="2:3" ht="15.75" thickBot="1" x14ac:dyDescent="0.3">
      <c r="B750" s="1"/>
      <c r="C750" s="6"/>
    </row>
    <row r="751" spans="2:3" ht="15.75" thickBot="1" x14ac:dyDescent="0.3">
      <c r="B751" s="1"/>
      <c r="C751" s="6"/>
    </row>
    <row r="752" spans="2:3" ht="15.75" thickBot="1" x14ac:dyDescent="0.3">
      <c r="B752" s="1"/>
      <c r="C752" s="6"/>
    </row>
    <row r="753" spans="2:3" ht="15.75" thickBot="1" x14ac:dyDescent="0.3">
      <c r="B753" s="1"/>
      <c r="C753" s="6"/>
    </row>
    <row r="754" spans="2:3" ht="15.75" thickBot="1" x14ac:dyDescent="0.3">
      <c r="B754" s="1"/>
      <c r="C754" s="6"/>
    </row>
    <row r="755" spans="2:3" ht="15.75" thickBot="1" x14ac:dyDescent="0.3">
      <c r="B755" s="1"/>
      <c r="C755" s="6"/>
    </row>
    <row r="756" spans="2:3" ht="15.75" thickBot="1" x14ac:dyDescent="0.3">
      <c r="B756" s="1"/>
      <c r="C756" s="6"/>
    </row>
    <row r="757" spans="2:3" ht="15.75" thickBot="1" x14ac:dyDescent="0.3">
      <c r="B757" s="1"/>
      <c r="C757" s="6"/>
    </row>
    <row r="758" spans="2:3" ht="15.75" thickBot="1" x14ac:dyDescent="0.3">
      <c r="B758" s="1"/>
      <c r="C758" s="6"/>
    </row>
    <row r="759" spans="2:3" ht="15.75" thickBot="1" x14ac:dyDescent="0.3">
      <c r="B759" s="1"/>
      <c r="C759" s="6"/>
    </row>
    <row r="760" spans="2:3" ht="15.75" thickBot="1" x14ac:dyDescent="0.3">
      <c r="B760" s="1"/>
      <c r="C760" s="6"/>
    </row>
    <row r="761" spans="2:3" ht="15.75" thickBot="1" x14ac:dyDescent="0.3">
      <c r="B761" s="1"/>
      <c r="C761" s="6"/>
    </row>
    <row r="762" spans="2:3" ht="15.75" thickBot="1" x14ac:dyDescent="0.3">
      <c r="B762" s="1"/>
      <c r="C762" s="6"/>
    </row>
    <row r="763" spans="2:3" ht="15.75" thickBot="1" x14ac:dyDescent="0.3">
      <c r="B763" s="1"/>
      <c r="C763" s="6"/>
    </row>
    <row r="764" spans="2:3" ht="15.75" thickBot="1" x14ac:dyDescent="0.3">
      <c r="B764" s="1"/>
      <c r="C764" s="6"/>
    </row>
    <row r="765" spans="2:3" ht="15.75" thickBot="1" x14ac:dyDescent="0.3">
      <c r="B765" s="1"/>
      <c r="C765" s="6"/>
    </row>
    <row r="766" spans="2:3" ht="15.75" thickBot="1" x14ac:dyDescent="0.3">
      <c r="B766" s="1"/>
      <c r="C766" s="6"/>
    </row>
    <row r="767" spans="2:3" ht="15.75" thickBot="1" x14ac:dyDescent="0.3">
      <c r="B767" s="1"/>
      <c r="C767" s="6"/>
    </row>
    <row r="768" spans="2:3" ht="15.75" thickBot="1" x14ac:dyDescent="0.3">
      <c r="B768" s="1"/>
      <c r="C768" s="6"/>
    </row>
    <row r="769" spans="2:3" ht="15.75" thickBot="1" x14ac:dyDescent="0.3">
      <c r="B769" s="1"/>
      <c r="C769" s="6"/>
    </row>
    <row r="770" spans="2:3" ht="15.75" thickBot="1" x14ac:dyDescent="0.3">
      <c r="B770" s="1"/>
      <c r="C770" s="6"/>
    </row>
    <row r="771" spans="2:3" ht="15.75" thickBot="1" x14ac:dyDescent="0.3">
      <c r="B771" s="1"/>
      <c r="C771" s="6"/>
    </row>
    <row r="772" spans="2:3" ht="15.75" thickBot="1" x14ac:dyDescent="0.3">
      <c r="B772" s="1"/>
      <c r="C772" s="6"/>
    </row>
    <row r="773" spans="2:3" ht="15.75" thickBot="1" x14ac:dyDescent="0.3">
      <c r="B773" s="1"/>
      <c r="C773" s="6"/>
    </row>
    <row r="774" spans="2:3" ht="15.75" thickBot="1" x14ac:dyDescent="0.3">
      <c r="B774" s="1"/>
      <c r="C774" s="6"/>
    </row>
    <row r="775" spans="2:3" ht="15.75" thickBot="1" x14ac:dyDescent="0.3">
      <c r="B775" s="1"/>
      <c r="C775" s="6"/>
    </row>
    <row r="776" spans="2:3" ht="15.75" thickBot="1" x14ac:dyDescent="0.3">
      <c r="B776" s="1"/>
      <c r="C776" s="6"/>
    </row>
    <row r="777" spans="2:3" ht="15.75" thickBot="1" x14ac:dyDescent="0.3">
      <c r="B777" s="1"/>
      <c r="C777" s="6"/>
    </row>
    <row r="778" spans="2:3" ht="15.75" thickBot="1" x14ac:dyDescent="0.3">
      <c r="B778" s="1"/>
      <c r="C778" s="6"/>
    </row>
    <row r="779" spans="2:3" ht="15.75" thickBot="1" x14ac:dyDescent="0.3">
      <c r="B779" s="1"/>
      <c r="C779" s="6"/>
    </row>
    <row r="780" spans="2:3" ht="15.75" thickBot="1" x14ac:dyDescent="0.3">
      <c r="B780" s="1"/>
      <c r="C780" s="6"/>
    </row>
    <row r="781" spans="2:3" ht="15.75" thickBot="1" x14ac:dyDescent="0.3">
      <c r="B781" s="1"/>
      <c r="C781" s="6"/>
    </row>
    <row r="782" spans="2:3" ht="15.75" thickBot="1" x14ac:dyDescent="0.3">
      <c r="B782" s="1"/>
      <c r="C782" s="6"/>
    </row>
    <row r="783" spans="2:3" ht="15.75" thickBot="1" x14ac:dyDescent="0.3">
      <c r="B783" s="1"/>
      <c r="C783" s="6"/>
    </row>
    <row r="784" spans="2:3" ht="15.75" thickBot="1" x14ac:dyDescent="0.3">
      <c r="B784" s="1"/>
      <c r="C784" s="6"/>
    </row>
    <row r="785" spans="2:3" ht="15.75" thickBot="1" x14ac:dyDescent="0.3">
      <c r="B785" s="1"/>
      <c r="C785" s="6"/>
    </row>
    <row r="786" spans="2:3" ht="15.75" thickBot="1" x14ac:dyDescent="0.3">
      <c r="B786" s="1"/>
      <c r="C786" s="6"/>
    </row>
    <row r="787" spans="2:3" ht="15.75" thickBot="1" x14ac:dyDescent="0.3">
      <c r="B787" s="1"/>
      <c r="C787" s="6"/>
    </row>
    <row r="788" spans="2:3" ht="15.75" thickBot="1" x14ac:dyDescent="0.3">
      <c r="B788" s="1"/>
      <c r="C788" s="6"/>
    </row>
    <row r="789" spans="2:3" ht="15.75" thickBot="1" x14ac:dyDescent="0.3">
      <c r="B789" s="1"/>
      <c r="C789" s="6"/>
    </row>
    <row r="790" spans="2:3" ht="15.75" thickBot="1" x14ac:dyDescent="0.3">
      <c r="B790" s="1"/>
      <c r="C790" s="6"/>
    </row>
    <row r="791" spans="2:3" ht="15.75" thickBot="1" x14ac:dyDescent="0.3">
      <c r="B791" s="1"/>
      <c r="C791" s="6"/>
    </row>
    <row r="792" spans="2:3" ht="15.75" thickBot="1" x14ac:dyDescent="0.3">
      <c r="B792" s="1"/>
      <c r="C792" s="6"/>
    </row>
    <row r="793" spans="2:3" ht="15.75" thickBot="1" x14ac:dyDescent="0.3">
      <c r="B793" s="1"/>
      <c r="C793" s="6"/>
    </row>
    <row r="794" spans="2:3" ht="15.75" thickBot="1" x14ac:dyDescent="0.3">
      <c r="B794" s="1"/>
      <c r="C794" s="6"/>
    </row>
    <row r="795" spans="2:3" ht="15.75" thickBot="1" x14ac:dyDescent="0.3">
      <c r="B795" s="1"/>
      <c r="C795" s="6"/>
    </row>
    <row r="796" spans="2:3" ht="15.75" thickBot="1" x14ac:dyDescent="0.3">
      <c r="B796" s="1"/>
      <c r="C796" s="6"/>
    </row>
    <row r="797" spans="2:3" ht="15.75" thickBot="1" x14ac:dyDescent="0.3">
      <c r="B797" s="1"/>
      <c r="C797" s="6"/>
    </row>
    <row r="798" spans="2:3" ht="15.75" thickBot="1" x14ac:dyDescent="0.3">
      <c r="B798" s="1"/>
      <c r="C798" s="6"/>
    </row>
    <row r="799" spans="2:3" ht="15.75" thickBot="1" x14ac:dyDescent="0.3">
      <c r="B799" s="1"/>
      <c r="C799" s="6"/>
    </row>
    <row r="800" spans="2:3" ht="15.75" thickBot="1" x14ac:dyDescent="0.3">
      <c r="B800" s="1"/>
      <c r="C800" s="6"/>
    </row>
    <row r="801" spans="2:3" ht="15.75" thickBot="1" x14ac:dyDescent="0.3">
      <c r="B801" s="1"/>
      <c r="C801" s="6"/>
    </row>
    <row r="802" spans="2:3" ht="15.75" thickBot="1" x14ac:dyDescent="0.3">
      <c r="B802" s="1"/>
      <c r="C802" s="6"/>
    </row>
    <row r="803" spans="2:3" ht="15.75" thickBot="1" x14ac:dyDescent="0.3">
      <c r="B803" s="1"/>
      <c r="C803" s="6"/>
    </row>
    <row r="804" spans="2:3" ht="15.75" thickBot="1" x14ac:dyDescent="0.3">
      <c r="B804" s="1"/>
      <c r="C804" s="6"/>
    </row>
    <row r="805" spans="2:3" ht="15.75" thickBot="1" x14ac:dyDescent="0.3">
      <c r="B805" s="1"/>
      <c r="C805" s="6"/>
    </row>
    <row r="806" spans="2:3" ht="15.75" thickBot="1" x14ac:dyDescent="0.3">
      <c r="B806" s="1"/>
      <c r="C806" s="6"/>
    </row>
    <row r="807" spans="2:3" ht="15.75" thickBot="1" x14ac:dyDescent="0.3">
      <c r="B807" s="1"/>
      <c r="C807" s="6"/>
    </row>
    <row r="808" spans="2:3" ht="15.75" thickBot="1" x14ac:dyDescent="0.3">
      <c r="B808" s="1"/>
      <c r="C808" s="6"/>
    </row>
    <row r="809" spans="2:3" ht="15.75" thickBot="1" x14ac:dyDescent="0.3">
      <c r="B809" s="1"/>
      <c r="C809" s="6"/>
    </row>
    <row r="810" spans="2:3" ht="15.75" thickBot="1" x14ac:dyDescent="0.3">
      <c r="B810" s="1"/>
      <c r="C810" s="6"/>
    </row>
    <row r="811" spans="2:3" ht="15.75" thickBot="1" x14ac:dyDescent="0.3">
      <c r="B811" s="1"/>
      <c r="C811" s="6"/>
    </row>
    <row r="812" spans="2:3" ht="15.75" thickBot="1" x14ac:dyDescent="0.3">
      <c r="B812" s="1"/>
      <c r="C812" s="6"/>
    </row>
    <row r="813" spans="2:3" ht="15.75" thickBot="1" x14ac:dyDescent="0.3">
      <c r="B813" s="1"/>
      <c r="C813" s="6"/>
    </row>
    <row r="814" spans="2:3" ht="15.75" thickBot="1" x14ac:dyDescent="0.3">
      <c r="B814" s="1"/>
      <c r="C814" s="6"/>
    </row>
    <row r="815" spans="2:3" ht="15.75" thickBot="1" x14ac:dyDescent="0.3">
      <c r="B815" s="1"/>
      <c r="C815" s="6"/>
    </row>
    <row r="816" spans="2:3" ht="15.75" thickBot="1" x14ac:dyDescent="0.3">
      <c r="B816" s="1"/>
      <c r="C816" s="6"/>
    </row>
    <row r="817" spans="2:3" ht="15.75" thickBot="1" x14ac:dyDescent="0.3">
      <c r="B817" s="1"/>
      <c r="C817" s="6"/>
    </row>
    <row r="818" spans="2:3" ht="15.75" thickBot="1" x14ac:dyDescent="0.3">
      <c r="B818" s="1"/>
      <c r="C818" s="6"/>
    </row>
    <row r="819" spans="2:3" ht="15.75" thickBot="1" x14ac:dyDescent="0.3">
      <c r="B819" s="1"/>
      <c r="C819" s="6"/>
    </row>
    <row r="820" spans="2:3" ht="15.75" thickBot="1" x14ac:dyDescent="0.3">
      <c r="B820" s="1"/>
      <c r="C820" s="6"/>
    </row>
    <row r="821" spans="2:3" ht="15.75" thickBot="1" x14ac:dyDescent="0.3">
      <c r="B821" s="1"/>
      <c r="C821" s="6"/>
    </row>
    <row r="822" spans="2:3" ht="15.75" thickBot="1" x14ac:dyDescent="0.3">
      <c r="B822" s="1"/>
      <c r="C822" s="6"/>
    </row>
    <row r="823" spans="2:3" ht="15.75" thickBot="1" x14ac:dyDescent="0.3">
      <c r="B823" s="1"/>
      <c r="C823" s="6"/>
    </row>
    <row r="824" spans="2:3" ht="15.75" thickBot="1" x14ac:dyDescent="0.3">
      <c r="B824" s="1"/>
      <c r="C824" s="6"/>
    </row>
    <row r="825" spans="2:3" ht="15.75" thickBot="1" x14ac:dyDescent="0.3">
      <c r="B825" s="1"/>
      <c r="C825" s="6"/>
    </row>
    <row r="826" spans="2:3" ht="15.75" thickBot="1" x14ac:dyDescent="0.3">
      <c r="B826" s="1"/>
      <c r="C826" s="6"/>
    </row>
    <row r="827" spans="2:3" ht="15.75" thickBot="1" x14ac:dyDescent="0.3">
      <c r="B827" s="1"/>
      <c r="C827" s="6"/>
    </row>
    <row r="828" spans="2:3" ht="15.75" thickBot="1" x14ac:dyDescent="0.3">
      <c r="B828" s="1"/>
      <c r="C828" s="6"/>
    </row>
    <row r="829" spans="2:3" ht="15.75" thickBot="1" x14ac:dyDescent="0.3">
      <c r="B829" s="1"/>
      <c r="C829" s="6"/>
    </row>
    <row r="830" spans="2:3" ht="15.75" thickBot="1" x14ac:dyDescent="0.3">
      <c r="B830" s="1"/>
      <c r="C830" s="6"/>
    </row>
    <row r="831" spans="2:3" ht="15.75" thickBot="1" x14ac:dyDescent="0.3">
      <c r="B831" s="1"/>
      <c r="C831" s="6"/>
    </row>
    <row r="832" spans="2:3" ht="15.75" thickBot="1" x14ac:dyDescent="0.3">
      <c r="B832" s="1"/>
      <c r="C832" s="6"/>
    </row>
    <row r="833" spans="2:3" ht="15.75" thickBot="1" x14ac:dyDescent="0.3">
      <c r="B833" s="1"/>
      <c r="C833" s="6"/>
    </row>
    <row r="834" spans="2:3" ht="15.75" thickBot="1" x14ac:dyDescent="0.3">
      <c r="B834" s="1"/>
      <c r="C834" s="6"/>
    </row>
    <row r="835" spans="2:3" ht="15.75" thickBot="1" x14ac:dyDescent="0.3">
      <c r="B835" s="1"/>
      <c r="C835" s="6"/>
    </row>
    <row r="836" spans="2:3" ht="15.75" thickBot="1" x14ac:dyDescent="0.3">
      <c r="B836" s="1"/>
      <c r="C836" s="6"/>
    </row>
    <row r="837" spans="2:3" ht="15.75" thickBot="1" x14ac:dyDescent="0.3">
      <c r="B837" s="1"/>
      <c r="C837" s="6"/>
    </row>
    <row r="838" spans="2:3" ht="15.75" thickBot="1" x14ac:dyDescent="0.3">
      <c r="B838" s="1"/>
      <c r="C838" s="6"/>
    </row>
    <row r="839" spans="2:3" ht="15.75" thickBot="1" x14ac:dyDescent="0.3">
      <c r="B839" s="1"/>
      <c r="C839" s="6"/>
    </row>
    <row r="840" spans="2:3" ht="15.75" thickBot="1" x14ac:dyDescent="0.3">
      <c r="B840" s="1"/>
      <c r="C840" s="6"/>
    </row>
    <row r="841" spans="2:3" ht="15.75" thickBot="1" x14ac:dyDescent="0.3">
      <c r="B841" s="1"/>
      <c r="C841" s="6"/>
    </row>
    <row r="842" spans="2:3" ht="15.75" thickBot="1" x14ac:dyDescent="0.3">
      <c r="B842" s="1"/>
      <c r="C842" s="6"/>
    </row>
    <row r="843" spans="2:3" ht="15.75" thickBot="1" x14ac:dyDescent="0.3">
      <c r="B843" s="1"/>
      <c r="C843" s="6"/>
    </row>
    <row r="844" spans="2:3" ht="15.75" thickBot="1" x14ac:dyDescent="0.3">
      <c r="B844" s="1"/>
      <c r="C844" s="6"/>
    </row>
    <row r="845" spans="2:3" ht="15.75" thickBot="1" x14ac:dyDescent="0.3">
      <c r="B845" s="1"/>
      <c r="C845" s="6"/>
    </row>
    <row r="846" spans="2:3" ht="15.75" thickBot="1" x14ac:dyDescent="0.3">
      <c r="B846" s="1"/>
      <c r="C846" s="6"/>
    </row>
    <row r="847" spans="2:3" ht="15.75" thickBot="1" x14ac:dyDescent="0.3">
      <c r="B847" s="1"/>
      <c r="C847" s="6"/>
    </row>
    <row r="848" spans="2:3" ht="15.75" thickBot="1" x14ac:dyDescent="0.3">
      <c r="B848" s="1"/>
      <c r="C848" s="6"/>
    </row>
    <row r="849" spans="2:3" ht="15.75" thickBot="1" x14ac:dyDescent="0.3">
      <c r="B849" s="1"/>
      <c r="C849" s="6"/>
    </row>
    <row r="850" spans="2:3" ht="15.75" thickBot="1" x14ac:dyDescent="0.3">
      <c r="B850" s="1"/>
      <c r="C850" s="6"/>
    </row>
    <row r="851" spans="2:3" ht="15.75" thickBot="1" x14ac:dyDescent="0.3">
      <c r="B851" s="1"/>
      <c r="C851" s="6"/>
    </row>
    <row r="852" spans="2:3" ht="15.75" thickBot="1" x14ac:dyDescent="0.3">
      <c r="B852" s="1"/>
      <c r="C852" s="6"/>
    </row>
    <row r="853" spans="2:3" ht="15.75" thickBot="1" x14ac:dyDescent="0.3">
      <c r="B853" s="1"/>
      <c r="C853" s="6"/>
    </row>
    <row r="854" spans="2:3" ht="15.75" thickBot="1" x14ac:dyDescent="0.3">
      <c r="B854" s="1"/>
      <c r="C854" s="6"/>
    </row>
    <row r="855" spans="2:3" ht="15.75" thickBot="1" x14ac:dyDescent="0.3">
      <c r="B855" s="1"/>
      <c r="C855" s="6"/>
    </row>
    <row r="856" spans="2:3" ht="15.75" thickBot="1" x14ac:dyDescent="0.3">
      <c r="B856" s="1"/>
      <c r="C856" s="6"/>
    </row>
    <row r="857" spans="2:3" ht="15.75" thickBot="1" x14ac:dyDescent="0.3">
      <c r="B857" s="1"/>
      <c r="C857" s="6"/>
    </row>
    <row r="858" spans="2:3" ht="15.75" thickBot="1" x14ac:dyDescent="0.3">
      <c r="B858" s="1"/>
      <c r="C858" s="6"/>
    </row>
    <row r="859" spans="2:3" ht="15.75" thickBot="1" x14ac:dyDescent="0.3">
      <c r="B859" s="1"/>
      <c r="C859" s="6"/>
    </row>
    <row r="860" spans="2:3" ht="15.75" thickBot="1" x14ac:dyDescent="0.3">
      <c r="B860" s="1"/>
      <c r="C860" s="6"/>
    </row>
    <row r="861" spans="2:3" ht="15.75" thickBot="1" x14ac:dyDescent="0.3">
      <c r="B861" s="1"/>
      <c r="C861" s="6"/>
    </row>
    <row r="862" spans="2:3" ht="15.75" thickBot="1" x14ac:dyDescent="0.3">
      <c r="B862" s="1"/>
      <c r="C862" s="6"/>
    </row>
    <row r="863" spans="2:3" ht="15.75" thickBot="1" x14ac:dyDescent="0.3">
      <c r="B863" s="1"/>
      <c r="C863" s="6"/>
    </row>
    <row r="864" spans="2:3" ht="15.75" thickBot="1" x14ac:dyDescent="0.3">
      <c r="B864" s="1"/>
      <c r="C864" s="6"/>
    </row>
    <row r="865" spans="2:3" ht="15.75" thickBot="1" x14ac:dyDescent="0.3">
      <c r="B865" s="1"/>
      <c r="C865" s="6"/>
    </row>
    <row r="866" spans="2:3" ht="15.75" thickBot="1" x14ac:dyDescent="0.3">
      <c r="B866" s="1"/>
      <c r="C866" s="6"/>
    </row>
    <row r="867" spans="2:3" ht="15.75" thickBot="1" x14ac:dyDescent="0.3">
      <c r="B867" s="1"/>
      <c r="C867" s="6"/>
    </row>
    <row r="868" spans="2:3" ht="15.75" thickBot="1" x14ac:dyDescent="0.3">
      <c r="B868" s="1"/>
      <c r="C868" s="6"/>
    </row>
    <row r="869" spans="2:3" ht="15.75" thickBot="1" x14ac:dyDescent="0.3">
      <c r="B869" s="1"/>
      <c r="C869" s="6"/>
    </row>
    <row r="870" spans="2:3" ht="15.75" thickBot="1" x14ac:dyDescent="0.3">
      <c r="B870" s="1"/>
      <c r="C870" s="6"/>
    </row>
    <row r="871" spans="2:3" ht="15.75" thickBot="1" x14ac:dyDescent="0.3">
      <c r="B871" s="1"/>
      <c r="C871" s="6"/>
    </row>
    <row r="872" spans="2:3" ht="15.75" thickBot="1" x14ac:dyDescent="0.3">
      <c r="B872" s="1"/>
      <c r="C872" s="6"/>
    </row>
    <row r="873" spans="2:3" ht="15.75" thickBot="1" x14ac:dyDescent="0.3">
      <c r="B873" s="1"/>
      <c r="C873" s="6"/>
    </row>
    <row r="874" spans="2:3" ht="15.75" thickBot="1" x14ac:dyDescent="0.3">
      <c r="B874" s="1"/>
      <c r="C874" s="6"/>
    </row>
    <row r="875" spans="2:3" ht="15.75" thickBot="1" x14ac:dyDescent="0.3">
      <c r="B875" s="1"/>
      <c r="C875" s="6"/>
    </row>
    <row r="876" spans="2:3" ht="15.75" thickBot="1" x14ac:dyDescent="0.3">
      <c r="B876" s="1"/>
      <c r="C876" s="6"/>
    </row>
    <row r="877" spans="2:3" ht="15.75" thickBot="1" x14ac:dyDescent="0.3">
      <c r="B877" s="1"/>
      <c r="C877" s="6"/>
    </row>
    <row r="878" spans="2:3" ht="15.75" thickBot="1" x14ac:dyDescent="0.3">
      <c r="B878" s="1"/>
      <c r="C878" s="6"/>
    </row>
  </sheetData>
  <autoFilter ref="A3:Y53"/>
  <mergeCells count="4">
    <mergeCell ref="A24:J24"/>
    <mergeCell ref="A1:X1"/>
    <mergeCell ref="A35:C35"/>
    <mergeCell ref="A55:J55"/>
  </mergeCells>
  <pageMargins left="0.25" right="0.25" top="0.75" bottom="0.75" header="0.3" footer="0.3"/>
  <pageSetup paperSize="9" scale="42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850"/>
  <sheetViews>
    <sheetView zoomScale="70" zoomScaleNormal="70" workbookViewId="0">
      <selection activeCell="P17" sqref="P17"/>
    </sheetView>
  </sheetViews>
  <sheetFormatPr defaultColWidth="8.85546875" defaultRowHeight="15" x14ac:dyDescent="0.25"/>
  <cols>
    <col min="2" max="2" width="19.140625" bestFit="1" customWidth="1"/>
    <col min="3" max="3" width="12" customWidth="1"/>
    <col min="4" max="4" width="8.5703125" customWidth="1"/>
    <col min="5" max="5" width="24.140625" customWidth="1"/>
    <col min="6" max="6" width="11" customWidth="1"/>
    <col min="7" max="7" width="11.7109375" customWidth="1"/>
    <col min="8" max="8" width="12" style="11" customWidth="1"/>
    <col min="9" max="9" width="18" customWidth="1"/>
    <col min="10" max="10" width="15.7109375" customWidth="1"/>
    <col min="11" max="11" width="11.140625" customWidth="1"/>
    <col min="12" max="12" width="12.28515625" customWidth="1"/>
    <col min="13" max="13" width="10.7109375" style="21" customWidth="1"/>
    <col min="14" max="14" width="8.85546875" style="21" customWidth="1"/>
    <col min="15" max="15" width="8.85546875" style="17" customWidth="1"/>
    <col min="16" max="16" width="11.42578125" style="21" customWidth="1"/>
    <col min="17" max="18" width="8.85546875" style="21" customWidth="1"/>
    <col min="19" max="19" width="8.85546875" style="17" customWidth="1"/>
    <col min="20" max="27" width="8.85546875" customWidth="1"/>
    <col min="28" max="28" width="8.28515625" customWidth="1"/>
    <col min="29" max="29" width="10" customWidth="1"/>
    <col min="30" max="30" width="8.85546875" customWidth="1"/>
    <col min="31" max="31" width="10.7109375" customWidth="1"/>
    <col min="32" max="32" width="8.85546875" style="45"/>
    <col min="35" max="35" width="8.85546875" customWidth="1"/>
  </cols>
  <sheetData>
    <row r="1" spans="1:48" ht="51" x14ac:dyDescent="0.75">
      <c r="A1" s="104" t="s">
        <v>163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</row>
    <row r="2" spans="1:48" s="36" customFormat="1" ht="21" x14ac:dyDescent="0.35">
      <c r="A2" s="35">
        <v>1</v>
      </c>
      <c r="B2" s="35">
        <v>2</v>
      </c>
      <c r="C2" s="35">
        <v>3</v>
      </c>
      <c r="D2" s="35">
        <v>4</v>
      </c>
      <c r="E2" s="35">
        <v>5</v>
      </c>
      <c r="F2" s="35">
        <v>6</v>
      </c>
      <c r="G2" s="35">
        <v>7</v>
      </c>
      <c r="H2" s="35">
        <v>8</v>
      </c>
      <c r="I2" s="35">
        <v>9</v>
      </c>
      <c r="J2" s="35">
        <v>10</v>
      </c>
      <c r="K2" s="35">
        <v>11</v>
      </c>
      <c r="L2" s="35">
        <v>12</v>
      </c>
      <c r="M2" s="35">
        <v>13</v>
      </c>
      <c r="N2" s="35">
        <v>14</v>
      </c>
      <c r="O2" s="35">
        <v>15</v>
      </c>
      <c r="P2" s="35">
        <v>16</v>
      </c>
      <c r="Q2" s="35">
        <v>17</v>
      </c>
      <c r="R2" s="35">
        <v>18</v>
      </c>
      <c r="S2" s="35">
        <v>19</v>
      </c>
      <c r="T2" s="35">
        <v>20</v>
      </c>
      <c r="U2" s="35">
        <v>21</v>
      </c>
      <c r="V2" s="35">
        <v>22</v>
      </c>
      <c r="W2" s="35">
        <v>23</v>
      </c>
      <c r="X2" s="35">
        <v>24</v>
      </c>
      <c r="Y2" s="35">
        <v>25</v>
      </c>
      <c r="Z2" s="35">
        <v>26</v>
      </c>
      <c r="AA2" s="35">
        <v>27</v>
      </c>
      <c r="AB2" s="35">
        <v>28</v>
      </c>
      <c r="AC2" s="35">
        <v>29</v>
      </c>
      <c r="AD2" s="35">
        <v>30</v>
      </c>
      <c r="AE2" s="35">
        <v>31</v>
      </c>
      <c r="AF2" s="46">
        <v>32</v>
      </c>
      <c r="AG2" s="35">
        <v>33</v>
      </c>
      <c r="AH2" s="35">
        <v>34</v>
      </c>
      <c r="AI2" s="35">
        <v>35</v>
      </c>
      <c r="AJ2" s="35">
        <v>36</v>
      </c>
      <c r="AK2" s="35">
        <v>37</v>
      </c>
      <c r="AL2" s="35">
        <v>38</v>
      </c>
      <c r="AM2" s="35">
        <v>39</v>
      </c>
      <c r="AN2" s="35">
        <v>40</v>
      </c>
    </row>
    <row r="3" spans="1:48" s="23" customFormat="1" ht="33" customHeight="1" x14ac:dyDescent="0.25">
      <c r="A3" s="22" t="s">
        <v>27</v>
      </c>
      <c r="B3" s="22" t="s">
        <v>0</v>
      </c>
      <c r="C3" s="22" t="s">
        <v>37</v>
      </c>
      <c r="D3" s="22" t="s">
        <v>25</v>
      </c>
      <c r="E3" s="22" t="s">
        <v>97</v>
      </c>
      <c r="F3" s="22" t="s">
        <v>26</v>
      </c>
      <c r="G3" s="22" t="s">
        <v>119</v>
      </c>
      <c r="H3" s="22" t="s">
        <v>120</v>
      </c>
      <c r="I3" s="22" t="s">
        <v>79</v>
      </c>
      <c r="J3" s="22" t="s">
        <v>80</v>
      </c>
      <c r="K3" s="22" t="s">
        <v>121</v>
      </c>
      <c r="L3" s="22" t="s">
        <v>122</v>
      </c>
      <c r="M3" s="22" t="s">
        <v>87</v>
      </c>
      <c r="N3" s="22" t="s">
        <v>88</v>
      </c>
      <c r="O3" s="22" t="s">
        <v>89</v>
      </c>
      <c r="P3" s="20" t="s">
        <v>90</v>
      </c>
      <c r="Q3" s="20" t="s">
        <v>54</v>
      </c>
      <c r="R3" s="20" t="s">
        <v>55</v>
      </c>
      <c r="S3" s="18" t="s">
        <v>56</v>
      </c>
      <c r="T3" s="22" t="s">
        <v>57</v>
      </c>
      <c r="U3" s="22" t="s">
        <v>58</v>
      </c>
      <c r="V3" s="22" t="s">
        <v>59</v>
      </c>
      <c r="W3" s="22" t="s">
        <v>60</v>
      </c>
      <c r="X3" s="22" t="s">
        <v>61</v>
      </c>
      <c r="Y3" s="22" t="s">
        <v>169</v>
      </c>
      <c r="Z3" s="22" t="s">
        <v>61</v>
      </c>
      <c r="AA3" s="22"/>
      <c r="AB3" s="22" t="s">
        <v>61</v>
      </c>
      <c r="AC3" s="22" t="s">
        <v>155</v>
      </c>
      <c r="AD3" s="22" t="s">
        <v>156</v>
      </c>
      <c r="AE3" s="22" t="s">
        <v>157</v>
      </c>
      <c r="AF3" s="47" t="s">
        <v>158</v>
      </c>
      <c r="AG3" s="22" t="s">
        <v>159</v>
      </c>
      <c r="AH3" s="22" t="s">
        <v>170</v>
      </c>
      <c r="AI3" s="22" t="s">
        <v>166</v>
      </c>
      <c r="AJ3" s="22" t="s">
        <v>167</v>
      </c>
      <c r="AK3" s="22" t="s">
        <v>168</v>
      </c>
      <c r="AL3" s="22" t="s">
        <v>165</v>
      </c>
      <c r="AM3" s="22" t="s">
        <v>164</v>
      </c>
      <c r="AN3" s="22" t="s">
        <v>206</v>
      </c>
      <c r="AO3" s="7" t="s">
        <v>178</v>
      </c>
      <c r="AP3" s="7" t="s">
        <v>179</v>
      </c>
      <c r="AQ3" s="59" t="s">
        <v>180</v>
      </c>
      <c r="AR3" s="7" t="s">
        <v>181</v>
      </c>
      <c r="AS3" s="7" t="s">
        <v>182</v>
      </c>
      <c r="AT3" s="22" t="s">
        <v>183</v>
      </c>
      <c r="AU3" s="22" t="s">
        <v>184</v>
      </c>
      <c r="AV3" s="22" t="s">
        <v>185</v>
      </c>
    </row>
    <row r="4" spans="1:48" ht="18" customHeight="1" x14ac:dyDescent="0.25">
      <c r="A4" s="2">
        <v>22</v>
      </c>
      <c r="B4" s="3" t="s">
        <v>21</v>
      </c>
      <c r="C4" s="3" t="s">
        <v>50</v>
      </c>
      <c r="D4" s="3">
        <v>10000</v>
      </c>
      <c r="E4" s="3" t="s">
        <v>77</v>
      </c>
      <c r="F4" s="4" t="s">
        <v>33</v>
      </c>
      <c r="G4" s="4" t="s">
        <v>32</v>
      </c>
      <c r="H4" s="10">
        <v>5000</v>
      </c>
      <c r="I4" s="4" t="s">
        <v>81</v>
      </c>
      <c r="J4" s="4" t="s">
        <v>92</v>
      </c>
      <c r="K4" s="42">
        <f t="shared" ref="K4:K7" si="0">H4*36</f>
        <v>180000</v>
      </c>
      <c r="L4" s="4" t="s">
        <v>52</v>
      </c>
      <c r="M4" s="16">
        <f t="shared" ref="M4:M8" si="1">H4*1</f>
        <v>5000</v>
      </c>
      <c r="N4" s="16">
        <f t="shared" ref="N4:N8" si="2">H4*2</f>
        <v>10000</v>
      </c>
      <c r="O4" s="16">
        <f t="shared" ref="O4:O8" si="3">H4*3</f>
        <v>15000</v>
      </c>
      <c r="P4" s="16">
        <f t="shared" ref="P4:P8" si="4">H4*4</f>
        <v>20000</v>
      </c>
      <c r="Q4" s="16">
        <f t="shared" ref="Q4:Q8" si="5">H4*5</f>
        <v>25000</v>
      </c>
      <c r="R4" s="16">
        <f t="shared" ref="R4:R8" si="6">H4*6</f>
        <v>30000</v>
      </c>
      <c r="S4" s="16">
        <f t="shared" ref="S4:S8" si="7">H4*7</f>
        <v>35000</v>
      </c>
      <c r="T4" s="16">
        <f t="shared" ref="T4:T8" si="8">H4*8</f>
        <v>40000</v>
      </c>
      <c r="U4" s="16">
        <f t="shared" ref="U4:U8" si="9">H4*9</f>
        <v>45000</v>
      </c>
      <c r="V4" s="16">
        <f t="shared" ref="V4:V8" si="10">H4*10</f>
        <v>50000</v>
      </c>
      <c r="W4" s="16">
        <f t="shared" ref="W4:W8" si="11">H4*11</f>
        <v>55000</v>
      </c>
      <c r="X4" s="16">
        <f t="shared" ref="X4:X8" si="12">H4*12</f>
        <v>60000</v>
      </c>
      <c r="Y4" s="16">
        <f t="shared" ref="Y4:Y8" si="13">+H4*13</f>
        <v>65000</v>
      </c>
      <c r="Z4" s="16">
        <f t="shared" ref="Z4:Z8" si="14">+Y4</f>
        <v>65000</v>
      </c>
      <c r="AA4" s="16">
        <f>+K4</f>
        <v>180000</v>
      </c>
      <c r="AB4" s="17" t="str">
        <f t="shared" ref="AB4:AB20" si="15">CONCATENATE(Z4," / ",AA4)</f>
        <v>65000 / 180000</v>
      </c>
      <c r="AC4" s="16">
        <f t="shared" ref="AC4:AC8" si="16">+H4*14</f>
        <v>70000</v>
      </c>
      <c r="AD4" s="16">
        <f t="shared" ref="AD4:AD8" si="17">+H4*15</f>
        <v>75000</v>
      </c>
      <c r="AE4" s="16">
        <f t="shared" ref="AE4:AE8" si="18">+H4*16</f>
        <v>80000</v>
      </c>
      <c r="AF4" s="16">
        <f t="shared" ref="AF4:AF8" si="19">+H4*17</f>
        <v>85000</v>
      </c>
      <c r="AG4" s="16">
        <f t="shared" ref="AG4:AG8" si="20">+H4*18</f>
        <v>90000</v>
      </c>
      <c r="AH4" s="16">
        <f t="shared" ref="AH4:AH8" si="21">+H4*19</f>
        <v>95000</v>
      </c>
      <c r="AI4" s="16">
        <f t="shared" ref="AI4:AI8" si="22">+H4*20</f>
        <v>100000</v>
      </c>
      <c r="AJ4" s="16">
        <f t="shared" ref="AJ4:AJ8" si="23">+H4*21</f>
        <v>105000</v>
      </c>
      <c r="AK4" s="16">
        <f t="shared" ref="AK4:AK8" si="24">+H4*22</f>
        <v>110000</v>
      </c>
      <c r="AL4" s="16">
        <f t="shared" ref="AL4:AL8" si="25">+H4*23</f>
        <v>115000</v>
      </c>
      <c r="AM4" s="16">
        <f t="shared" ref="AM4:AM8" si="26">+H4*24</f>
        <v>120000</v>
      </c>
      <c r="AN4" s="16">
        <f t="shared" ref="AN4:AN8" si="27">+AM4+5000</f>
        <v>125000</v>
      </c>
      <c r="AO4" s="16">
        <f t="shared" ref="AO4:AV9" si="28">+AN4+5000</f>
        <v>130000</v>
      </c>
      <c r="AP4" s="16">
        <f t="shared" si="28"/>
        <v>135000</v>
      </c>
      <c r="AQ4" s="16">
        <f t="shared" si="28"/>
        <v>140000</v>
      </c>
      <c r="AR4" s="5">
        <f t="shared" si="28"/>
        <v>145000</v>
      </c>
      <c r="AS4" s="5">
        <f t="shared" si="28"/>
        <v>150000</v>
      </c>
      <c r="AT4" s="5">
        <f t="shared" si="28"/>
        <v>155000</v>
      </c>
      <c r="AU4" s="5">
        <f t="shared" si="28"/>
        <v>160000</v>
      </c>
      <c r="AV4" s="5">
        <f t="shared" si="28"/>
        <v>165000</v>
      </c>
    </row>
    <row r="5" spans="1:48" ht="18" customHeight="1" x14ac:dyDescent="0.25">
      <c r="A5" s="2">
        <v>23</v>
      </c>
      <c r="B5" s="3" t="s">
        <v>22</v>
      </c>
      <c r="C5" s="3" t="s">
        <v>50</v>
      </c>
      <c r="D5" s="3">
        <v>10000</v>
      </c>
      <c r="E5" s="3" t="s">
        <v>77</v>
      </c>
      <c r="F5" s="4" t="s">
        <v>33</v>
      </c>
      <c r="G5" s="4" t="s">
        <v>32</v>
      </c>
      <c r="H5" s="10">
        <v>5000</v>
      </c>
      <c r="I5" s="4" t="s">
        <v>81</v>
      </c>
      <c r="J5" s="4" t="s">
        <v>92</v>
      </c>
      <c r="K5" s="42">
        <f t="shared" si="0"/>
        <v>180000</v>
      </c>
      <c r="L5" s="4" t="s">
        <v>52</v>
      </c>
      <c r="M5" s="16">
        <f t="shared" si="1"/>
        <v>5000</v>
      </c>
      <c r="N5" s="16">
        <f t="shared" si="2"/>
        <v>10000</v>
      </c>
      <c r="O5" s="16">
        <f t="shared" si="3"/>
        <v>15000</v>
      </c>
      <c r="P5" s="16">
        <f t="shared" si="4"/>
        <v>20000</v>
      </c>
      <c r="Q5" s="16">
        <f t="shared" si="5"/>
        <v>25000</v>
      </c>
      <c r="R5" s="16">
        <f t="shared" si="6"/>
        <v>30000</v>
      </c>
      <c r="S5" s="16">
        <f t="shared" si="7"/>
        <v>35000</v>
      </c>
      <c r="T5" s="16">
        <f t="shared" si="8"/>
        <v>40000</v>
      </c>
      <c r="U5" s="16">
        <f t="shared" si="9"/>
        <v>45000</v>
      </c>
      <c r="V5" s="16">
        <f t="shared" si="10"/>
        <v>50000</v>
      </c>
      <c r="W5" s="16">
        <f t="shared" si="11"/>
        <v>55000</v>
      </c>
      <c r="X5" s="16">
        <f t="shared" si="12"/>
        <v>60000</v>
      </c>
      <c r="Y5" s="16">
        <f t="shared" si="13"/>
        <v>65000</v>
      </c>
      <c r="Z5" s="16">
        <f t="shared" si="14"/>
        <v>65000</v>
      </c>
      <c r="AA5" s="16">
        <f t="shared" ref="AA5:AA8" si="29">+K5</f>
        <v>180000</v>
      </c>
      <c r="AB5" s="17" t="str">
        <f t="shared" si="15"/>
        <v>65000 / 180000</v>
      </c>
      <c r="AC5" s="16">
        <f t="shared" si="16"/>
        <v>70000</v>
      </c>
      <c r="AD5" s="16">
        <f t="shared" si="17"/>
        <v>75000</v>
      </c>
      <c r="AE5" s="16">
        <f t="shared" si="18"/>
        <v>80000</v>
      </c>
      <c r="AF5" s="16">
        <f t="shared" si="19"/>
        <v>85000</v>
      </c>
      <c r="AG5" s="16">
        <f t="shared" si="20"/>
        <v>90000</v>
      </c>
      <c r="AH5" s="16">
        <f t="shared" si="21"/>
        <v>95000</v>
      </c>
      <c r="AI5" s="16">
        <f t="shared" si="22"/>
        <v>100000</v>
      </c>
      <c r="AJ5" s="16">
        <f t="shared" si="23"/>
        <v>105000</v>
      </c>
      <c r="AK5" s="16">
        <f t="shared" si="24"/>
        <v>110000</v>
      </c>
      <c r="AL5" s="16">
        <f t="shared" si="25"/>
        <v>115000</v>
      </c>
      <c r="AM5" s="16">
        <f t="shared" si="26"/>
        <v>120000</v>
      </c>
      <c r="AN5" s="16">
        <f t="shared" si="27"/>
        <v>125000</v>
      </c>
      <c r="AO5" s="16">
        <f t="shared" si="28"/>
        <v>130000</v>
      </c>
      <c r="AP5" s="16">
        <f t="shared" si="28"/>
        <v>135000</v>
      </c>
      <c r="AQ5" s="16">
        <f t="shared" si="28"/>
        <v>140000</v>
      </c>
      <c r="AR5" s="5">
        <f t="shared" si="28"/>
        <v>145000</v>
      </c>
      <c r="AS5" s="5">
        <f t="shared" si="28"/>
        <v>150000</v>
      </c>
      <c r="AT5" s="5">
        <f t="shared" si="28"/>
        <v>155000</v>
      </c>
      <c r="AU5" s="5">
        <f t="shared" si="28"/>
        <v>160000</v>
      </c>
      <c r="AV5" s="5">
        <f t="shared" si="28"/>
        <v>165000</v>
      </c>
    </row>
    <row r="6" spans="1:48" ht="18" customHeight="1" x14ac:dyDescent="0.25">
      <c r="A6" s="2">
        <v>25</v>
      </c>
      <c r="B6" s="3" t="s">
        <v>23</v>
      </c>
      <c r="C6" s="3" t="s">
        <v>50</v>
      </c>
      <c r="D6" s="3">
        <v>10000</v>
      </c>
      <c r="E6" s="3" t="s">
        <v>77</v>
      </c>
      <c r="F6" s="4" t="s">
        <v>33</v>
      </c>
      <c r="G6" s="4" t="s">
        <v>32</v>
      </c>
      <c r="H6" s="10">
        <v>5000</v>
      </c>
      <c r="I6" s="4" t="s">
        <v>81</v>
      </c>
      <c r="J6" s="4" t="s">
        <v>92</v>
      </c>
      <c r="K6" s="42">
        <f t="shared" si="0"/>
        <v>180000</v>
      </c>
      <c r="L6" s="4" t="s">
        <v>52</v>
      </c>
      <c r="M6" s="16">
        <f t="shared" si="1"/>
        <v>5000</v>
      </c>
      <c r="N6" s="16">
        <f t="shared" si="2"/>
        <v>10000</v>
      </c>
      <c r="O6" s="16">
        <f t="shared" si="3"/>
        <v>15000</v>
      </c>
      <c r="P6" s="16">
        <f t="shared" si="4"/>
        <v>20000</v>
      </c>
      <c r="Q6" s="16">
        <f t="shared" si="5"/>
        <v>25000</v>
      </c>
      <c r="R6" s="16">
        <f t="shared" si="6"/>
        <v>30000</v>
      </c>
      <c r="S6" s="16">
        <f t="shared" si="7"/>
        <v>35000</v>
      </c>
      <c r="T6" s="16">
        <f t="shared" si="8"/>
        <v>40000</v>
      </c>
      <c r="U6" s="16">
        <f t="shared" si="9"/>
        <v>45000</v>
      </c>
      <c r="V6" s="16">
        <f t="shared" si="10"/>
        <v>50000</v>
      </c>
      <c r="W6" s="16">
        <f t="shared" si="11"/>
        <v>55000</v>
      </c>
      <c r="X6" s="16">
        <f t="shared" si="12"/>
        <v>60000</v>
      </c>
      <c r="Y6" s="16">
        <f t="shared" si="13"/>
        <v>65000</v>
      </c>
      <c r="Z6" s="16">
        <f t="shared" si="14"/>
        <v>65000</v>
      </c>
      <c r="AA6" s="16">
        <f t="shared" si="29"/>
        <v>180000</v>
      </c>
      <c r="AB6" s="17" t="str">
        <f t="shared" si="15"/>
        <v>65000 / 180000</v>
      </c>
      <c r="AC6" s="16">
        <f t="shared" si="16"/>
        <v>70000</v>
      </c>
      <c r="AD6" s="16">
        <f t="shared" si="17"/>
        <v>75000</v>
      </c>
      <c r="AE6" s="16">
        <f t="shared" si="18"/>
        <v>80000</v>
      </c>
      <c r="AF6" s="16">
        <f t="shared" si="19"/>
        <v>85000</v>
      </c>
      <c r="AG6" s="16">
        <f t="shared" si="20"/>
        <v>90000</v>
      </c>
      <c r="AH6" s="16">
        <f t="shared" si="21"/>
        <v>95000</v>
      </c>
      <c r="AI6" s="16">
        <f t="shared" si="22"/>
        <v>100000</v>
      </c>
      <c r="AJ6" s="16">
        <f t="shared" si="23"/>
        <v>105000</v>
      </c>
      <c r="AK6" s="16">
        <f t="shared" si="24"/>
        <v>110000</v>
      </c>
      <c r="AL6" s="16">
        <f t="shared" si="25"/>
        <v>115000</v>
      </c>
      <c r="AM6" s="16">
        <f t="shared" si="26"/>
        <v>120000</v>
      </c>
      <c r="AN6" s="16">
        <f t="shared" si="27"/>
        <v>125000</v>
      </c>
      <c r="AO6" s="16">
        <f t="shared" si="28"/>
        <v>130000</v>
      </c>
      <c r="AP6" s="16">
        <f t="shared" si="28"/>
        <v>135000</v>
      </c>
      <c r="AQ6" s="16">
        <f t="shared" si="28"/>
        <v>140000</v>
      </c>
      <c r="AR6" s="5">
        <f t="shared" si="28"/>
        <v>145000</v>
      </c>
      <c r="AS6" s="5">
        <f t="shared" si="28"/>
        <v>150000</v>
      </c>
      <c r="AT6" s="5">
        <f t="shared" si="28"/>
        <v>155000</v>
      </c>
      <c r="AU6" s="5">
        <f t="shared" si="28"/>
        <v>160000</v>
      </c>
      <c r="AV6" s="5">
        <f t="shared" si="28"/>
        <v>165000</v>
      </c>
    </row>
    <row r="7" spans="1:48" ht="18" customHeight="1" x14ac:dyDescent="0.25">
      <c r="A7" s="2">
        <v>26</v>
      </c>
      <c r="B7" s="3" t="s">
        <v>24</v>
      </c>
      <c r="C7" s="3" t="s">
        <v>50</v>
      </c>
      <c r="D7" s="3">
        <v>10000</v>
      </c>
      <c r="E7" s="3" t="s">
        <v>77</v>
      </c>
      <c r="F7" s="4" t="s">
        <v>33</v>
      </c>
      <c r="G7" s="4" t="s">
        <v>32</v>
      </c>
      <c r="H7" s="10">
        <v>5000</v>
      </c>
      <c r="I7" s="4" t="s">
        <v>81</v>
      </c>
      <c r="J7" s="4" t="s">
        <v>92</v>
      </c>
      <c r="K7" s="42">
        <f t="shared" si="0"/>
        <v>180000</v>
      </c>
      <c r="L7" s="4" t="s">
        <v>52</v>
      </c>
      <c r="M7" s="16">
        <f t="shared" si="1"/>
        <v>5000</v>
      </c>
      <c r="N7" s="16">
        <f t="shared" si="2"/>
        <v>10000</v>
      </c>
      <c r="O7" s="16">
        <f t="shared" si="3"/>
        <v>15000</v>
      </c>
      <c r="P7" s="16">
        <f t="shared" si="4"/>
        <v>20000</v>
      </c>
      <c r="Q7" s="16">
        <f t="shared" si="5"/>
        <v>25000</v>
      </c>
      <c r="R7" s="16">
        <f t="shared" si="6"/>
        <v>30000</v>
      </c>
      <c r="S7" s="16">
        <f t="shared" si="7"/>
        <v>35000</v>
      </c>
      <c r="T7" s="16">
        <f t="shared" si="8"/>
        <v>40000</v>
      </c>
      <c r="U7" s="16">
        <f t="shared" si="9"/>
        <v>45000</v>
      </c>
      <c r="V7" s="16">
        <f t="shared" si="10"/>
        <v>50000</v>
      </c>
      <c r="W7" s="16">
        <f t="shared" si="11"/>
        <v>55000</v>
      </c>
      <c r="X7" s="16">
        <f t="shared" si="12"/>
        <v>60000</v>
      </c>
      <c r="Y7" s="16">
        <f t="shared" si="13"/>
        <v>65000</v>
      </c>
      <c r="Z7" s="16">
        <f t="shared" si="14"/>
        <v>65000</v>
      </c>
      <c r="AA7" s="16">
        <f t="shared" si="29"/>
        <v>180000</v>
      </c>
      <c r="AB7" s="17" t="str">
        <f t="shared" si="15"/>
        <v>65000 / 180000</v>
      </c>
      <c r="AC7" s="16">
        <f t="shared" si="16"/>
        <v>70000</v>
      </c>
      <c r="AD7" s="16">
        <f t="shared" si="17"/>
        <v>75000</v>
      </c>
      <c r="AE7" s="16">
        <f t="shared" si="18"/>
        <v>80000</v>
      </c>
      <c r="AF7" s="16">
        <f t="shared" si="19"/>
        <v>85000</v>
      </c>
      <c r="AG7" s="16">
        <f t="shared" si="20"/>
        <v>90000</v>
      </c>
      <c r="AH7" s="16">
        <f t="shared" si="21"/>
        <v>95000</v>
      </c>
      <c r="AI7" s="16">
        <f t="shared" si="22"/>
        <v>100000</v>
      </c>
      <c r="AJ7" s="16">
        <f t="shared" si="23"/>
        <v>105000</v>
      </c>
      <c r="AK7" s="16">
        <f t="shared" si="24"/>
        <v>110000</v>
      </c>
      <c r="AL7" s="16">
        <f t="shared" si="25"/>
        <v>115000</v>
      </c>
      <c r="AM7" s="16">
        <f t="shared" si="26"/>
        <v>120000</v>
      </c>
      <c r="AN7" s="16">
        <f t="shared" si="27"/>
        <v>125000</v>
      </c>
      <c r="AO7" s="16">
        <f t="shared" si="28"/>
        <v>130000</v>
      </c>
      <c r="AP7" s="16">
        <f t="shared" si="28"/>
        <v>135000</v>
      </c>
      <c r="AQ7" s="16">
        <f t="shared" si="28"/>
        <v>140000</v>
      </c>
      <c r="AR7" s="5">
        <f t="shared" si="28"/>
        <v>145000</v>
      </c>
      <c r="AS7" s="5">
        <f t="shared" si="28"/>
        <v>150000</v>
      </c>
      <c r="AT7" s="5">
        <f t="shared" si="28"/>
        <v>155000</v>
      </c>
      <c r="AU7" s="5">
        <f t="shared" si="28"/>
        <v>160000</v>
      </c>
      <c r="AV7" s="5">
        <f t="shared" si="28"/>
        <v>165000</v>
      </c>
    </row>
    <row r="8" spans="1:48" s="15" customFormat="1" ht="51" x14ac:dyDescent="0.25">
      <c r="A8" s="2">
        <v>27</v>
      </c>
      <c r="B8" s="13" t="s">
        <v>98</v>
      </c>
      <c r="C8" s="13" t="s">
        <v>47</v>
      </c>
      <c r="D8" s="3">
        <v>10000</v>
      </c>
      <c r="E8" s="3" t="s">
        <v>117</v>
      </c>
      <c r="F8" s="14" t="s">
        <v>34</v>
      </c>
      <c r="G8" s="14" t="s">
        <v>111</v>
      </c>
      <c r="H8" s="10">
        <v>5000</v>
      </c>
      <c r="I8" s="14" t="s">
        <v>112</v>
      </c>
      <c r="J8" s="14" t="s">
        <v>118</v>
      </c>
      <c r="K8" s="43">
        <f>H8*30</f>
        <v>150000</v>
      </c>
      <c r="L8" s="14" t="s">
        <v>52</v>
      </c>
      <c r="M8" s="19">
        <f t="shared" si="1"/>
        <v>5000</v>
      </c>
      <c r="N8" s="19">
        <f t="shared" si="2"/>
        <v>10000</v>
      </c>
      <c r="O8" s="19">
        <f t="shared" si="3"/>
        <v>15000</v>
      </c>
      <c r="P8" s="19">
        <f t="shared" si="4"/>
        <v>20000</v>
      </c>
      <c r="Q8" s="19">
        <f t="shared" si="5"/>
        <v>25000</v>
      </c>
      <c r="R8" s="19">
        <f t="shared" si="6"/>
        <v>30000</v>
      </c>
      <c r="S8" s="19">
        <f t="shared" si="7"/>
        <v>35000</v>
      </c>
      <c r="T8" s="19">
        <f t="shared" si="8"/>
        <v>40000</v>
      </c>
      <c r="U8" s="19">
        <f t="shared" si="9"/>
        <v>45000</v>
      </c>
      <c r="V8" s="19">
        <f t="shared" si="10"/>
        <v>50000</v>
      </c>
      <c r="W8" s="19">
        <f t="shared" si="11"/>
        <v>55000</v>
      </c>
      <c r="X8" s="19">
        <f t="shared" si="12"/>
        <v>60000</v>
      </c>
      <c r="Y8" s="16">
        <f t="shared" si="13"/>
        <v>65000</v>
      </c>
      <c r="Z8" s="16">
        <f t="shared" si="14"/>
        <v>65000</v>
      </c>
      <c r="AA8" s="16">
        <f t="shared" si="29"/>
        <v>150000</v>
      </c>
      <c r="AB8" s="17" t="str">
        <f t="shared" si="15"/>
        <v>65000 / 150000</v>
      </c>
      <c r="AC8" s="16">
        <f t="shared" si="16"/>
        <v>70000</v>
      </c>
      <c r="AD8" s="16">
        <f t="shared" si="17"/>
        <v>75000</v>
      </c>
      <c r="AE8" s="16">
        <f t="shared" si="18"/>
        <v>80000</v>
      </c>
      <c r="AF8" s="16">
        <f t="shared" si="19"/>
        <v>85000</v>
      </c>
      <c r="AG8" s="16">
        <f t="shared" si="20"/>
        <v>90000</v>
      </c>
      <c r="AH8" s="16">
        <f t="shared" si="21"/>
        <v>95000</v>
      </c>
      <c r="AI8" s="16">
        <f t="shared" si="22"/>
        <v>100000</v>
      </c>
      <c r="AJ8" s="16">
        <f t="shared" si="23"/>
        <v>105000</v>
      </c>
      <c r="AK8" s="16">
        <f t="shared" si="24"/>
        <v>110000</v>
      </c>
      <c r="AL8" s="16">
        <f t="shared" si="25"/>
        <v>115000</v>
      </c>
      <c r="AM8" s="16">
        <f t="shared" si="26"/>
        <v>120000</v>
      </c>
      <c r="AN8" s="16">
        <f t="shared" si="27"/>
        <v>125000</v>
      </c>
      <c r="AO8" s="16">
        <f t="shared" si="28"/>
        <v>130000</v>
      </c>
      <c r="AP8" s="16">
        <f t="shared" si="28"/>
        <v>135000</v>
      </c>
      <c r="AQ8" s="16">
        <f t="shared" si="28"/>
        <v>140000</v>
      </c>
      <c r="AR8" s="5">
        <f t="shared" si="28"/>
        <v>145000</v>
      </c>
      <c r="AS8" s="5">
        <f t="shared" si="28"/>
        <v>150000</v>
      </c>
      <c r="AT8" s="5" t="s">
        <v>207</v>
      </c>
      <c r="AU8" s="5" t="s">
        <v>207</v>
      </c>
      <c r="AV8" s="5" t="s">
        <v>207</v>
      </c>
    </row>
    <row r="9" spans="1:48" s="15" customFormat="1" ht="76.5" x14ac:dyDescent="0.25">
      <c r="A9" s="2">
        <v>28</v>
      </c>
      <c r="B9" s="13" t="s">
        <v>62</v>
      </c>
      <c r="C9" s="13"/>
      <c r="D9" s="3"/>
      <c r="E9" s="3" t="s">
        <v>208</v>
      </c>
      <c r="F9" s="14" t="s">
        <v>51</v>
      </c>
      <c r="G9" s="14" t="s">
        <v>51</v>
      </c>
      <c r="H9" s="10">
        <v>5000</v>
      </c>
      <c r="I9" s="4" t="s">
        <v>209</v>
      </c>
      <c r="J9" s="4" t="s">
        <v>210</v>
      </c>
      <c r="K9" s="43">
        <v>60000</v>
      </c>
      <c r="L9" s="14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6"/>
      <c r="Z9" s="16"/>
      <c r="AA9" s="16"/>
      <c r="AB9" s="17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>
        <v>5000</v>
      </c>
      <c r="AO9" s="16">
        <f t="shared" si="28"/>
        <v>10000</v>
      </c>
      <c r="AP9" s="16">
        <f t="shared" si="28"/>
        <v>15000</v>
      </c>
      <c r="AQ9" s="16">
        <f t="shared" si="28"/>
        <v>20000</v>
      </c>
      <c r="AR9" s="5">
        <f t="shared" si="28"/>
        <v>25000</v>
      </c>
      <c r="AS9" s="5">
        <f t="shared" si="28"/>
        <v>30000</v>
      </c>
      <c r="AT9" s="5">
        <f t="shared" si="28"/>
        <v>35000</v>
      </c>
      <c r="AU9" s="5">
        <f t="shared" si="28"/>
        <v>40000</v>
      </c>
      <c r="AV9" s="5">
        <f t="shared" si="28"/>
        <v>45000</v>
      </c>
    </row>
    <row r="10" spans="1:48" s="56" customFormat="1" ht="76.5" x14ac:dyDescent="0.25">
      <c r="A10" s="48">
        <v>28</v>
      </c>
      <c r="B10" s="49" t="s">
        <v>100</v>
      </c>
      <c r="C10" s="49" t="s">
        <v>47</v>
      </c>
      <c r="D10" s="50">
        <v>10000</v>
      </c>
      <c r="E10" s="50" t="s">
        <v>186</v>
      </c>
      <c r="F10" s="51" t="s">
        <v>34</v>
      </c>
      <c r="G10" s="51" t="s">
        <v>111</v>
      </c>
      <c r="H10" s="52">
        <v>5000</v>
      </c>
      <c r="I10" s="51" t="s">
        <v>112</v>
      </c>
      <c r="J10" s="51" t="s">
        <v>116</v>
      </c>
      <c r="K10" s="51">
        <v>114000</v>
      </c>
      <c r="L10" s="51" t="s">
        <v>52</v>
      </c>
      <c r="M10" s="53">
        <v>5000</v>
      </c>
      <c r="N10" s="53">
        <v>10000</v>
      </c>
      <c r="O10" s="53">
        <v>15000</v>
      </c>
      <c r="P10" s="53">
        <v>20000</v>
      </c>
      <c r="Q10" s="53">
        <v>25000</v>
      </c>
      <c r="R10" s="53">
        <v>30000</v>
      </c>
      <c r="S10" s="53">
        <v>35000</v>
      </c>
      <c r="T10" s="53">
        <v>40000</v>
      </c>
      <c r="U10" s="53">
        <v>45000</v>
      </c>
      <c r="V10" s="53">
        <v>50000</v>
      </c>
      <c r="W10" s="53">
        <v>55000</v>
      </c>
      <c r="X10" s="53">
        <v>60000</v>
      </c>
      <c r="Y10" s="54">
        <v>65000</v>
      </c>
      <c r="Z10" s="54">
        <v>65000</v>
      </c>
      <c r="AA10" s="54">
        <v>150000</v>
      </c>
      <c r="AB10" s="55" t="s">
        <v>187</v>
      </c>
      <c r="AC10" s="54">
        <v>70000</v>
      </c>
      <c r="AD10" s="54">
        <v>75000</v>
      </c>
      <c r="AE10" s="54">
        <v>80000</v>
      </c>
      <c r="AF10" s="54">
        <v>85000</v>
      </c>
      <c r="AG10" s="54">
        <v>90000</v>
      </c>
      <c r="AH10" s="54">
        <v>95000</v>
      </c>
      <c r="AI10" s="54">
        <v>100000</v>
      </c>
      <c r="AJ10" s="54">
        <v>105000</v>
      </c>
      <c r="AK10" s="54">
        <v>110000</v>
      </c>
      <c r="AL10" s="54">
        <f>90000+2000</f>
        <v>92000</v>
      </c>
      <c r="AM10" s="54">
        <v>94000</v>
      </c>
      <c r="AN10" s="54">
        <f>+AM10+2000</f>
        <v>96000</v>
      </c>
      <c r="AO10" s="54">
        <f t="shared" ref="AO10:AV10" si="30">+AN10+2000</f>
        <v>98000</v>
      </c>
      <c r="AP10" s="54">
        <f t="shared" si="30"/>
        <v>100000</v>
      </c>
      <c r="AQ10" s="54">
        <f t="shared" si="30"/>
        <v>102000</v>
      </c>
      <c r="AR10" s="54">
        <f t="shared" si="30"/>
        <v>104000</v>
      </c>
      <c r="AS10" s="54">
        <f t="shared" si="30"/>
        <v>106000</v>
      </c>
      <c r="AT10" s="54">
        <f t="shared" si="30"/>
        <v>108000</v>
      </c>
      <c r="AU10" s="54">
        <f t="shared" si="30"/>
        <v>110000</v>
      </c>
      <c r="AV10" s="54">
        <f t="shared" si="30"/>
        <v>112000</v>
      </c>
    </row>
    <row r="11" spans="1:48" x14ac:dyDescent="0.25">
      <c r="K11" s="17">
        <f>SUM(K4:K7)</f>
        <v>720000</v>
      </c>
      <c r="AB11" t="str">
        <f t="shared" si="15"/>
        <v xml:space="preserve"> / </v>
      </c>
    </row>
    <row r="12" spans="1:48" x14ac:dyDescent="0.25">
      <c r="K12" s="17"/>
    </row>
    <row r="13" spans="1:48" x14ac:dyDescent="0.25">
      <c r="A13" s="103" t="s">
        <v>123</v>
      </c>
      <c r="B13" s="103"/>
      <c r="C13" s="103"/>
      <c r="D13" s="103"/>
      <c r="E13" s="103"/>
      <c r="F13" s="103"/>
      <c r="G13" s="103"/>
      <c r="H13" s="103"/>
      <c r="I13" s="103"/>
      <c r="J13" s="103"/>
      <c r="K13" s="17"/>
      <c r="AB13" t="str">
        <f t="shared" si="15"/>
        <v xml:space="preserve"> / </v>
      </c>
    </row>
    <row r="14" spans="1:48" x14ac:dyDescent="0.25">
      <c r="A14" s="68">
        <v>1</v>
      </c>
      <c r="B14" s="68">
        <v>2</v>
      </c>
      <c r="C14" s="68">
        <v>3</v>
      </c>
      <c r="D14" s="68">
        <v>4</v>
      </c>
      <c r="E14" s="68">
        <v>5</v>
      </c>
      <c r="F14" s="68">
        <v>6</v>
      </c>
      <c r="G14" s="68">
        <v>7</v>
      </c>
      <c r="H14" s="68">
        <v>8</v>
      </c>
      <c r="I14" s="68">
        <v>9</v>
      </c>
      <c r="J14" s="68">
        <v>10</v>
      </c>
      <c r="K14" s="68">
        <v>11</v>
      </c>
      <c r="L14" s="68">
        <v>12</v>
      </c>
      <c r="M14" s="68">
        <v>13</v>
      </c>
      <c r="N14" s="68">
        <v>14</v>
      </c>
      <c r="O14" s="68">
        <v>15</v>
      </c>
      <c r="P14" s="68">
        <v>16</v>
      </c>
      <c r="Q14" s="68">
        <v>17</v>
      </c>
      <c r="R14" s="68">
        <v>18</v>
      </c>
      <c r="S14" s="68">
        <v>19</v>
      </c>
      <c r="T14" s="68">
        <v>20</v>
      </c>
      <c r="U14" s="68">
        <v>21</v>
      </c>
      <c r="V14" s="68">
        <v>22</v>
      </c>
      <c r="W14" s="68">
        <v>23</v>
      </c>
      <c r="X14" s="68">
        <v>24</v>
      </c>
      <c r="Y14" s="68">
        <v>25</v>
      </c>
      <c r="Z14" s="68">
        <v>27</v>
      </c>
      <c r="AA14" s="68">
        <v>28</v>
      </c>
      <c r="AB14" s="68">
        <v>29</v>
      </c>
    </row>
    <row r="15" spans="1:48" ht="33" customHeight="1" x14ac:dyDescent="0.25">
      <c r="A15" s="7" t="s">
        <v>27</v>
      </c>
      <c r="B15" s="7" t="s">
        <v>0</v>
      </c>
      <c r="C15" s="7" t="s">
        <v>37</v>
      </c>
      <c r="D15" s="7" t="s">
        <v>25</v>
      </c>
      <c r="E15" s="7" t="s">
        <v>97</v>
      </c>
      <c r="F15" s="7" t="s">
        <v>26</v>
      </c>
      <c r="G15" s="7" t="s">
        <v>119</v>
      </c>
      <c r="H15" s="7" t="s">
        <v>120</v>
      </c>
      <c r="I15" s="7" t="s">
        <v>79</v>
      </c>
      <c r="J15" s="7" t="s">
        <v>80</v>
      </c>
      <c r="K15" s="7" t="s">
        <v>121</v>
      </c>
      <c r="L15" s="7" t="s">
        <v>122</v>
      </c>
      <c r="M15" s="18" t="s">
        <v>56</v>
      </c>
      <c r="N15" s="7" t="s">
        <v>57</v>
      </c>
      <c r="O15" s="7" t="s">
        <v>58</v>
      </c>
      <c r="P15" s="7" t="s">
        <v>59</v>
      </c>
      <c r="Q15" s="7" t="s">
        <v>60</v>
      </c>
      <c r="R15" s="7" t="s">
        <v>61</v>
      </c>
      <c r="S15" s="7" t="s">
        <v>154</v>
      </c>
      <c r="T15" s="7" t="s">
        <v>155</v>
      </c>
      <c r="U15" s="7" t="s">
        <v>156</v>
      </c>
      <c r="V15" s="7" t="s">
        <v>157</v>
      </c>
      <c r="W15" s="7" t="s">
        <v>158</v>
      </c>
      <c r="X15" s="7" t="s">
        <v>159</v>
      </c>
      <c r="Y15" s="22" t="s">
        <v>170</v>
      </c>
      <c r="Z15" s="22" t="s">
        <v>166</v>
      </c>
      <c r="AA15" s="22" t="s">
        <v>167</v>
      </c>
      <c r="AB15" s="22" t="s">
        <v>168</v>
      </c>
      <c r="AC15" s="22" t="s">
        <v>165</v>
      </c>
      <c r="AD15" s="22" t="s">
        <v>164</v>
      </c>
      <c r="AE15" s="7" t="s">
        <v>177</v>
      </c>
      <c r="AF15" s="7" t="s">
        <v>178</v>
      </c>
      <c r="AG15" s="7" t="s">
        <v>179</v>
      </c>
      <c r="AH15" s="7" t="s">
        <v>180</v>
      </c>
      <c r="AI15" s="7" t="s">
        <v>181</v>
      </c>
      <c r="AJ15" s="7" t="s">
        <v>182</v>
      </c>
      <c r="AK15" s="22" t="s">
        <v>183</v>
      </c>
      <c r="AL15" s="22" t="s">
        <v>184</v>
      </c>
      <c r="AM15" s="22" t="s">
        <v>185</v>
      </c>
    </row>
    <row r="16" spans="1:48" ht="30" x14ac:dyDescent="0.25">
      <c r="A16" s="10">
        <v>34</v>
      </c>
      <c r="B16" s="37" t="s">
        <v>72</v>
      </c>
      <c r="C16" s="8" t="s">
        <v>47</v>
      </c>
      <c r="D16" s="4">
        <v>10000</v>
      </c>
      <c r="E16" s="4" t="s">
        <v>113</v>
      </c>
      <c r="F16" s="4" t="s">
        <v>34</v>
      </c>
      <c r="G16" s="4" t="s">
        <v>34</v>
      </c>
      <c r="H16" s="10">
        <v>5000</v>
      </c>
      <c r="I16" s="4" t="s">
        <v>83</v>
      </c>
      <c r="J16" s="30" t="s">
        <v>137</v>
      </c>
      <c r="K16" s="16">
        <v>300000</v>
      </c>
      <c r="L16" s="30" t="s">
        <v>136</v>
      </c>
      <c r="M16" s="16">
        <f t="shared" ref="M16:M19" si="31">6250*1</f>
        <v>6250</v>
      </c>
      <c r="N16" s="16">
        <f t="shared" ref="N16:N19" si="32">6250*2</f>
        <v>12500</v>
      </c>
      <c r="O16" s="16">
        <f>6250*3</f>
        <v>18750</v>
      </c>
      <c r="P16" s="16">
        <f t="shared" ref="P16:P19" si="33">M16*4</f>
        <v>25000</v>
      </c>
      <c r="Q16" s="16">
        <f t="shared" ref="Q16:Q19" si="34">M16*5</f>
        <v>31250</v>
      </c>
      <c r="R16" s="16">
        <f t="shared" ref="R16:R19" si="35">M16*6</f>
        <v>37500</v>
      </c>
      <c r="S16" s="16">
        <f t="shared" ref="S16:S19" si="36">+H16*7</f>
        <v>35000</v>
      </c>
      <c r="T16" s="16">
        <f t="shared" ref="T16:T19" si="37">+H16*8</f>
        <v>40000</v>
      </c>
      <c r="U16" s="16">
        <f t="shared" ref="U16:U19" si="38">+H16*9</f>
        <v>45000</v>
      </c>
      <c r="V16" s="16">
        <f t="shared" ref="V16:V19" si="39">H16*10</f>
        <v>50000</v>
      </c>
      <c r="W16" s="16">
        <f t="shared" ref="W16:W19" si="40">+H16*11</f>
        <v>55000</v>
      </c>
      <c r="X16" s="16">
        <f t="shared" ref="X16:X19" si="41">H16*12</f>
        <v>60000</v>
      </c>
      <c r="Y16" s="16">
        <v>65000</v>
      </c>
      <c r="Z16" s="16">
        <v>70000</v>
      </c>
      <c r="AA16" s="16">
        <v>75000</v>
      </c>
      <c r="AB16" s="16">
        <v>80000</v>
      </c>
      <c r="AC16" s="16">
        <v>85000</v>
      </c>
      <c r="AD16" s="5">
        <v>90000</v>
      </c>
      <c r="AE16">
        <v>95000</v>
      </c>
      <c r="AF16" s="42">
        <v>100000</v>
      </c>
      <c r="AG16" s="16">
        <f t="shared" ref="AG16:AI19" si="42">+AF16+5000</f>
        <v>105000</v>
      </c>
      <c r="AH16" s="16">
        <f t="shared" si="42"/>
        <v>110000</v>
      </c>
      <c r="AI16" s="4">
        <f t="shared" si="42"/>
        <v>115000</v>
      </c>
      <c r="AJ16" s="4">
        <f t="shared" ref="AJ16:AM19" si="43">+AI16+5000</f>
        <v>120000</v>
      </c>
      <c r="AK16" s="4">
        <f t="shared" si="43"/>
        <v>125000</v>
      </c>
      <c r="AL16" s="4">
        <f t="shared" si="43"/>
        <v>130000</v>
      </c>
      <c r="AM16" s="4">
        <f t="shared" si="43"/>
        <v>135000</v>
      </c>
    </row>
    <row r="17" spans="1:39" ht="30" x14ac:dyDescent="0.25">
      <c r="A17" s="10">
        <v>36</v>
      </c>
      <c r="B17" s="37" t="s">
        <v>73</v>
      </c>
      <c r="C17" s="8" t="s">
        <v>47</v>
      </c>
      <c r="D17" s="4">
        <v>10000</v>
      </c>
      <c r="E17" s="4" t="s">
        <v>113</v>
      </c>
      <c r="F17" s="4" t="s">
        <v>34</v>
      </c>
      <c r="G17" s="4" t="s">
        <v>34</v>
      </c>
      <c r="H17" s="10">
        <v>5000</v>
      </c>
      <c r="I17" s="4" t="s">
        <v>84</v>
      </c>
      <c r="J17" s="30" t="s">
        <v>137</v>
      </c>
      <c r="K17" s="16">
        <v>300000</v>
      </c>
      <c r="L17" s="30" t="s">
        <v>136</v>
      </c>
      <c r="M17" s="16">
        <f t="shared" si="31"/>
        <v>6250</v>
      </c>
      <c r="N17" s="16">
        <f t="shared" si="32"/>
        <v>12500</v>
      </c>
      <c r="O17" s="16">
        <f>6250*3</f>
        <v>18750</v>
      </c>
      <c r="P17" s="16">
        <f t="shared" si="33"/>
        <v>25000</v>
      </c>
      <c r="Q17" s="16">
        <f t="shared" si="34"/>
        <v>31250</v>
      </c>
      <c r="R17" s="16">
        <f t="shared" si="35"/>
        <v>37500</v>
      </c>
      <c r="S17" s="16">
        <f t="shared" si="36"/>
        <v>35000</v>
      </c>
      <c r="T17" s="16">
        <f t="shared" si="37"/>
        <v>40000</v>
      </c>
      <c r="U17" s="16">
        <f t="shared" si="38"/>
        <v>45000</v>
      </c>
      <c r="V17" s="16">
        <f t="shared" si="39"/>
        <v>50000</v>
      </c>
      <c r="W17" s="16">
        <f t="shared" si="40"/>
        <v>55000</v>
      </c>
      <c r="X17" s="16">
        <f t="shared" si="41"/>
        <v>60000</v>
      </c>
      <c r="Y17" s="16">
        <v>65000</v>
      </c>
      <c r="Z17" s="16">
        <v>70000</v>
      </c>
      <c r="AA17" s="16">
        <v>75000</v>
      </c>
      <c r="AB17" s="16">
        <v>80000</v>
      </c>
      <c r="AC17" s="16">
        <v>85000</v>
      </c>
      <c r="AD17" s="5">
        <v>90000</v>
      </c>
      <c r="AE17">
        <v>95000</v>
      </c>
      <c r="AF17" s="42">
        <v>100000</v>
      </c>
      <c r="AG17" s="16">
        <f t="shared" si="42"/>
        <v>105000</v>
      </c>
      <c r="AH17" s="16">
        <f t="shared" si="42"/>
        <v>110000</v>
      </c>
      <c r="AI17" s="4">
        <f t="shared" si="42"/>
        <v>115000</v>
      </c>
      <c r="AJ17" s="4">
        <f t="shared" si="43"/>
        <v>120000</v>
      </c>
      <c r="AK17" s="4">
        <f t="shared" si="43"/>
        <v>125000</v>
      </c>
      <c r="AL17" s="4">
        <f t="shared" si="43"/>
        <v>130000</v>
      </c>
      <c r="AM17" s="4">
        <f t="shared" si="43"/>
        <v>135000</v>
      </c>
    </row>
    <row r="18" spans="1:39" ht="30" x14ac:dyDescent="0.25">
      <c r="A18" s="10">
        <v>39</v>
      </c>
      <c r="B18" s="37" t="s">
        <v>86</v>
      </c>
      <c r="C18" s="8" t="s">
        <v>47</v>
      </c>
      <c r="D18" s="4">
        <v>10000</v>
      </c>
      <c r="E18" s="4" t="s">
        <v>113</v>
      </c>
      <c r="F18" s="4" t="s">
        <v>34</v>
      </c>
      <c r="G18" s="4" t="s">
        <v>34</v>
      </c>
      <c r="H18" s="10">
        <v>5000</v>
      </c>
      <c r="I18" s="4" t="s">
        <v>85</v>
      </c>
      <c r="J18" s="30" t="s">
        <v>137</v>
      </c>
      <c r="K18" s="16">
        <v>300000</v>
      </c>
      <c r="L18" s="30" t="s">
        <v>136</v>
      </c>
      <c r="M18" s="16">
        <f t="shared" si="31"/>
        <v>6250</v>
      </c>
      <c r="N18" s="16">
        <f t="shared" si="32"/>
        <v>12500</v>
      </c>
      <c r="O18" s="16">
        <f>M17*3</f>
        <v>18750</v>
      </c>
      <c r="P18" s="16">
        <f t="shared" si="33"/>
        <v>25000</v>
      </c>
      <c r="Q18" s="16">
        <f t="shared" si="34"/>
        <v>31250</v>
      </c>
      <c r="R18" s="16">
        <f t="shared" si="35"/>
        <v>37500</v>
      </c>
      <c r="S18" s="16">
        <f t="shared" si="36"/>
        <v>35000</v>
      </c>
      <c r="T18" s="16">
        <f t="shared" si="37"/>
        <v>40000</v>
      </c>
      <c r="U18" s="16">
        <f t="shared" si="38"/>
        <v>45000</v>
      </c>
      <c r="V18" s="16">
        <f t="shared" si="39"/>
        <v>50000</v>
      </c>
      <c r="W18" s="16">
        <f t="shared" si="40"/>
        <v>55000</v>
      </c>
      <c r="X18" s="16">
        <f t="shared" si="41"/>
        <v>60000</v>
      </c>
      <c r="Y18" s="16">
        <v>65000</v>
      </c>
      <c r="Z18" s="16">
        <v>70000</v>
      </c>
      <c r="AA18" s="16">
        <v>75000</v>
      </c>
      <c r="AB18" s="16">
        <v>80000</v>
      </c>
      <c r="AC18" s="16">
        <v>85000</v>
      </c>
      <c r="AD18" s="5">
        <v>90000</v>
      </c>
      <c r="AE18">
        <v>95000</v>
      </c>
      <c r="AF18" s="42">
        <v>100000</v>
      </c>
      <c r="AG18" s="16">
        <f t="shared" si="42"/>
        <v>105000</v>
      </c>
      <c r="AH18" s="16">
        <f t="shared" si="42"/>
        <v>110000</v>
      </c>
      <c r="AI18" s="4">
        <f t="shared" si="42"/>
        <v>115000</v>
      </c>
      <c r="AJ18" s="4">
        <f t="shared" si="43"/>
        <v>120000</v>
      </c>
      <c r="AK18" s="4">
        <f t="shared" si="43"/>
        <v>125000</v>
      </c>
      <c r="AL18" s="4">
        <f t="shared" si="43"/>
        <v>130000</v>
      </c>
      <c r="AM18" s="4">
        <f t="shared" si="43"/>
        <v>135000</v>
      </c>
    </row>
    <row r="19" spans="1:39" ht="30" x14ac:dyDescent="0.25">
      <c r="A19" s="25">
        <v>41</v>
      </c>
      <c r="B19" s="38" t="s">
        <v>99</v>
      </c>
      <c r="C19" s="26" t="s">
        <v>47</v>
      </c>
      <c r="D19" s="27">
        <v>10000</v>
      </c>
      <c r="E19" s="27" t="s">
        <v>113</v>
      </c>
      <c r="F19" s="27" t="s">
        <v>34</v>
      </c>
      <c r="G19" s="27" t="s">
        <v>34</v>
      </c>
      <c r="H19" s="10">
        <v>5000</v>
      </c>
      <c r="I19" s="27" t="s">
        <v>83</v>
      </c>
      <c r="J19" s="30" t="s">
        <v>137</v>
      </c>
      <c r="K19" s="16">
        <v>300000</v>
      </c>
      <c r="L19" s="30" t="s">
        <v>136</v>
      </c>
      <c r="M19" s="28">
        <f t="shared" si="31"/>
        <v>6250</v>
      </c>
      <c r="N19" s="16">
        <f t="shared" si="32"/>
        <v>12500</v>
      </c>
      <c r="O19" s="16">
        <f>M19*3</f>
        <v>18750</v>
      </c>
      <c r="P19" s="16">
        <f t="shared" si="33"/>
        <v>25000</v>
      </c>
      <c r="Q19" s="16">
        <f t="shared" si="34"/>
        <v>31250</v>
      </c>
      <c r="R19" s="16">
        <f t="shared" si="35"/>
        <v>37500</v>
      </c>
      <c r="S19" s="16">
        <f t="shared" si="36"/>
        <v>35000</v>
      </c>
      <c r="T19" s="16">
        <f t="shared" si="37"/>
        <v>40000</v>
      </c>
      <c r="U19" s="16">
        <f t="shared" si="38"/>
        <v>45000</v>
      </c>
      <c r="V19" s="16">
        <f t="shared" si="39"/>
        <v>50000</v>
      </c>
      <c r="W19" s="16">
        <f t="shared" si="40"/>
        <v>55000</v>
      </c>
      <c r="X19" s="16">
        <f t="shared" si="41"/>
        <v>60000</v>
      </c>
      <c r="Y19" s="16">
        <v>65000</v>
      </c>
      <c r="Z19" s="16">
        <v>70000</v>
      </c>
      <c r="AA19" s="16">
        <v>75000</v>
      </c>
      <c r="AB19" s="16">
        <v>80000</v>
      </c>
      <c r="AC19" s="16">
        <v>85000</v>
      </c>
      <c r="AD19" s="5">
        <v>90000</v>
      </c>
      <c r="AE19">
        <v>95000</v>
      </c>
      <c r="AF19" s="42">
        <v>100000</v>
      </c>
      <c r="AG19" s="16">
        <f t="shared" si="42"/>
        <v>105000</v>
      </c>
      <c r="AH19" s="16">
        <f t="shared" si="42"/>
        <v>110000</v>
      </c>
      <c r="AI19" s="4">
        <f t="shared" si="42"/>
        <v>115000</v>
      </c>
      <c r="AJ19" s="4">
        <f t="shared" si="43"/>
        <v>120000</v>
      </c>
      <c r="AK19" s="4">
        <f t="shared" si="43"/>
        <v>125000</v>
      </c>
      <c r="AL19" s="4">
        <f t="shared" si="43"/>
        <v>130000</v>
      </c>
      <c r="AM19" s="4">
        <f t="shared" si="43"/>
        <v>135000</v>
      </c>
    </row>
    <row r="20" spans="1:39" x14ac:dyDescent="0.25">
      <c r="A20" s="24"/>
      <c r="K20" s="17"/>
      <c r="M20" s="17"/>
      <c r="N20"/>
      <c r="O20"/>
      <c r="P20"/>
      <c r="Q20"/>
      <c r="R20"/>
      <c r="S20" s="21"/>
      <c r="T20" s="21"/>
      <c r="U20" s="17"/>
      <c r="V20" s="21"/>
      <c r="W20" s="21"/>
      <c r="X20" s="21"/>
      <c r="AB20" t="str">
        <f t="shared" si="15"/>
        <v xml:space="preserve"> / </v>
      </c>
    </row>
    <row r="21" spans="1:39" x14ac:dyDescent="0.25">
      <c r="A21" s="103" t="s">
        <v>124</v>
      </c>
      <c r="B21" s="103"/>
      <c r="C21" s="103"/>
      <c r="K21" s="17"/>
      <c r="M21" s="17"/>
      <c r="N21"/>
      <c r="O21"/>
      <c r="P21"/>
      <c r="Q21"/>
      <c r="R21"/>
      <c r="S21" s="21"/>
      <c r="T21" s="21"/>
      <c r="U21" s="17"/>
      <c r="V21" s="21"/>
      <c r="W21" s="21"/>
      <c r="X21" s="21"/>
    </row>
    <row r="22" spans="1:39" ht="18" customHeight="1" x14ac:dyDescent="0.25">
      <c r="A22" s="2">
        <v>45</v>
      </c>
      <c r="B22" s="3" t="s">
        <v>14</v>
      </c>
      <c r="C22" s="3" t="s">
        <v>44</v>
      </c>
      <c r="D22" s="3">
        <v>29000</v>
      </c>
      <c r="E22" s="3" t="s">
        <v>103</v>
      </c>
      <c r="F22" s="4" t="s">
        <v>28</v>
      </c>
      <c r="G22" s="4"/>
      <c r="H22" s="4"/>
      <c r="I22" s="4"/>
      <c r="J22" s="4"/>
      <c r="K22" s="16"/>
      <c r="L22" s="4"/>
      <c r="M22" s="16"/>
      <c r="N22" s="4"/>
      <c r="O22" s="4"/>
      <c r="P22" s="4"/>
      <c r="Q22" s="4"/>
      <c r="R22" s="4"/>
      <c r="S22" s="5"/>
      <c r="T22" s="5"/>
      <c r="U22" s="16"/>
      <c r="V22" s="5"/>
      <c r="W22" s="5"/>
      <c r="X22" s="5"/>
      <c r="Y22" s="4"/>
    </row>
    <row r="23" spans="1:39" ht="18" customHeight="1" x14ac:dyDescent="0.25">
      <c r="A23" s="2">
        <v>56</v>
      </c>
      <c r="B23" s="3" t="s">
        <v>7</v>
      </c>
      <c r="C23" s="3" t="s">
        <v>49</v>
      </c>
      <c r="D23" s="3">
        <f>52000+8000</f>
        <v>60000</v>
      </c>
      <c r="E23" s="3" t="s">
        <v>106</v>
      </c>
      <c r="F23" s="4" t="s">
        <v>28</v>
      </c>
      <c r="G23" s="4"/>
      <c r="H23" s="4"/>
      <c r="I23" s="4"/>
      <c r="J23" s="4"/>
      <c r="K23" s="4"/>
      <c r="L23" s="4"/>
      <c r="M23" s="16"/>
      <c r="N23" s="4"/>
      <c r="O23" s="4"/>
      <c r="P23" s="4"/>
      <c r="Q23" s="4"/>
      <c r="R23" s="4"/>
      <c r="S23" s="5"/>
      <c r="T23" s="5"/>
      <c r="U23" s="16"/>
      <c r="V23" s="5"/>
      <c r="W23" s="5"/>
      <c r="X23" s="5"/>
      <c r="Y23" s="4"/>
    </row>
    <row r="24" spans="1:39" x14ac:dyDescent="0.25">
      <c r="M24" s="17"/>
      <c r="N24"/>
      <c r="O24"/>
      <c r="P24"/>
      <c r="Q24"/>
      <c r="R24"/>
      <c r="S24" s="21"/>
      <c r="T24" s="21"/>
      <c r="U24" s="17"/>
      <c r="V24" s="21"/>
      <c r="W24" s="21"/>
      <c r="X24" s="21"/>
    </row>
    <row r="25" spans="1:39" x14ac:dyDescent="0.25">
      <c r="A25" s="105" t="s">
        <v>125</v>
      </c>
      <c r="B25" s="105"/>
      <c r="C25" s="105"/>
      <c r="D25" s="105"/>
      <c r="E25" s="105"/>
      <c r="F25" s="105"/>
      <c r="G25" s="105"/>
      <c r="H25" s="105"/>
      <c r="I25" s="105"/>
      <c r="J25" s="105"/>
      <c r="M25" s="17"/>
      <c r="N25"/>
      <c r="O25"/>
      <c r="P25"/>
      <c r="Q25"/>
      <c r="R25"/>
      <c r="S25" s="21"/>
      <c r="T25" s="21"/>
      <c r="U25" s="17"/>
      <c r="V25" s="21"/>
      <c r="W25" s="21"/>
      <c r="X25" s="21"/>
    </row>
    <row r="26" spans="1:39" ht="33" customHeight="1" x14ac:dyDescent="0.25">
      <c r="A26" s="7" t="s">
        <v>27</v>
      </c>
      <c r="B26" s="7" t="s">
        <v>0</v>
      </c>
      <c r="C26" s="7" t="s">
        <v>37</v>
      </c>
      <c r="D26" s="7" t="s">
        <v>25</v>
      </c>
      <c r="E26" s="7" t="s">
        <v>97</v>
      </c>
      <c r="F26" s="7" t="s">
        <v>26</v>
      </c>
      <c r="G26" s="7" t="s">
        <v>119</v>
      </c>
      <c r="H26" s="7" t="s">
        <v>120</v>
      </c>
      <c r="I26" s="7" t="s">
        <v>79</v>
      </c>
      <c r="J26" s="7" t="s">
        <v>80</v>
      </c>
      <c r="K26" s="7" t="s">
        <v>121</v>
      </c>
      <c r="L26" s="7" t="s">
        <v>122</v>
      </c>
      <c r="M26" s="18" t="s">
        <v>56</v>
      </c>
      <c r="N26" s="7" t="s">
        <v>57</v>
      </c>
      <c r="O26" s="7" t="s">
        <v>58</v>
      </c>
      <c r="P26" s="7" t="s">
        <v>59</v>
      </c>
      <c r="Q26" s="7" t="s">
        <v>60</v>
      </c>
      <c r="R26" s="7" t="s">
        <v>61</v>
      </c>
      <c r="S26" s="7" t="s">
        <v>154</v>
      </c>
      <c r="T26" s="7" t="s">
        <v>155</v>
      </c>
      <c r="U26" s="7" t="s">
        <v>156</v>
      </c>
      <c r="V26" s="7" t="s">
        <v>157</v>
      </c>
      <c r="W26" s="7" t="s">
        <v>158</v>
      </c>
      <c r="X26" s="7" t="s">
        <v>159</v>
      </c>
      <c r="Y26" s="22" t="s">
        <v>170</v>
      </c>
      <c r="Z26" s="22" t="s">
        <v>166</v>
      </c>
      <c r="AA26" s="22" t="s">
        <v>167</v>
      </c>
      <c r="AB26" s="22" t="s">
        <v>168</v>
      </c>
      <c r="AC26" s="22" t="s">
        <v>165</v>
      </c>
      <c r="AD26" s="22" t="s">
        <v>164</v>
      </c>
      <c r="AE26" s="7" t="s">
        <v>177</v>
      </c>
      <c r="AF26" s="7" t="s">
        <v>178</v>
      </c>
      <c r="AG26" s="7" t="s">
        <v>179</v>
      </c>
      <c r="AH26" s="7" t="s">
        <v>180</v>
      </c>
      <c r="AI26" s="7" t="s">
        <v>181</v>
      </c>
      <c r="AJ26" s="7" t="s">
        <v>182</v>
      </c>
      <c r="AK26" s="22" t="s">
        <v>183</v>
      </c>
      <c r="AL26" s="22" t="s">
        <v>184</v>
      </c>
      <c r="AM26" s="22" t="s">
        <v>185</v>
      </c>
    </row>
    <row r="27" spans="1:39" ht="30" x14ac:dyDescent="0.25">
      <c r="A27" s="4">
        <v>1</v>
      </c>
      <c r="B27" s="39" t="s">
        <v>127</v>
      </c>
      <c r="C27" s="4" t="s">
        <v>47</v>
      </c>
      <c r="D27" s="4">
        <v>10000</v>
      </c>
      <c r="E27" s="4" t="s">
        <v>132</v>
      </c>
      <c r="F27" s="4" t="s">
        <v>34</v>
      </c>
      <c r="G27" s="4" t="s">
        <v>34</v>
      </c>
      <c r="H27" s="10">
        <v>5000</v>
      </c>
      <c r="I27" s="4" t="s">
        <v>134</v>
      </c>
      <c r="J27" s="30" t="s">
        <v>138</v>
      </c>
      <c r="K27" s="16">
        <v>300000</v>
      </c>
      <c r="L27" s="30" t="s">
        <v>136</v>
      </c>
      <c r="M27" s="16"/>
      <c r="N27" s="4"/>
      <c r="O27" s="16">
        <v>5000</v>
      </c>
      <c r="P27" s="16">
        <v>10000</v>
      </c>
      <c r="Q27" s="16">
        <v>15000</v>
      </c>
      <c r="R27" s="16">
        <v>20000</v>
      </c>
      <c r="S27" s="16">
        <f>+H27*5</f>
        <v>25000</v>
      </c>
      <c r="T27" s="16">
        <f>+H27*6</f>
        <v>30000</v>
      </c>
      <c r="U27" s="16">
        <f>+H27*7</f>
        <v>35000</v>
      </c>
      <c r="V27" s="16">
        <f>+H27*8</f>
        <v>40000</v>
      </c>
      <c r="W27" s="16">
        <f>+H27*9</f>
        <v>45000</v>
      </c>
      <c r="X27" s="16">
        <f>+H27*10</f>
        <v>50000</v>
      </c>
      <c r="Y27" s="16">
        <v>55000</v>
      </c>
      <c r="Z27" s="16">
        <v>60000</v>
      </c>
      <c r="AA27" s="16">
        <v>65000</v>
      </c>
      <c r="AB27" s="16">
        <v>70000</v>
      </c>
      <c r="AC27" s="16">
        <v>75000</v>
      </c>
      <c r="AD27" s="4">
        <v>80000</v>
      </c>
      <c r="AE27" s="4">
        <v>85000</v>
      </c>
      <c r="AF27" s="16">
        <v>90000</v>
      </c>
      <c r="AG27" s="16">
        <f>+AF27+5000</f>
        <v>95000</v>
      </c>
      <c r="AH27" s="16">
        <f t="shared" ref="AH27:AM27" si="44">+AG27+5000</f>
        <v>100000</v>
      </c>
      <c r="AI27" s="4">
        <f t="shared" si="44"/>
        <v>105000</v>
      </c>
      <c r="AJ27" s="4">
        <f t="shared" si="44"/>
        <v>110000</v>
      </c>
      <c r="AK27" s="4">
        <f t="shared" si="44"/>
        <v>115000</v>
      </c>
      <c r="AL27" s="4">
        <f t="shared" si="44"/>
        <v>120000</v>
      </c>
      <c r="AM27" s="4">
        <f t="shared" si="44"/>
        <v>125000</v>
      </c>
    </row>
    <row r="28" spans="1:39" ht="30" x14ac:dyDescent="0.25">
      <c r="A28" s="4">
        <v>5</v>
      </c>
      <c r="B28" s="39" t="s">
        <v>130</v>
      </c>
      <c r="C28" s="4" t="s">
        <v>47</v>
      </c>
      <c r="D28" s="4">
        <v>10000</v>
      </c>
      <c r="E28" s="4" t="s">
        <v>133</v>
      </c>
      <c r="F28" s="4" t="s">
        <v>34</v>
      </c>
      <c r="G28" s="4" t="s">
        <v>34</v>
      </c>
      <c r="H28" s="10">
        <v>5000</v>
      </c>
      <c r="I28" s="4" t="s">
        <v>135</v>
      </c>
      <c r="J28" s="30" t="s">
        <v>138</v>
      </c>
      <c r="K28" s="16">
        <v>300000</v>
      </c>
      <c r="L28" s="30" t="s">
        <v>136</v>
      </c>
      <c r="M28" s="16"/>
      <c r="N28" s="4"/>
      <c r="O28" s="16">
        <v>5000</v>
      </c>
      <c r="P28" s="16">
        <v>10000</v>
      </c>
      <c r="Q28" s="16">
        <v>15000</v>
      </c>
      <c r="R28" s="16">
        <v>20000</v>
      </c>
      <c r="S28" s="16">
        <f t="shared" ref="S28:S29" si="45">+H28*5</f>
        <v>25000</v>
      </c>
      <c r="T28" s="16">
        <f t="shared" ref="T28:T29" si="46">+H28*6</f>
        <v>30000</v>
      </c>
      <c r="U28" s="16">
        <f t="shared" ref="U28:U29" si="47">+H28*7</f>
        <v>35000</v>
      </c>
      <c r="V28" s="16">
        <f t="shared" ref="V28:V29" si="48">+H28*8</f>
        <v>40000</v>
      </c>
      <c r="W28" s="16">
        <f t="shared" ref="W28:W29" si="49">+H28*9</f>
        <v>45000</v>
      </c>
      <c r="X28" s="16">
        <f t="shared" ref="X28:X29" si="50">+H28*10</f>
        <v>50000</v>
      </c>
      <c r="Y28" s="16">
        <v>55000</v>
      </c>
      <c r="Z28" s="16">
        <v>60000</v>
      </c>
      <c r="AA28" s="16">
        <v>65000</v>
      </c>
      <c r="AB28" s="16">
        <v>70000</v>
      </c>
      <c r="AC28" s="16">
        <v>75000</v>
      </c>
      <c r="AD28" s="4">
        <v>80000</v>
      </c>
      <c r="AE28" s="4">
        <v>85000</v>
      </c>
      <c r="AF28" s="16">
        <v>90000</v>
      </c>
      <c r="AG28" s="16">
        <f t="shared" ref="AG28:AM32" si="51">+AF28+5000</f>
        <v>95000</v>
      </c>
      <c r="AH28" s="16">
        <f t="shared" si="51"/>
        <v>100000</v>
      </c>
      <c r="AI28" s="4">
        <f t="shared" si="51"/>
        <v>105000</v>
      </c>
      <c r="AJ28" s="4">
        <f t="shared" si="51"/>
        <v>110000</v>
      </c>
      <c r="AK28" s="4">
        <f t="shared" si="51"/>
        <v>115000</v>
      </c>
      <c r="AL28" s="4">
        <f t="shared" si="51"/>
        <v>120000</v>
      </c>
      <c r="AM28" s="4">
        <f t="shared" si="51"/>
        <v>125000</v>
      </c>
    </row>
    <row r="29" spans="1:39" ht="30" x14ac:dyDescent="0.25">
      <c r="A29" s="4">
        <v>7</v>
      </c>
      <c r="B29" s="39" t="s">
        <v>131</v>
      </c>
      <c r="C29" s="4" t="s">
        <v>47</v>
      </c>
      <c r="D29" s="4">
        <v>10000</v>
      </c>
      <c r="E29" s="4" t="s">
        <v>133</v>
      </c>
      <c r="F29" s="4" t="s">
        <v>34</v>
      </c>
      <c r="G29" s="4" t="s">
        <v>34</v>
      </c>
      <c r="H29" s="10">
        <v>5000</v>
      </c>
      <c r="I29" s="4" t="s">
        <v>135</v>
      </c>
      <c r="J29" s="30" t="s">
        <v>138</v>
      </c>
      <c r="K29" s="16">
        <v>300000</v>
      </c>
      <c r="L29" s="30" t="s">
        <v>136</v>
      </c>
      <c r="M29" s="16"/>
      <c r="N29" s="4"/>
      <c r="O29" s="16">
        <v>5000</v>
      </c>
      <c r="P29" s="16">
        <v>10000</v>
      </c>
      <c r="Q29" s="16">
        <v>15000</v>
      </c>
      <c r="R29" s="16">
        <v>20000</v>
      </c>
      <c r="S29" s="16">
        <f t="shared" si="45"/>
        <v>25000</v>
      </c>
      <c r="T29" s="16">
        <f t="shared" si="46"/>
        <v>30000</v>
      </c>
      <c r="U29" s="16">
        <f t="shared" si="47"/>
        <v>35000</v>
      </c>
      <c r="V29" s="16">
        <f t="shared" si="48"/>
        <v>40000</v>
      </c>
      <c r="W29" s="16">
        <f t="shared" si="49"/>
        <v>45000</v>
      </c>
      <c r="X29" s="16">
        <f t="shared" si="50"/>
        <v>50000</v>
      </c>
      <c r="Y29" s="16">
        <v>55000</v>
      </c>
      <c r="Z29" s="16">
        <v>60000</v>
      </c>
      <c r="AA29" s="16">
        <v>65000</v>
      </c>
      <c r="AB29" s="16">
        <v>70000</v>
      </c>
      <c r="AC29" s="16">
        <v>75000</v>
      </c>
      <c r="AD29" s="4">
        <v>80000</v>
      </c>
      <c r="AE29" s="4">
        <v>85000</v>
      </c>
      <c r="AF29" s="16">
        <v>90000</v>
      </c>
      <c r="AG29" s="16">
        <f t="shared" si="51"/>
        <v>95000</v>
      </c>
      <c r="AH29" s="16">
        <f t="shared" si="51"/>
        <v>100000</v>
      </c>
      <c r="AI29" s="4">
        <f t="shared" si="51"/>
        <v>105000</v>
      </c>
      <c r="AJ29" s="4">
        <f t="shared" si="51"/>
        <v>110000</v>
      </c>
      <c r="AK29" s="4">
        <f t="shared" si="51"/>
        <v>115000</v>
      </c>
      <c r="AL29" s="4">
        <f t="shared" si="51"/>
        <v>120000</v>
      </c>
      <c r="AM29" s="4">
        <f t="shared" si="51"/>
        <v>125000</v>
      </c>
    </row>
    <row r="30" spans="1:39" ht="30" x14ac:dyDescent="0.25">
      <c r="A30" s="4">
        <v>8</v>
      </c>
      <c r="B30" s="39" t="s">
        <v>139</v>
      </c>
      <c r="C30" s="4" t="s">
        <v>47</v>
      </c>
      <c r="D30" s="4">
        <v>10000</v>
      </c>
      <c r="E30" s="4" t="s">
        <v>140</v>
      </c>
      <c r="F30" s="4" t="s">
        <v>32</v>
      </c>
      <c r="G30" s="4" t="s">
        <v>32</v>
      </c>
      <c r="H30" s="10">
        <v>5000</v>
      </c>
      <c r="I30" s="4" t="s">
        <v>141</v>
      </c>
      <c r="J30" s="30" t="s">
        <v>142</v>
      </c>
      <c r="K30" s="16">
        <v>300000</v>
      </c>
      <c r="L30" s="30" t="s">
        <v>136</v>
      </c>
      <c r="M30" s="16"/>
      <c r="N30" s="4"/>
      <c r="O30" s="16"/>
      <c r="P30" s="16"/>
      <c r="Q30" s="16">
        <v>5000</v>
      </c>
      <c r="R30" s="16">
        <v>10000</v>
      </c>
      <c r="S30" s="16">
        <v>15000</v>
      </c>
      <c r="T30" s="16">
        <v>20000</v>
      </c>
      <c r="U30" s="16">
        <v>25000</v>
      </c>
      <c r="V30" s="16">
        <v>30000</v>
      </c>
      <c r="W30" s="16">
        <v>35000</v>
      </c>
      <c r="X30" s="16">
        <v>40000</v>
      </c>
      <c r="Y30" s="16">
        <v>45000</v>
      </c>
      <c r="Z30" s="16">
        <v>50000</v>
      </c>
      <c r="AA30" s="16">
        <v>55000</v>
      </c>
      <c r="AB30" s="16">
        <v>60000</v>
      </c>
      <c r="AC30" s="16">
        <v>65000</v>
      </c>
      <c r="AD30" s="4">
        <v>70000</v>
      </c>
      <c r="AE30" s="4">
        <v>75000</v>
      </c>
      <c r="AF30" s="16">
        <v>80000</v>
      </c>
      <c r="AG30" s="16">
        <f t="shared" si="51"/>
        <v>85000</v>
      </c>
      <c r="AH30" s="16">
        <f t="shared" si="51"/>
        <v>90000</v>
      </c>
      <c r="AI30" s="4">
        <f t="shared" si="51"/>
        <v>95000</v>
      </c>
      <c r="AJ30" s="4">
        <f t="shared" si="51"/>
        <v>100000</v>
      </c>
      <c r="AK30" s="4">
        <f t="shared" si="51"/>
        <v>105000</v>
      </c>
      <c r="AL30" s="4">
        <f t="shared" si="51"/>
        <v>110000</v>
      </c>
      <c r="AM30" s="4">
        <f t="shared" si="51"/>
        <v>115000</v>
      </c>
    </row>
    <row r="31" spans="1:39" ht="30" x14ac:dyDescent="0.25">
      <c r="A31" s="4">
        <v>9</v>
      </c>
      <c r="B31" s="39" t="s">
        <v>143</v>
      </c>
      <c r="C31" s="4" t="s">
        <v>144</v>
      </c>
      <c r="D31" s="4">
        <v>10000</v>
      </c>
      <c r="E31" s="4" t="s">
        <v>145</v>
      </c>
      <c r="F31" s="4" t="s">
        <v>34</v>
      </c>
      <c r="G31" s="4" t="s">
        <v>34</v>
      </c>
      <c r="H31" s="10">
        <v>5000</v>
      </c>
      <c r="I31" s="4" t="s">
        <v>146</v>
      </c>
      <c r="J31" s="30" t="s">
        <v>147</v>
      </c>
      <c r="K31" s="16">
        <v>300000</v>
      </c>
      <c r="L31" s="30" t="s">
        <v>136</v>
      </c>
      <c r="M31" s="16"/>
      <c r="N31" s="4"/>
      <c r="O31" s="16"/>
      <c r="P31" s="16"/>
      <c r="Q31" s="16">
        <v>5000</v>
      </c>
      <c r="R31" s="16">
        <v>10000</v>
      </c>
      <c r="S31" s="16">
        <v>15000</v>
      </c>
      <c r="T31" s="16">
        <v>20000</v>
      </c>
      <c r="U31" s="16">
        <v>25000</v>
      </c>
      <c r="V31" s="16">
        <v>30000</v>
      </c>
      <c r="W31" s="16">
        <v>35000</v>
      </c>
      <c r="X31" s="16">
        <v>40000</v>
      </c>
      <c r="Y31" s="16">
        <v>45000</v>
      </c>
      <c r="Z31" s="16">
        <v>50000</v>
      </c>
      <c r="AA31" s="16">
        <v>55000</v>
      </c>
      <c r="AB31" s="16">
        <v>60000</v>
      </c>
      <c r="AC31" s="16">
        <v>65000</v>
      </c>
      <c r="AD31" s="4">
        <v>70000</v>
      </c>
      <c r="AE31" s="4">
        <v>75000</v>
      </c>
      <c r="AF31" s="16">
        <v>80000</v>
      </c>
      <c r="AG31" s="16">
        <f t="shared" si="51"/>
        <v>85000</v>
      </c>
      <c r="AH31" s="16">
        <f t="shared" si="51"/>
        <v>90000</v>
      </c>
      <c r="AI31" s="4">
        <f t="shared" si="51"/>
        <v>95000</v>
      </c>
      <c r="AJ31" s="4">
        <f t="shared" si="51"/>
        <v>100000</v>
      </c>
      <c r="AK31" s="4">
        <f t="shared" si="51"/>
        <v>105000</v>
      </c>
      <c r="AL31" s="4">
        <f t="shared" si="51"/>
        <v>110000</v>
      </c>
      <c r="AM31" s="4">
        <f t="shared" si="51"/>
        <v>115000</v>
      </c>
    </row>
    <row r="32" spans="1:39" ht="30" x14ac:dyDescent="0.25">
      <c r="A32" s="4">
        <v>10</v>
      </c>
      <c r="B32" s="39" t="s">
        <v>148</v>
      </c>
      <c r="C32" s="4" t="s">
        <v>144</v>
      </c>
      <c r="D32" s="4">
        <v>10000</v>
      </c>
      <c r="E32" s="4" t="s">
        <v>149</v>
      </c>
      <c r="F32" s="4" t="s">
        <v>150</v>
      </c>
      <c r="G32" s="4" t="s">
        <v>150</v>
      </c>
      <c r="H32" s="10">
        <v>5000</v>
      </c>
      <c r="I32" s="4" t="s">
        <v>151</v>
      </c>
      <c r="J32" s="30" t="s">
        <v>152</v>
      </c>
      <c r="K32" s="16">
        <v>300000</v>
      </c>
      <c r="L32" s="30" t="s">
        <v>136</v>
      </c>
      <c r="M32" s="16"/>
      <c r="N32" s="4"/>
      <c r="O32" s="16"/>
      <c r="P32" s="16"/>
      <c r="Q32" s="16"/>
      <c r="R32" s="16"/>
      <c r="S32" s="16">
        <v>5000</v>
      </c>
      <c r="T32" s="16">
        <v>10000</v>
      </c>
      <c r="U32" s="16">
        <v>15000</v>
      </c>
      <c r="V32" s="16">
        <v>20000</v>
      </c>
      <c r="W32" s="16">
        <v>25000</v>
      </c>
      <c r="X32" s="16">
        <v>30000</v>
      </c>
      <c r="Y32" s="16">
        <v>35000</v>
      </c>
      <c r="Z32" s="16">
        <v>40000</v>
      </c>
      <c r="AA32" s="16">
        <v>45000</v>
      </c>
      <c r="AB32" s="16">
        <v>50000</v>
      </c>
      <c r="AC32" s="16">
        <v>55000</v>
      </c>
      <c r="AD32" s="4">
        <v>60000</v>
      </c>
      <c r="AE32" s="4">
        <v>65000</v>
      </c>
      <c r="AF32" s="16">
        <v>70000</v>
      </c>
      <c r="AG32" s="16">
        <f t="shared" si="51"/>
        <v>75000</v>
      </c>
      <c r="AH32" s="16">
        <f t="shared" si="51"/>
        <v>80000</v>
      </c>
      <c r="AI32" s="4">
        <f t="shared" si="51"/>
        <v>85000</v>
      </c>
      <c r="AJ32" s="4">
        <f t="shared" si="51"/>
        <v>90000</v>
      </c>
      <c r="AK32" s="4">
        <f t="shared" si="51"/>
        <v>95000</v>
      </c>
      <c r="AL32" s="4">
        <f t="shared" si="51"/>
        <v>100000</v>
      </c>
      <c r="AM32" s="4">
        <f t="shared" si="51"/>
        <v>105000</v>
      </c>
    </row>
    <row r="33" spans="1:39" x14ac:dyDescent="0.25">
      <c r="A33" s="33"/>
      <c r="B33" s="33"/>
      <c r="C33" s="33"/>
      <c r="D33" s="33"/>
      <c r="E33" s="33"/>
      <c r="F33" s="33"/>
      <c r="G33" s="33"/>
      <c r="I33" s="33"/>
      <c r="J33" s="31"/>
      <c r="K33" s="34"/>
      <c r="M33" s="17"/>
      <c r="N33"/>
      <c r="O33"/>
      <c r="P33"/>
      <c r="Q33"/>
      <c r="R33"/>
      <c r="S33" s="21"/>
      <c r="T33" s="21"/>
      <c r="U33" s="17"/>
      <c r="V33" s="44"/>
      <c r="W33" s="21"/>
      <c r="X33" s="21"/>
      <c r="Y33" s="33"/>
    </row>
    <row r="34" spans="1:39" x14ac:dyDescent="0.25">
      <c r="M34" s="17"/>
      <c r="N34"/>
      <c r="O34"/>
      <c r="P34"/>
      <c r="Q34"/>
      <c r="R34"/>
      <c r="S34" s="21"/>
      <c r="T34" s="21"/>
      <c r="U34" s="17"/>
      <c r="V34" s="21"/>
      <c r="W34" s="21"/>
      <c r="X34" s="21"/>
    </row>
    <row r="35" spans="1:39" s="44" customFormat="1" x14ac:dyDescent="0.25">
      <c r="A35" s="61" t="s">
        <v>153</v>
      </c>
      <c r="B35" s="61"/>
      <c r="C35" s="61"/>
      <c r="D35" s="61"/>
      <c r="E35" s="61"/>
      <c r="F35" s="61"/>
      <c r="G35" s="61"/>
      <c r="H35" s="61"/>
      <c r="I35" s="61"/>
      <c r="J35" s="61"/>
    </row>
    <row r="36" spans="1:39" ht="33" customHeight="1" x14ac:dyDescent="0.25">
      <c r="A36" s="7" t="s">
        <v>27</v>
      </c>
      <c r="B36" s="7" t="s">
        <v>0</v>
      </c>
      <c r="C36" s="7" t="s">
        <v>37</v>
      </c>
      <c r="D36" s="7" t="s">
        <v>25</v>
      </c>
      <c r="E36" s="7" t="s">
        <v>97</v>
      </c>
      <c r="F36" s="7" t="s">
        <v>26</v>
      </c>
      <c r="G36" s="7" t="s">
        <v>119</v>
      </c>
      <c r="H36" s="7" t="s">
        <v>120</v>
      </c>
      <c r="I36" s="7" t="s">
        <v>79</v>
      </c>
      <c r="J36" s="7" t="s">
        <v>80</v>
      </c>
      <c r="K36" s="7" t="s">
        <v>121</v>
      </c>
      <c r="L36" s="7" t="s">
        <v>122</v>
      </c>
      <c r="M36" s="18" t="s">
        <v>56</v>
      </c>
      <c r="N36" s="7" t="s">
        <v>57</v>
      </c>
      <c r="O36" s="7" t="s">
        <v>58</v>
      </c>
      <c r="P36" s="7" t="s">
        <v>59</v>
      </c>
      <c r="Q36" s="7" t="s">
        <v>60</v>
      </c>
      <c r="R36" s="7" t="s">
        <v>61</v>
      </c>
      <c r="S36" s="22" t="s">
        <v>87</v>
      </c>
      <c r="T36" s="22" t="s">
        <v>88</v>
      </c>
      <c r="U36" s="22" t="s">
        <v>89</v>
      </c>
      <c r="V36" s="22" t="s">
        <v>90</v>
      </c>
      <c r="W36" s="22" t="s">
        <v>54</v>
      </c>
      <c r="X36" s="22" t="s">
        <v>55</v>
      </c>
      <c r="Y36" s="22" t="s">
        <v>170</v>
      </c>
      <c r="Z36" s="22" t="s">
        <v>166</v>
      </c>
      <c r="AA36" s="22" t="s">
        <v>167</v>
      </c>
      <c r="AB36" s="22" t="s">
        <v>168</v>
      </c>
      <c r="AC36" s="22" t="s">
        <v>165</v>
      </c>
      <c r="AD36" s="22" t="s">
        <v>164</v>
      </c>
      <c r="AE36" s="7" t="s">
        <v>177</v>
      </c>
      <c r="AF36" s="7" t="s">
        <v>178</v>
      </c>
      <c r="AG36" s="7" t="s">
        <v>179</v>
      </c>
      <c r="AH36" s="7" t="s">
        <v>180</v>
      </c>
      <c r="AI36" s="7" t="s">
        <v>181</v>
      </c>
      <c r="AJ36" s="7" t="s">
        <v>182</v>
      </c>
      <c r="AK36" s="22" t="s">
        <v>183</v>
      </c>
      <c r="AL36" s="22" t="s">
        <v>184</v>
      </c>
      <c r="AM36" s="22" t="s">
        <v>185</v>
      </c>
    </row>
    <row r="37" spans="1:39" ht="30" x14ac:dyDescent="0.25">
      <c r="A37" s="4">
        <v>5</v>
      </c>
      <c r="B37" s="39" t="s">
        <v>161</v>
      </c>
      <c r="C37" s="4" t="s">
        <v>47</v>
      </c>
      <c r="D37" s="4">
        <v>10000</v>
      </c>
      <c r="E37" s="4"/>
      <c r="F37" s="4" t="s">
        <v>150</v>
      </c>
      <c r="G37" s="4" t="s">
        <v>52</v>
      </c>
      <c r="H37" s="10">
        <v>5000</v>
      </c>
      <c r="I37" s="4" t="s">
        <v>151</v>
      </c>
      <c r="J37" s="30" t="s">
        <v>175</v>
      </c>
      <c r="K37" s="16">
        <v>300000</v>
      </c>
      <c r="L37" s="30" t="s">
        <v>136</v>
      </c>
      <c r="M37" s="16"/>
      <c r="N37" s="4"/>
      <c r="O37" s="4"/>
      <c r="P37" s="4"/>
      <c r="Q37" s="4"/>
      <c r="R37" s="4"/>
      <c r="S37" s="16">
        <v>5000</v>
      </c>
      <c r="T37" s="16">
        <v>10000</v>
      </c>
      <c r="U37" s="16">
        <v>15000</v>
      </c>
      <c r="V37" s="16">
        <v>20000</v>
      </c>
      <c r="W37" s="16">
        <v>25000</v>
      </c>
      <c r="X37" s="16">
        <v>30000</v>
      </c>
      <c r="Y37" s="16">
        <v>35000</v>
      </c>
      <c r="Z37" s="16">
        <v>40000</v>
      </c>
      <c r="AA37" s="16">
        <v>45000</v>
      </c>
      <c r="AB37" s="16">
        <v>50000</v>
      </c>
      <c r="AC37" s="16">
        <v>55000</v>
      </c>
      <c r="AD37" s="4">
        <v>60000</v>
      </c>
      <c r="AE37" s="4">
        <v>65000</v>
      </c>
      <c r="AF37" s="16">
        <v>70000</v>
      </c>
      <c r="AG37" s="16">
        <f t="shared" ref="AG37:AI39" si="52">+AF37+5000</f>
        <v>75000</v>
      </c>
      <c r="AH37" s="16">
        <f t="shared" si="52"/>
        <v>80000</v>
      </c>
      <c r="AI37" s="4">
        <f t="shared" si="52"/>
        <v>85000</v>
      </c>
      <c r="AJ37" s="4">
        <f t="shared" ref="AJ37:AM48" si="53">+AI37+5000</f>
        <v>90000</v>
      </c>
      <c r="AK37" s="4">
        <f t="shared" si="53"/>
        <v>95000</v>
      </c>
      <c r="AL37" s="4">
        <f t="shared" si="53"/>
        <v>100000</v>
      </c>
      <c r="AM37" s="4">
        <f t="shared" si="53"/>
        <v>105000</v>
      </c>
    </row>
    <row r="38" spans="1:39" ht="30" x14ac:dyDescent="0.25">
      <c r="A38" s="4">
        <v>6</v>
      </c>
      <c r="B38" s="39" t="s">
        <v>162</v>
      </c>
      <c r="C38" s="4" t="s">
        <v>144</v>
      </c>
      <c r="D38" s="4">
        <v>10000</v>
      </c>
      <c r="E38" s="4"/>
      <c r="F38" s="4" t="s">
        <v>150</v>
      </c>
      <c r="G38" s="4" t="s">
        <v>150</v>
      </c>
      <c r="H38" s="10">
        <v>5000</v>
      </c>
      <c r="I38" s="4" t="s">
        <v>151</v>
      </c>
      <c r="J38" s="30" t="s">
        <v>174</v>
      </c>
      <c r="K38" s="16">
        <v>300000</v>
      </c>
      <c r="L38" s="30" t="s">
        <v>136</v>
      </c>
      <c r="M38" s="16"/>
      <c r="N38" s="4"/>
      <c r="O38" s="4"/>
      <c r="P38" s="4"/>
      <c r="Q38" s="4"/>
      <c r="R38" s="4"/>
      <c r="S38" s="16">
        <v>5000</v>
      </c>
      <c r="T38" s="16">
        <v>10000</v>
      </c>
      <c r="U38" s="16">
        <v>15000</v>
      </c>
      <c r="V38" s="16">
        <v>20000</v>
      </c>
      <c r="W38" s="16">
        <v>25000</v>
      </c>
      <c r="X38" s="16">
        <v>30000</v>
      </c>
      <c r="Y38" s="16">
        <v>35000</v>
      </c>
      <c r="Z38" s="16">
        <v>40000</v>
      </c>
      <c r="AA38" s="16">
        <v>45000</v>
      </c>
      <c r="AB38" s="16">
        <v>50000</v>
      </c>
      <c r="AC38" s="16">
        <v>55000</v>
      </c>
      <c r="AD38" s="4">
        <v>60000</v>
      </c>
      <c r="AE38" s="4">
        <v>65000</v>
      </c>
      <c r="AF38" s="16">
        <v>70000</v>
      </c>
      <c r="AG38" s="16">
        <f t="shared" si="52"/>
        <v>75000</v>
      </c>
      <c r="AH38" s="16">
        <f t="shared" si="52"/>
        <v>80000</v>
      </c>
      <c r="AI38" s="4">
        <f t="shared" si="52"/>
        <v>85000</v>
      </c>
      <c r="AJ38" s="4">
        <f t="shared" si="53"/>
        <v>90000</v>
      </c>
      <c r="AK38" s="4">
        <f t="shared" si="53"/>
        <v>95000</v>
      </c>
      <c r="AL38" s="4">
        <f t="shared" si="53"/>
        <v>100000</v>
      </c>
      <c r="AM38" s="4">
        <f t="shared" si="53"/>
        <v>105000</v>
      </c>
    </row>
    <row r="39" spans="1:39" ht="30.75" x14ac:dyDescent="0.3">
      <c r="A39" s="4"/>
      <c r="B39" s="57" t="s">
        <v>173</v>
      </c>
      <c r="C39" s="4" t="s">
        <v>144</v>
      </c>
      <c r="D39" s="4">
        <v>10000</v>
      </c>
      <c r="E39" s="4"/>
      <c r="F39" s="4"/>
      <c r="G39" s="4" t="s">
        <v>52</v>
      </c>
      <c r="H39" s="10">
        <v>5000</v>
      </c>
      <c r="I39" s="4" t="s">
        <v>176</v>
      </c>
      <c r="J39" s="30" t="s">
        <v>175</v>
      </c>
      <c r="K39" s="16">
        <v>300000</v>
      </c>
      <c r="L39" s="30" t="s">
        <v>136</v>
      </c>
      <c r="M39" s="16"/>
      <c r="N39" s="4"/>
      <c r="O39" s="4"/>
      <c r="P39" s="4"/>
      <c r="Q39" s="4"/>
      <c r="R39" s="4"/>
      <c r="S39" s="16"/>
      <c r="T39" s="16"/>
      <c r="U39" s="16"/>
      <c r="V39" s="16"/>
      <c r="W39" s="16"/>
      <c r="X39" s="16"/>
      <c r="Y39" s="16">
        <v>5000</v>
      </c>
      <c r="Z39" s="16">
        <v>10000</v>
      </c>
      <c r="AA39" s="16">
        <v>15000</v>
      </c>
      <c r="AB39" s="16">
        <v>20000</v>
      </c>
      <c r="AC39" s="16">
        <v>25000</v>
      </c>
      <c r="AD39" s="5">
        <v>30000</v>
      </c>
      <c r="AE39" s="4">
        <v>35000</v>
      </c>
      <c r="AF39" s="16">
        <f>+AE39+5000</f>
        <v>40000</v>
      </c>
      <c r="AG39" s="16">
        <f t="shared" si="52"/>
        <v>45000</v>
      </c>
      <c r="AH39" s="16">
        <f t="shared" si="52"/>
        <v>50000</v>
      </c>
      <c r="AI39" s="4">
        <f t="shared" si="52"/>
        <v>55000</v>
      </c>
      <c r="AJ39" s="4">
        <f t="shared" si="53"/>
        <v>60000</v>
      </c>
      <c r="AK39" s="4">
        <f t="shared" si="53"/>
        <v>65000</v>
      </c>
      <c r="AL39" s="4">
        <f t="shared" si="53"/>
        <v>70000</v>
      </c>
      <c r="AM39" s="4">
        <f t="shared" si="53"/>
        <v>75000</v>
      </c>
    </row>
    <row r="40" spans="1:39" ht="30.75" x14ac:dyDescent="0.3">
      <c r="A40" s="4"/>
      <c r="B40" s="57" t="s">
        <v>188</v>
      </c>
      <c r="C40" s="4" t="s">
        <v>47</v>
      </c>
      <c r="D40" s="4">
        <v>10000</v>
      </c>
      <c r="E40" s="58" t="s">
        <v>192</v>
      </c>
      <c r="F40" s="4" t="s">
        <v>52</v>
      </c>
      <c r="G40" s="4" t="s">
        <v>52</v>
      </c>
      <c r="H40" s="10">
        <v>5000</v>
      </c>
      <c r="I40" s="58" t="s">
        <v>192</v>
      </c>
      <c r="J40" s="30" t="s">
        <v>193</v>
      </c>
      <c r="K40" s="16">
        <v>300000</v>
      </c>
      <c r="L40" s="30" t="s">
        <v>136</v>
      </c>
      <c r="M40" s="16"/>
      <c r="N40" s="4"/>
      <c r="O40" s="4"/>
      <c r="P40" s="4"/>
      <c r="Q40" s="4"/>
      <c r="R40" s="4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5">
        <v>5000</v>
      </c>
      <c r="AE40" s="4">
        <f t="shared" ref="AE40:AI48" si="54">+AD40+5000</f>
        <v>10000</v>
      </c>
      <c r="AF40" s="16">
        <f t="shared" si="54"/>
        <v>15000</v>
      </c>
      <c r="AG40" s="16">
        <f t="shared" si="54"/>
        <v>20000</v>
      </c>
      <c r="AH40" s="16">
        <f t="shared" si="54"/>
        <v>25000</v>
      </c>
      <c r="AI40" s="4">
        <f t="shared" si="54"/>
        <v>30000</v>
      </c>
      <c r="AJ40" s="4">
        <f t="shared" si="53"/>
        <v>35000</v>
      </c>
      <c r="AK40" s="4">
        <f t="shared" si="53"/>
        <v>40000</v>
      </c>
      <c r="AL40" s="4">
        <f t="shared" si="53"/>
        <v>45000</v>
      </c>
      <c r="AM40" s="4">
        <f t="shared" si="53"/>
        <v>50000</v>
      </c>
    </row>
    <row r="41" spans="1:39" ht="30.75" x14ac:dyDescent="0.3">
      <c r="A41" s="4"/>
      <c r="B41" s="57" t="s">
        <v>189</v>
      </c>
      <c r="C41" s="4" t="s">
        <v>47</v>
      </c>
      <c r="D41" s="4">
        <v>10000</v>
      </c>
      <c r="E41" s="58" t="s">
        <v>192</v>
      </c>
      <c r="F41" s="4" t="s">
        <v>52</v>
      </c>
      <c r="G41" s="4" t="s">
        <v>52</v>
      </c>
      <c r="H41" s="10">
        <v>5000</v>
      </c>
      <c r="I41" s="58" t="s">
        <v>192</v>
      </c>
      <c r="J41" s="30" t="s">
        <v>193</v>
      </c>
      <c r="K41" s="16">
        <v>300000</v>
      </c>
      <c r="L41" s="30" t="s">
        <v>136</v>
      </c>
      <c r="M41" s="16"/>
      <c r="N41" s="4"/>
      <c r="O41" s="4"/>
      <c r="P41" s="4"/>
      <c r="Q41" s="4"/>
      <c r="R41" s="4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5">
        <v>5000</v>
      </c>
      <c r="AE41" s="4">
        <f t="shared" si="54"/>
        <v>10000</v>
      </c>
      <c r="AF41" s="16">
        <f t="shared" si="54"/>
        <v>15000</v>
      </c>
      <c r="AG41" s="16">
        <f t="shared" si="54"/>
        <v>20000</v>
      </c>
      <c r="AH41" s="16">
        <f t="shared" si="54"/>
        <v>25000</v>
      </c>
      <c r="AI41" s="4">
        <f t="shared" si="54"/>
        <v>30000</v>
      </c>
      <c r="AJ41" s="4">
        <f t="shared" si="53"/>
        <v>35000</v>
      </c>
      <c r="AK41" s="4">
        <f t="shared" si="53"/>
        <v>40000</v>
      </c>
      <c r="AL41" s="4">
        <f t="shared" si="53"/>
        <v>45000</v>
      </c>
      <c r="AM41" s="4">
        <f t="shared" si="53"/>
        <v>50000</v>
      </c>
    </row>
    <row r="42" spans="1:39" ht="30.75" x14ac:dyDescent="0.3">
      <c r="A42" s="4"/>
      <c r="B42" s="57" t="s">
        <v>190</v>
      </c>
      <c r="C42" s="4" t="s">
        <v>47</v>
      </c>
      <c r="D42" s="4">
        <v>10000</v>
      </c>
      <c r="E42" s="58" t="s">
        <v>191</v>
      </c>
      <c r="F42" s="4" t="s">
        <v>52</v>
      </c>
      <c r="G42" s="4" t="s">
        <v>52</v>
      </c>
      <c r="H42" s="10">
        <v>5000</v>
      </c>
      <c r="I42" s="58" t="s">
        <v>191</v>
      </c>
      <c r="J42" s="30" t="s">
        <v>193</v>
      </c>
      <c r="K42" s="16">
        <v>300000</v>
      </c>
      <c r="L42" s="30" t="s">
        <v>136</v>
      </c>
      <c r="M42" s="16"/>
      <c r="N42" s="4"/>
      <c r="O42" s="4"/>
      <c r="P42" s="4"/>
      <c r="Q42" s="4"/>
      <c r="R42" s="4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5">
        <v>5000</v>
      </c>
      <c r="AE42" s="4">
        <f t="shared" si="54"/>
        <v>10000</v>
      </c>
      <c r="AF42" s="16">
        <f t="shared" si="54"/>
        <v>15000</v>
      </c>
      <c r="AG42" s="16">
        <f t="shared" si="54"/>
        <v>20000</v>
      </c>
      <c r="AH42" s="16">
        <f t="shared" si="54"/>
        <v>25000</v>
      </c>
      <c r="AI42" s="4">
        <f t="shared" si="54"/>
        <v>30000</v>
      </c>
      <c r="AJ42" s="4">
        <f t="shared" si="53"/>
        <v>35000</v>
      </c>
      <c r="AK42" s="4">
        <f t="shared" si="53"/>
        <v>40000</v>
      </c>
      <c r="AL42" s="4">
        <f t="shared" si="53"/>
        <v>45000</v>
      </c>
      <c r="AM42" s="4">
        <f t="shared" si="53"/>
        <v>50000</v>
      </c>
    </row>
    <row r="43" spans="1:39" ht="30.75" x14ac:dyDescent="0.3">
      <c r="A43" s="4"/>
      <c r="B43" s="57" t="s">
        <v>194</v>
      </c>
      <c r="C43" s="4" t="s">
        <v>47</v>
      </c>
      <c r="D43" s="4">
        <v>10000</v>
      </c>
      <c r="E43" s="4" t="s">
        <v>201</v>
      </c>
      <c r="F43" s="4" t="s">
        <v>52</v>
      </c>
      <c r="G43" s="4" t="s">
        <v>52</v>
      </c>
      <c r="H43" s="10">
        <v>5000</v>
      </c>
      <c r="I43" s="4" t="s">
        <v>201</v>
      </c>
      <c r="J43" s="30" t="s">
        <v>193</v>
      </c>
      <c r="K43" s="16">
        <v>300000</v>
      </c>
      <c r="L43" s="30" t="s">
        <v>136</v>
      </c>
      <c r="M43" s="16"/>
      <c r="N43" s="4"/>
      <c r="O43" s="4"/>
      <c r="P43" s="4"/>
      <c r="Q43" s="4"/>
      <c r="R43" s="4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5">
        <v>5000</v>
      </c>
      <c r="AE43" s="4">
        <f t="shared" si="54"/>
        <v>10000</v>
      </c>
      <c r="AF43" s="16">
        <f t="shared" si="54"/>
        <v>15000</v>
      </c>
      <c r="AG43" s="16">
        <f t="shared" si="54"/>
        <v>20000</v>
      </c>
      <c r="AH43" s="16">
        <f t="shared" si="54"/>
        <v>25000</v>
      </c>
      <c r="AI43" s="4">
        <f t="shared" si="54"/>
        <v>30000</v>
      </c>
      <c r="AJ43" s="4">
        <f t="shared" si="53"/>
        <v>35000</v>
      </c>
      <c r="AK43" s="4">
        <f t="shared" si="53"/>
        <v>40000</v>
      </c>
      <c r="AL43" s="4">
        <f t="shared" si="53"/>
        <v>45000</v>
      </c>
      <c r="AM43" s="4">
        <f t="shared" si="53"/>
        <v>50000</v>
      </c>
    </row>
    <row r="44" spans="1:39" ht="30.75" x14ac:dyDescent="0.3">
      <c r="A44" s="4"/>
      <c r="B44" s="57" t="s">
        <v>195</v>
      </c>
      <c r="C44" s="4" t="s">
        <v>47</v>
      </c>
      <c r="D44" s="4">
        <v>10000</v>
      </c>
      <c r="E44" s="4" t="s">
        <v>201</v>
      </c>
      <c r="F44" s="4" t="s">
        <v>52</v>
      </c>
      <c r="G44" s="4" t="s">
        <v>52</v>
      </c>
      <c r="H44" s="10">
        <v>5000</v>
      </c>
      <c r="I44" s="4" t="s">
        <v>201</v>
      </c>
      <c r="J44" s="30" t="s">
        <v>193</v>
      </c>
      <c r="K44" s="16">
        <v>300000</v>
      </c>
      <c r="L44" s="30" t="s">
        <v>136</v>
      </c>
      <c r="M44" s="16"/>
      <c r="N44" s="4"/>
      <c r="O44" s="4"/>
      <c r="P44" s="4"/>
      <c r="Q44" s="4"/>
      <c r="R44" s="4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5">
        <v>5000</v>
      </c>
      <c r="AE44" s="4">
        <f t="shared" si="54"/>
        <v>10000</v>
      </c>
      <c r="AF44" s="16">
        <f t="shared" si="54"/>
        <v>15000</v>
      </c>
      <c r="AG44" s="16">
        <f t="shared" si="54"/>
        <v>20000</v>
      </c>
      <c r="AH44" s="16">
        <f t="shared" si="54"/>
        <v>25000</v>
      </c>
      <c r="AI44" s="4">
        <f t="shared" si="54"/>
        <v>30000</v>
      </c>
      <c r="AJ44" s="4">
        <f t="shared" si="53"/>
        <v>35000</v>
      </c>
      <c r="AK44" s="4">
        <f t="shared" si="53"/>
        <v>40000</v>
      </c>
      <c r="AL44" s="4">
        <f t="shared" si="53"/>
        <v>45000</v>
      </c>
      <c r="AM44" s="4">
        <f t="shared" si="53"/>
        <v>50000</v>
      </c>
    </row>
    <row r="45" spans="1:39" ht="30.75" x14ac:dyDescent="0.3">
      <c r="A45" s="4"/>
      <c r="B45" s="57" t="s">
        <v>196</v>
      </c>
      <c r="C45" s="4" t="s">
        <v>47</v>
      </c>
      <c r="D45" s="4">
        <v>10000</v>
      </c>
      <c r="E45" s="4" t="s">
        <v>202</v>
      </c>
      <c r="F45" s="4" t="s">
        <v>52</v>
      </c>
      <c r="G45" s="4" t="s">
        <v>52</v>
      </c>
      <c r="H45" s="10">
        <v>5000</v>
      </c>
      <c r="I45" s="4" t="s">
        <v>202</v>
      </c>
      <c r="J45" s="4" t="s">
        <v>205</v>
      </c>
      <c r="K45" s="16">
        <v>300000</v>
      </c>
      <c r="L45" s="30" t="s">
        <v>136</v>
      </c>
      <c r="M45" s="16"/>
      <c r="N45" s="4"/>
      <c r="O45" s="4"/>
      <c r="P45" s="4"/>
      <c r="Q45" s="4"/>
      <c r="R45" s="4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5"/>
      <c r="AE45" s="4">
        <v>5000</v>
      </c>
      <c r="AF45" s="16">
        <f t="shared" si="54"/>
        <v>10000</v>
      </c>
      <c r="AG45" s="16">
        <f t="shared" si="54"/>
        <v>15000</v>
      </c>
      <c r="AH45" s="16">
        <f t="shared" si="54"/>
        <v>20000</v>
      </c>
      <c r="AI45" s="4">
        <f t="shared" si="54"/>
        <v>25000</v>
      </c>
      <c r="AJ45" s="4">
        <f t="shared" si="53"/>
        <v>30000</v>
      </c>
      <c r="AK45" s="4">
        <f t="shared" si="53"/>
        <v>35000</v>
      </c>
      <c r="AL45" s="4">
        <f t="shared" si="53"/>
        <v>40000</v>
      </c>
      <c r="AM45" s="4">
        <f t="shared" si="53"/>
        <v>45000</v>
      </c>
    </row>
    <row r="46" spans="1:39" ht="30.75" x14ac:dyDescent="0.3">
      <c r="A46" s="4"/>
      <c r="B46" s="57" t="s">
        <v>197</v>
      </c>
      <c r="C46" s="4" t="s">
        <v>47</v>
      </c>
      <c r="D46" s="4">
        <v>10000</v>
      </c>
      <c r="E46" s="4" t="s">
        <v>203</v>
      </c>
      <c r="F46" s="4" t="s">
        <v>52</v>
      </c>
      <c r="G46" s="4" t="s">
        <v>52</v>
      </c>
      <c r="H46" s="10">
        <v>5000</v>
      </c>
      <c r="I46" s="4" t="s">
        <v>203</v>
      </c>
      <c r="J46" s="4" t="s">
        <v>205</v>
      </c>
      <c r="K46" s="16">
        <v>300000</v>
      </c>
      <c r="L46" s="30" t="s">
        <v>136</v>
      </c>
      <c r="M46" s="16"/>
      <c r="N46" s="4"/>
      <c r="O46" s="4"/>
      <c r="P46" s="4"/>
      <c r="Q46" s="4"/>
      <c r="R46" s="4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5"/>
      <c r="AE46" s="4">
        <v>5000</v>
      </c>
      <c r="AF46" s="16">
        <f t="shared" si="54"/>
        <v>10000</v>
      </c>
      <c r="AG46" s="16">
        <f t="shared" si="54"/>
        <v>15000</v>
      </c>
      <c r="AH46" s="16">
        <f t="shared" si="54"/>
        <v>20000</v>
      </c>
      <c r="AI46" s="4">
        <f t="shared" si="54"/>
        <v>25000</v>
      </c>
      <c r="AJ46" s="4">
        <f t="shared" si="53"/>
        <v>30000</v>
      </c>
      <c r="AK46" s="4">
        <f t="shared" si="53"/>
        <v>35000</v>
      </c>
      <c r="AL46" s="4">
        <f t="shared" si="53"/>
        <v>40000</v>
      </c>
      <c r="AM46" s="4">
        <f t="shared" si="53"/>
        <v>45000</v>
      </c>
    </row>
    <row r="47" spans="1:39" ht="30.75" x14ac:dyDescent="0.3">
      <c r="A47" s="4"/>
      <c r="B47" s="57" t="s">
        <v>198</v>
      </c>
      <c r="C47" s="4" t="s">
        <v>47</v>
      </c>
      <c r="D47" s="4">
        <v>10000</v>
      </c>
      <c r="E47" s="4" t="s">
        <v>203</v>
      </c>
      <c r="F47" s="4" t="s">
        <v>52</v>
      </c>
      <c r="G47" s="4" t="s">
        <v>52</v>
      </c>
      <c r="H47" s="10">
        <v>5000</v>
      </c>
      <c r="I47" s="4" t="s">
        <v>203</v>
      </c>
      <c r="J47" s="4" t="s">
        <v>205</v>
      </c>
      <c r="K47" s="16">
        <v>300000</v>
      </c>
      <c r="L47" s="30" t="s">
        <v>136</v>
      </c>
      <c r="M47" s="16"/>
      <c r="N47" s="4"/>
      <c r="O47" s="4"/>
      <c r="P47" s="4"/>
      <c r="Q47" s="4"/>
      <c r="R47" s="4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5"/>
      <c r="AE47" s="4">
        <v>5000</v>
      </c>
      <c r="AF47" s="16">
        <f t="shared" si="54"/>
        <v>10000</v>
      </c>
      <c r="AG47" s="16">
        <f t="shared" si="54"/>
        <v>15000</v>
      </c>
      <c r="AH47" s="16">
        <f t="shared" si="54"/>
        <v>20000</v>
      </c>
      <c r="AI47" s="4">
        <f t="shared" si="54"/>
        <v>25000</v>
      </c>
      <c r="AJ47" s="4">
        <f t="shared" si="53"/>
        <v>30000</v>
      </c>
      <c r="AK47" s="4">
        <f t="shared" si="53"/>
        <v>35000</v>
      </c>
      <c r="AL47" s="4">
        <f t="shared" si="53"/>
        <v>40000</v>
      </c>
      <c r="AM47" s="4">
        <f t="shared" si="53"/>
        <v>45000</v>
      </c>
    </row>
    <row r="48" spans="1:39" ht="30.75" x14ac:dyDescent="0.3">
      <c r="A48" s="4"/>
      <c r="B48" s="57" t="s">
        <v>200</v>
      </c>
      <c r="C48" s="4" t="s">
        <v>47</v>
      </c>
      <c r="D48" s="4">
        <v>10000</v>
      </c>
      <c r="E48" s="4" t="s">
        <v>204</v>
      </c>
      <c r="F48" s="4" t="s">
        <v>52</v>
      </c>
      <c r="G48" s="4" t="s">
        <v>52</v>
      </c>
      <c r="H48" s="10">
        <v>5000</v>
      </c>
      <c r="I48" s="4" t="s">
        <v>204</v>
      </c>
      <c r="J48" s="4" t="s">
        <v>205</v>
      </c>
      <c r="K48" s="16">
        <v>300000</v>
      </c>
      <c r="L48" s="30" t="s">
        <v>136</v>
      </c>
      <c r="M48" s="16"/>
      <c r="N48" s="4"/>
      <c r="O48" s="4"/>
      <c r="P48" s="4"/>
      <c r="Q48" s="4"/>
      <c r="R48" s="4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5"/>
      <c r="AE48" s="4">
        <v>5000</v>
      </c>
      <c r="AF48" s="16">
        <f t="shared" si="54"/>
        <v>10000</v>
      </c>
      <c r="AG48" s="16">
        <f t="shared" si="54"/>
        <v>15000</v>
      </c>
      <c r="AH48" s="16">
        <f t="shared" si="54"/>
        <v>20000</v>
      </c>
      <c r="AI48" s="4">
        <f t="shared" si="54"/>
        <v>25000</v>
      </c>
      <c r="AJ48" s="4">
        <f t="shared" si="53"/>
        <v>30000</v>
      </c>
      <c r="AK48" s="4">
        <f t="shared" si="53"/>
        <v>35000</v>
      </c>
      <c r="AL48" s="4">
        <f t="shared" si="53"/>
        <v>40000</v>
      </c>
      <c r="AM48" s="4">
        <f t="shared" si="53"/>
        <v>45000</v>
      </c>
    </row>
    <row r="49" spans="1:39" ht="16.5" x14ac:dyDescent="0.3">
      <c r="A49" s="65"/>
      <c r="B49" s="66"/>
      <c r="C49" s="65"/>
      <c r="D49" s="65"/>
      <c r="E49" s="65"/>
      <c r="F49" s="65"/>
      <c r="G49" s="65"/>
      <c r="H49" s="67"/>
      <c r="I49" s="65"/>
      <c r="J49" s="65"/>
      <c r="K49" s="16"/>
      <c r="L49" s="30"/>
      <c r="M49" s="16"/>
      <c r="N49" s="4"/>
      <c r="O49" s="4"/>
      <c r="P49" s="4"/>
      <c r="Q49" s="4"/>
      <c r="R49" s="4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5"/>
      <c r="AE49" s="4"/>
      <c r="AF49" s="16"/>
      <c r="AG49" s="16"/>
      <c r="AH49" s="16"/>
      <c r="AI49" s="4"/>
      <c r="AJ49" s="4"/>
      <c r="AK49" s="4"/>
      <c r="AL49" s="4"/>
      <c r="AM49" s="4"/>
    </row>
    <row r="50" spans="1:39" s="44" customFormat="1" ht="38.25" customHeight="1" x14ac:dyDescent="0.25">
      <c r="A50" s="64" t="s">
        <v>219</v>
      </c>
      <c r="B50" s="61"/>
      <c r="C50" s="61"/>
      <c r="D50" s="61"/>
      <c r="E50" s="61"/>
      <c r="F50" s="61"/>
      <c r="G50" s="61"/>
      <c r="H50" s="61"/>
      <c r="I50" s="61"/>
      <c r="J50" s="61"/>
      <c r="K50" s="62"/>
      <c r="L50" s="63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</row>
    <row r="51" spans="1:39" ht="33" customHeight="1" x14ac:dyDescent="0.25">
      <c r="A51" s="7" t="s">
        <v>27</v>
      </c>
      <c r="B51" s="7" t="s">
        <v>0</v>
      </c>
      <c r="C51" s="7" t="s">
        <v>37</v>
      </c>
      <c r="D51" s="7" t="s">
        <v>25</v>
      </c>
      <c r="E51" s="7" t="s">
        <v>97</v>
      </c>
      <c r="F51" s="7" t="s">
        <v>26</v>
      </c>
      <c r="G51" s="7" t="s">
        <v>119</v>
      </c>
      <c r="H51" s="7" t="s">
        <v>120</v>
      </c>
      <c r="I51" s="7" t="s">
        <v>79</v>
      </c>
      <c r="J51" s="7" t="s">
        <v>80</v>
      </c>
      <c r="K51" s="7" t="s">
        <v>121</v>
      </c>
      <c r="L51" s="7" t="s">
        <v>122</v>
      </c>
      <c r="M51" s="7" t="s">
        <v>181</v>
      </c>
      <c r="N51" s="7" t="s">
        <v>182</v>
      </c>
      <c r="O51" s="22" t="s">
        <v>183</v>
      </c>
      <c r="P51" s="22" t="s">
        <v>184</v>
      </c>
      <c r="Q51" s="22" t="s">
        <v>185</v>
      </c>
      <c r="R51" s="7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7"/>
      <c r="AF51" s="7"/>
      <c r="AG51" s="7"/>
      <c r="AH51" s="7"/>
      <c r="AI51" s="7"/>
      <c r="AJ51" s="7"/>
      <c r="AK51" s="22"/>
      <c r="AL51" s="22"/>
      <c r="AM51" s="22"/>
    </row>
    <row r="52" spans="1:39" ht="30.75" x14ac:dyDescent="0.3">
      <c r="A52" s="4"/>
      <c r="B52" s="57" t="s">
        <v>211</v>
      </c>
      <c r="C52" s="4" t="s">
        <v>47</v>
      </c>
      <c r="D52" s="4"/>
      <c r="E52" s="4" t="s">
        <v>217</v>
      </c>
      <c r="F52" s="4" t="s">
        <v>52</v>
      </c>
      <c r="G52" s="4" t="s">
        <v>52</v>
      </c>
      <c r="H52" s="10">
        <v>5000</v>
      </c>
      <c r="I52" s="4" t="s">
        <v>217</v>
      </c>
      <c r="J52" s="30" t="s">
        <v>218</v>
      </c>
      <c r="K52" s="16">
        <v>300000</v>
      </c>
      <c r="L52" s="30" t="s">
        <v>136</v>
      </c>
      <c r="M52" s="16">
        <v>5000</v>
      </c>
      <c r="N52" s="4">
        <v>10000</v>
      </c>
      <c r="O52" s="16">
        <v>15000</v>
      </c>
      <c r="P52" s="16">
        <v>20000</v>
      </c>
      <c r="Q52" s="16">
        <v>25000</v>
      </c>
      <c r="R52" s="5">
        <v>30000</v>
      </c>
      <c r="S52" s="4">
        <v>35000</v>
      </c>
      <c r="T52" s="16">
        <v>40000</v>
      </c>
      <c r="U52" s="16">
        <v>45000</v>
      </c>
      <c r="V52" s="16">
        <v>50000</v>
      </c>
      <c r="W52" s="16">
        <v>55000</v>
      </c>
      <c r="X52" s="16">
        <v>60000</v>
      </c>
      <c r="Y52" s="16">
        <v>65000</v>
      </c>
      <c r="Z52" s="16">
        <v>70000</v>
      </c>
      <c r="AA52" s="16">
        <v>75000</v>
      </c>
      <c r="AB52" s="16">
        <v>80000</v>
      </c>
      <c r="AC52" s="16">
        <v>85000</v>
      </c>
      <c r="AD52" s="5">
        <v>90000</v>
      </c>
      <c r="AE52" s="4">
        <v>95000</v>
      </c>
      <c r="AF52" s="16">
        <v>100000</v>
      </c>
      <c r="AG52" s="16">
        <v>105000</v>
      </c>
      <c r="AH52" s="16">
        <v>110000</v>
      </c>
      <c r="AI52" s="4">
        <v>115000</v>
      </c>
      <c r="AJ52" s="4">
        <v>120000</v>
      </c>
      <c r="AK52" s="4">
        <v>125000</v>
      </c>
      <c r="AL52" s="4"/>
      <c r="AM52" s="4"/>
    </row>
    <row r="53" spans="1:39" ht="30.75" x14ac:dyDescent="0.3">
      <c r="A53" s="4"/>
      <c r="B53" s="57" t="s">
        <v>212</v>
      </c>
      <c r="C53" s="4" t="s">
        <v>47</v>
      </c>
      <c r="D53" s="4"/>
      <c r="E53" s="4" t="s">
        <v>217</v>
      </c>
      <c r="F53" s="4" t="s">
        <v>52</v>
      </c>
      <c r="G53" s="4" t="s">
        <v>52</v>
      </c>
      <c r="H53" s="10">
        <v>5000</v>
      </c>
      <c r="I53" s="4" t="s">
        <v>217</v>
      </c>
      <c r="J53" s="30" t="s">
        <v>218</v>
      </c>
      <c r="K53" s="16">
        <v>300000</v>
      </c>
      <c r="L53" s="30" t="s">
        <v>136</v>
      </c>
      <c r="M53" s="16">
        <v>5000</v>
      </c>
      <c r="N53" s="4">
        <v>10000</v>
      </c>
      <c r="O53" s="16">
        <v>15000</v>
      </c>
      <c r="P53" s="16">
        <v>20000</v>
      </c>
      <c r="Q53" s="16">
        <v>25000</v>
      </c>
      <c r="R53" s="5">
        <v>30000</v>
      </c>
      <c r="S53" s="4">
        <v>35000</v>
      </c>
      <c r="T53" s="16">
        <v>40000</v>
      </c>
      <c r="U53" s="16">
        <v>45000</v>
      </c>
      <c r="V53" s="16">
        <v>50000</v>
      </c>
      <c r="W53" s="16">
        <v>55000</v>
      </c>
      <c r="X53" s="16">
        <v>60000</v>
      </c>
      <c r="Y53" s="16">
        <v>65000</v>
      </c>
      <c r="Z53" s="16">
        <v>70000</v>
      </c>
      <c r="AA53" s="16">
        <v>75000</v>
      </c>
      <c r="AB53" s="16">
        <v>80000</v>
      </c>
      <c r="AC53" s="16">
        <v>85000</v>
      </c>
      <c r="AD53" s="5">
        <v>90000</v>
      </c>
      <c r="AE53" s="4">
        <v>95000</v>
      </c>
      <c r="AF53" s="16">
        <v>100000</v>
      </c>
      <c r="AG53" s="16">
        <v>105000</v>
      </c>
      <c r="AH53" s="16">
        <v>110000</v>
      </c>
      <c r="AI53" s="4">
        <v>115000</v>
      </c>
      <c r="AJ53" s="4">
        <v>120000</v>
      </c>
      <c r="AK53" s="4">
        <v>125000</v>
      </c>
      <c r="AL53" s="4"/>
      <c r="AM53" s="4"/>
    </row>
    <row r="54" spans="1:39" ht="30.75" x14ac:dyDescent="0.3">
      <c r="A54" s="4"/>
      <c r="B54" s="57" t="s">
        <v>213</v>
      </c>
      <c r="C54" s="4" t="s">
        <v>47</v>
      </c>
      <c r="D54" s="4"/>
      <c r="E54" s="4" t="s">
        <v>217</v>
      </c>
      <c r="F54" s="4" t="s">
        <v>52</v>
      </c>
      <c r="G54" s="4" t="s">
        <v>52</v>
      </c>
      <c r="H54" s="10">
        <v>5000</v>
      </c>
      <c r="I54" s="4" t="s">
        <v>217</v>
      </c>
      <c r="J54" s="30" t="s">
        <v>218</v>
      </c>
      <c r="K54" s="16">
        <v>300000</v>
      </c>
      <c r="L54" s="30" t="s">
        <v>136</v>
      </c>
      <c r="M54" s="16">
        <v>5000</v>
      </c>
      <c r="N54" s="4">
        <v>10000</v>
      </c>
      <c r="O54" s="16">
        <v>15000</v>
      </c>
      <c r="P54" s="16">
        <v>20000</v>
      </c>
      <c r="Q54" s="16">
        <v>25000</v>
      </c>
      <c r="R54" s="5">
        <v>30000</v>
      </c>
      <c r="S54" s="4">
        <v>35000</v>
      </c>
      <c r="T54" s="16">
        <v>40000</v>
      </c>
      <c r="U54" s="16">
        <v>45000</v>
      </c>
      <c r="V54" s="16">
        <v>50000</v>
      </c>
      <c r="W54" s="16">
        <v>55000</v>
      </c>
      <c r="X54" s="16">
        <v>60000</v>
      </c>
      <c r="Y54" s="16">
        <v>65000</v>
      </c>
      <c r="Z54" s="16">
        <v>70000</v>
      </c>
      <c r="AA54" s="16">
        <v>75000</v>
      </c>
      <c r="AB54" s="16">
        <v>80000</v>
      </c>
      <c r="AC54" s="16">
        <v>85000</v>
      </c>
      <c r="AD54" s="5">
        <v>90000</v>
      </c>
      <c r="AE54" s="4">
        <v>95000</v>
      </c>
      <c r="AF54" s="16">
        <v>100000</v>
      </c>
      <c r="AG54" s="16">
        <v>105000</v>
      </c>
      <c r="AH54" s="16">
        <v>110000</v>
      </c>
      <c r="AI54" s="4">
        <v>115000</v>
      </c>
      <c r="AJ54" s="4">
        <v>120000</v>
      </c>
      <c r="AK54" s="4">
        <v>125000</v>
      </c>
      <c r="AL54" s="4"/>
      <c r="AM54" s="4"/>
    </row>
    <row r="55" spans="1:39" ht="30.75" x14ac:dyDescent="0.3">
      <c r="A55" s="4"/>
      <c r="B55" s="57" t="s">
        <v>214</v>
      </c>
      <c r="C55" s="4" t="s">
        <v>47</v>
      </c>
      <c r="D55" s="4"/>
      <c r="E55" s="4" t="s">
        <v>217</v>
      </c>
      <c r="F55" s="4" t="s">
        <v>52</v>
      </c>
      <c r="G55" s="4" t="s">
        <v>52</v>
      </c>
      <c r="H55" s="10">
        <v>5000</v>
      </c>
      <c r="I55" s="4" t="s">
        <v>217</v>
      </c>
      <c r="J55" s="30" t="s">
        <v>218</v>
      </c>
      <c r="K55" s="16">
        <v>300000</v>
      </c>
      <c r="L55" s="30" t="s">
        <v>136</v>
      </c>
      <c r="M55" s="16">
        <v>5000</v>
      </c>
      <c r="N55" s="4">
        <v>10000</v>
      </c>
      <c r="O55" s="16">
        <v>15000</v>
      </c>
      <c r="P55" s="16">
        <v>20000</v>
      </c>
      <c r="Q55" s="16">
        <v>25000</v>
      </c>
      <c r="R55" s="5">
        <v>30000</v>
      </c>
      <c r="S55" s="4">
        <v>35000</v>
      </c>
      <c r="T55" s="16">
        <v>40000</v>
      </c>
      <c r="U55" s="16">
        <v>45000</v>
      </c>
      <c r="V55" s="16">
        <v>50000</v>
      </c>
      <c r="W55" s="16">
        <v>55000</v>
      </c>
      <c r="X55" s="16">
        <v>60000</v>
      </c>
      <c r="Y55" s="16">
        <v>65000</v>
      </c>
      <c r="Z55" s="16">
        <v>70000</v>
      </c>
      <c r="AA55" s="16">
        <v>75000</v>
      </c>
      <c r="AB55" s="16">
        <v>80000</v>
      </c>
      <c r="AC55" s="16">
        <v>85000</v>
      </c>
      <c r="AD55" s="5">
        <v>90000</v>
      </c>
      <c r="AE55" s="4">
        <v>95000</v>
      </c>
      <c r="AF55" s="16">
        <v>100000</v>
      </c>
      <c r="AG55" s="16">
        <v>105000</v>
      </c>
      <c r="AH55" s="16">
        <v>110000</v>
      </c>
      <c r="AI55" s="4">
        <v>115000</v>
      </c>
      <c r="AJ55" s="4">
        <v>120000</v>
      </c>
      <c r="AK55" s="4">
        <v>125000</v>
      </c>
      <c r="AL55" s="4"/>
      <c r="AM55" s="4"/>
    </row>
    <row r="56" spans="1:39" ht="30.75" x14ac:dyDescent="0.3">
      <c r="A56" s="4"/>
      <c r="B56" s="57" t="s">
        <v>215</v>
      </c>
      <c r="C56" s="4" t="s">
        <v>47</v>
      </c>
      <c r="D56" s="4"/>
      <c r="E56" s="4" t="s">
        <v>217</v>
      </c>
      <c r="F56" s="4" t="s">
        <v>52</v>
      </c>
      <c r="G56" s="4" t="s">
        <v>52</v>
      </c>
      <c r="H56" s="10">
        <v>5000</v>
      </c>
      <c r="I56" s="4" t="s">
        <v>217</v>
      </c>
      <c r="J56" s="30" t="s">
        <v>218</v>
      </c>
      <c r="K56" s="16">
        <v>300000</v>
      </c>
      <c r="L56" s="30" t="s">
        <v>136</v>
      </c>
      <c r="M56" s="16">
        <v>5000</v>
      </c>
      <c r="N56" s="4">
        <v>10000</v>
      </c>
      <c r="O56" s="16">
        <v>15000</v>
      </c>
      <c r="P56" s="16">
        <v>20000</v>
      </c>
      <c r="Q56" s="16">
        <v>25000</v>
      </c>
      <c r="R56" s="5">
        <v>30000</v>
      </c>
      <c r="S56" s="4">
        <v>35000</v>
      </c>
      <c r="T56" s="16">
        <v>40000</v>
      </c>
      <c r="U56" s="16">
        <v>45000</v>
      </c>
      <c r="V56" s="16">
        <v>50000</v>
      </c>
      <c r="W56" s="16">
        <v>55000</v>
      </c>
      <c r="X56" s="16">
        <v>60000</v>
      </c>
      <c r="Y56" s="16">
        <v>65000</v>
      </c>
      <c r="Z56" s="16">
        <v>70000</v>
      </c>
      <c r="AA56" s="16">
        <v>75000</v>
      </c>
      <c r="AB56" s="16">
        <v>80000</v>
      </c>
      <c r="AC56" s="16">
        <v>85000</v>
      </c>
      <c r="AD56" s="5">
        <v>90000</v>
      </c>
      <c r="AE56" s="4">
        <v>95000</v>
      </c>
      <c r="AF56" s="16">
        <v>100000</v>
      </c>
      <c r="AG56" s="16">
        <v>105000</v>
      </c>
      <c r="AH56" s="16">
        <v>110000</v>
      </c>
      <c r="AI56" s="4">
        <v>115000</v>
      </c>
      <c r="AJ56" s="4">
        <v>120000</v>
      </c>
      <c r="AK56" s="4">
        <v>125000</v>
      </c>
      <c r="AL56" s="4"/>
      <c r="AM56" s="4"/>
    </row>
    <row r="57" spans="1:39" ht="30.75" x14ac:dyDescent="0.3">
      <c r="A57" s="4"/>
      <c r="B57" s="57" t="s">
        <v>216</v>
      </c>
      <c r="C57" s="4" t="s">
        <v>47</v>
      </c>
      <c r="D57" s="4"/>
      <c r="E57" s="4" t="s">
        <v>217</v>
      </c>
      <c r="F57" s="4" t="s">
        <v>52</v>
      </c>
      <c r="G57" s="4" t="s">
        <v>52</v>
      </c>
      <c r="H57" s="10">
        <v>5000</v>
      </c>
      <c r="I57" s="4" t="s">
        <v>217</v>
      </c>
      <c r="J57" s="30" t="s">
        <v>218</v>
      </c>
      <c r="K57" s="16">
        <v>300000</v>
      </c>
      <c r="L57" s="30" t="s">
        <v>136</v>
      </c>
      <c r="M57" s="16">
        <v>5000</v>
      </c>
      <c r="N57" s="4">
        <v>10000</v>
      </c>
      <c r="O57" s="16">
        <v>15000</v>
      </c>
      <c r="P57" s="16">
        <v>20000</v>
      </c>
      <c r="Q57" s="16">
        <v>25000</v>
      </c>
      <c r="R57" s="5">
        <v>30000</v>
      </c>
      <c r="S57" s="4">
        <v>35000</v>
      </c>
      <c r="T57" s="16">
        <v>40000</v>
      </c>
      <c r="U57" s="16">
        <v>45000</v>
      </c>
      <c r="V57" s="16">
        <v>50000</v>
      </c>
      <c r="W57" s="16">
        <v>55000</v>
      </c>
      <c r="X57" s="16">
        <v>60000</v>
      </c>
      <c r="Y57" s="16">
        <v>65000</v>
      </c>
      <c r="Z57" s="16">
        <v>70000</v>
      </c>
      <c r="AA57" s="16">
        <v>75000</v>
      </c>
      <c r="AB57" s="16">
        <v>80000</v>
      </c>
      <c r="AC57" s="16">
        <v>85000</v>
      </c>
      <c r="AD57" s="5">
        <v>90000</v>
      </c>
      <c r="AE57" s="4">
        <v>95000</v>
      </c>
      <c r="AF57" s="16">
        <v>100000</v>
      </c>
      <c r="AG57" s="16">
        <v>105000</v>
      </c>
      <c r="AH57" s="16">
        <v>110000</v>
      </c>
      <c r="AI57" s="4">
        <v>115000</v>
      </c>
      <c r="AJ57" s="4">
        <v>120000</v>
      </c>
      <c r="AK57" s="4">
        <v>125000</v>
      </c>
      <c r="AL57" s="4"/>
      <c r="AM57" s="4"/>
    </row>
    <row r="58" spans="1:39" ht="16.5" x14ac:dyDescent="0.3">
      <c r="A58" s="4"/>
      <c r="B58" s="57"/>
      <c r="C58" s="4"/>
      <c r="D58" s="4"/>
      <c r="E58" s="4"/>
      <c r="F58" s="4"/>
      <c r="G58" s="4"/>
      <c r="H58" s="10"/>
      <c r="I58" s="4"/>
      <c r="J58" s="30"/>
      <c r="K58" s="16"/>
      <c r="L58" s="30"/>
      <c r="M58" s="16"/>
      <c r="N58" s="4"/>
      <c r="O58" s="4"/>
      <c r="P58" s="4"/>
      <c r="Q58" s="4"/>
      <c r="R58" s="4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5"/>
      <c r="AE58" s="4"/>
      <c r="AF58" s="16"/>
      <c r="AG58" s="16"/>
      <c r="AH58" s="16"/>
      <c r="AI58" s="4"/>
      <c r="AJ58" s="4"/>
      <c r="AK58" s="4"/>
      <c r="AL58" s="4"/>
      <c r="AM58" s="4"/>
    </row>
    <row r="59" spans="1:39" ht="16.5" x14ac:dyDescent="0.3">
      <c r="A59" s="4"/>
      <c r="B59" s="57"/>
      <c r="C59" s="4"/>
      <c r="D59" s="4"/>
      <c r="E59" s="4"/>
      <c r="F59" s="4"/>
      <c r="G59" s="4"/>
      <c r="H59" s="10"/>
      <c r="I59" s="4"/>
      <c r="J59" s="30"/>
      <c r="K59" s="16"/>
      <c r="L59" s="30"/>
      <c r="M59" s="16"/>
      <c r="N59" s="4"/>
      <c r="O59" s="4"/>
      <c r="P59" s="4"/>
      <c r="Q59" s="4"/>
      <c r="R59" s="4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5"/>
      <c r="AE59" s="4"/>
      <c r="AF59" s="16"/>
      <c r="AG59" s="16"/>
      <c r="AH59" s="16"/>
      <c r="AI59" s="4"/>
      <c r="AJ59" s="4"/>
      <c r="AK59" s="4"/>
      <c r="AL59" s="4"/>
      <c r="AM59" s="4"/>
    </row>
    <row r="60" spans="1:39" ht="16.5" x14ac:dyDescent="0.3">
      <c r="A60" s="4"/>
      <c r="B60" s="57"/>
      <c r="C60" s="4"/>
      <c r="D60" s="4"/>
      <c r="E60" s="4"/>
      <c r="F60" s="4"/>
      <c r="G60" s="4"/>
      <c r="H60" s="10"/>
      <c r="I60" s="4"/>
      <c r="J60" s="30"/>
      <c r="K60" s="16"/>
      <c r="L60" s="30"/>
      <c r="M60" s="16"/>
      <c r="N60" s="4"/>
      <c r="O60" s="4"/>
      <c r="P60" s="4"/>
      <c r="Q60" s="4"/>
      <c r="R60" s="4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5"/>
      <c r="AE60" s="4"/>
      <c r="AF60" s="16"/>
      <c r="AG60" s="16"/>
      <c r="AH60" s="16"/>
      <c r="AI60" s="4"/>
      <c r="AJ60" s="4"/>
      <c r="AK60" s="4"/>
      <c r="AL60" s="4"/>
      <c r="AM60" s="4"/>
    </row>
    <row r="61" spans="1:39" ht="16.5" x14ac:dyDescent="0.3">
      <c r="A61" s="4"/>
      <c r="B61" s="57"/>
      <c r="C61" s="4"/>
      <c r="D61" s="4"/>
      <c r="E61" s="4"/>
      <c r="F61" s="4"/>
      <c r="G61" s="4"/>
      <c r="H61" s="10"/>
      <c r="I61" s="4"/>
      <c r="J61" s="30"/>
      <c r="K61" s="16"/>
      <c r="L61" s="30"/>
      <c r="M61" s="16"/>
      <c r="N61" s="4"/>
      <c r="O61" s="4"/>
      <c r="P61" s="4"/>
      <c r="Q61" s="4"/>
      <c r="R61" s="4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5"/>
      <c r="AE61" s="4"/>
      <c r="AF61" s="16"/>
      <c r="AG61" s="16"/>
      <c r="AH61" s="16"/>
      <c r="AI61" s="4"/>
      <c r="AJ61" s="4"/>
      <c r="AK61" s="4"/>
      <c r="AL61" s="4"/>
      <c r="AM61" s="4"/>
    </row>
    <row r="62" spans="1:39" ht="16.5" x14ac:dyDescent="0.3">
      <c r="A62" s="4"/>
      <c r="B62" s="57"/>
      <c r="C62" s="4"/>
      <c r="D62" s="4"/>
      <c r="E62" s="4"/>
      <c r="F62" s="4"/>
      <c r="G62" s="4"/>
      <c r="H62" s="10"/>
      <c r="I62" s="4"/>
      <c r="J62" s="30"/>
      <c r="K62" s="16"/>
      <c r="L62" s="30"/>
      <c r="M62" s="16"/>
      <c r="N62" s="4"/>
      <c r="O62" s="4"/>
      <c r="P62" s="4"/>
      <c r="Q62" s="4"/>
      <c r="R62" s="4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5"/>
      <c r="AE62" s="4"/>
      <c r="AF62" s="16"/>
      <c r="AG62" s="16"/>
      <c r="AH62" s="16"/>
      <c r="AI62" s="4"/>
      <c r="AJ62" s="4"/>
      <c r="AK62" s="4"/>
      <c r="AL62" s="4"/>
      <c r="AM62" s="4"/>
    </row>
    <row r="63" spans="1:39" x14ac:dyDescent="0.25">
      <c r="A63" s="4"/>
      <c r="B63" s="39"/>
      <c r="C63" s="4"/>
      <c r="D63" s="4"/>
      <c r="E63" s="4"/>
      <c r="F63" s="4"/>
      <c r="G63" s="4"/>
      <c r="H63" s="10"/>
      <c r="I63" s="4"/>
      <c r="J63" s="30"/>
      <c r="K63" s="16"/>
      <c r="L63" s="30"/>
      <c r="M63" s="16"/>
      <c r="N63" s="4"/>
      <c r="O63" s="4"/>
      <c r="P63" s="4"/>
      <c r="Q63" s="4"/>
      <c r="R63" s="4"/>
      <c r="S63" s="5"/>
      <c r="T63" s="5"/>
      <c r="U63" s="16"/>
      <c r="V63" s="5"/>
      <c r="W63" s="5"/>
      <c r="X63" s="5"/>
      <c r="Y63" s="5"/>
      <c r="Z63" s="5"/>
      <c r="AA63" s="5"/>
      <c r="AB63" s="5"/>
      <c r="AC63" s="5"/>
      <c r="AD63" s="5"/>
      <c r="AE63" s="4"/>
      <c r="AF63" s="16"/>
      <c r="AG63" s="16"/>
      <c r="AH63" s="16"/>
      <c r="AI63" s="4"/>
      <c r="AJ63" s="4"/>
      <c r="AK63" s="4"/>
      <c r="AL63" s="4"/>
      <c r="AM63" s="4"/>
    </row>
    <row r="64" spans="1:39" x14ac:dyDescent="0.25">
      <c r="A64" s="4"/>
    </row>
    <row r="293" spans="2:3" ht="15.75" thickBot="1" x14ac:dyDescent="0.3"/>
    <row r="294" spans="2:3" ht="15.75" thickBot="1" x14ac:dyDescent="0.3">
      <c r="B294" s="1"/>
      <c r="C294" s="6"/>
    </row>
    <row r="295" spans="2:3" ht="15.75" thickBot="1" x14ac:dyDescent="0.3">
      <c r="B295" s="1"/>
      <c r="C295" s="6"/>
    </row>
    <row r="296" spans="2:3" ht="15.75" thickBot="1" x14ac:dyDescent="0.3">
      <c r="B296" s="1"/>
      <c r="C296" s="6"/>
    </row>
    <row r="297" spans="2:3" ht="15.75" thickBot="1" x14ac:dyDescent="0.3">
      <c r="B297" s="1"/>
      <c r="C297" s="6"/>
    </row>
    <row r="298" spans="2:3" ht="15.75" thickBot="1" x14ac:dyDescent="0.3">
      <c r="B298" s="1"/>
      <c r="C298" s="6"/>
    </row>
    <row r="299" spans="2:3" ht="15.75" thickBot="1" x14ac:dyDescent="0.3">
      <c r="B299" s="1"/>
      <c r="C299" s="6"/>
    </row>
    <row r="300" spans="2:3" ht="15.75" thickBot="1" x14ac:dyDescent="0.3">
      <c r="B300" s="1"/>
      <c r="C300" s="6"/>
    </row>
    <row r="301" spans="2:3" ht="15.75" thickBot="1" x14ac:dyDescent="0.3">
      <c r="B301" s="1"/>
      <c r="C301" s="6"/>
    </row>
    <row r="302" spans="2:3" ht="15.75" thickBot="1" x14ac:dyDescent="0.3">
      <c r="B302" s="1"/>
      <c r="C302" s="6"/>
    </row>
    <row r="303" spans="2:3" ht="15.75" thickBot="1" x14ac:dyDescent="0.3">
      <c r="B303" s="1"/>
      <c r="C303" s="6"/>
    </row>
    <row r="304" spans="2:3" ht="15.75" thickBot="1" x14ac:dyDescent="0.3">
      <c r="B304" s="1"/>
      <c r="C304" s="6"/>
    </row>
    <row r="305" spans="2:3" ht="15.75" thickBot="1" x14ac:dyDescent="0.3">
      <c r="B305" s="1"/>
      <c r="C305" s="6"/>
    </row>
    <row r="306" spans="2:3" ht="15.75" thickBot="1" x14ac:dyDescent="0.3">
      <c r="B306" s="1"/>
      <c r="C306" s="6"/>
    </row>
    <row r="307" spans="2:3" ht="15.75" thickBot="1" x14ac:dyDescent="0.3">
      <c r="B307" s="1"/>
      <c r="C307" s="6"/>
    </row>
    <row r="308" spans="2:3" ht="15.75" thickBot="1" x14ac:dyDescent="0.3">
      <c r="B308" s="1"/>
      <c r="C308" s="6"/>
    </row>
    <row r="309" spans="2:3" ht="15.75" thickBot="1" x14ac:dyDescent="0.3">
      <c r="B309" s="1"/>
      <c r="C309" s="6"/>
    </row>
    <row r="310" spans="2:3" ht="15.75" thickBot="1" x14ac:dyDescent="0.3">
      <c r="B310" s="1"/>
      <c r="C310" s="6"/>
    </row>
    <row r="311" spans="2:3" ht="15.75" thickBot="1" x14ac:dyDescent="0.3">
      <c r="B311" s="1"/>
      <c r="C311" s="6"/>
    </row>
    <row r="312" spans="2:3" ht="15.75" thickBot="1" x14ac:dyDescent="0.3">
      <c r="B312" s="1"/>
      <c r="C312" s="6"/>
    </row>
    <row r="313" spans="2:3" ht="15.75" thickBot="1" x14ac:dyDescent="0.3">
      <c r="B313" s="1"/>
      <c r="C313" s="6"/>
    </row>
    <row r="314" spans="2:3" ht="15.75" thickBot="1" x14ac:dyDescent="0.3">
      <c r="B314" s="1"/>
      <c r="C314" s="6"/>
    </row>
    <row r="315" spans="2:3" ht="15.75" thickBot="1" x14ac:dyDescent="0.3">
      <c r="B315" s="1"/>
      <c r="C315" s="6"/>
    </row>
    <row r="316" spans="2:3" ht="15.75" thickBot="1" x14ac:dyDescent="0.3">
      <c r="B316" s="1"/>
      <c r="C316" s="6"/>
    </row>
    <row r="317" spans="2:3" ht="15.75" thickBot="1" x14ac:dyDescent="0.3">
      <c r="B317" s="1"/>
      <c r="C317" s="6"/>
    </row>
    <row r="318" spans="2:3" ht="15.75" thickBot="1" x14ac:dyDescent="0.3">
      <c r="B318" s="1"/>
      <c r="C318" s="6"/>
    </row>
    <row r="319" spans="2:3" ht="15.75" thickBot="1" x14ac:dyDescent="0.3">
      <c r="B319" s="1"/>
      <c r="C319" s="6"/>
    </row>
    <row r="320" spans="2:3" ht="15.75" thickBot="1" x14ac:dyDescent="0.3">
      <c r="B320" s="1"/>
      <c r="C320" s="6"/>
    </row>
    <row r="321" spans="2:3" ht="15.75" thickBot="1" x14ac:dyDescent="0.3">
      <c r="B321" s="1"/>
      <c r="C321" s="6"/>
    </row>
    <row r="322" spans="2:3" ht="15.75" thickBot="1" x14ac:dyDescent="0.3">
      <c r="B322" s="1"/>
      <c r="C322" s="6"/>
    </row>
    <row r="323" spans="2:3" ht="15.75" thickBot="1" x14ac:dyDescent="0.3">
      <c r="B323" s="1"/>
      <c r="C323" s="6"/>
    </row>
    <row r="324" spans="2:3" ht="15.75" thickBot="1" x14ac:dyDescent="0.3">
      <c r="B324" s="1"/>
      <c r="C324" s="6"/>
    </row>
    <row r="325" spans="2:3" ht="15.75" thickBot="1" x14ac:dyDescent="0.3">
      <c r="B325" s="1"/>
      <c r="C325" s="6"/>
    </row>
    <row r="326" spans="2:3" ht="15.75" thickBot="1" x14ac:dyDescent="0.3">
      <c r="B326" s="1"/>
      <c r="C326" s="6"/>
    </row>
    <row r="327" spans="2:3" ht="15.75" thickBot="1" x14ac:dyDescent="0.3">
      <c r="B327" s="1"/>
      <c r="C327" s="6"/>
    </row>
    <row r="328" spans="2:3" ht="15.75" thickBot="1" x14ac:dyDescent="0.3">
      <c r="B328" s="1"/>
      <c r="C328" s="6"/>
    </row>
    <row r="329" spans="2:3" ht="15.75" thickBot="1" x14ac:dyDescent="0.3">
      <c r="B329" s="1"/>
      <c r="C329" s="6"/>
    </row>
    <row r="330" spans="2:3" ht="15.75" thickBot="1" x14ac:dyDescent="0.3">
      <c r="B330" s="1"/>
      <c r="C330" s="6"/>
    </row>
    <row r="331" spans="2:3" ht="15.75" thickBot="1" x14ac:dyDescent="0.3">
      <c r="B331" s="1"/>
      <c r="C331" s="6"/>
    </row>
    <row r="332" spans="2:3" ht="15.75" thickBot="1" x14ac:dyDescent="0.3">
      <c r="B332" s="1"/>
      <c r="C332" s="6"/>
    </row>
    <row r="333" spans="2:3" ht="15.75" thickBot="1" x14ac:dyDescent="0.3">
      <c r="B333" s="1"/>
      <c r="C333" s="6"/>
    </row>
    <row r="334" spans="2:3" ht="15.75" thickBot="1" x14ac:dyDescent="0.3">
      <c r="B334" s="1"/>
      <c r="C334" s="6"/>
    </row>
    <row r="335" spans="2:3" ht="15.75" thickBot="1" x14ac:dyDescent="0.3">
      <c r="B335" s="1"/>
      <c r="C335" s="6"/>
    </row>
    <row r="336" spans="2:3" ht="15.75" thickBot="1" x14ac:dyDescent="0.3">
      <c r="B336" s="1"/>
      <c r="C336" s="6"/>
    </row>
    <row r="337" spans="2:3" ht="15.75" thickBot="1" x14ac:dyDescent="0.3">
      <c r="B337" s="1"/>
      <c r="C337" s="6"/>
    </row>
    <row r="338" spans="2:3" ht="15.75" thickBot="1" x14ac:dyDescent="0.3">
      <c r="B338" s="1"/>
      <c r="C338" s="6"/>
    </row>
    <row r="339" spans="2:3" ht="15.75" thickBot="1" x14ac:dyDescent="0.3">
      <c r="B339" s="1"/>
      <c r="C339" s="6"/>
    </row>
    <row r="340" spans="2:3" ht="15.75" thickBot="1" x14ac:dyDescent="0.3">
      <c r="B340" s="1"/>
      <c r="C340" s="6"/>
    </row>
    <row r="341" spans="2:3" ht="15.75" thickBot="1" x14ac:dyDescent="0.3">
      <c r="B341" s="1"/>
      <c r="C341" s="6"/>
    </row>
    <row r="342" spans="2:3" ht="15.75" thickBot="1" x14ac:dyDescent="0.3">
      <c r="B342" s="1"/>
      <c r="C342" s="6"/>
    </row>
    <row r="343" spans="2:3" ht="15.75" thickBot="1" x14ac:dyDescent="0.3">
      <c r="B343" s="1"/>
      <c r="C343" s="6"/>
    </row>
    <row r="344" spans="2:3" ht="15.75" thickBot="1" x14ac:dyDescent="0.3">
      <c r="B344" s="1"/>
      <c r="C344" s="6"/>
    </row>
    <row r="345" spans="2:3" ht="15.75" thickBot="1" x14ac:dyDescent="0.3">
      <c r="B345" s="1"/>
      <c r="C345" s="6"/>
    </row>
    <row r="346" spans="2:3" ht="15.75" thickBot="1" x14ac:dyDescent="0.3">
      <c r="B346" s="1"/>
      <c r="C346" s="6"/>
    </row>
    <row r="347" spans="2:3" ht="15.75" thickBot="1" x14ac:dyDescent="0.3">
      <c r="B347" s="1"/>
      <c r="C347" s="6"/>
    </row>
    <row r="348" spans="2:3" ht="15.75" thickBot="1" x14ac:dyDescent="0.3">
      <c r="B348" s="1"/>
      <c r="C348" s="6"/>
    </row>
    <row r="349" spans="2:3" ht="15.75" thickBot="1" x14ac:dyDescent="0.3">
      <c r="B349" s="1"/>
      <c r="C349" s="6"/>
    </row>
    <row r="350" spans="2:3" ht="15.75" thickBot="1" x14ac:dyDescent="0.3">
      <c r="B350" s="1"/>
      <c r="C350" s="6"/>
    </row>
    <row r="351" spans="2:3" ht="15.75" thickBot="1" x14ac:dyDescent="0.3">
      <c r="B351" s="1"/>
      <c r="C351" s="6"/>
    </row>
    <row r="352" spans="2:3" ht="15.75" thickBot="1" x14ac:dyDescent="0.3">
      <c r="B352" s="1"/>
      <c r="C352" s="6"/>
    </row>
    <row r="353" spans="2:3" ht="15.75" thickBot="1" x14ac:dyDescent="0.3">
      <c r="B353" s="1"/>
      <c r="C353" s="6"/>
    </row>
    <row r="354" spans="2:3" ht="15.75" thickBot="1" x14ac:dyDescent="0.3">
      <c r="B354" s="1"/>
      <c r="C354" s="6"/>
    </row>
    <row r="355" spans="2:3" ht="15.75" thickBot="1" x14ac:dyDescent="0.3">
      <c r="B355" s="1"/>
      <c r="C355" s="6"/>
    </row>
    <row r="356" spans="2:3" ht="15.75" thickBot="1" x14ac:dyDescent="0.3">
      <c r="B356" s="1"/>
      <c r="C356" s="6"/>
    </row>
    <row r="357" spans="2:3" ht="15.75" thickBot="1" x14ac:dyDescent="0.3">
      <c r="B357" s="1"/>
      <c r="C357" s="6"/>
    </row>
    <row r="358" spans="2:3" ht="15.75" thickBot="1" x14ac:dyDescent="0.3">
      <c r="B358" s="1"/>
      <c r="C358" s="6"/>
    </row>
    <row r="359" spans="2:3" ht="15.75" thickBot="1" x14ac:dyDescent="0.3">
      <c r="B359" s="1"/>
      <c r="C359" s="6"/>
    </row>
    <row r="360" spans="2:3" ht="15.75" thickBot="1" x14ac:dyDescent="0.3">
      <c r="B360" s="1"/>
      <c r="C360" s="6"/>
    </row>
    <row r="361" spans="2:3" ht="15.75" thickBot="1" x14ac:dyDescent="0.3">
      <c r="B361" s="1"/>
      <c r="C361" s="6"/>
    </row>
    <row r="362" spans="2:3" ht="15.75" thickBot="1" x14ac:dyDescent="0.3">
      <c r="B362" s="1"/>
      <c r="C362" s="6"/>
    </row>
    <row r="363" spans="2:3" ht="15.75" thickBot="1" x14ac:dyDescent="0.3">
      <c r="B363" s="1"/>
      <c r="C363" s="6"/>
    </row>
    <row r="364" spans="2:3" ht="15.75" thickBot="1" x14ac:dyDescent="0.3">
      <c r="B364" s="1"/>
      <c r="C364" s="6"/>
    </row>
    <row r="365" spans="2:3" ht="15.75" thickBot="1" x14ac:dyDescent="0.3">
      <c r="B365" s="1"/>
      <c r="C365" s="6"/>
    </row>
    <row r="366" spans="2:3" ht="15.75" thickBot="1" x14ac:dyDescent="0.3">
      <c r="B366" s="1"/>
      <c r="C366" s="6"/>
    </row>
    <row r="367" spans="2:3" ht="15.75" thickBot="1" x14ac:dyDescent="0.3">
      <c r="B367" s="1"/>
      <c r="C367" s="6"/>
    </row>
    <row r="368" spans="2:3" ht="15.75" thickBot="1" x14ac:dyDescent="0.3">
      <c r="B368" s="1"/>
      <c r="C368" s="6"/>
    </row>
    <row r="369" spans="2:3" ht="15.75" thickBot="1" x14ac:dyDescent="0.3">
      <c r="B369" s="1"/>
      <c r="C369" s="6"/>
    </row>
    <row r="370" spans="2:3" ht="15.75" thickBot="1" x14ac:dyDescent="0.3">
      <c r="B370" s="1"/>
      <c r="C370" s="6"/>
    </row>
    <row r="371" spans="2:3" ht="15.75" thickBot="1" x14ac:dyDescent="0.3">
      <c r="B371" s="1"/>
      <c r="C371" s="6"/>
    </row>
    <row r="372" spans="2:3" ht="15.75" thickBot="1" x14ac:dyDescent="0.3">
      <c r="B372" s="1"/>
      <c r="C372" s="6"/>
    </row>
    <row r="373" spans="2:3" ht="15.75" thickBot="1" x14ac:dyDescent="0.3">
      <c r="B373" s="1"/>
      <c r="C373" s="6"/>
    </row>
    <row r="374" spans="2:3" ht="15.75" thickBot="1" x14ac:dyDescent="0.3">
      <c r="B374" s="1"/>
      <c r="C374" s="6"/>
    </row>
    <row r="375" spans="2:3" ht="15.75" thickBot="1" x14ac:dyDescent="0.3">
      <c r="B375" s="1"/>
      <c r="C375" s="6"/>
    </row>
    <row r="376" spans="2:3" ht="15.75" thickBot="1" x14ac:dyDescent="0.3">
      <c r="B376" s="1"/>
      <c r="C376" s="6"/>
    </row>
    <row r="377" spans="2:3" ht="15.75" thickBot="1" x14ac:dyDescent="0.3">
      <c r="B377" s="1"/>
      <c r="C377" s="6"/>
    </row>
    <row r="378" spans="2:3" ht="15.75" thickBot="1" x14ac:dyDescent="0.3">
      <c r="B378" s="1"/>
      <c r="C378" s="6"/>
    </row>
    <row r="379" spans="2:3" ht="15.75" thickBot="1" x14ac:dyDescent="0.3">
      <c r="B379" s="1"/>
      <c r="C379" s="6"/>
    </row>
    <row r="380" spans="2:3" ht="15.75" thickBot="1" x14ac:dyDescent="0.3">
      <c r="B380" s="1"/>
      <c r="C380" s="6"/>
    </row>
    <row r="381" spans="2:3" ht="15.75" thickBot="1" x14ac:dyDescent="0.3">
      <c r="B381" s="1"/>
      <c r="C381" s="6"/>
    </row>
    <row r="382" spans="2:3" ht="15.75" thickBot="1" x14ac:dyDescent="0.3">
      <c r="B382" s="1"/>
      <c r="C382" s="6"/>
    </row>
    <row r="383" spans="2:3" ht="15.75" thickBot="1" x14ac:dyDescent="0.3">
      <c r="B383" s="1"/>
      <c r="C383" s="6"/>
    </row>
    <row r="384" spans="2:3" ht="15.75" thickBot="1" x14ac:dyDescent="0.3">
      <c r="B384" s="1"/>
      <c r="C384" s="6"/>
    </row>
    <row r="385" spans="2:3" ht="15.75" thickBot="1" x14ac:dyDescent="0.3">
      <c r="B385" s="1"/>
      <c r="C385" s="6"/>
    </row>
    <row r="386" spans="2:3" ht="15.75" thickBot="1" x14ac:dyDescent="0.3">
      <c r="B386" s="1"/>
      <c r="C386" s="6"/>
    </row>
    <row r="387" spans="2:3" ht="15.75" thickBot="1" x14ac:dyDescent="0.3">
      <c r="B387" s="1"/>
      <c r="C387" s="6"/>
    </row>
    <row r="388" spans="2:3" ht="15.75" thickBot="1" x14ac:dyDescent="0.3">
      <c r="B388" s="1"/>
      <c r="C388" s="6"/>
    </row>
    <row r="389" spans="2:3" ht="15.75" thickBot="1" x14ac:dyDescent="0.3">
      <c r="B389" s="1"/>
      <c r="C389" s="6"/>
    </row>
    <row r="390" spans="2:3" ht="15.75" thickBot="1" x14ac:dyDescent="0.3">
      <c r="B390" s="1"/>
      <c r="C390" s="6"/>
    </row>
    <row r="391" spans="2:3" ht="15.75" thickBot="1" x14ac:dyDescent="0.3">
      <c r="B391" s="1"/>
      <c r="C391" s="6"/>
    </row>
    <row r="392" spans="2:3" ht="15.75" thickBot="1" x14ac:dyDescent="0.3">
      <c r="B392" s="1"/>
      <c r="C392" s="6"/>
    </row>
    <row r="393" spans="2:3" ht="15.75" thickBot="1" x14ac:dyDescent="0.3">
      <c r="B393" s="1"/>
      <c r="C393" s="6"/>
    </row>
    <row r="394" spans="2:3" ht="15.75" thickBot="1" x14ac:dyDescent="0.3">
      <c r="B394" s="1"/>
      <c r="C394" s="6"/>
    </row>
    <row r="395" spans="2:3" ht="15.75" thickBot="1" x14ac:dyDescent="0.3">
      <c r="B395" s="1"/>
      <c r="C395" s="6"/>
    </row>
    <row r="396" spans="2:3" ht="15.75" thickBot="1" x14ac:dyDescent="0.3">
      <c r="B396" s="1"/>
      <c r="C396" s="6"/>
    </row>
    <row r="397" spans="2:3" ht="15.75" thickBot="1" x14ac:dyDescent="0.3">
      <c r="B397" s="1"/>
      <c r="C397" s="6"/>
    </row>
    <row r="398" spans="2:3" ht="15.75" thickBot="1" x14ac:dyDescent="0.3">
      <c r="B398" s="1"/>
      <c r="C398" s="6"/>
    </row>
    <row r="399" spans="2:3" ht="15.75" thickBot="1" x14ac:dyDescent="0.3">
      <c r="B399" s="1"/>
      <c r="C399" s="6"/>
    </row>
    <row r="400" spans="2:3" ht="15.75" thickBot="1" x14ac:dyDescent="0.3">
      <c r="B400" s="1"/>
      <c r="C400" s="6"/>
    </row>
    <row r="401" spans="2:3" ht="15.75" thickBot="1" x14ac:dyDescent="0.3">
      <c r="B401" s="1"/>
      <c r="C401" s="6"/>
    </row>
    <row r="402" spans="2:3" ht="15.75" thickBot="1" x14ac:dyDescent="0.3">
      <c r="B402" s="1"/>
      <c r="C402" s="6"/>
    </row>
    <row r="403" spans="2:3" ht="15.75" thickBot="1" x14ac:dyDescent="0.3">
      <c r="B403" s="1"/>
      <c r="C403" s="6"/>
    </row>
    <row r="404" spans="2:3" ht="15.75" thickBot="1" x14ac:dyDescent="0.3">
      <c r="B404" s="1"/>
      <c r="C404" s="6"/>
    </row>
    <row r="405" spans="2:3" ht="15.75" thickBot="1" x14ac:dyDescent="0.3">
      <c r="B405" s="1"/>
      <c r="C405" s="6"/>
    </row>
    <row r="406" spans="2:3" ht="15.75" thickBot="1" x14ac:dyDescent="0.3">
      <c r="B406" s="1"/>
      <c r="C406" s="6"/>
    </row>
    <row r="407" spans="2:3" ht="15.75" thickBot="1" x14ac:dyDescent="0.3">
      <c r="B407" s="1"/>
      <c r="C407" s="6"/>
    </row>
    <row r="408" spans="2:3" ht="15.75" thickBot="1" x14ac:dyDescent="0.3">
      <c r="B408" s="1"/>
      <c r="C408" s="6"/>
    </row>
    <row r="409" spans="2:3" ht="15.75" thickBot="1" x14ac:dyDescent="0.3">
      <c r="B409" s="1"/>
      <c r="C409" s="6"/>
    </row>
    <row r="410" spans="2:3" ht="15.75" thickBot="1" x14ac:dyDescent="0.3">
      <c r="B410" s="1"/>
      <c r="C410" s="6"/>
    </row>
    <row r="411" spans="2:3" ht="15.75" thickBot="1" x14ac:dyDescent="0.3">
      <c r="B411" s="1"/>
      <c r="C411" s="6"/>
    </row>
    <row r="412" spans="2:3" ht="15.75" thickBot="1" x14ac:dyDescent="0.3">
      <c r="B412" s="1"/>
      <c r="C412" s="6"/>
    </row>
    <row r="413" spans="2:3" ht="15.75" thickBot="1" x14ac:dyDescent="0.3">
      <c r="B413" s="1"/>
      <c r="C413" s="6"/>
    </row>
    <row r="414" spans="2:3" ht="15.75" thickBot="1" x14ac:dyDescent="0.3">
      <c r="B414" s="1"/>
      <c r="C414" s="6"/>
    </row>
    <row r="415" spans="2:3" ht="15.75" thickBot="1" x14ac:dyDescent="0.3">
      <c r="B415" s="1"/>
      <c r="C415" s="6"/>
    </row>
    <row r="416" spans="2:3" ht="15.75" thickBot="1" x14ac:dyDescent="0.3">
      <c r="B416" s="1"/>
      <c r="C416" s="6"/>
    </row>
    <row r="417" spans="2:3" ht="15.75" thickBot="1" x14ac:dyDescent="0.3">
      <c r="B417" s="1"/>
      <c r="C417" s="6"/>
    </row>
    <row r="418" spans="2:3" ht="15.75" thickBot="1" x14ac:dyDescent="0.3">
      <c r="B418" s="1"/>
      <c r="C418" s="6"/>
    </row>
    <row r="419" spans="2:3" ht="15.75" thickBot="1" x14ac:dyDescent="0.3">
      <c r="B419" s="1"/>
      <c r="C419" s="6"/>
    </row>
    <row r="420" spans="2:3" ht="15.75" thickBot="1" x14ac:dyDescent="0.3">
      <c r="B420" s="1"/>
      <c r="C420" s="6"/>
    </row>
    <row r="421" spans="2:3" ht="15.75" thickBot="1" x14ac:dyDescent="0.3">
      <c r="B421" s="1"/>
      <c r="C421" s="6"/>
    </row>
    <row r="422" spans="2:3" ht="15.75" thickBot="1" x14ac:dyDescent="0.3">
      <c r="B422" s="1"/>
      <c r="C422" s="6"/>
    </row>
    <row r="423" spans="2:3" ht="15.75" thickBot="1" x14ac:dyDescent="0.3">
      <c r="B423" s="1"/>
      <c r="C423" s="6"/>
    </row>
    <row r="424" spans="2:3" ht="15.75" thickBot="1" x14ac:dyDescent="0.3">
      <c r="B424" s="1"/>
      <c r="C424" s="6"/>
    </row>
    <row r="425" spans="2:3" ht="15.75" thickBot="1" x14ac:dyDescent="0.3">
      <c r="B425" s="1"/>
      <c r="C425" s="6"/>
    </row>
    <row r="426" spans="2:3" ht="15.75" thickBot="1" x14ac:dyDescent="0.3">
      <c r="B426" s="1"/>
      <c r="C426" s="6"/>
    </row>
    <row r="427" spans="2:3" ht="15.75" thickBot="1" x14ac:dyDescent="0.3">
      <c r="B427" s="1"/>
      <c r="C427" s="6"/>
    </row>
    <row r="428" spans="2:3" ht="15.75" thickBot="1" x14ac:dyDescent="0.3">
      <c r="B428" s="1"/>
      <c r="C428" s="6"/>
    </row>
    <row r="429" spans="2:3" ht="15.75" thickBot="1" x14ac:dyDescent="0.3">
      <c r="B429" s="1"/>
      <c r="C429" s="6"/>
    </row>
    <row r="430" spans="2:3" ht="15.75" thickBot="1" x14ac:dyDescent="0.3">
      <c r="B430" s="1"/>
      <c r="C430" s="6"/>
    </row>
    <row r="431" spans="2:3" ht="15.75" thickBot="1" x14ac:dyDescent="0.3">
      <c r="B431" s="1"/>
      <c r="C431" s="6"/>
    </row>
    <row r="432" spans="2:3" ht="15.75" thickBot="1" x14ac:dyDescent="0.3">
      <c r="B432" s="1"/>
      <c r="C432" s="6"/>
    </row>
    <row r="433" spans="2:3" ht="15.75" thickBot="1" x14ac:dyDescent="0.3">
      <c r="B433" s="1"/>
      <c r="C433" s="6"/>
    </row>
    <row r="434" spans="2:3" ht="15.75" thickBot="1" x14ac:dyDescent="0.3">
      <c r="B434" s="1"/>
      <c r="C434" s="6"/>
    </row>
    <row r="435" spans="2:3" ht="15.75" thickBot="1" x14ac:dyDescent="0.3">
      <c r="B435" s="1"/>
      <c r="C435" s="6"/>
    </row>
    <row r="436" spans="2:3" ht="15.75" thickBot="1" x14ac:dyDescent="0.3">
      <c r="B436" s="1"/>
      <c r="C436" s="6"/>
    </row>
    <row r="437" spans="2:3" ht="15.75" thickBot="1" x14ac:dyDescent="0.3">
      <c r="B437" s="1"/>
      <c r="C437" s="6"/>
    </row>
    <row r="438" spans="2:3" ht="15.75" thickBot="1" x14ac:dyDescent="0.3">
      <c r="B438" s="1"/>
      <c r="C438" s="6"/>
    </row>
    <row r="439" spans="2:3" ht="15.75" thickBot="1" x14ac:dyDescent="0.3">
      <c r="B439" s="1"/>
      <c r="C439" s="6"/>
    </row>
    <row r="440" spans="2:3" ht="15.75" thickBot="1" x14ac:dyDescent="0.3">
      <c r="B440" s="1"/>
      <c r="C440" s="6"/>
    </row>
    <row r="441" spans="2:3" ht="15.75" thickBot="1" x14ac:dyDescent="0.3">
      <c r="B441" s="1"/>
      <c r="C441" s="6"/>
    </row>
    <row r="442" spans="2:3" ht="15.75" thickBot="1" x14ac:dyDescent="0.3">
      <c r="B442" s="1"/>
      <c r="C442" s="6"/>
    </row>
    <row r="443" spans="2:3" ht="15.75" thickBot="1" x14ac:dyDescent="0.3">
      <c r="B443" s="1"/>
      <c r="C443" s="6"/>
    </row>
    <row r="444" spans="2:3" ht="15.75" thickBot="1" x14ac:dyDescent="0.3">
      <c r="B444" s="1"/>
      <c r="C444" s="6"/>
    </row>
    <row r="445" spans="2:3" ht="15.75" thickBot="1" x14ac:dyDescent="0.3">
      <c r="B445" s="1"/>
      <c r="C445" s="6"/>
    </row>
    <row r="446" spans="2:3" ht="15.75" thickBot="1" x14ac:dyDescent="0.3">
      <c r="B446" s="1"/>
      <c r="C446" s="6"/>
    </row>
    <row r="447" spans="2:3" ht="15.75" thickBot="1" x14ac:dyDescent="0.3">
      <c r="B447" s="1"/>
      <c r="C447" s="6"/>
    </row>
    <row r="448" spans="2:3" ht="15.75" thickBot="1" x14ac:dyDescent="0.3">
      <c r="B448" s="1"/>
      <c r="C448" s="6"/>
    </row>
    <row r="449" spans="2:3" ht="15.75" thickBot="1" x14ac:dyDescent="0.3">
      <c r="B449" s="1"/>
      <c r="C449" s="6"/>
    </row>
    <row r="450" spans="2:3" ht="15.75" thickBot="1" x14ac:dyDescent="0.3">
      <c r="B450" s="1"/>
      <c r="C450" s="6"/>
    </row>
    <row r="451" spans="2:3" ht="15.75" thickBot="1" x14ac:dyDescent="0.3">
      <c r="B451" s="1"/>
      <c r="C451" s="6"/>
    </row>
    <row r="452" spans="2:3" ht="15.75" thickBot="1" x14ac:dyDescent="0.3">
      <c r="B452" s="1"/>
      <c r="C452" s="6"/>
    </row>
    <row r="453" spans="2:3" ht="15.75" thickBot="1" x14ac:dyDescent="0.3">
      <c r="B453" s="1"/>
      <c r="C453" s="6"/>
    </row>
    <row r="454" spans="2:3" ht="15.75" thickBot="1" x14ac:dyDescent="0.3">
      <c r="B454" s="1"/>
      <c r="C454" s="6"/>
    </row>
    <row r="455" spans="2:3" ht="15.75" thickBot="1" x14ac:dyDescent="0.3">
      <c r="B455" s="1"/>
      <c r="C455" s="6"/>
    </row>
    <row r="456" spans="2:3" ht="15.75" thickBot="1" x14ac:dyDescent="0.3">
      <c r="B456" s="1"/>
      <c r="C456" s="6"/>
    </row>
    <row r="457" spans="2:3" ht="15.75" thickBot="1" x14ac:dyDescent="0.3">
      <c r="B457" s="1"/>
      <c r="C457" s="6"/>
    </row>
    <row r="458" spans="2:3" ht="15.75" thickBot="1" x14ac:dyDescent="0.3">
      <c r="B458" s="1"/>
      <c r="C458" s="6"/>
    </row>
    <row r="459" spans="2:3" ht="15.75" thickBot="1" x14ac:dyDescent="0.3">
      <c r="B459" s="1"/>
      <c r="C459" s="6"/>
    </row>
    <row r="460" spans="2:3" ht="15.75" thickBot="1" x14ac:dyDescent="0.3">
      <c r="B460" s="1"/>
      <c r="C460" s="6"/>
    </row>
    <row r="461" spans="2:3" ht="15.75" thickBot="1" x14ac:dyDescent="0.3">
      <c r="B461" s="1"/>
      <c r="C461" s="6"/>
    </row>
    <row r="462" spans="2:3" ht="15.75" thickBot="1" x14ac:dyDescent="0.3">
      <c r="B462" s="1"/>
      <c r="C462" s="6"/>
    </row>
    <row r="463" spans="2:3" ht="15.75" thickBot="1" x14ac:dyDescent="0.3">
      <c r="B463" s="1"/>
      <c r="C463" s="6"/>
    </row>
    <row r="464" spans="2:3" ht="15.75" thickBot="1" x14ac:dyDescent="0.3">
      <c r="B464" s="1"/>
      <c r="C464" s="6"/>
    </row>
    <row r="465" spans="2:3" ht="15.75" thickBot="1" x14ac:dyDescent="0.3">
      <c r="B465" s="1"/>
      <c r="C465" s="6"/>
    </row>
    <row r="466" spans="2:3" ht="15.75" thickBot="1" x14ac:dyDescent="0.3">
      <c r="B466" s="1"/>
      <c r="C466" s="6"/>
    </row>
    <row r="467" spans="2:3" ht="15.75" thickBot="1" x14ac:dyDescent="0.3">
      <c r="B467" s="1"/>
      <c r="C467" s="6"/>
    </row>
    <row r="468" spans="2:3" ht="15.75" thickBot="1" x14ac:dyDescent="0.3">
      <c r="B468" s="1"/>
      <c r="C468" s="6"/>
    </row>
    <row r="469" spans="2:3" ht="15.75" thickBot="1" x14ac:dyDescent="0.3">
      <c r="B469" s="1"/>
      <c r="C469" s="6"/>
    </row>
    <row r="470" spans="2:3" ht="15.75" thickBot="1" x14ac:dyDescent="0.3">
      <c r="B470" s="1"/>
      <c r="C470" s="6"/>
    </row>
    <row r="471" spans="2:3" ht="15.75" thickBot="1" x14ac:dyDescent="0.3">
      <c r="B471" s="1"/>
      <c r="C471" s="6"/>
    </row>
    <row r="472" spans="2:3" ht="15.75" thickBot="1" x14ac:dyDescent="0.3">
      <c r="B472" s="1"/>
      <c r="C472" s="6"/>
    </row>
    <row r="473" spans="2:3" ht="15.75" thickBot="1" x14ac:dyDescent="0.3">
      <c r="B473" s="1"/>
      <c r="C473" s="6"/>
    </row>
    <row r="474" spans="2:3" ht="15.75" thickBot="1" x14ac:dyDescent="0.3">
      <c r="B474" s="1"/>
      <c r="C474" s="6"/>
    </row>
    <row r="475" spans="2:3" ht="15.75" thickBot="1" x14ac:dyDescent="0.3">
      <c r="B475" s="1"/>
      <c r="C475" s="6"/>
    </row>
    <row r="476" spans="2:3" ht="15.75" thickBot="1" x14ac:dyDescent="0.3">
      <c r="B476" s="1"/>
      <c r="C476" s="6"/>
    </row>
    <row r="477" spans="2:3" ht="15.75" thickBot="1" x14ac:dyDescent="0.3">
      <c r="B477" s="1"/>
      <c r="C477" s="6"/>
    </row>
    <row r="478" spans="2:3" ht="15.75" thickBot="1" x14ac:dyDescent="0.3">
      <c r="B478" s="1"/>
      <c r="C478" s="6"/>
    </row>
    <row r="479" spans="2:3" ht="15.75" thickBot="1" x14ac:dyDescent="0.3">
      <c r="B479" s="1"/>
      <c r="C479" s="6"/>
    </row>
    <row r="480" spans="2:3" ht="15.75" thickBot="1" x14ac:dyDescent="0.3">
      <c r="B480" s="1"/>
      <c r="C480" s="6"/>
    </row>
    <row r="481" spans="2:3" ht="15.75" thickBot="1" x14ac:dyDescent="0.3">
      <c r="B481" s="1"/>
      <c r="C481" s="6"/>
    </row>
    <row r="482" spans="2:3" ht="15.75" thickBot="1" x14ac:dyDescent="0.3">
      <c r="B482" s="1"/>
      <c r="C482" s="6"/>
    </row>
    <row r="483" spans="2:3" ht="15.75" thickBot="1" x14ac:dyDescent="0.3">
      <c r="B483" s="1"/>
      <c r="C483" s="6"/>
    </row>
    <row r="484" spans="2:3" ht="15.75" thickBot="1" x14ac:dyDescent="0.3">
      <c r="B484" s="1"/>
      <c r="C484" s="6"/>
    </row>
    <row r="485" spans="2:3" ht="15.75" thickBot="1" x14ac:dyDescent="0.3">
      <c r="B485" s="1"/>
      <c r="C485" s="6"/>
    </row>
    <row r="486" spans="2:3" ht="15.75" thickBot="1" x14ac:dyDescent="0.3">
      <c r="B486" s="1"/>
      <c r="C486" s="6"/>
    </row>
    <row r="487" spans="2:3" ht="15.75" thickBot="1" x14ac:dyDescent="0.3">
      <c r="B487" s="1"/>
      <c r="C487" s="6"/>
    </row>
    <row r="488" spans="2:3" ht="15.75" thickBot="1" x14ac:dyDescent="0.3">
      <c r="B488" s="1"/>
      <c r="C488" s="6"/>
    </row>
    <row r="489" spans="2:3" ht="15.75" thickBot="1" x14ac:dyDescent="0.3">
      <c r="B489" s="1"/>
      <c r="C489" s="6"/>
    </row>
    <row r="490" spans="2:3" ht="15.75" thickBot="1" x14ac:dyDescent="0.3">
      <c r="B490" s="1"/>
      <c r="C490" s="6"/>
    </row>
    <row r="491" spans="2:3" ht="15.75" thickBot="1" x14ac:dyDescent="0.3">
      <c r="B491" s="1"/>
      <c r="C491" s="6"/>
    </row>
    <row r="492" spans="2:3" ht="15.75" thickBot="1" x14ac:dyDescent="0.3">
      <c r="B492" s="1"/>
      <c r="C492" s="6"/>
    </row>
    <row r="493" spans="2:3" ht="15.75" thickBot="1" x14ac:dyDescent="0.3">
      <c r="B493" s="1"/>
      <c r="C493" s="6"/>
    </row>
    <row r="494" spans="2:3" ht="15.75" thickBot="1" x14ac:dyDescent="0.3">
      <c r="B494" s="1"/>
      <c r="C494" s="6"/>
    </row>
    <row r="495" spans="2:3" ht="15.75" thickBot="1" x14ac:dyDescent="0.3">
      <c r="B495" s="1"/>
      <c r="C495" s="6"/>
    </row>
    <row r="496" spans="2:3" ht="15.75" thickBot="1" x14ac:dyDescent="0.3">
      <c r="B496" s="1"/>
      <c r="C496" s="6"/>
    </row>
    <row r="497" spans="2:3" ht="15.75" thickBot="1" x14ac:dyDescent="0.3">
      <c r="B497" s="1"/>
      <c r="C497" s="6"/>
    </row>
    <row r="498" spans="2:3" ht="15.75" thickBot="1" x14ac:dyDescent="0.3">
      <c r="B498" s="1"/>
      <c r="C498" s="6"/>
    </row>
    <row r="499" spans="2:3" ht="15.75" thickBot="1" x14ac:dyDescent="0.3">
      <c r="B499" s="1"/>
      <c r="C499" s="6"/>
    </row>
    <row r="500" spans="2:3" ht="15.75" thickBot="1" x14ac:dyDescent="0.3">
      <c r="B500" s="1"/>
      <c r="C500" s="6"/>
    </row>
    <row r="501" spans="2:3" ht="15.75" thickBot="1" x14ac:dyDescent="0.3">
      <c r="B501" s="1"/>
      <c r="C501" s="6"/>
    </row>
    <row r="502" spans="2:3" ht="15.75" thickBot="1" x14ac:dyDescent="0.3">
      <c r="B502" s="1"/>
      <c r="C502" s="6"/>
    </row>
    <row r="503" spans="2:3" ht="15.75" thickBot="1" x14ac:dyDescent="0.3">
      <c r="B503" s="1"/>
      <c r="C503" s="6"/>
    </row>
    <row r="504" spans="2:3" ht="15.75" thickBot="1" x14ac:dyDescent="0.3">
      <c r="B504" s="1"/>
      <c r="C504" s="6"/>
    </row>
    <row r="505" spans="2:3" ht="15.75" thickBot="1" x14ac:dyDescent="0.3">
      <c r="B505" s="1"/>
      <c r="C505" s="6"/>
    </row>
    <row r="506" spans="2:3" ht="15.75" thickBot="1" x14ac:dyDescent="0.3">
      <c r="B506" s="1"/>
      <c r="C506" s="6"/>
    </row>
    <row r="507" spans="2:3" ht="15.75" thickBot="1" x14ac:dyDescent="0.3">
      <c r="B507" s="1"/>
      <c r="C507" s="6"/>
    </row>
    <row r="508" spans="2:3" ht="15.75" thickBot="1" x14ac:dyDescent="0.3">
      <c r="B508" s="1"/>
      <c r="C508" s="6"/>
    </row>
    <row r="509" spans="2:3" ht="15.75" thickBot="1" x14ac:dyDescent="0.3">
      <c r="B509" s="1"/>
      <c r="C509" s="6"/>
    </row>
    <row r="510" spans="2:3" ht="15.75" thickBot="1" x14ac:dyDescent="0.3">
      <c r="B510" s="1"/>
      <c r="C510" s="6"/>
    </row>
    <row r="511" spans="2:3" ht="15.75" thickBot="1" x14ac:dyDescent="0.3">
      <c r="B511" s="1"/>
      <c r="C511" s="6"/>
    </row>
    <row r="512" spans="2:3" ht="15.75" thickBot="1" x14ac:dyDescent="0.3">
      <c r="B512" s="1"/>
      <c r="C512" s="6"/>
    </row>
    <row r="513" spans="2:3" ht="15.75" thickBot="1" x14ac:dyDescent="0.3">
      <c r="B513" s="1"/>
      <c r="C513" s="6"/>
    </row>
    <row r="514" spans="2:3" ht="15.75" thickBot="1" x14ac:dyDescent="0.3">
      <c r="B514" s="1"/>
      <c r="C514" s="6"/>
    </row>
    <row r="515" spans="2:3" ht="15.75" thickBot="1" x14ac:dyDescent="0.3">
      <c r="B515" s="1"/>
      <c r="C515" s="6"/>
    </row>
    <row r="516" spans="2:3" ht="15.75" thickBot="1" x14ac:dyDescent="0.3">
      <c r="B516" s="1"/>
      <c r="C516" s="6"/>
    </row>
    <row r="517" spans="2:3" ht="15.75" thickBot="1" x14ac:dyDescent="0.3">
      <c r="B517" s="1"/>
      <c r="C517" s="6"/>
    </row>
    <row r="518" spans="2:3" ht="15.75" thickBot="1" x14ac:dyDescent="0.3">
      <c r="B518" s="1"/>
      <c r="C518" s="6"/>
    </row>
    <row r="519" spans="2:3" ht="15.75" thickBot="1" x14ac:dyDescent="0.3">
      <c r="B519" s="1"/>
      <c r="C519" s="6"/>
    </row>
    <row r="520" spans="2:3" ht="15.75" thickBot="1" x14ac:dyDescent="0.3">
      <c r="B520" s="1"/>
      <c r="C520" s="6"/>
    </row>
    <row r="521" spans="2:3" ht="15.75" thickBot="1" x14ac:dyDescent="0.3">
      <c r="B521" s="1"/>
      <c r="C521" s="6"/>
    </row>
    <row r="522" spans="2:3" ht="15.75" thickBot="1" x14ac:dyDescent="0.3">
      <c r="B522" s="1"/>
      <c r="C522" s="6"/>
    </row>
    <row r="523" spans="2:3" ht="15.75" thickBot="1" x14ac:dyDescent="0.3">
      <c r="B523" s="1"/>
      <c r="C523" s="6"/>
    </row>
    <row r="524" spans="2:3" ht="15.75" thickBot="1" x14ac:dyDescent="0.3">
      <c r="B524" s="1"/>
      <c r="C524" s="6"/>
    </row>
    <row r="525" spans="2:3" ht="15.75" thickBot="1" x14ac:dyDescent="0.3">
      <c r="B525" s="1"/>
      <c r="C525" s="6"/>
    </row>
    <row r="526" spans="2:3" ht="15.75" thickBot="1" x14ac:dyDescent="0.3">
      <c r="B526" s="1"/>
      <c r="C526" s="6"/>
    </row>
    <row r="527" spans="2:3" ht="15.75" thickBot="1" x14ac:dyDescent="0.3">
      <c r="B527" s="1"/>
      <c r="C527" s="6"/>
    </row>
    <row r="528" spans="2:3" ht="15.75" thickBot="1" x14ac:dyDescent="0.3">
      <c r="B528" s="1"/>
      <c r="C528" s="6"/>
    </row>
    <row r="529" spans="2:3" ht="15.75" thickBot="1" x14ac:dyDescent="0.3">
      <c r="B529" s="1"/>
      <c r="C529" s="6"/>
    </row>
    <row r="530" spans="2:3" ht="15.75" thickBot="1" x14ac:dyDescent="0.3">
      <c r="B530" s="1"/>
      <c r="C530" s="6"/>
    </row>
    <row r="531" spans="2:3" ht="15.75" thickBot="1" x14ac:dyDescent="0.3">
      <c r="B531" s="1"/>
      <c r="C531" s="6"/>
    </row>
    <row r="532" spans="2:3" ht="15.75" thickBot="1" x14ac:dyDescent="0.3">
      <c r="B532" s="1"/>
      <c r="C532" s="6"/>
    </row>
    <row r="533" spans="2:3" ht="15.75" thickBot="1" x14ac:dyDescent="0.3">
      <c r="B533" s="1"/>
      <c r="C533" s="6"/>
    </row>
    <row r="534" spans="2:3" ht="15.75" thickBot="1" x14ac:dyDescent="0.3">
      <c r="B534" s="1"/>
      <c r="C534" s="6"/>
    </row>
    <row r="535" spans="2:3" ht="15.75" thickBot="1" x14ac:dyDescent="0.3">
      <c r="B535" s="1"/>
      <c r="C535" s="6"/>
    </row>
    <row r="536" spans="2:3" ht="15.75" thickBot="1" x14ac:dyDescent="0.3">
      <c r="B536" s="1"/>
      <c r="C536" s="6"/>
    </row>
    <row r="537" spans="2:3" ht="15.75" thickBot="1" x14ac:dyDescent="0.3">
      <c r="B537" s="1"/>
      <c r="C537" s="6"/>
    </row>
    <row r="538" spans="2:3" ht="15.75" thickBot="1" x14ac:dyDescent="0.3">
      <c r="B538" s="1"/>
      <c r="C538" s="6"/>
    </row>
    <row r="539" spans="2:3" ht="15.75" thickBot="1" x14ac:dyDescent="0.3">
      <c r="B539" s="1"/>
      <c r="C539" s="6"/>
    </row>
    <row r="540" spans="2:3" ht="15.75" thickBot="1" x14ac:dyDescent="0.3">
      <c r="B540" s="1"/>
      <c r="C540" s="6"/>
    </row>
    <row r="541" spans="2:3" ht="15.75" thickBot="1" x14ac:dyDescent="0.3">
      <c r="B541" s="1"/>
      <c r="C541" s="6"/>
    </row>
    <row r="542" spans="2:3" ht="15.75" thickBot="1" x14ac:dyDescent="0.3">
      <c r="B542" s="1"/>
      <c r="C542" s="6"/>
    </row>
    <row r="543" spans="2:3" ht="15.75" thickBot="1" x14ac:dyDescent="0.3">
      <c r="B543" s="1"/>
      <c r="C543" s="6"/>
    </row>
    <row r="544" spans="2:3" ht="15.75" thickBot="1" x14ac:dyDescent="0.3">
      <c r="B544" s="1"/>
      <c r="C544" s="6"/>
    </row>
    <row r="545" spans="2:3" ht="15.75" thickBot="1" x14ac:dyDescent="0.3">
      <c r="B545" s="1"/>
      <c r="C545" s="6"/>
    </row>
    <row r="546" spans="2:3" ht="15.75" thickBot="1" x14ac:dyDescent="0.3">
      <c r="B546" s="1"/>
      <c r="C546" s="6"/>
    </row>
    <row r="547" spans="2:3" ht="15.75" thickBot="1" x14ac:dyDescent="0.3">
      <c r="B547" s="1"/>
      <c r="C547" s="6"/>
    </row>
    <row r="548" spans="2:3" ht="15.75" thickBot="1" x14ac:dyDescent="0.3">
      <c r="B548" s="1"/>
      <c r="C548" s="6"/>
    </row>
    <row r="549" spans="2:3" ht="15.75" thickBot="1" x14ac:dyDescent="0.3">
      <c r="B549" s="1"/>
      <c r="C549" s="6"/>
    </row>
    <row r="550" spans="2:3" ht="15.75" thickBot="1" x14ac:dyDescent="0.3">
      <c r="B550" s="1"/>
      <c r="C550" s="6"/>
    </row>
    <row r="551" spans="2:3" ht="15.75" thickBot="1" x14ac:dyDescent="0.3">
      <c r="B551" s="1"/>
      <c r="C551" s="6"/>
    </row>
    <row r="552" spans="2:3" ht="15.75" thickBot="1" x14ac:dyDescent="0.3">
      <c r="B552" s="1"/>
      <c r="C552" s="6"/>
    </row>
    <row r="553" spans="2:3" ht="15.75" thickBot="1" x14ac:dyDescent="0.3">
      <c r="B553" s="1"/>
      <c r="C553" s="6"/>
    </row>
    <row r="554" spans="2:3" ht="15.75" thickBot="1" x14ac:dyDescent="0.3">
      <c r="B554" s="1"/>
      <c r="C554" s="6"/>
    </row>
    <row r="555" spans="2:3" ht="15.75" thickBot="1" x14ac:dyDescent="0.3">
      <c r="B555" s="1"/>
      <c r="C555" s="6"/>
    </row>
    <row r="556" spans="2:3" ht="15.75" thickBot="1" x14ac:dyDescent="0.3">
      <c r="B556" s="1"/>
      <c r="C556" s="6"/>
    </row>
    <row r="557" spans="2:3" ht="15.75" thickBot="1" x14ac:dyDescent="0.3">
      <c r="B557" s="1"/>
      <c r="C557" s="6"/>
    </row>
    <row r="558" spans="2:3" ht="15.75" thickBot="1" x14ac:dyDescent="0.3">
      <c r="B558" s="1"/>
      <c r="C558" s="6"/>
    </row>
    <row r="559" spans="2:3" ht="15.75" thickBot="1" x14ac:dyDescent="0.3">
      <c r="B559" s="1"/>
      <c r="C559" s="6"/>
    </row>
    <row r="560" spans="2:3" ht="15.75" thickBot="1" x14ac:dyDescent="0.3">
      <c r="B560" s="1"/>
      <c r="C560" s="6"/>
    </row>
    <row r="561" spans="2:3" ht="15.75" thickBot="1" x14ac:dyDescent="0.3">
      <c r="B561" s="1"/>
      <c r="C561" s="6"/>
    </row>
    <row r="562" spans="2:3" ht="15.75" thickBot="1" x14ac:dyDescent="0.3">
      <c r="B562" s="1"/>
      <c r="C562" s="6"/>
    </row>
    <row r="563" spans="2:3" ht="15.75" thickBot="1" x14ac:dyDescent="0.3">
      <c r="B563" s="1"/>
      <c r="C563" s="6"/>
    </row>
    <row r="564" spans="2:3" ht="15.75" thickBot="1" x14ac:dyDescent="0.3">
      <c r="B564" s="1"/>
      <c r="C564" s="6"/>
    </row>
    <row r="565" spans="2:3" ht="15.75" thickBot="1" x14ac:dyDescent="0.3">
      <c r="B565" s="1"/>
      <c r="C565" s="6"/>
    </row>
    <row r="566" spans="2:3" ht="15.75" thickBot="1" x14ac:dyDescent="0.3">
      <c r="B566" s="1"/>
      <c r="C566" s="6"/>
    </row>
    <row r="567" spans="2:3" ht="15.75" thickBot="1" x14ac:dyDescent="0.3">
      <c r="B567" s="1"/>
      <c r="C567" s="6"/>
    </row>
    <row r="568" spans="2:3" ht="15.75" thickBot="1" x14ac:dyDescent="0.3">
      <c r="B568" s="1"/>
      <c r="C568" s="6"/>
    </row>
    <row r="569" spans="2:3" ht="15.75" thickBot="1" x14ac:dyDescent="0.3">
      <c r="B569" s="1"/>
      <c r="C569" s="6"/>
    </row>
    <row r="570" spans="2:3" ht="15.75" thickBot="1" x14ac:dyDescent="0.3">
      <c r="B570" s="1"/>
      <c r="C570" s="6"/>
    </row>
    <row r="571" spans="2:3" ht="15.75" thickBot="1" x14ac:dyDescent="0.3">
      <c r="B571" s="1"/>
      <c r="C571" s="6"/>
    </row>
    <row r="572" spans="2:3" ht="15.75" thickBot="1" x14ac:dyDescent="0.3">
      <c r="B572" s="1"/>
      <c r="C572" s="6"/>
    </row>
    <row r="573" spans="2:3" ht="15.75" thickBot="1" x14ac:dyDescent="0.3">
      <c r="B573" s="1"/>
      <c r="C573" s="6"/>
    </row>
    <row r="574" spans="2:3" ht="15.75" thickBot="1" x14ac:dyDescent="0.3">
      <c r="B574" s="1"/>
      <c r="C574" s="6"/>
    </row>
    <row r="575" spans="2:3" ht="15.75" thickBot="1" x14ac:dyDescent="0.3">
      <c r="B575" s="1"/>
      <c r="C575" s="6"/>
    </row>
    <row r="576" spans="2:3" ht="15.75" thickBot="1" x14ac:dyDescent="0.3">
      <c r="B576" s="1"/>
      <c r="C576" s="6"/>
    </row>
    <row r="577" spans="2:3" ht="15.75" thickBot="1" x14ac:dyDescent="0.3">
      <c r="B577" s="1"/>
      <c r="C577" s="6"/>
    </row>
    <row r="578" spans="2:3" ht="15.75" thickBot="1" x14ac:dyDescent="0.3">
      <c r="B578" s="1"/>
      <c r="C578" s="6"/>
    </row>
    <row r="579" spans="2:3" ht="15.75" thickBot="1" x14ac:dyDescent="0.3">
      <c r="B579" s="1"/>
      <c r="C579" s="6"/>
    </row>
    <row r="580" spans="2:3" ht="15.75" thickBot="1" x14ac:dyDescent="0.3">
      <c r="B580" s="1"/>
      <c r="C580" s="6"/>
    </row>
    <row r="581" spans="2:3" ht="15.75" thickBot="1" x14ac:dyDescent="0.3">
      <c r="B581" s="1"/>
      <c r="C581" s="6"/>
    </row>
    <row r="582" spans="2:3" ht="15.75" thickBot="1" x14ac:dyDescent="0.3">
      <c r="B582" s="1"/>
      <c r="C582" s="6"/>
    </row>
    <row r="583" spans="2:3" ht="15.75" thickBot="1" x14ac:dyDescent="0.3">
      <c r="B583" s="1"/>
      <c r="C583" s="6"/>
    </row>
    <row r="584" spans="2:3" ht="15.75" thickBot="1" x14ac:dyDescent="0.3">
      <c r="B584" s="1"/>
      <c r="C584" s="6"/>
    </row>
    <row r="585" spans="2:3" ht="15.75" thickBot="1" x14ac:dyDescent="0.3">
      <c r="B585" s="1"/>
      <c r="C585" s="6"/>
    </row>
    <row r="586" spans="2:3" ht="15.75" thickBot="1" x14ac:dyDescent="0.3">
      <c r="B586" s="1"/>
      <c r="C586" s="6"/>
    </row>
    <row r="587" spans="2:3" ht="15.75" thickBot="1" x14ac:dyDescent="0.3">
      <c r="B587" s="1"/>
      <c r="C587" s="6"/>
    </row>
    <row r="588" spans="2:3" ht="15.75" thickBot="1" x14ac:dyDescent="0.3">
      <c r="B588" s="1"/>
      <c r="C588" s="6"/>
    </row>
    <row r="589" spans="2:3" ht="15.75" thickBot="1" x14ac:dyDescent="0.3">
      <c r="B589" s="1"/>
      <c r="C589" s="6"/>
    </row>
    <row r="590" spans="2:3" ht="15.75" thickBot="1" x14ac:dyDescent="0.3">
      <c r="B590" s="1"/>
      <c r="C590" s="6"/>
    </row>
    <row r="591" spans="2:3" ht="15.75" thickBot="1" x14ac:dyDescent="0.3">
      <c r="B591" s="1"/>
      <c r="C591" s="6"/>
    </row>
    <row r="592" spans="2:3" ht="15.75" thickBot="1" x14ac:dyDescent="0.3">
      <c r="B592" s="1"/>
      <c r="C592" s="6"/>
    </row>
    <row r="593" spans="2:3" ht="15.75" thickBot="1" x14ac:dyDescent="0.3">
      <c r="B593" s="1"/>
      <c r="C593" s="6"/>
    </row>
    <row r="594" spans="2:3" ht="15.75" thickBot="1" x14ac:dyDescent="0.3">
      <c r="B594" s="1"/>
      <c r="C594" s="6"/>
    </row>
    <row r="595" spans="2:3" ht="15.75" thickBot="1" x14ac:dyDescent="0.3">
      <c r="B595" s="1"/>
      <c r="C595" s="6"/>
    </row>
    <row r="596" spans="2:3" ht="15.75" thickBot="1" x14ac:dyDescent="0.3">
      <c r="B596" s="1"/>
      <c r="C596" s="6"/>
    </row>
    <row r="597" spans="2:3" ht="15.75" thickBot="1" x14ac:dyDescent="0.3">
      <c r="B597" s="1"/>
      <c r="C597" s="6"/>
    </row>
    <row r="598" spans="2:3" ht="15.75" thickBot="1" x14ac:dyDescent="0.3">
      <c r="B598" s="1"/>
      <c r="C598" s="6"/>
    </row>
    <row r="599" spans="2:3" ht="15.75" thickBot="1" x14ac:dyDescent="0.3">
      <c r="B599" s="1"/>
      <c r="C599" s="6"/>
    </row>
    <row r="600" spans="2:3" ht="15.75" thickBot="1" x14ac:dyDescent="0.3">
      <c r="B600" s="1"/>
      <c r="C600" s="6"/>
    </row>
    <row r="601" spans="2:3" ht="15.75" thickBot="1" x14ac:dyDescent="0.3">
      <c r="B601" s="1"/>
      <c r="C601" s="6"/>
    </row>
    <row r="602" spans="2:3" ht="15.75" thickBot="1" x14ac:dyDescent="0.3">
      <c r="B602" s="1"/>
      <c r="C602" s="6"/>
    </row>
    <row r="603" spans="2:3" ht="15.75" thickBot="1" x14ac:dyDescent="0.3">
      <c r="B603" s="1"/>
      <c r="C603" s="6"/>
    </row>
    <row r="604" spans="2:3" ht="15.75" thickBot="1" x14ac:dyDescent="0.3">
      <c r="B604" s="1"/>
      <c r="C604" s="6"/>
    </row>
    <row r="605" spans="2:3" ht="15.75" thickBot="1" x14ac:dyDescent="0.3">
      <c r="B605" s="1"/>
      <c r="C605" s="6"/>
    </row>
    <row r="606" spans="2:3" ht="15.75" thickBot="1" x14ac:dyDescent="0.3">
      <c r="B606" s="1"/>
      <c r="C606" s="6"/>
    </row>
    <row r="607" spans="2:3" ht="15.75" thickBot="1" x14ac:dyDescent="0.3">
      <c r="B607" s="1"/>
      <c r="C607" s="6"/>
    </row>
    <row r="608" spans="2:3" ht="15.75" thickBot="1" x14ac:dyDescent="0.3">
      <c r="B608" s="1"/>
      <c r="C608" s="6"/>
    </row>
    <row r="609" spans="2:3" ht="15.75" thickBot="1" x14ac:dyDescent="0.3">
      <c r="B609" s="1"/>
      <c r="C609" s="6"/>
    </row>
    <row r="610" spans="2:3" ht="15.75" thickBot="1" x14ac:dyDescent="0.3">
      <c r="B610" s="1"/>
      <c r="C610" s="6"/>
    </row>
    <row r="611" spans="2:3" ht="15.75" thickBot="1" x14ac:dyDescent="0.3">
      <c r="B611" s="1"/>
      <c r="C611" s="6"/>
    </row>
    <row r="612" spans="2:3" ht="15.75" thickBot="1" x14ac:dyDescent="0.3">
      <c r="B612" s="1"/>
      <c r="C612" s="6"/>
    </row>
    <row r="613" spans="2:3" ht="15.75" thickBot="1" x14ac:dyDescent="0.3">
      <c r="B613" s="1"/>
      <c r="C613" s="6"/>
    </row>
    <row r="614" spans="2:3" ht="15.75" thickBot="1" x14ac:dyDescent="0.3">
      <c r="B614" s="1"/>
      <c r="C614" s="6"/>
    </row>
    <row r="615" spans="2:3" ht="15.75" thickBot="1" x14ac:dyDescent="0.3">
      <c r="B615" s="1"/>
      <c r="C615" s="6"/>
    </row>
    <row r="616" spans="2:3" ht="15.75" thickBot="1" x14ac:dyDescent="0.3">
      <c r="B616" s="1"/>
      <c r="C616" s="6"/>
    </row>
    <row r="617" spans="2:3" ht="15.75" thickBot="1" x14ac:dyDescent="0.3">
      <c r="B617" s="1"/>
      <c r="C617" s="6"/>
    </row>
    <row r="618" spans="2:3" ht="15.75" thickBot="1" x14ac:dyDescent="0.3">
      <c r="B618" s="1"/>
      <c r="C618" s="6"/>
    </row>
    <row r="619" spans="2:3" ht="15.75" thickBot="1" x14ac:dyDescent="0.3">
      <c r="B619" s="1"/>
      <c r="C619" s="6"/>
    </row>
    <row r="620" spans="2:3" ht="15.75" thickBot="1" x14ac:dyDescent="0.3">
      <c r="B620" s="1"/>
      <c r="C620" s="6"/>
    </row>
    <row r="621" spans="2:3" ht="15.75" thickBot="1" x14ac:dyDescent="0.3">
      <c r="B621" s="1"/>
      <c r="C621" s="6"/>
    </row>
    <row r="622" spans="2:3" ht="15.75" thickBot="1" x14ac:dyDescent="0.3">
      <c r="B622" s="1"/>
      <c r="C622" s="6"/>
    </row>
    <row r="623" spans="2:3" ht="15.75" thickBot="1" x14ac:dyDescent="0.3">
      <c r="B623" s="1"/>
      <c r="C623" s="6"/>
    </row>
    <row r="624" spans="2:3" ht="15.75" thickBot="1" x14ac:dyDescent="0.3">
      <c r="B624" s="1"/>
      <c r="C624" s="6"/>
    </row>
    <row r="625" spans="2:3" ht="15.75" thickBot="1" x14ac:dyDescent="0.3">
      <c r="B625" s="1"/>
      <c r="C625" s="6"/>
    </row>
    <row r="626" spans="2:3" ht="15.75" thickBot="1" x14ac:dyDescent="0.3">
      <c r="B626" s="1"/>
      <c r="C626" s="6"/>
    </row>
    <row r="627" spans="2:3" ht="15.75" thickBot="1" x14ac:dyDescent="0.3">
      <c r="B627" s="1"/>
      <c r="C627" s="6"/>
    </row>
    <row r="628" spans="2:3" ht="15.75" thickBot="1" x14ac:dyDescent="0.3">
      <c r="B628" s="1"/>
      <c r="C628" s="6"/>
    </row>
    <row r="629" spans="2:3" ht="15.75" thickBot="1" x14ac:dyDescent="0.3">
      <c r="B629" s="1"/>
      <c r="C629" s="6"/>
    </row>
    <row r="630" spans="2:3" ht="15.75" thickBot="1" x14ac:dyDescent="0.3">
      <c r="B630" s="1"/>
      <c r="C630" s="6"/>
    </row>
    <row r="631" spans="2:3" ht="15.75" thickBot="1" x14ac:dyDescent="0.3">
      <c r="B631" s="1"/>
      <c r="C631" s="6"/>
    </row>
    <row r="632" spans="2:3" ht="15.75" thickBot="1" x14ac:dyDescent="0.3">
      <c r="B632" s="1"/>
      <c r="C632" s="6"/>
    </row>
    <row r="633" spans="2:3" ht="15.75" thickBot="1" x14ac:dyDescent="0.3">
      <c r="B633" s="1"/>
      <c r="C633" s="6"/>
    </row>
    <row r="634" spans="2:3" ht="15.75" thickBot="1" x14ac:dyDescent="0.3">
      <c r="B634" s="1"/>
      <c r="C634" s="6"/>
    </row>
    <row r="635" spans="2:3" ht="15.75" thickBot="1" x14ac:dyDescent="0.3">
      <c r="B635" s="1"/>
      <c r="C635" s="6"/>
    </row>
    <row r="636" spans="2:3" ht="15.75" thickBot="1" x14ac:dyDescent="0.3">
      <c r="B636" s="1"/>
      <c r="C636" s="6"/>
    </row>
    <row r="637" spans="2:3" ht="15.75" thickBot="1" x14ac:dyDescent="0.3">
      <c r="B637" s="1"/>
      <c r="C637" s="6"/>
    </row>
    <row r="638" spans="2:3" ht="15.75" thickBot="1" x14ac:dyDescent="0.3">
      <c r="B638" s="1"/>
      <c r="C638" s="6"/>
    </row>
    <row r="639" spans="2:3" ht="15.75" thickBot="1" x14ac:dyDescent="0.3">
      <c r="B639" s="1"/>
      <c r="C639" s="6"/>
    </row>
    <row r="640" spans="2:3" ht="15.75" thickBot="1" x14ac:dyDescent="0.3">
      <c r="B640" s="1"/>
      <c r="C640" s="6"/>
    </row>
    <row r="641" spans="2:3" ht="15.75" thickBot="1" x14ac:dyDescent="0.3">
      <c r="B641" s="1"/>
      <c r="C641" s="6"/>
    </row>
    <row r="642" spans="2:3" ht="15.75" thickBot="1" x14ac:dyDescent="0.3">
      <c r="B642" s="1"/>
      <c r="C642" s="6"/>
    </row>
    <row r="643" spans="2:3" ht="15.75" thickBot="1" x14ac:dyDescent="0.3">
      <c r="B643" s="1"/>
      <c r="C643" s="6"/>
    </row>
    <row r="644" spans="2:3" ht="15.75" thickBot="1" x14ac:dyDescent="0.3">
      <c r="B644" s="1"/>
      <c r="C644" s="6"/>
    </row>
    <row r="645" spans="2:3" ht="15.75" thickBot="1" x14ac:dyDescent="0.3">
      <c r="B645" s="1"/>
      <c r="C645" s="6"/>
    </row>
    <row r="646" spans="2:3" ht="15.75" thickBot="1" x14ac:dyDescent="0.3">
      <c r="B646" s="1"/>
      <c r="C646" s="6"/>
    </row>
    <row r="647" spans="2:3" ht="15.75" thickBot="1" x14ac:dyDescent="0.3">
      <c r="B647" s="1"/>
      <c r="C647" s="6"/>
    </row>
    <row r="648" spans="2:3" ht="15.75" thickBot="1" x14ac:dyDescent="0.3">
      <c r="B648" s="1"/>
      <c r="C648" s="6"/>
    </row>
    <row r="649" spans="2:3" ht="15.75" thickBot="1" x14ac:dyDescent="0.3">
      <c r="B649" s="1"/>
      <c r="C649" s="6"/>
    </row>
    <row r="650" spans="2:3" ht="15.75" thickBot="1" x14ac:dyDescent="0.3">
      <c r="B650" s="1"/>
      <c r="C650" s="6"/>
    </row>
    <row r="651" spans="2:3" ht="15.75" thickBot="1" x14ac:dyDescent="0.3">
      <c r="B651" s="1"/>
      <c r="C651" s="6"/>
    </row>
    <row r="652" spans="2:3" ht="15.75" thickBot="1" x14ac:dyDescent="0.3">
      <c r="B652" s="1"/>
      <c r="C652" s="6"/>
    </row>
    <row r="653" spans="2:3" ht="15.75" thickBot="1" x14ac:dyDescent="0.3">
      <c r="B653" s="1"/>
      <c r="C653" s="6"/>
    </row>
    <row r="654" spans="2:3" ht="15.75" thickBot="1" x14ac:dyDescent="0.3">
      <c r="B654" s="1"/>
      <c r="C654" s="6"/>
    </row>
    <row r="655" spans="2:3" ht="15.75" thickBot="1" x14ac:dyDescent="0.3">
      <c r="B655" s="1"/>
      <c r="C655" s="6"/>
    </row>
    <row r="656" spans="2:3" ht="15.75" thickBot="1" x14ac:dyDescent="0.3">
      <c r="B656" s="1"/>
      <c r="C656" s="6"/>
    </row>
    <row r="657" spans="2:3" ht="15.75" thickBot="1" x14ac:dyDescent="0.3">
      <c r="B657" s="1"/>
      <c r="C657" s="6"/>
    </row>
    <row r="658" spans="2:3" ht="15.75" thickBot="1" x14ac:dyDescent="0.3">
      <c r="B658" s="1"/>
      <c r="C658" s="6"/>
    </row>
    <row r="659" spans="2:3" ht="15.75" thickBot="1" x14ac:dyDescent="0.3">
      <c r="B659" s="1"/>
      <c r="C659" s="6"/>
    </row>
    <row r="660" spans="2:3" ht="15.75" thickBot="1" x14ac:dyDescent="0.3">
      <c r="B660" s="1"/>
      <c r="C660" s="6"/>
    </row>
    <row r="661" spans="2:3" ht="15.75" thickBot="1" x14ac:dyDescent="0.3">
      <c r="B661" s="1"/>
      <c r="C661" s="6"/>
    </row>
    <row r="662" spans="2:3" ht="15.75" thickBot="1" x14ac:dyDescent="0.3">
      <c r="B662" s="1"/>
      <c r="C662" s="6"/>
    </row>
    <row r="663" spans="2:3" ht="15.75" thickBot="1" x14ac:dyDescent="0.3">
      <c r="B663" s="1"/>
      <c r="C663" s="6"/>
    </row>
    <row r="664" spans="2:3" ht="15.75" thickBot="1" x14ac:dyDescent="0.3">
      <c r="B664" s="1"/>
      <c r="C664" s="6"/>
    </row>
    <row r="665" spans="2:3" ht="15.75" thickBot="1" x14ac:dyDescent="0.3">
      <c r="B665" s="1"/>
      <c r="C665" s="6"/>
    </row>
    <row r="666" spans="2:3" ht="15.75" thickBot="1" x14ac:dyDescent="0.3">
      <c r="B666" s="1"/>
      <c r="C666" s="6"/>
    </row>
    <row r="667" spans="2:3" ht="15.75" thickBot="1" x14ac:dyDescent="0.3">
      <c r="B667" s="1"/>
      <c r="C667" s="6"/>
    </row>
    <row r="668" spans="2:3" ht="15.75" thickBot="1" x14ac:dyDescent="0.3">
      <c r="B668" s="1"/>
      <c r="C668" s="6"/>
    </row>
    <row r="669" spans="2:3" ht="15.75" thickBot="1" x14ac:dyDescent="0.3">
      <c r="B669" s="1"/>
      <c r="C669" s="6"/>
    </row>
    <row r="670" spans="2:3" ht="15.75" thickBot="1" x14ac:dyDescent="0.3">
      <c r="B670" s="1"/>
      <c r="C670" s="6"/>
    </row>
    <row r="671" spans="2:3" ht="15.75" thickBot="1" x14ac:dyDescent="0.3">
      <c r="B671" s="1"/>
      <c r="C671" s="6"/>
    </row>
    <row r="672" spans="2:3" ht="15.75" thickBot="1" x14ac:dyDescent="0.3">
      <c r="B672" s="1"/>
      <c r="C672" s="6"/>
    </row>
    <row r="673" spans="2:3" ht="15.75" thickBot="1" x14ac:dyDescent="0.3">
      <c r="B673" s="1"/>
      <c r="C673" s="6"/>
    </row>
    <row r="674" spans="2:3" ht="15.75" thickBot="1" x14ac:dyDescent="0.3">
      <c r="B674" s="1"/>
      <c r="C674" s="6"/>
    </row>
    <row r="675" spans="2:3" ht="15.75" thickBot="1" x14ac:dyDescent="0.3">
      <c r="B675" s="1"/>
      <c r="C675" s="6"/>
    </row>
    <row r="676" spans="2:3" ht="15.75" thickBot="1" x14ac:dyDescent="0.3">
      <c r="B676" s="1"/>
      <c r="C676" s="6"/>
    </row>
    <row r="677" spans="2:3" ht="15.75" thickBot="1" x14ac:dyDescent="0.3">
      <c r="B677" s="1"/>
      <c r="C677" s="6"/>
    </row>
    <row r="678" spans="2:3" ht="15.75" thickBot="1" x14ac:dyDescent="0.3">
      <c r="B678" s="1"/>
      <c r="C678" s="6"/>
    </row>
    <row r="679" spans="2:3" ht="15.75" thickBot="1" x14ac:dyDescent="0.3">
      <c r="B679" s="1"/>
      <c r="C679" s="6"/>
    </row>
    <row r="680" spans="2:3" ht="15.75" thickBot="1" x14ac:dyDescent="0.3">
      <c r="B680" s="1"/>
      <c r="C680" s="6"/>
    </row>
    <row r="681" spans="2:3" ht="15.75" thickBot="1" x14ac:dyDescent="0.3">
      <c r="B681" s="1"/>
      <c r="C681" s="6"/>
    </row>
    <row r="682" spans="2:3" ht="15.75" thickBot="1" x14ac:dyDescent="0.3">
      <c r="B682" s="1"/>
      <c r="C682" s="6"/>
    </row>
    <row r="683" spans="2:3" ht="15.75" thickBot="1" x14ac:dyDescent="0.3">
      <c r="B683" s="1"/>
      <c r="C683" s="6"/>
    </row>
    <row r="684" spans="2:3" ht="15.75" thickBot="1" x14ac:dyDescent="0.3">
      <c r="B684" s="1"/>
      <c r="C684" s="6"/>
    </row>
    <row r="685" spans="2:3" ht="15.75" thickBot="1" x14ac:dyDescent="0.3">
      <c r="B685" s="1"/>
      <c r="C685" s="6"/>
    </row>
    <row r="686" spans="2:3" ht="15.75" thickBot="1" x14ac:dyDescent="0.3">
      <c r="B686" s="1"/>
      <c r="C686" s="6"/>
    </row>
    <row r="687" spans="2:3" ht="15.75" thickBot="1" x14ac:dyDescent="0.3">
      <c r="B687" s="1"/>
      <c r="C687" s="6"/>
    </row>
    <row r="688" spans="2:3" ht="15.75" thickBot="1" x14ac:dyDescent="0.3">
      <c r="B688" s="1"/>
      <c r="C688" s="6"/>
    </row>
    <row r="689" spans="2:3" ht="15.75" thickBot="1" x14ac:dyDescent="0.3">
      <c r="B689" s="1"/>
      <c r="C689" s="6"/>
    </row>
    <row r="690" spans="2:3" ht="15.75" thickBot="1" x14ac:dyDescent="0.3">
      <c r="B690" s="1"/>
      <c r="C690" s="6"/>
    </row>
    <row r="691" spans="2:3" ht="15.75" thickBot="1" x14ac:dyDescent="0.3">
      <c r="B691" s="1"/>
      <c r="C691" s="6"/>
    </row>
    <row r="692" spans="2:3" ht="15.75" thickBot="1" x14ac:dyDescent="0.3">
      <c r="B692" s="1"/>
      <c r="C692" s="6"/>
    </row>
    <row r="693" spans="2:3" ht="15.75" thickBot="1" x14ac:dyDescent="0.3">
      <c r="B693" s="1"/>
      <c r="C693" s="6"/>
    </row>
    <row r="694" spans="2:3" ht="15.75" thickBot="1" x14ac:dyDescent="0.3">
      <c r="B694" s="1"/>
      <c r="C694" s="6"/>
    </row>
    <row r="695" spans="2:3" ht="15.75" thickBot="1" x14ac:dyDescent="0.3">
      <c r="B695" s="1"/>
      <c r="C695" s="6"/>
    </row>
    <row r="696" spans="2:3" ht="15.75" thickBot="1" x14ac:dyDescent="0.3">
      <c r="B696" s="1"/>
      <c r="C696" s="6"/>
    </row>
    <row r="697" spans="2:3" ht="15.75" thickBot="1" x14ac:dyDescent="0.3">
      <c r="B697" s="1"/>
      <c r="C697" s="6"/>
    </row>
    <row r="698" spans="2:3" ht="15.75" thickBot="1" x14ac:dyDescent="0.3">
      <c r="B698" s="1"/>
      <c r="C698" s="6"/>
    </row>
    <row r="699" spans="2:3" ht="15.75" thickBot="1" x14ac:dyDescent="0.3">
      <c r="B699" s="1"/>
      <c r="C699" s="6"/>
    </row>
    <row r="700" spans="2:3" ht="15.75" thickBot="1" x14ac:dyDescent="0.3">
      <c r="B700" s="1"/>
      <c r="C700" s="6"/>
    </row>
    <row r="701" spans="2:3" ht="15.75" thickBot="1" x14ac:dyDescent="0.3">
      <c r="B701" s="1"/>
      <c r="C701" s="6"/>
    </row>
    <row r="702" spans="2:3" ht="15.75" thickBot="1" x14ac:dyDescent="0.3">
      <c r="B702" s="1"/>
      <c r="C702" s="6"/>
    </row>
    <row r="703" spans="2:3" ht="15.75" thickBot="1" x14ac:dyDescent="0.3">
      <c r="B703" s="1"/>
      <c r="C703" s="6"/>
    </row>
    <row r="704" spans="2:3" ht="15.75" thickBot="1" x14ac:dyDescent="0.3">
      <c r="B704" s="1"/>
      <c r="C704" s="6"/>
    </row>
    <row r="705" spans="2:3" ht="15.75" thickBot="1" x14ac:dyDescent="0.3">
      <c r="B705" s="1"/>
      <c r="C705" s="6"/>
    </row>
    <row r="706" spans="2:3" ht="15.75" thickBot="1" x14ac:dyDescent="0.3">
      <c r="B706" s="1"/>
      <c r="C706" s="6"/>
    </row>
    <row r="707" spans="2:3" ht="15.75" thickBot="1" x14ac:dyDescent="0.3">
      <c r="B707" s="1"/>
      <c r="C707" s="6"/>
    </row>
    <row r="708" spans="2:3" ht="15.75" thickBot="1" x14ac:dyDescent="0.3">
      <c r="B708" s="1"/>
      <c r="C708" s="6"/>
    </row>
    <row r="709" spans="2:3" ht="15.75" thickBot="1" x14ac:dyDescent="0.3">
      <c r="B709" s="1"/>
      <c r="C709" s="6"/>
    </row>
    <row r="710" spans="2:3" ht="15.75" thickBot="1" x14ac:dyDescent="0.3">
      <c r="B710" s="1"/>
      <c r="C710" s="6"/>
    </row>
    <row r="711" spans="2:3" ht="15.75" thickBot="1" x14ac:dyDescent="0.3">
      <c r="B711" s="1"/>
      <c r="C711" s="6"/>
    </row>
    <row r="712" spans="2:3" ht="15.75" thickBot="1" x14ac:dyDescent="0.3">
      <c r="B712" s="1"/>
      <c r="C712" s="6"/>
    </row>
    <row r="713" spans="2:3" ht="15.75" thickBot="1" x14ac:dyDescent="0.3">
      <c r="B713" s="1"/>
      <c r="C713" s="6"/>
    </row>
    <row r="714" spans="2:3" ht="15.75" thickBot="1" x14ac:dyDescent="0.3">
      <c r="B714" s="1"/>
      <c r="C714" s="6"/>
    </row>
    <row r="715" spans="2:3" ht="15.75" thickBot="1" x14ac:dyDescent="0.3">
      <c r="B715" s="1"/>
      <c r="C715" s="6"/>
    </row>
    <row r="716" spans="2:3" ht="15.75" thickBot="1" x14ac:dyDescent="0.3">
      <c r="B716" s="1"/>
      <c r="C716" s="6"/>
    </row>
    <row r="717" spans="2:3" ht="15.75" thickBot="1" x14ac:dyDescent="0.3">
      <c r="B717" s="1"/>
      <c r="C717" s="6"/>
    </row>
    <row r="718" spans="2:3" ht="15.75" thickBot="1" x14ac:dyDescent="0.3">
      <c r="B718" s="1"/>
      <c r="C718" s="6"/>
    </row>
    <row r="719" spans="2:3" ht="15.75" thickBot="1" x14ac:dyDescent="0.3">
      <c r="B719" s="1"/>
      <c r="C719" s="6"/>
    </row>
    <row r="720" spans="2:3" ht="15.75" thickBot="1" x14ac:dyDescent="0.3">
      <c r="B720" s="1"/>
      <c r="C720" s="6"/>
    </row>
    <row r="721" spans="2:3" ht="15.75" thickBot="1" x14ac:dyDescent="0.3">
      <c r="B721" s="1"/>
      <c r="C721" s="6"/>
    </row>
    <row r="722" spans="2:3" ht="15.75" thickBot="1" x14ac:dyDescent="0.3">
      <c r="B722" s="1"/>
      <c r="C722" s="6"/>
    </row>
    <row r="723" spans="2:3" ht="15.75" thickBot="1" x14ac:dyDescent="0.3">
      <c r="B723" s="1"/>
      <c r="C723" s="6"/>
    </row>
    <row r="724" spans="2:3" ht="15.75" thickBot="1" x14ac:dyDescent="0.3">
      <c r="B724" s="1"/>
      <c r="C724" s="6"/>
    </row>
    <row r="725" spans="2:3" ht="15.75" thickBot="1" x14ac:dyDescent="0.3">
      <c r="B725" s="1"/>
      <c r="C725" s="6"/>
    </row>
    <row r="726" spans="2:3" ht="15.75" thickBot="1" x14ac:dyDescent="0.3">
      <c r="B726" s="1"/>
      <c r="C726" s="6"/>
    </row>
    <row r="727" spans="2:3" ht="15.75" thickBot="1" x14ac:dyDescent="0.3">
      <c r="B727" s="1"/>
      <c r="C727" s="6"/>
    </row>
    <row r="728" spans="2:3" ht="15.75" thickBot="1" x14ac:dyDescent="0.3">
      <c r="B728" s="1"/>
      <c r="C728" s="6"/>
    </row>
    <row r="729" spans="2:3" ht="15.75" thickBot="1" x14ac:dyDescent="0.3">
      <c r="B729" s="1"/>
      <c r="C729" s="6"/>
    </row>
    <row r="730" spans="2:3" ht="15.75" thickBot="1" x14ac:dyDescent="0.3">
      <c r="B730" s="1"/>
      <c r="C730" s="6"/>
    </row>
    <row r="731" spans="2:3" ht="15.75" thickBot="1" x14ac:dyDescent="0.3">
      <c r="B731" s="1"/>
      <c r="C731" s="6"/>
    </row>
    <row r="732" spans="2:3" ht="15.75" thickBot="1" x14ac:dyDescent="0.3">
      <c r="B732" s="1"/>
      <c r="C732" s="6"/>
    </row>
    <row r="733" spans="2:3" ht="15.75" thickBot="1" x14ac:dyDescent="0.3">
      <c r="B733" s="1"/>
      <c r="C733" s="6"/>
    </row>
    <row r="734" spans="2:3" ht="15.75" thickBot="1" x14ac:dyDescent="0.3">
      <c r="B734" s="1"/>
      <c r="C734" s="6"/>
    </row>
    <row r="735" spans="2:3" ht="15.75" thickBot="1" x14ac:dyDescent="0.3">
      <c r="B735" s="1"/>
      <c r="C735" s="6"/>
    </row>
    <row r="736" spans="2:3" ht="15.75" thickBot="1" x14ac:dyDescent="0.3">
      <c r="B736" s="1"/>
      <c r="C736" s="6"/>
    </row>
    <row r="737" spans="2:3" ht="15.75" thickBot="1" x14ac:dyDescent="0.3">
      <c r="B737" s="1"/>
      <c r="C737" s="6"/>
    </row>
    <row r="738" spans="2:3" ht="15.75" thickBot="1" x14ac:dyDescent="0.3">
      <c r="B738" s="1"/>
      <c r="C738" s="6"/>
    </row>
    <row r="739" spans="2:3" ht="15.75" thickBot="1" x14ac:dyDescent="0.3">
      <c r="B739" s="1"/>
      <c r="C739" s="6"/>
    </row>
    <row r="740" spans="2:3" ht="15.75" thickBot="1" x14ac:dyDescent="0.3">
      <c r="B740" s="1"/>
      <c r="C740" s="6"/>
    </row>
    <row r="741" spans="2:3" ht="15.75" thickBot="1" x14ac:dyDescent="0.3">
      <c r="B741" s="1"/>
      <c r="C741" s="6"/>
    </row>
    <row r="742" spans="2:3" ht="15.75" thickBot="1" x14ac:dyDescent="0.3">
      <c r="B742" s="1"/>
      <c r="C742" s="6"/>
    </row>
    <row r="743" spans="2:3" ht="15.75" thickBot="1" x14ac:dyDescent="0.3">
      <c r="B743" s="1"/>
      <c r="C743" s="6"/>
    </row>
    <row r="744" spans="2:3" ht="15.75" thickBot="1" x14ac:dyDescent="0.3">
      <c r="B744" s="1"/>
      <c r="C744" s="6"/>
    </row>
    <row r="745" spans="2:3" ht="15.75" thickBot="1" x14ac:dyDescent="0.3">
      <c r="B745" s="1"/>
      <c r="C745" s="6"/>
    </row>
    <row r="746" spans="2:3" ht="15.75" thickBot="1" x14ac:dyDescent="0.3">
      <c r="B746" s="1"/>
      <c r="C746" s="6"/>
    </row>
    <row r="747" spans="2:3" ht="15.75" thickBot="1" x14ac:dyDescent="0.3">
      <c r="B747" s="1"/>
      <c r="C747" s="6"/>
    </row>
    <row r="748" spans="2:3" ht="15.75" thickBot="1" x14ac:dyDescent="0.3">
      <c r="B748" s="1"/>
      <c r="C748" s="6"/>
    </row>
    <row r="749" spans="2:3" ht="15.75" thickBot="1" x14ac:dyDescent="0.3">
      <c r="B749" s="1"/>
      <c r="C749" s="6"/>
    </row>
    <row r="750" spans="2:3" ht="15.75" thickBot="1" x14ac:dyDescent="0.3">
      <c r="B750" s="1"/>
      <c r="C750" s="6"/>
    </row>
    <row r="751" spans="2:3" ht="15.75" thickBot="1" x14ac:dyDescent="0.3">
      <c r="B751" s="1"/>
      <c r="C751" s="6"/>
    </row>
    <row r="752" spans="2:3" ht="15.75" thickBot="1" x14ac:dyDescent="0.3">
      <c r="B752" s="1"/>
      <c r="C752" s="6"/>
    </row>
    <row r="753" spans="2:3" ht="15.75" thickBot="1" x14ac:dyDescent="0.3">
      <c r="B753" s="1"/>
      <c r="C753" s="6"/>
    </row>
    <row r="754" spans="2:3" ht="15.75" thickBot="1" x14ac:dyDescent="0.3">
      <c r="B754" s="1"/>
      <c r="C754" s="6"/>
    </row>
    <row r="755" spans="2:3" ht="15.75" thickBot="1" x14ac:dyDescent="0.3">
      <c r="B755" s="1"/>
      <c r="C755" s="6"/>
    </row>
    <row r="756" spans="2:3" ht="15.75" thickBot="1" x14ac:dyDescent="0.3">
      <c r="B756" s="1"/>
      <c r="C756" s="6"/>
    </row>
    <row r="757" spans="2:3" ht="15.75" thickBot="1" x14ac:dyDescent="0.3">
      <c r="B757" s="1"/>
      <c r="C757" s="6"/>
    </row>
    <row r="758" spans="2:3" ht="15.75" thickBot="1" x14ac:dyDescent="0.3">
      <c r="B758" s="1"/>
      <c r="C758" s="6"/>
    </row>
    <row r="759" spans="2:3" ht="15.75" thickBot="1" x14ac:dyDescent="0.3">
      <c r="B759" s="1"/>
      <c r="C759" s="6"/>
    </row>
    <row r="760" spans="2:3" ht="15.75" thickBot="1" x14ac:dyDescent="0.3">
      <c r="B760" s="1"/>
      <c r="C760" s="6"/>
    </row>
    <row r="761" spans="2:3" ht="15.75" thickBot="1" x14ac:dyDescent="0.3">
      <c r="B761" s="1"/>
      <c r="C761" s="6"/>
    </row>
    <row r="762" spans="2:3" ht="15.75" thickBot="1" x14ac:dyDescent="0.3">
      <c r="B762" s="1"/>
      <c r="C762" s="6"/>
    </row>
    <row r="763" spans="2:3" ht="15.75" thickBot="1" x14ac:dyDescent="0.3">
      <c r="B763" s="1"/>
      <c r="C763" s="6"/>
    </row>
    <row r="764" spans="2:3" ht="15.75" thickBot="1" x14ac:dyDescent="0.3">
      <c r="B764" s="1"/>
      <c r="C764" s="6"/>
    </row>
    <row r="765" spans="2:3" ht="15.75" thickBot="1" x14ac:dyDescent="0.3">
      <c r="B765" s="1"/>
      <c r="C765" s="6"/>
    </row>
    <row r="766" spans="2:3" ht="15.75" thickBot="1" x14ac:dyDescent="0.3">
      <c r="B766" s="1"/>
      <c r="C766" s="6"/>
    </row>
    <row r="767" spans="2:3" ht="15.75" thickBot="1" x14ac:dyDescent="0.3">
      <c r="B767" s="1"/>
      <c r="C767" s="6"/>
    </row>
    <row r="768" spans="2:3" ht="15.75" thickBot="1" x14ac:dyDescent="0.3">
      <c r="B768" s="1"/>
      <c r="C768" s="6"/>
    </row>
    <row r="769" spans="2:3" ht="15.75" thickBot="1" x14ac:dyDescent="0.3">
      <c r="B769" s="1"/>
      <c r="C769" s="6"/>
    </row>
    <row r="770" spans="2:3" ht="15.75" thickBot="1" x14ac:dyDescent="0.3">
      <c r="B770" s="1"/>
      <c r="C770" s="6"/>
    </row>
    <row r="771" spans="2:3" ht="15.75" thickBot="1" x14ac:dyDescent="0.3">
      <c r="B771" s="1"/>
      <c r="C771" s="6"/>
    </row>
    <row r="772" spans="2:3" ht="15.75" thickBot="1" x14ac:dyDescent="0.3">
      <c r="B772" s="1"/>
      <c r="C772" s="6"/>
    </row>
    <row r="773" spans="2:3" ht="15.75" thickBot="1" x14ac:dyDescent="0.3">
      <c r="B773" s="1"/>
      <c r="C773" s="6"/>
    </row>
    <row r="774" spans="2:3" ht="15.75" thickBot="1" x14ac:dyDescent="0.3">
      <c r="B774" s="1"/>
      <c r="C774" s="6"/>
    </row>
    <row r="775" spans="2:3" ht="15.75" thickBot="1" x14ac:dyDescent="0.3">
      <c r="B775" s="1"/>
      <c r="C775" s="6"/>
    </row>
    <row r="776" spans="2:3" ht="15.75" thickBot="1" x14ac:dyDescent="0.3">
      <c r="B776" s="1"/>
      <c r="C776" s="6"/>
    </row>
    <row r="777" spans="2:3" ht="15.75" thickBot="1" x14ac:dyDescent="0.3">
      <c r="B777" s="1"/>
      <c r="C777" s="6"/>
    </row>
    <row r="778" spans="2:3" ht="15.75" thickBot="1" x14ac:dyDescent="0.3">
      <c r="B778" s="1"/>
      <c r="C778" s="6"/>
    </row>
    <row r="779" spans="2:3" ht="15.75" thickBot="1" x14ac:dyDescent="0.3">
      <c r="B779" s="1"/>
      <c r="C779" s="6"/>
    </row>
    <row r="780" spans="2:3" ht="15.75" thickBot="1" x14ac:dyDescent="0.3">
      <c r="B780" s="1"/>
      <c r="C780" s="6"/>
    </row>
    <row r="781" spans="2:3" ht="15.75" thickBot="1" x14ac:dyDescent="0.3">
      <c r="B781" s="1"/>
      <c r="C781" s="6"/>
    </row>
    <row r="782" spans="2:3" ht="15.75" thickBot="1" x14ac:dyDescent="0.3">
      <c r="B782" s="1"/>
      <c r="C782" s="6"/>
    </row>
    <row r="783" spans="2:3" ht="15.75" thickBot="1" x14ac:dyDescent="0.3">
      <c r="B783" s="1"/>
      <c r="C783" s="6"/>
    </row>
    <row r="784" spans="2:3" ht="15.75" thickBot="1" x14ac:dyDescent="0.3">
      <c r="B784" s="1"/>
      <c r="C784" s="6"/>
    </row>
    <row r="785" spans="2:3" ht="15.75" thickBot="1" x14ac:dyDescent="0.3">
      <c r="B785" s="1"/>
      <c r="C785" s="6"/>
    </row>
    <row r="786" spans="2:3" ht="15.75" thickBot="1" x14ac:dyDescent="0.3">
      <c r="B786" s="1"/>
      <c r="C786" s="6"/>
    </row>
    <row r="787" spans="2:3" ht="15.75" thickBot="1" x14ac:dyDescent="0.3">
      <c r="B787" s="1"/>
      <c r="C787" s="6"/>
    </row>
    <row r="788" spans="2:3" ht="15.75" thickBot="1" x14ac:dyDescent="0.3">
      <c r="B788" s="1"/>
      <c r="C788" s="6"/>
    </row>
    <row r="789" spans="2:3" ht="15.75" thickBot="1" x14ac:dyDescent="0.3">
      <c r="B789" s="1"/>
      <c r="C789" s="6"/>
    </row>
    <row r="790" spans="2:3" ht="15.75" thickBot="1" x14ac:dyDescent="0.3">
      <c r="B790" s="1"/>
      <c r="C790" s="6"/>
    </row>
    <row r="791" spans="2:3" ht="15.75" thickBot="1" x14ac:dyDescent="0.3">
      <c r="B791" s="1"/>
      <c r="C791" s="6"/>
    </row>
    <row r="792" spans="2:3" ht="15.75" thickBot="1" x14ac:dyDescent="0.3">
      <c r="B792" s="1"/>
      <c r="C792" s="6"/>
    </row>
    <row r="793" spans="2:3" ht="15.75" thickBot="1" x14ac:dyDescent="0.3">
      <c r="B793" s="1"/>
      <c r="C793" s="6"/>
    </row>
    <row r="794" spans="2:3" ht="15.75" thickBot="1" x14ac:dyDescent="0.3">
      <c r="B794" s="1"/>
      <c r="C794" s="6"/>
    </row>
    <row r="795" spans="2:3" ht="15.75" thickBot="1" x14ac:dyDescent="0.3">
      <c r="B795" s="1"/>
      <c r="C795" s="6"/>
    </row>
    <row r="796" spans="2:3" ht="15.75" thickBot="1" x14ac:dyDescent="0.3">
      <c r="B796" s="1"/>
      <c r="C796" s="6"/>
    </row>
    <row r="797" spans="2:3" ht="15.75" thickBot="1" x14ac:dyDescent="0.3">
      <c r="B797" s="1"/>
      <c r="C797" s="6"/>
    </row>
    <row r="798" spans="2:3" ht="15.75" thickBot="1" x14ac:dyDescent="0.3">
      <c r="B798" s="1"/>
      <c r="C798" s="6"/>
    </row>
    <row r="799" spans="2:3" ht="15.75" thickBot="1" x14ac:dyDescent="0.3">
      <c r="B799" s="1"/>
      <c r="C799" s="6"/>
    </row>
    <row r="800" spans="2:3" ht="15.75" thickBot="1" x14ac:dyDescent="0.3">
      <c r="B800" s="1"/>
      <c r="C800" s="6"/>
    </row>
    <row r="801" spans="2:3" ht="15.75" thickBot="1" x14ac:dyDescent="0.3">
      <c r="B801" s="1"/>
      <c r="C801" s="6"/>
    </row>
    <row r="802" spans="2:3" ht="15.75" thickBot="1" x14ac:dyDescent="0.3">
      <c r="B802" s="1"/>
      <c r="C802" s="6"/>
    </row>
    <row r="803" spans="2:3" ht="15.75" thickBot="1" x14ac:dyDescent="0.3">
      <c r="B803" s="1"/>
      <c r="C803" s="6"/>
    </row>
    <row r="804" spans="2:3" ht="15.75" thickBot="1" x14ac:dyDescent="0.3">
      <c r="B804" s="1"/>
      <c r="C804" s="6"/>
    </row>
    <row r="805" spans="2:3" ht="15.75" thickBot="1" x14ac:dyDescent="0.3">
      <c r="B805" s="1"/>
      <c r="C805" s="6"/>
    </row>
    <row r="806" spans="2:3" ht="15.75" thickBot="1" x14ac:dyDescent="0.3">
      <c r="B806" s="1"/>
      <c r="C806" s="6"/>
    </row>
    <row r="807" spans="2:3" ht="15.75" thickBot="1" x14ac:dyDescent="0.3">
      <c r="B807" s="1"/>
      <c r="C807" s="6"/>
    </row>
    <row r="808" spans="2:3" ht="15.75" thickBot="1" x14ac:dyDescent="0.3">
      <c r="B808" s="1"/>
      <c r="C808" s="6"/>
    </row>
    <row r="809" spans="2:3" ht="15.75" thickBot="1" x14ac:dyDescent="0.3">
      <c r="B809" s="1"/>
      <c r="C809" s="6"/>
    </row>
    <row r="810" spans="2:3" ht="15.75" thickBot="1" x14ac:dyDescent="0.3">
      <c r="B810" s="1"/>
      <c r="C810" s="6"/>
    </row>
    <row r="811" spans="2:3" ht="15.75" thickBot="1" x14ac:dyDescent="0.3">
      <c r="B811" s="1"/>
      <c r="C811" s="6"/>
    </row>
    <row r="812" spans="2:3" ht="15.75" thickBot="1" x14ac:dyDescent="0.3">
      <c r="B812" s="1"/>
      <c r="C812" s="6"/>
    </row>
    <row r="813" spans="2:3" ht="15.75" thickBot="1" x14ac:dyDescent="0.3">
      <c r="B813" s="1"/>
      <c r="C813" s="6"/>
    </row>
    <row r="814" spans="2:3" ht="15.75" thickBot="1" x14ac:dyDescent="0.3">
      <c r="B814" s="1"/>
      <c r="C814" s="6"/>
    </row>
    <row r="815" spans="2:3" ht="15.75" thickBot="1" x14ac:dyDescent="0.3">
      <c r="B815" s="1"/>
      <c r="C815" s="6"/>
    </row>
    <row r="816" spans="2:3" ht="15.75" thickBot="1" x14ac:dyDescent="0.3">
      <c r="B816" s="1"/>
      <c r="C816" s="6"/>
    </row>
    <row r="817" spans="2:3" ht="15.75" thickBot="1" x14ac:dyDescent="0.3">
      <c r="B817" s="1"/>
      <c r="C817" s="6"/>
    </row>
    <row r="818" spans="2:3" ht="15.75" thickBot="1" x14ac:dyDescent="0.3">
      <c r="B818" s="1"/>
      <c r="C818" s="6"/>
    </row>
    <row r="819" spans="2:3" ht="15.75" thickBot="1" x14ac:dyDescent="0.3">
      <c r="B819" s="1"/>
      <c r="C819" s="6"/>
    </row>
    <row r="820" spans="2:3" ht="15.75" thickBot="1" x14ac:dyDescent="0.3">
      <c r="B820" s="1"/>
      <c r="C820" s="6"/>
    </row>
    <row r="821" spans="2:3" ht="15.75" thickBot="1" x14ac:dyDescent="0.3">
      <c r="B821" s="1"/>
      <c r="C821" s="6"/>
    </row>
    <row r="822" spans="2:3" ht="15.75" thickBot="1" x14ac:dyDescent="0.3">
      <c r="B822" s="1"/>
      <c r="C822" s="6"/>
    </row>
    <row r="823" spans="2:3" ht="15.75" thickBot="1" x14ac:dyDescent="0.3">
      <c r="B823" s="1"/>
      <c r="C823" s="6"/>
    </row>
    <row r="824" spans="2:3" ht="15.75" thickBot="1" x14ac:dyDescent="0.3">
      <c r="B824" s="1"/>
      <c r="C824" s="6"/>
    </row>
    <row r="825" spans="2:3" ht="15.75" thickBot="1" x14ac:dyDescent="0.3">
      <c r="B825" s="1"/>
      <c r="C825" s="6"/>
    </row>
    <row r="826" spans="2:3" ht="15.75" thickBot="1" x14ac:dyDescent="0.3">
      <c r="B826" s="1"/>
      <c r="C826" s="6"/>
    </row>
    <row r="827" spans="2:3" ht="15.75" thickBot="1" x14ac:dyDescent="0.3">
      <c r="B827" s="1"/>
      <c r="C827" s="6"/>
    </row>
    <row r="828" spans="2:3" ht="15.75" thickBot="1" x14ac:dyDescent="0.3">
      <c r="B828" s="1"/>
      <c r="C828" s="6"/>
    </row>
    <row r="829" spans="2:3" ht="15.75" thickBot="1" x14ac:dyDescent="0.3">
      <c r="B829" s="1"/>
      <c r="C829" s="6"/>
    </row>
    <row r="830" spans="2:3" ht="15.75" thickBot="1" x14ac:dyDescent="0.3">
      <c r="B830" s="1"/>
      <c r="C830" s="6"/>
    </row>
    <row r="831" spans="2:3" ht="15.75" thickBot="1" x14ac:dyDescent="0.3">
      <c r="B831" s="1"/>
      <c r="C831" s="6"/>
    </row>
    <row r="832" spans="2:3" ht="15.75" thickBot="1" x14ac:dyDescent="0.3">
      <c r="B832" s="1"/>
      <c r="C832" s="6"/>
    </row>
    <row r="833" spans="2:3" ht="15.75" thickBot="1" x14ac:dyDescent="0.3">
      <c r="B833" s="1"/>
      <c r="C833" s="6"/>
    </row>
    <row r="834" spans="2:3" ht="15.75" thickBot="1" x14ac:dyDescent="0.3">
      <c r="B834" s="1"/>
      <c r="C834" s="6"/>
    </row>
    <row r="835" spans="2:3" ht="15.75" thickBot="1" x14ac:dyDescent="0.3">
      <c r="B835" s="1"/>
      <c r="C835" s="6"/>
    </row>
    <row r="836" spans="2:3" ht="15.75" thickBot="1" x14ac:dyDescent="0.3">
      <c r="B836" s="1"/>
      <c r="C836" s="6"/>
    </row>
    <row r="837" spans="2:3" ht="15.75" thickBot="1" x14ac:dyDescent="0.3">
      <c r="B837" s="1"/>
      <c r="C837" s="6"/>
    </row>
    <row r="838" spans="2:3" ht="15.75" thickBot="1" x14ac:dyDescent="0.3">
      <c r="B838" s="1"/>
      <c r="C838" s="6"/>
    </row>
    <row r="839" spans="2:3" ht="15.75" thickBot="1" x14ac:dyDescent="0.3">
      <c r="B839" s="1"/>
      <c r="C839" s="6"/>
    </row>
    <row r="840" spans="2:3" ht="15.75" thickBot="1" x14ac:dyDescent="0.3">
      <c r="B840" s="1"/>
      <c r="C840" s="6"/>
    </row>
    <row r="841" spans="2:3" ht="15.75" thickBot="1" x14ac:dyDescent="0.3">
      <c r="B841" s="1"/>
      <c r="C841" s="6"/>
    </row>
    <row r="842" spans="2:3" ht="15.75" thickBot="1" x14ac:dyDescent="0.3">
      <c r="B842" s="1"/>
      <c r="C842" s="6"/>
    </row>
    <row r="843" spans="2:3" ht="15.75" thickBot="1" x14ac:dyDescent="0.3">
      <c r="B843" s="1"/>
      <c r="C843" s="6"/>
    </row>
    <row r="844" spans="2:3" ht="15.75" thickBot="1" x14ac:dyDescent="0.3">
      <c r="B844" s="1"/>
      <c r="C844" s="6"/>
    </row>
    <row r="845" spans="2:3" ht="15.75" thickBot="1" x14ac:dyDescent="0.3">
      <c r="B845" s="1"/>
      <c r="C845" s="6"/>
    </row>
    <row r="846" spans="2:3" ht="15.75" thickBot="1" x14ac:dyDescent="0.3">
      <c r="B846" s="1"/>
      <c r="C846" s="6"/>
    </row>
    <row r="847" spans="2:3" ht="15.75" thickBot="1" x14ac:dyDescent="0.3">
      <c r="B847" s="1"/>
      <c r="C847" s="6"/>
    </row>
    <row r="848" spans="2:3" ht="15.75" thickBot="1" x14ac:dyDescent="0.3">
      <c r="B848" s="1"/>
      <c r="C848" s="6"/>
    </row>
    <row r="849" spans="2:3" ht="15.75" thickBot="1" x14ac:dyDescent="0.3">
      <c r="B849" s="1"/>
      <c r="C849" s="6"/>
    </row>
    <row r="850" spans="2:3" ht="15.75" thickBot="1" x14ac:dyDescent="0.3">
      <c r="B850" s="1"/>
      <c r="C850" s="6"/>
    </row>
  </sheetData>
  <mergeCells count="4">
    <mergeCell ref="A21:C21"/>
    <mergeCell ref="A25:J25"/>
    <mergeCell ref="A1:X1"/>
    <mergeCell ref="A13:J1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2"/>
  <sheetViews>
    <sheetView topLeftCell="A13" zoomScale="70" zoomScaleNormal="70" workbookViewId="0">
      <selection activeCell="J33" sqref="J33"/>
    </sheetView>
  </sheetViews>
  <sheetFormatPr defaultColWidth="8.85546875" defaultRowHeight="15" x14ac:dyDescent="0.25"/>
  <cols>
    <col min="1" max="1" width="8.85546875" style="11"/>
    <col min="2" max="2" width="19.140625" bestFit="1" customWidth="1"/>
    <col min="3" max="3" width="13.42578125" customWidth="1"/>
    <col min="4" max="4" width="24.140625" customWidth="1"/>
    <col min="5" max="5" width="11" customWidth="1"/>
    <col min="6" max="6" width="11.7109375" customWidth="1"/>
    <col min="7" max="7" width="12.28515625" customWidth="1"/>
    <col min="8" max="8" width="12" style="11" customWidth="1"/>
    <col min="9" max="9" width="18" customWidth="1"/>
    <col min="10" max="10" width="15.7109375" customWidth="1"/>
    <col min="11" max="11" width="11.140625" customWidth="1"/>
    <col min="12" max="12" width="10.7109375" style="21" customWidth="1"/>
    <col min="13" max="13" width="8.85546875" customWidth="1"/>
    <col min="14" max="14" width="10.7109375" customWidth="1"/>
    <col min="17" max="17" width="8.85546875" customWidth="1"/>
  </cols>
  <sheetData>
    <row r="1" spans="1:12" ht="51" x14ac:dyDescent="0.75">
      <c r="A1" s="104" t="s">
        <v>223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s="36" customFormat="1" ht="21" x14ac:dyDescent="0.35">
      <c r="A2" s="35">
        <v>1</v>
      </c>
      <c r="B2" s="35">
        <v>2</v>
      </c>
      <c r="C2" s="35">
        <v>3</v>
      </c>
      <c r="D2" s="35">
        <v>5</v>
      </c>
      <c r="E2" s="35">
        <v>6</v>
      </c>
      <c r="F2" s="35">
        <v>7</v>
      </c>
      <c r="G2" s="35">
        <v>12</v>
      </c>
      <c r="H2" s="35">
        <v>8</v>
      </c>
      <c r="I2" s="35">
        <v>9</v>
      </c>
      <c r="J2" s="35">
        <v>10</v>
      </c>
      <c r="K2" s="35">
        <v>11</v>
      </c>
      <c r="L2" s="35">
        <v>25</v>
      </c>
    </row>
    <row r="3" spans="1:12" s="23" customFormat="1" ht="51" customHeight="1" x14ac:dyDescent="0.25">
      <c r="A3" s="22" t="s">
        <v>27</v>
      </c>
      <c r="B3" s="22" t="s">
        <v>0</v>
      </c>
      <c r="C3" s="22" t="s">
        <v>37</v>
      </c>
      <c r="D3" s="22" t="s">
        <v>222</v>
      </c>
      <c r="E3" s="22" t="s">
        <v>26</v>
      </c>
      <c r="F3" s="22" t="s">
        <v>119</v>
      </c>
      <c r="G3" s="22" t="s">
        <v>122</v>
      </c>
      <c r="H3" s="22" t="s">
        <v>120</v>
      </c>
      <c r="I3" s="22" t="s">
        <v>79</v>
      </c>
      <c r="J3" s="22" t="s">
        <v>80</v>
      </c>
      <c r="K3" s="22" t="s">
        <v>121</v>
      </c>
      <c r="L3" s="22" t="s">
        <v>221</v>
      </c>
    </row>
    <row r="4" spans="1:12" ht="18" customHeight="1" x14ac:dyDescent="0.25">
      <c r="A4" s="40">
        <v>1</v>
      </c>
      <c r="B4" s="12" t="s">
        <v>21</v>
      </c>
      <c r="C4" s="12" t="s">
        <v>50</v>
      </c>
      <c r="D4" s="5" t="s">
        <v>81</v>
      </c>
      <c r="E4" s="5" t="s">
        <v>33</v>
      </c>
      <c r="F4" s="5" t="s">
        <v>32</v>
      </c>
      <c r="G4" s="5" t="s">
        <v>52</v>
      </c>
      <c r="H4" s="29">
        <v>5000</v>
      </c>
      <c r="I4" s="5" t="s">
        <v>81</v>
      </c>
      <c r="J4" s="5" t="s">
        <v>92</v>
      </c>
      <c r="K4" s="5">
        <f t="shared" ref="K4:K7" si="0">H4*36</f>
        <v>180000</v>
      </c>
      <c r="L4" s="85">
        <v>155000</v>
      </c>
    </row>
    <row r="5" spans="1:12" ht="18" customHeight="1" x14ac:dyDescent="0.25">
      <c r="A5" s="40">
        <v>2</v>
      </c>
      <c r="B5" s="12" t="s">
        <v>22</v>
      </c>
      <c r="C5" s="12" t="s">
        <v>50</v>
      </c>
      <c r="D5" s="5" t="s">
        <v>81</v>
      </c>
      <c r="E5" s="5" t="s">
        <v>33</v>
      </c>
      <c r="F5" s="5" t="s">
        <v>32</v>
      </c>
      <c r="G5" s="5" t="s">
        <v>52</v>
      </c>
      <c r="H5" s="29">
        <v>5000</v>
      </c>
      <c r="I5" s="5" t="s">
        <v>81</v>
      </c>
      <c r="J5" s="5" t="s">
        <v>92</v>
      </c>
      <c r="K5" s="5">
        <f t="shared" si="0"/>
        <v>180000</v>
      </c>
      <c r="L5" s="85">
        <v>155000</v>
      </c>
    </row>
    <row r="6" spans="1:12" ht="18" customHeight="1" x14ac:dyDescent="0.25">
      <c r="A6" s="40">
        <v>3</v>
      </c>
      <c r="B6" s="12" t="s">
        <v>23</v>
      </c>
      <c r="C6" s="12" t="s">
        <v>50</v>
      </c>
      <c r="D6" s="5" t="s">
        <v>81</v>
      </c>
      <c r="E6" s="5" t="s">
        <v>33</v>
      </c>
      <c r="F6" s="5" t="s">
        <v>32</v>
      </c>
      <c r="G6" s="5" t="s">
        <v>52</v>
      </c>
      <c r="H6" s="29">
        <v>5000</v>
      </c>
      <c r="I6" s="5" t="s">
        <v>81</v>
      </c>
      <c r="J6" s="5" t="s">
        <v>92</v>
      </c>
      <c r="K6" s="5">
        <f t="shared" si="0"/>
        <v>180000</v>
      </c>
      <c r="L6" s="85">
        <v>155000</v>
      </c>
    </row>
    <row r="7" spans="1:12" ht="18" customHeight="1" x14ac:dyDescent="0.25">
      <c r="A7" s="40">
        <v>4</v>
      </c>
      <c r="B7" s="12" t="s">
        <v>24</v>
      </c>
      <c r="C7" s="12" t="s">
        <v>50</v>
      </c>
      <c r="D7" s="5" t="s">
        <v>81</v>
      </c>
      <c r="E7" s="5" t="s">
        <v>33</v>
      </c>
      <c r="F7" s="5" t="s">
        <v>32</v>
      </c>
      <c r="G7" s="5" t="s">
        <v>52</v>
      </c>
      <c r="H7" s="29">
        <v>5000</v>
      </c>
      <c r="I7" s="5" t="s">
        <v>81</v>
      </c>
      <c r="J7" s="5" t="s">
        <v>92</v>
      </c>
      <c r="K7" s="5">
        <f t="shared" si="0"/>
        <v>180000</v>
      </c>
      <c r="L7" s="85">
        <v>155000</v>
      </c>
    </row>
    <row r="8" spans="1:12" s="15" customFormat="1" ht="51.75" x14ac:dyDescent="0.25">
      <c r="A8" s="29">
        <v>5</v>
      </c>
      <c r="B8" s="79" t="s">
        <v>98</v>
      </c>
      <c r="C8" s="79" t="s">
        <v>47</v>
      </c>
      <c r="D8" s="80" t="s">
        <v>117</v>
      </c>
      <c r="E8" s="81" t="s">
        <v>34</v>
      </c>
      <c r="F8" s="81" t="s">
        <v>111</v>
      </c>
      <c r="G8" s="81" t="s">
        <v>52</v>
      </c>
      <c r="H8" s="29">
        <v>5000</v>
      </c>
      <c r="I8" s="81" t="s">
        <v>112</v>
      </c>
      <c r="J8" s="81" t="s">
        <v>118</v>
      </c>
      <c r="K8" s="81">
        <f>H8*30</f>
        <v>150000</v>
      </c>
      <c r="L8" s="86"/>
    </row>
    <row r="9" spans="1:12" s="15" customFormat="1" ht="77.25" x14ac:dyDescent="0.25">
      <c r="A9" s="29">
        <v>6</v>
      </c>
      <c r="B9" s="79" t="s">
        <v>62</v>
      </c>
      <c r="C9" s="79"/>
      <c r="D9" s="80" t="s">
        <v>208</v>
      </c>
      <c r="E9" s="81" t="s">
        <v>51</v>
      </c>
      <c r="F9" s="81" t="s">
        <v>51</v>
      </c>
      <c r="G9" s="81" t="s">
        <v>51</v>
      </c>
      <c r="H9" s="29">
        <v>5000</v>
      </c>
      <c r="I9" s="81" t="s">
        <v>209</v>
      </c>
      <c r="J9" s="81" t="s">
        <v>210</v>
      </c>
      <c r="K9" s="81">
        <v>60000</v>
      </c>
      <c r="L9" s="86">
        <v>35000</v>
      </c>
    </row>
    <row r="10" spans="1:12" s="56" customFormat="1" ht="77.25" x14ac:dyDescent="0.25">
      <c r="A10" s="70">
        <v>7</v>
      </c>
      <c r="B10" s="82" t="s">
        <v>100</v>
      </c>
      <c r="C10" s="82" t="s">
        <v>47</v>
      </c>
      <c r="D10" s="83" t="s">
        <v>186</v>
      </c>
      <c r="E10" s="84" t="s">
        <v>34</v>
      </c>
      <c r="F10" s="84" t="s">
        <v>111</v>
      </c>
      <c r="G10" s="84" t="s">
        <v>52</v>
      </c>
      <c r="H10" s="70">
        <v>5000</v>
      </c>
      <c r="I10" s="84" t="s">
        <v>112</v>
      </c>
      <c r="J10" s="84" t="s">
        <v>220</v>
      </c>
      <c r="K10" s="84">
        <v>114000</v>
      </c>
      <c r="L10" s="86">
        <v>108000</v>
      </c>
    </row>
    <row r="11" spans="1:12" x14ac:dyDescent="0.25">
      <c r="K11" s="21"/>
    </row>
    <row r="12" spans="1:12" x14ac:dyDescent="0.25">
      <c r="K12" s="21"/>
    </row>
    <row r="13" spans="1:12" x14ac:dyDescent="0.25">
      <c r="A13" s="61" t="s">
        <v>123</v>
      </c>
      <c r="B13" s="61"/>
      <c r="C13" s="61"/>
      <c r="D13" s="61"/>
      <c r="E13" s="61"/>
      <c r="F13" s="61"/>
      <c r="H13" s="61"/>
      <c r="I13" s="61"/>
      <c r="J13" s="61"/>
      <c r="K13" s="21"/>
    </row>
    <row r="14" spans="1:12" x14ac:dyDescent="0.25">
      <c r="A14" s="69">
        <v>1</v>
      </c>
      <c r="B14" s="68">
        <v>2</v>
      </c>
      <c r="C14" s="68">
        <v>3</v>
      </c>
      <c r="D14" s="68">
        <v>5</v>
      </c>
      <c r="E14" s="68">
        <v>6</v>
      </c>
      <c r="F14" s="68">
        <v>7</v>
      </c>
      <c r="G14" s="68">
        <v>12</v>
      </c>
      <c r="H14" s="68">
        <v>8</v>
      </c>
      <c r="I14" s="68">
        <v>9</v>
      </c>
      <c r="J14" s="68">
        <v>10</v>
      </c>
      <c r="K14" s="68">
        <v>11</v>
      </c>
      <c r="L14" s="68">
        <v>13</v>
      </c>
    </row>
    <row r="15" spans="1:12" ht="33" customHeight="1" x14ac:dyDescent="0.25">
      <c r="A15" s="7" t="s">
        <v>27</v>
      </c>
      <c r="B15" s="7" t="s">
        <v>0</v>
      </c>
      <c r="C15" s="7" t="s">
        <v>37</v>
      </c>
      <c r="D15" s="22" t="s">
        <v>222</v>
      </c>
      <c r="E15" s="7" t="s">
        <v>26</v>
      </c>
      <c r="F15" s="7" t="s">
        <v>119</v>
      </c>
      <c r="G15" s="7" t="s">
        <v>122</v>
      </c>
      <c r="H15" s="7" t="s">
        <v>120</v>
      </c>
      <c r="I15" s="7" t="s">
        <v>79</v>
      </c>
      <c r="J15" s="7" t="s">
        <v>80</v>
      </c>
      <c r="K15" s="7" t="s">
        <v>121</v>
      </c>
      <c r="L15" s="7" t="s">
        <v>221</v>
      </c>
    </row>
    <row r="16" spans="1:12" ht="30" x14ac:dyDescent="0.25">
      <c r="A16" s="29">
        <v>1</v>
      </c>
      <c r="B16" s="9" t="s">
        <v>72</v>
      </c>
      <c r="C16" s="9" t="s">
        <v>47</v>
      </c>
      <c r="D16" s="5" t="s">
        <v>113</v>
      </c>
      <c r="E16" s="5" t="s">
        <v>34</v>
      </c>
      <c r="F16" s="5" t="s">
        <v>34</v>
      </c>
      <c r="G16" s="71" t="s">
        <v>136</v>
      </c>
      <c r="H16" s="29">
        <v>5000</v>
      </c>
      <c r="I16" s="5" t="s">
        <v>83</v>
      </c>
      <c r="J16" s="71" t="s">
        <v>137</v>
      </c>
      <c r="K16" s="5">
        <v>300000</v>
      </c>
      <c r="L16" s="86">
        <v>125000</v>
      </c>
    </row>
    <row r="17" spans="1:12" ht="30" x14ac:dyDescent="0.25">
      <c r="A17" s="29">
        <v>2</v>
      </c>
      <c r="B17" s="9" t="s">
        <v>73</v>
      </c>
      <c r="C17" s="9" t="s">
        <v>47</v>
      </c>
      <c r="D17" s="5" t="s">
        <v>113</v>
      </c>
      <c r="E17" s="5" t="s">
        <v>34</v>
      </c>
      <c r="F17" s="5" t="s">
        <v>34</v>
      </c>
      <c r="G17" s="71" t="s">
        <v>136</v>
      </c>
      <c r="H17" s="29">
        <v>5000</v>
      </c>
      <c r="I17" s="5" t="s">
        <v>84</v>
      </c>
      <c r="J17" s="71" t="s">
        <v>137</v>
      </c>
      <c r="K17" s="5">
        <v>300000</v>
      </c>
      <c r="L17" s="86">
        <v>125000</v>
      </c>
    </row>
    <row r="18" spans="1:12" ht="30" x14ac:dyDescent="0.25">
      <c r="A18" s="29">
        <v>3</v>
      </c>
      <c r="B18" s="9" t="s">
        <v>86</v>
      </c>
      <c r="C18" s="9" t="s">
        <v>47</v>
      </c>
      <c r="D18" s="5" t="s">
        <v>113</v>
      </c>
      <c r="E18" s="5" t="s">
        <v>34</v>
      </c>
      <c r="F18" s="5" t="s">
        <v>34</v>
      </c>
      <c r="G18" s="71" t="s">
        <v>136</v>
      </c>
      <c r="H18" s="29">
        <v>5000</v>
      </c>
      <c r="I18" s="5" t="s">
        <v>85</v>
      </c>
      <c r="J18" s="71" t="s">
        <v>137</v>
      </c>
      <c r="K18" s="5">
        <v>300000</v>
      </c>
      <c r="L18" s="86">
        <v>125000</v>
      </c>
    </row>
    <row r="19" spans="1:12" ht="30" x14ac:dyDescent="0.25">
      <c r="A19" s="72">
        <v>4</v>
      </c>
      <c r="B19" s="73" t="s">
        <v>99</v>
      </c>
      <c r="C19" s="74" t="s">
        <v>47</v>
      </c>
      <c r="D19" s="75" t="s">
        <v>113</v>
      </c>
      <c r="E19" s="75" t="s">
        <v>34</v>
      </c>
      <c r="F19" s="75" t="s">
        <v>34</v>
      </c>
      <c r="G19" s="71" t="s">
        <v>136</v>
      </c>
      <c r="H19" s="29">
        <v>5000</v>
      </c>
      <c r="I19" s="75" t="s">
        <v>83</v>
      </c>
      <c r="J19" s="71" t="s">
        <v>137</v>
      </c>
      <c r="K19" s="5">
        <v>300000</v>
      </c>
      <c r="L19" s="86">
        <v>125000</v>
      </c>
    </row>
    <row r="20" spans="1:12" x14ac:dyDescent="0.25">
      <c r="A20" s="76"/>
      <c r="B20" s="21"/>
      <c r="C20" s="21"/>
      <c r="D20" s="21"/>
      <c r="E20" s="21"/>
      <c r="F20" s="21"/>
      <c r="G20" s="21"/>
      <c r="H20" s="76"/>
      <c r="I20" s="21"/>
      <c r="J20" s="21"/>
      <c r="K20" s="21"/>
    </row>
    <row r="21" spans="1:12" x14ac:dyDescent="0.25">
      <c r="A21" s="105" t="s">
        <v>125</v>
      </c>
      <c r="B21" s="105"/>
      <c r="C21" s="105"/>
      <c r="D21" s="105"/>
      <c r="E21" s="105"/>
      <c r="F21" s="105"/>
      <c r="G21" s="105"/>
      <c r="H21" s="105"/>
      <c r="I21" s="105"/>
      <c r="J21" s="105"/>
      <c r="L21" s="17"/>
    </row>
    <row r="22" spans="1:12" ht="33" customHeight="1" x14ac:dyDescent="0.25">
      <c r="A22" s="7" t="s">
        <v>27</v>
      </c>
      <c r="B22" s="7" t="s">
        <v>0</v>
      </c>
      <c r="C22" s="7" t="s">
        <v>37</v>
      </c>
      <c r="D22" s="22" t="s">
        <v>222</v>
      </c>
      <c r="E22" s="7" t="s">
        <v>26</v>
      </c>
      <c r="F22" s="7" t="s">
        <v>119</v>
      </c>
      <c r="G22" s="7" t="s">
        <v>122</v>
      </c>
      <c r="H22" s="7" t="s">
        <v>120</v>
      </c>
      <c r="I22" s="7" t="s">
        <v>79</v>
      </c>
      <c r="J22" s="7" t="s">
        <v>80</v>
      </c>
      <c r="K22" s="7" t="s">
        <v>121</v>
      </c>
      <c r="L22" s="7" t="s">
        <v>221</v>
      </c>
    </row>
    <row r="23" spans="1:12" ht="30" x14ac:dyDescent="0.25">
      <c r="A23" s="29">
        <v>1</v>
      </c>
      <c r="B23" s="5" t="s">
        <v>127</v>
      </c>
      <c r="C23" s="5" t="s">
        <v>47</v>
      </c>
      <c r="D23" s="5" t="s">
        <v>132</v>
      </c>
      <c r="E23" s="5" t="s">
        <v>34</v>
      </c>
      <c r="F23" s="5" t="s">
        <v>34</v>
      </c>
      <c r="G23" s="71" t="s">
        <v>136</v>
      </c>
      <c r="H23" s="29">
        <v>5000</v>
      </c>
      <c r="I23" s="5" t="s">
        <v>134</v>
      </c>
      <c r="J23" s="71" t="s">
        <v>138</v>
      </c>
      <c r="K23" s="5">
        <v>300000</v>
      </c>
      <c r="L23" s="85">
        <v>115000</v>
      </c>
    </row>
    <row r="24" spans="1:12" ht="30" x14ac:dyDescent="0.25">
      <c r="A24" s="29">
        <v>2</v>
      </c>
      <c r="B24" s="5" t="s">
        <v>130</v>
      </c>
      <c r="C24" s="5" t="s">
        <v>47</v>
      </c>
      <c r="D24" s="5" t="s">
        <v>133</v>
      </c>
      <c r="E24" s="5" t="s">
        <v>34</v>
      </c>
      <c r="F24" s="5" t="s">
        <v>34</v>
      </c>
      <c r="G24" s="71" t="s">
        <v>136</v>
      </c>
      <c r="H24" s="29">
        <v>5000</v>
      </c>
      <c r="I24" s="5" t="s">
        <v>135</v>
      </c>
      <c r="J24" s="71" t="s">
        <v>138</v>
      </c>
      <c r="K24" s="5">
        <v>300000</v>
      </c>
      <c r="L24" s="85">
        <v>115000</v>
      </c>
    </row>
    <row r="25" spans="1:12" ht="30" x14ac:dyDescent="0.25">
      <c r="A25" s="29">
        <v>3</v>
      </c>
      <c r="B25" s="5" t="s">
        <v>131</v>
      </c>
      <c r="C25" s="5" t="s">
        <v>47</v>
      </c>
      <c r="D25" s="5" t="s">
        <v>133</v>
      </c>
      <c r="E25" s="5" t="s">
        <v>34</v>
      </c>
      <c r="F25" s="5" t="s">
        <v>34</v>
      </c>
      <c r="G25" s="71" t="s">
        <v>136</v>
      </c>
      <c r="H25" s="29">
        <v>5000</v>
      </c>
      <c r="I25" s="5" t="s">
        <v>135</v>
      </c>
      <c r="J25" s="71" t="s">
        <v>138</v>
      </c>
      <c r="K25" s="5">
        <v>300000</v>
      </c>
      <c r="L25" s="85">
        <v>115000</v>
      </c>
    </row>
    <row r="26" spans="1:12" ht="30" x14ac:dyDescent="0.25">
      <c r="A26" s="29">
        <v>4</v>
      </c>
      <c r="B26" s="5" t="s">
        <v>139</v>
      </c>
      <c r="C26" s="5" t="s">
        <v>47</v>
      </c>
      <c r="D26" s="5" t="s">
        <v>140</v>
      </c>
      <c r="E26" s="5" t="s">
        <v>32</v>
      </c>
      <c r="F26" s="5" t="s">
        <v>32</v>
      </c>
      <c r="G26" s="71" t="s">
        <v>136</v>
      </c>
      <c r="H26" s="29">
        <v>5000</v>
      </c>
      <c r="I26" s="5" t="s">
        <v>141</v>
      </c>
      <c r="J26" s="71" t="s">
        <v>142</v>
      </c>
      <c r="K26" s="5">
        <v>300000</v>
      </c>
      <c r="L26" s="85">
        <v>105000</v>
      </c>
    </row>
    <row r="27" spans="1:12" ht="30" x14ac:dyDescent="0.25">
      <c r="A27" s="29">
        <v>5</v>
      </c>
      <c r="B27" s="5" t="s">
        <v>143</v>
      </c>
      <c r="C27" s="5" t="s">
        <v>144</v>
      </c>
      <c r="D27" s="5" t="s">
        <v>145</v>
      </c>
      <c r="E27" s="5" t="s">
        <v>34</v>
      </c>
      <c r="F27" s="5" t="s">
        <v>34</v>
      </c>
      <c r="G27" s="71" t="s">
        <v>136</v>
      </c>
      <c r="H27" s="29">
        <v>5000</v>
      </c>
      <c r="I27" s="5" t="s">
        <v>146</v>
      </c>
      <c r="J27" s="71" t="s">
        <v>147</v>
      </c>
      <c r="K27" s="5">
        <v>300000</v>
      </c>
      <c r="L27" s="85">
        <v>105000</v>
      </c>
    </row>
    <row r="28" spans="1:12" ht="30" x14ac:dyDescent="0.25">
      <c r="A28" s="29">
        <v>6</v>
      </c>
      <c r="B28" s="5" t="s">
        <v>148</v>
      </c>
      <c r="C28" s="5" t="s">
        <v>144</v>
      </c>
      <c r="D28" s="5" t="s">
        <v>149</v>
      </c>
      <c r="E28" s="5" t="s">
        <v>150</v>
      </c>
      <c r="F28" s="5" t="s">
        <v>150</v>
      </c>
      <c r="G28" s="71" t="s">
        <v>136</v>
      </c>
      <c r="H28" s="29">
        <v>5000</v>
      </c>
      <c r="I28" s="5" t="s">
        <v>151</v>
      </c>
      <c r="J28" s="71" t="s">
        <v>152</v>
      </c>
      <c r="K28" s="5">
        <v>300000</v>
      </c>
      <c r="L28" s="85">
        <v>95000</v>
      </c>
    </row>
    <row r="29" spans="1:12" x14ac:dyDescent="0.25">
      <c r="A29" s="24"/>
      <c r="B29" s="33"/>
      <c r="C29" s="33"/>
      <c r="D29" s="33"/>
      <c r="E29" s="33"/>
      <c r="F29" s="33"/>
      <c r="I29" s="33"/>
      <c r="J29" s="31"/>
      <c r="K29" s="33"/>
      <c r="L29" s="33"/>
    </row>
    <row r="31" spans="1:12" s="44" customFormat="1" x14ac:dyDescent="0.25">
      <c r="A31" s="68" t="s">
        <v>153</v>
      </c>
      <c r="B31" s="61"/>
      <c r="C31" s="61"/>
      <c r="D31" s="61"/>
      <c r="E31" s="61"/>
      <c r="F31" s="61"/>
      <c r="H31" s="61"/>
      <c r="I31" s="61"/>
      <c r="J31" s="61"/>
    </row>
    <row r="32" spans="1:12" ht="33" customHeight="1" x14ac:dyDescent="0.25">
      <c r="A32" s="7" t="s">
        <v>27</v>
      </c>
      <c r="B32" s="7" t="s">
        <v>0</v>
      </c>
      <c r="C32" s="7" t="s">
        <v>37</v>
      </c>
      <c r="D32" s="22" t="s">
        <v>222</v>
      </c>
      <c r="E32" s="7" t="s">
        <v>26</v>
      </c>
      <c r="F32" s="7" t="s">
        <v>119</v>
      </c>
      <c r="G32" s="7" t="s">
        <v>122</v>
      </c>
      <c r="H32" s="7" t="s">
        <v>120</v>
      </c>
      <c r="I32" s="7" t="s">
        <v>79</v>
      </c>
      <c r="J32" s="7" t="s">
        <v>80</v>
      </c>
      <c r="K32" s="7" t="s">
        <v>121</v>
      </c>
      <c r="L32" s="7" t="s">
        <v>221</v>
      </c>
    </row>
    <row r="33" spans="1:12" ht="30" x14ac:dyDescent="0.25">
      <c r="A33" s="29">
        <v>1</v>
      </c>
      <c r="B33" s="5" t="s">
        <v>161</v>
      </c>
      <c r="C33" s="5" t="s">
        <v>47</v>
      </c>
      <c r="D33" s="77" t="s">
        <v>151</v>
      </c>
      <c r="E33" s="5" t="s">
        <v>150</v>
      </c>
      <c r="F33" s="5" t="s">
        <v>52</v>
      </c>
      <c r="G33" s="71" t="s">
        <v>136</v>
      </c>
      <c r="H33" s="29">
        <v>5000</v>
      </c>
      <c r="I33" s="5" t="s">
        <v>151</v>
      </c>
      <c r="J33" s="71" t="s">
        <v>175</v>
      </c>
      <c r="K33" s="5">
        <v>300000</v>
      </c>
      <c r="L33" s="85">
        <v>95000</v>
      </c>
    </row>
    <row r="34" spans="1:12" ht="30" x14ac:dyDescent="0.25">
      <c r="A34" s="29">
        <v>2</v>
      </c>
      <c r="B34" s="5" t="s">
        <v>162</v>
      </c>
      <c r="C34" s="5" t="s">
        <v>144</v>
      </c>
      <c r="D34" s="77" t="s">
        <v>151</v>
      </c>
      <c r="E34" s="5" t="s">
        <v>150</v>
      </c>
      <c r="F34" s="5" t="s">
        <v>150</v>
      </c>
      <c r="G34" s="71" t="s">
        <v>136</v>
      </c>
      <c r="H34" s="29">
        <v>5000</v>
      </c>
      <c r="I34" s="5" t="s">
        <v>151</v>
      </c>
      <c r="J34" s="71" t="s">
        <v>174</v>
      </c>
      <c r="K34" s="5">
        <v>300000</v>
      </c>
      <c r="L34" s="85">
        <v>95000</v>
      </c>
    </row>
    <row r="35" spans="1:12" ht="30.75" x14ac:dyDescent="0.3">
      <c r="A35" s="29">
        <v>3</v>
      </c>
      <c r="B35" s="78" t="s">
        <v>173</v>
      </c>
      <c r="C35" s="5" t="s">
        <v>144</v>
      </c>
      <c r="D35" s="77" t="s">
        <v>176</v>
      </c>
      <c r="E35" s="5"/>
      <c r="F35" s="5" t="s">
        <v>52</v>
      </c>
      <c r="G35" s="71" t="s">
        <v>136</v>
      </c>
      <c r="H35" s="29">
        <v>5000</v>
      </c>
      <c r="I35" s="5" t="s">
        <v>176</v>
      </c>
      <c r="J35" s="71" t="s">
        <v>175</v>
      </c>
      <c r="K35" s="5">
        <v>300000</v>
      </c>
      <c r="L35" s="85">
        <v>65000</v>
      </c>
    </row>
    <row r="255" spans="2:3" ht="15.75" thickBot="1" x14ac:dyDescent="0.3"/>
    <row r="256" spans="2:3" ht="15.75" thickBot="1" x14ac:dyDescent="0.3">
      <c r="B256" s="1"/>
      <c r="C256" s="6"/>
    </row>
    <row r="257" spans="2:3" ht="15.75" thickBot="1" x14ac:dyDescent="0.3">
      <c r="B257" s="1"/>
      <c r="C257" s="6"/>
    </row>
    <row r="258" spans="2:3" ht="15.75" thickBot="1" x14ac:dyDescent="0.3">
      <c r="B258" s="1"/>
      <c r="C258" s="6"/>
    </row>
    <row r="259" spans="2:3" ht="15.75" thickBot="1" x14ac:dyDescent="0.3">
      <c r="B259" s="1"/>
      <c r="C259" s="6"/>
    </row>
    <row r="260" spans="2:3" ht="15.75" thickBot="1" x14ac:dyDescent="0.3">
      <c r="B260" s="1"/>
      <c r="C260" s="6"/>
    </row>
    <row r="261" spans="2:3" ht="15.75" thickBot="1" x14ac:dyDescent="0.3">
      <c r="B261" s="1"/>
      <c r="C261" s="6"/>
    </row>
    <row r="262" spans="2:3" ht="15.75" thickBot="1" x14ac:dyDescent="0.3">
      <c r="B262" s="1"/>
      <c r="C262" s="6"/>
    </row>
    <row r="263" spans="2:3" ht="15.75" thickBot="1" x14ac:dyDescent="0.3">
      <c r="B263" s="1"/>
      <c r="C263" s="6"/>
    </row>
    <row r="264" spans="2:3" ht="15.75" thickBot="1" x14ac:dyDescent="0.3">
      <c r="B264" s="1"/>
      <c r="C264" s="6"/>
    </row>
    <row r="265" spans="2:3" ht="15.75" thickBot="1" x14ac:dyDescent="0.3">
      <c r="B265" s="1"/>
      <c r="C265" s="6"/>
    </row>
    <row r="266" spans="2:3" ht="15.75" thickBot="1" x14ac:dyDescent="0.3">
      <c r="B266" s="1"/>
      <c r="C266" s="6"/>
    </row>
    <row r="267" spans="2:3" ht="15.75" thickBot="1" x14ac:dyDescent="0.3">
      <c r="B267" s="1"/>
      <c r="C267" s="6"/>
    </row>
    <row r="268" spans="2:3" ht="15.75" thickBot="1" x14ac:dyDescent="0.3">
      <c r="B268" s="1"/>
      <c r="C268" s="6"/>
    </row>
    <row r="269" spans="2:3" ht="15.75" thickBot="1" x14ac:dyDescent="0.3">
      <c r="B269" s="1"/>
      <c r="C269" s="6"/>
    </row>
    <row r="270" spans="2:3" ht="15.75" thickBot="1" x14ac:dyDescent="0.3">
      <c r="B270" s="1"/>
      <c r="C270" s="6"/>
    </row>
    <row r="271" spans="2:3" ht="15.75" thickBot="1" x14ac:dyDescent="0.3">
      <c r="B271" s="1"/>
      <c r="C271" s="6"/>
    </row>
    <row r="272" spans="2:3" ht="15.75" thickBot="1" x14ac:dyDescent="0.3">
      <c r="B272" s="1"/>
      <c r="C272" s="6"/>
    </row>
    <row r="273" spans="2:3" ht="15.75" thickBot="1" x14ac:dyDescent="0.3">
      <c r="B273" s="1"/>
      <c r="C273" s="6"/>
    </row>
    <row r="274" spans="2:3" ht="15.75" thickBot="1" x14ac:dyDescent="0.3">
      <c r="B274" s="1"/>
      <c r="C274" s="6"/>
    </row>
    <row r="275" spans="2:3" ht="15.75" thickBot="1" x14ac:dyDescent="0.3">
      <c r="B275" s="1"/>
      <c r="C275" s="6"/>
    </row>
    <row r="276" spans="2:3" ht="15.75" thickBot="1" x14ac:dyDescent="0.3">
      <c r="B276" s="1"/>
      <c r="C276" s="6"/>
    </row>
    <row r="277" spans="2:3" ht="15.75" thickBot="1" x14ac:dyDescent="0.3">
      <c r="B277" s="1"/>
      <c r="C277" s="6"/>
    </row>
    <row r="278" spans="2:3" ht="15.75" thickBot="1" x14ac:dyDescent="0.3">
      <c r="B278" s="1"/>
      <c r="C278" s="6"/>
    </row>
    <row r="279" spans="2:3" ht="15.75" thickBot="1" x14ac:dyDescent="0.3">
      <c r="B279" s="1"/>
      <c r="C279" s="6"/>
    </row>
    <row r="280" spans="2:3" ht="15.75" thickBot="1" x14ac:dyDescent="0.3">
      <c r="B280" s="1"/>
      <c r="C280" s="6"/>
    </row>
    <row r="281" spans="2:3" ht="15.75" thickBot="1" x14ac:dyDescent="0.3">
      <c r="B281" s="1"/>
      <c r="C281" s="6"/>
    </row>
    <row r="282" spans="2:3" ht="15.75" thickBot="1" x14ac:dyDescent="0.3">
      <c r="B282" s="1"/>
      <c r="C282" s="6"/>
    </row>
    <row r="283" spans="2:3" ht="15.75" thickBot="1" x14ac:dyDescent="0.3">
      <c r="B283" s="1"/>
      <c r="C283" s="6"/>
    </row>
    <row r="284" spans="2:3" ht="15.75" thickBot="1" x14ac:dyDescent="0.3">
      <c r="B284" s="1"/>
      <c r="C284" s="6"/>
    </row>
    <row r="285" spans="2:3" ht="15.75" thickBot="1" x14ac:dyDescent="0.3">
      <c r="B285" s="1"/>
      <c r="C285" s="6"/>
    </row>
    <row r="286" spans="2:3" ht="15.75" thickBot="1" x14ac:dyDescent="0.3">
      <c r="B286" s="1"/>
      <c r="C286" s="6"/>
    </row>
    <row r="287" spans="2:3" ht="15.75" thickBot="1" x14ac:dyDescent="0.3">
      <c r="B287" s="1"/>
      <c r="C287" s="6"/>
    </row>
    <row r="288" spans="2:3" ht="15.75" thickBot="1" x14ac:dyDescent="0.3">
      <c r="B288" s="1"/>
      <c r="C288" s="6"/>
    </row>
    <row r="289" spans="2:3" ht="15.75" thickBot="1" x14ac:dyDescent="0.3">
      <c r="B289" s="1"/>
      <c r="C289" s="6"/>
    </row>
    <row r="290" spans="2:3" ht="15.75" thickBot="1" x14ac:dyDescent="0.3">
      <c r="B290" s="1"/>
      <c r="C290" s="6"/>
    </row>
    <row r="291" spans="2:3" ht="15.75" thickBot="1" x14ac:dyDescent="0.3">
      <c r="B291" s="1"/>
      <c r="C291" s="6"/>
    </row>
    <row r="292" spans="2:3" ht="15.75" thickBot="1" x14ac:dyDescent="0.3">
      <c r="B292" s="1"/>
      <c r="C292" s="6"/>
    </row>
    <row r="293" spans="2:3" ht="15.75" thickBot="1" x14ac:dyDescent="0.3">
      <c r="B293" s="1"/>
      <c r="C293" s="6"/>
    </row>
    <row r="294" spans="2:3" ht="15.75" thickBot="1" x14ac:dyDescent="0.3">
      <c r="B294" s="1"/>
      <c r="C294" s="6"/>
    </row>
    <row r="295" spans="2:3" ht="15.75" thickBot="1" x14ac:dyDescent="0.3">
      <c r="B295" s="1"/>
      <c r="C295" s="6"/>
    </row>
    <row r="296" spans="2:3" ht="15.75" thickBot="1" x14ac:dyDescent="0.3">
      <c r="B296" s="1"/>
      <c r="C296" s="6"/>
    </row>
    <row r="297" spans="2:3" ht="15.75" thickBot="1" x14ac:dyDescent="0.3">
      <c r="B297" s="1"/>
      <c r="C297" s="6"/>
    </row>
    <row r="298" spans="2:3" ht="15.75" thickBot="1" x14ac:dyDescent="0.3">
      <c r="B298" s="1"/>
      <c r="C298" s="6"/>
    </row>
    <row r="299" spans="2:3" ht="15.75" thickBot="1" x14ac:dyDescent="0.3">
      <c r="B299" s="1"/>
      <c r="C299" s="6"/>
    </row>
    <row r="300" spans="2:3" ht="15.75" thickBot="1" x14ac:dyDescent="0.3">
      <c r="B300" s="1"/>
      <c r="C300" s="6"/>
    </row>
    <row r="301" spans="2:3" ht="15.75" thickBot="1" x14ac:dyDescent="0.3">
      <c r="B301" s="1"/>
      <c r="C301" s="6"/>
    </row>
    <row r="302" spans="2:3" ht="15.75" thickBot="1" x14ac:dyDescent="0.3">
      <c r="B302" s="1"/>
      <c r="C302" s="6"/>
    </row>
    <row r="303" spans="2:3" ht="15.75" thickBot="1" x14ac:dyDescent="0.3">
      <c r="B303" s="1"/>
      <c r="C303" s="6"/>
    </row>
    <row r="304" spans="2:3" ht="15.75" thickBot="1" x14ac:dyDescent="0.3">
      <c r="B304" s="1"/>
      <c r="C304" s="6"/>
    </row>
    <row r="305" spans="2:3" ht="15.75" thickBot="1" x14ac:dyDescent="0.3">
      <c r="B305" s="1"/>
      <c r="C305" s="6"/>
    </row>
    <row r="306" spans="2:3" ht="15.75" thickBot="1" x14ac:dyDescent="0.3">
      <c r="B306" s="1"/>
      <c r="C306" s="6"/>
    </row>
    <row r="307" spans="2:3" ht="15.75" thickBot="1" x14ac:dyDescent="0.3">
      <c r="B307" s="1"/>
      <c r="C307" s="6"/>
    </row>
    <row r="308" spans="2:3" ht="15.75" thickBot="1" x14ac:dyDescent="0.3">
      <c r="B308" s="1"/>
      <c r="C308" s="6"/>
    </row>
    <row r="309" spans="2:3" ht="15.75" thickBot="1" x14ac:dyDescent="0.3">
      <c r="B309" s="1"/>
      <c r="C309" s="6"/>
    </row>
    <row r="310" spans="2:3" ht="15.75" thickBot="1" x14ac:dyDescent="0.3">
      <c r="B310" s="1"/>
      <c r="C310" s="6"/>
    </row>
    <row r="311" spans="2:3" ht="15.75" thickBot="1" x14ac:dyDescent="0.3">
      <c r="B311" s="1"/>
      <c r="C311" s="6"/>
    </row>
    <row r="312" spans="2:3" ht="15.75" thickBot="1" x14ac:dyDescent="0.3">
      <c r="B312" s="1"/>
      <c r="C312" s="6"/>
    </row>
    <row r="313" spans="2:3" ht="15.75" thickBot="1" x14ac:dyDescent="0.3">
      <c r="B313" s="1"/>
      <c r="C313" s="6"/>
    </row>
    <row r="314" spans="2:3" ht="15.75" thickBot="1" x14ac:dyDescent="0.3">
      <c r="B314" s="1"/>
      <c r="C314" s="6"/>
    </row>
    <row r="315" spans="2:3" ht="15.75" thickBot="1" x14ac:dyDescent="0.3">
      <c r="B315" s="1"/>
      <c r="C315" s="6"/>
    </row>
    <row r="316" spans="2:3" ht="15.75" thickBot="1" x14ac:dyDescent="0.3">
      <c r="B316" s="1"/>
      <c r="C316" s="6"/>
    </row>
    <row r="317" spans="2:3" ht="15.75" thickBot="1" x14ac:dyDescent="0.3">
      <c r="B317" s="1"/>
      <c r="C317" s="6"/>
    </row>
    <row r="318" spans="2:3" ht="15.75" thickBot="1" x14ac:dyDescent="0.3">
      <c r="B318" s="1"/>
      <c r="C318" s="6"/>
    </row>
    <row r="319" spans="2:3" ht="15.75" thickBot="1" x14ac:dyDescent="0.3">
      <c r="B319" s="1"/>
      <c r="C319" s="6"/>
    </row>
    <row r="320" spans="2:3" ht="15.75" thickBot="1" x14ac:dyDescent="0.3">
      <c r="B320" s="1"/>
      <c r="C320" s="6"/>
    </row>
    <row r="321" spans="2:3" ht="15.75" thickBot="1" x14ac:dyDescent="0.3">
      <c r="B321" s="1"/>
      <c r="C321" s="6"/>
    </row>
    <row r="322" spans="2:3" ht="15.75" thickBot="1" x14ac:dyDescent="0.3">
      <c r="B322" s="1"/>
      <c r="C322" s="6"/>
    </row>
    <row r="323" spans="2:3" ht="15.75" thickBot="1" x14ac:dyDescent="0.3">
      <c r="B323" s="1"/>
      <c r="C323" s="6"/>
    </row>
    <row r="324" spans="2:3" ht="15.75" thickBot="1" x14ac:dyDescent="0.3">
      <c r="B324" s="1"/>
      <c r="C324" s="6"/>
    </row>
    <row r="325" spans="2:3" ht="15.75" thickBot="1" x14ac:dyDescent="0.3">
      <c r="B325" s="1"/>
      <c r="C325" s="6"/>
    </row>
    <row r="326" spans="2:3" ht="15.75" thickBot="1" x14ac:dyDescent="0.3">
      <c r="B326" s="1"/>
      <c r="C326" s="6"/>
    </row>
    <row r="327" spans="2:3" ht="15.75" thickBot="1" x14ac:dyDescent="0.3">
      <c r="B327" s="1"/>
      <c r="C327" s="6"/>
    </row>
    <row r="328" spans="2:3" ht="15.75" thickBot="1" x14ac:dyDescent="0.3">
      <c r="B328" s="1"/>
      <c r="C328" s="6"/>
    </row>
    <row r="329" spans="2:3" ht="15.75" thickBot="1" x14ac:dyDescent="0.3">
      <c r="B329" s="1"/>
      <c r="C329" s="6"/>
    </row>
    <row r="330" spans="2:3" ht="15.75" thickBot="1" x14ac:dyDescent="0.3">
      <c r="B330" s="1"/>
      <c r="C330" s="6"/>
    </row>
    <row r="331" spans="2:3" ht="15.75" thickBot="1" x14ac:dyDescent="0.3">
      <c r="B331" s="1"/>
      <c r="C331" s="6"/>
    </row>
    <row r="332" spans="2:3" ht="15.75" thickBot="1" x14ac:dyDescent="0.3">
      <c r="B332" s="1"/>
      <c r="C332" s="6"/>
    </row>
    <row r="333" spans="2:3" ht="15.75" thickBot="1" x14ac:dyDescent="0.3">
      <c r="B333" s="1"/>
      <c r="C333" s="6"/>
    </row>
    <row r="334" spans="2:3" ht="15.75" thickBot="1" x14ac:dyDescent="0.3">
      <c r="B334" s="1"/>
      <c r="C334" s="6"/>
    </row>
    <row r="335" spans="2:3" ht="15.75" thickBot="1" x14ac:dyDescent="0.3">
      <c r="B335" s="1"/>
      <c r="C335" s="6"/>
    </row>
    <row r="336" spans="2:3" ht="15.75" thickBot="1" x14ac:dyDescent="0.3">
      <c r="B336" s="1"/>
      <c r="C336" s="6"/>
    </row>
    <row r="337" spans="2:3" ht="15.75" thickBot="1" x14ac:dyDescent="0.3">
      <c r="B337" s="1"/>
      <c r="C337" s="6"/>
    </row>
    <row r="338" spans="2:3" ht="15.75" thickBot="1" x14ac:dyDescent="0.3">
      <c r="B338" s="1"/>
      <c r="C338" s="6"/>
    </row>
    <row r="339" spans="2:3" ht="15.75" thickBot="1" x14ac:dyDescent="0.3">
      <c r="B339" s="1"/>
      <c r="C339" s="6"/>
    </row>
    <row r="340" spans="2:3" ht="15.75" thickBot="1" x14ac:dyDescent="0.3">
      <c r="B340" s="1"/>
      <c r="C340" s="6"/>
    </row>
    <row r="341" spans="2:3" ht="15.75" thickBot="1" x14ac:dyDescent="0.3">
      <c r="B341" s="1"/>
      <c r="C341" s="6"/>
    </row>
    <row r="342" spans="2:3" ht="15.75" thickBot="1" x14ac:dyDescent="0.3">
      <c r="B342" s="1"/>
      <c r="C342" s="6"/>
    </row>
    <row r="343" spans="2:3" ht="15.75" thickBot="1" x14ac:dyDescent="0.3">
      <c r="B343" s="1"/>
      <c r="C343" s="6"/>
    </row>
    <row r="344" spans="2:3" ht="15.75" thickBot="1" x14ac:dyDescent="0.3">
      <c r="B344" s="1"/>
      <c r="C344" s="6"/>
    </row>
    <row r="345" spans="2:3" ht="15.75" thickBot="1" x14ac:dyDescent="0.3">
      <c r="B345" s="1"/>
      <c r="C345" s="6"/>
    </row>
    <row r="346" spans="2:3" ht="15.75" thickBot="1" x14ac:dyDescent="0.3">
      <c r="B346" s="1"/>
      <c r="C346" s="6"/>
    </row>
    <row r="347" spans="2:3" ht="15.75" thickBot="1" x14ac:dyDescent="0.3">
      <c r="B347" s="1"/>
      <c r="C347" s="6"/>
    </row>
    <row r="348" spans="2:3" ht="15.75" thickBot="1" x14ac:dyDescent="0.3">
      <c r="B348" s="1"/>
      <c r="C348" s="6"/>
    </row>
    <row r="349" spans="2:3" ht="15.75" thickBot="1" x14ac:dyDescent="0.3">
      <c r="B349" s="1"/>
      <c r="C349" s="6"/>
    </row>
    <row r="350" spans="2:3" ht="15.75" thickBot="1" x14ac:dyDescent="0.3">
      <c r="B350" s="1"/>
      <c r="C350" s="6"/>
    </row>
    <row r="351" spans="2:3" ht="15.75" thickBot="1" x14ac:dyDescent="0.3">
      <c r="B351" s="1"/>
      <c r="C351" s="6"/>
    </row>
    <row r="352" spans="2:3" ht="15.75" thickBot="1" x14ac:dyDescent="0.3">
      <c r="B352" s="1"/>
      <c r="C352" s="6"/>
    </row>
    <row r="353" spans="2:3" ht="15.75" thickBot="1" x14ac:dyDescent="0.3">
      <c r="B353" s="1"/>
      <c r="C353" s="6"/>
    </row>
    <row r="354" spans="2:3" ht="15.75" thickBot="1" x14ac:dyDescent="0.3">
      <c r="B354" s="1"/>
      <c r="C354" s="6"/>
    </row>
    <row r="355" spans="2:3" ht="15.75" thickBot="1" x14ac:dyDescent="0.3">
      <c r="B355" s="1"/>
      <c r="C355" s="6"/>
    </row>
    <row r="356" spans="2:3" ht="15.75" thickBot="1" x14ac:dyDescent="0.3">
      <c r="B356" s="1"/>
      <c r="C356" s="6"/>
    </row>
    <row r="357" spans="2:3" ht="15.75" thickBot="1" x14ac:dyDescent="0.3">
      <c r="B357" s="1"/>
      <c r="C357" s="6"/>
    </row>
    <row r="358" spans="2:3" ht="15.75" thickBot="1" x14ac:dyDescent="0.3">
      <c r="B358" s="1"/>
      <c r="C358" s="6"/>
    </row>
    <row r="359" spans="2:3" ht="15.75" thickBot="1" x14ac:dyDescent="0.3">
      <c r="B359" s="1"/>
      <c r="C359" s="6"/>
    </row>
    <row r="360" spans="2:3" ht="15.75" thickBot="1" x14ac:dyDescent="0.3">
      <c r="B360" s="1"/>
      <c r="C360" s="6"/>
    </row>
    <row r="361" spans="2:3" ht="15.75" thickBot="1" x14ac:dyDescent="0.3">
      <c r="B361" s="1"/>
      <c r="C361" s="6"/>
    </row>
    <row r="362" spans="2:3" ht="15.75" thickBot="1" x14ac:dyDescent="0.3">
      <c r="B362" s="1"/>
      <c r="C362" s="6"/>
    </row>
    <row r="363" spans="2:3" ht="15.75" thickBot="1" x14ac:dyDescent="0.3">
      <c r="B363" s="1"/>
      <c r="C363" s="6"/>
    </row>
    <row r="364" spans="2:3" ht="15.75" thickBot="1" x14ac:dyDescent="0.3">
      <c r="B364" s="1"/>
      <c r="C364" s="6"/>
    </row>
    <row r="365" spans="2:3" ht="15.75" thickBot="1" x14ac:dyDescent="0.3">
      <c r="B365" s="1"/>
      <c r="C365" s="6"/>
    </row>
    <row r="366" spans="2:3" ht="15.75" thickBot="1" x14ac:dyDescent="0.3">
      <c r="B366" s="1"/>
      <c r="C366" s="6"/>
    </row>
    <row r="367" spans="2:3" ht="15.75" thickBot="1" x14ac:dyDescent="0.3">
      <c r="B367" s="1"/>
      <c r="C367" s="6"/>
    </row>
    <row r="368" spans="2:3" ht="15.75" thickBot="1" x14ac:dyDescent="0.3">
      <c r="B368" s="1"/>
      <c r="C368" s="6"/>
    </row>
    <row r="369" spans="2:3" ht="15.75" thickBot="1" x14ac:dyDescent="0.3">
      <c r="B369" s="1"/>
      <c r="C369" s="6"/>
    </row>
    <row r="370" spans="2:3" ht="15.75" thickBot="1" x14ac:dyDescent="0.3">
      <c r="B370" s="1"/>
      <c r="C370" s="6"/>
    </row>
    <row r="371" spans="2:3" ht="15.75" thickBot="1" x14ac:dyDescent="0.3">
      <c r="B371" s="1"/>
      <c r="C371" s="6"/>
    </row>
    <row r="372" spans="2:3" ht="15.75" thickBot="1" x14ac:dyDescent="0.3">
      <c r="B372" s="1"/>
      <c r="C372" s="6"/>
    </row>
    <row r="373" spans="2:3" ht="15.75" thickBot="1" x14ac:dyDescent="0.3">
      <c r="B373" s="1"/>
      <c r="C373" s="6"/>
    </row>
    <row r="374" spans="2:3" ht="15.75" thickBot="1" x14ac:dyDescent="0.3">
      <c r="B374" s="1"/>
      <c r="C374" s="6"/>
    </row>
    <row r="375" spans="2:3" ht="15.75" thickBot="1" x14ac:dyDescent="0.3">
      <c r="B375" s="1"/>
      <c r="C375" s="6"/>
    </row>
    <row r="376" spans="2:3" ht="15.75" thickBot="1" x14ac:dyDescent="0.3">
      <c r="B376" s="1"/>
      <c r="C376" s="6"/>
    </row>
    <row r="377" spans="2:3" ht="15.75" thickBot="1" x14ac:dyDescent="0.3">
      <c r="B377" s="1"/>
      <c r="C377" s="6"/>
    </row>
    <row r="378" spans="2:3" ht="15.75" thickBot="1" x14ac:dyDescent="0.3">
      <c r="B378" s="1"/>
      <c r="C378" s="6"/>
    </row>
    <row r="379" spans="2:3" ht="15.75" thickBot="1" x14ac:dyDescent="0.3">
      <c r="B379" s="1"/>
      <c r="C379" s="6"/>
    </row>
    <row r="380" spans="2:3" ht="15.75" thickBot="1" x14ac:dyDescent="0.3">
      <c r="B380" s="1"/>
      <c r="C380" s="6"/>
    </row>
    <row r="381" spans="2:3" ht="15.75" thickBot="1" x14ac:dyDescent="0.3">
      <c r="B381" s="1"/>
      <c r="C381" s="6"/>
    </row>
    <row r="382" spans="2:3" ht="15.75" thickBot="1" x14ac:dyDescent="0.3">
      <c r="B382" s="1"/>
      <c r="C382" s="6"/>
    </row>
    <row r="383" spans="2:3" ht="15.75" thickBot="1" x14ac:dyDescent="0.3">
      <c r="B383" s="1"/>
      <c r="C383" s="6"/>
    </row>
    <row r="384" spans="2:3" ht="15.75" thickBot="1" x14ac:dyDescent="0.3">
      <c r="B384" s="1"/>
      <c r="C384" s="6"/>
    </row>
    <row r="385" spans="2:3" ht="15.75" thickBot="1" x14ac:dyDescent="0.3">
      <c r="B385" s="1"/>
      <c r="C385" s="6"/>
    </row>
    <row r="386" spans="2:3" ht="15.75" thickBot="1" x14ac:dyDescent="0.3">
      <c r="B386" s="1"/>
      <c r="C386" s="6"/>
    </row>
    <row r="387" spans="2:3" ht="15.75" thickBot="1" x14ac:dyDescent="0.3">
      <c r="B387" s="1"/>
      <c r="C387" s="6"/>
    </row>
    <row r="388" spans="2:3" ht="15.75" thickBot="1" x14ac:dyDescent="0.3">
      <c r="B388" s="1"/>
      <c r="C388" s="6"/>
    </row>
    <row r="389" spans="2:3" ht="15.75" thickBot="1" x14ac:dyDescent="0.3">
      <c r="B389" s="1"/>
      <c r="C389" s="6"/>
    </row>
    <row r="390" spans="2:3" ht="15.75" thickBot="1" x14ac:dyDescent="0.3">
      <c r="B390" s="1"/>
      <c r="C390" s="6"/>
    </row>
    <row r="391" spans="2:3" ht="15.75" thickBot="1" x14ac:dyDescent="0.3">
      <c r="B391" s="1"/>
      <c r="C391" s="6"/>
    </row>
    <row r="392" spans="2:3" ht="15.75" thickBot="1" x14ac:dyDescent="0.3">
      <c r="B392" s="1"/>
      <c r="C392" s="6"/>
    </row>
    <row r="393" spans="2:3" ht="15.75" thickBot="1" x14ac:dyDescent="0.3">
      <c r="B393" s="1"/>
      <c r="C393" s="6"/>
    </row>
    <row r="394" spans="2:3" ht="15.75" thickBot="1" x14ac:dyDescent="0.3">
      <c r="B394" s="1"/>
      <c r="C394" s="6"/>
    </row>
    <row r="395" spans="2:3" ht="15.75" thickBot="1" x14ac:dyDescent="0.3">
      <c r="B395" s="1"/>
      <c r="C395" s="6"/>
    </row>
    <row r="396" spans="2:3" ht="15.75" thickBot="1" x14ac:dyDescent="0.3">
      <c r="B396" s="1"/>
      <c r="C396" s="6"/>
    </row>
    <row r="397" spans="2:3" ht="15.75" thickBot="1" x14ac:dyDescent="0.3">
      <c r="B397" s="1"/>
      <c r="C397" s="6"/>
    </row>
    <row r="398" spans="2:3" ht="15.75" thickBot="1" x14ac:dyDescent="0.3">
      <c r="B398" s="1"/>
      <c r="C398" s="6"/>
    </row>
    <row r="399" spans="2:3" ht="15.75" thickBot="1" x14ac:dyDescent="0.3">
      <c r="B399" s="1"/>
      <c r="C399" s="6"/>
    </row>
    <row r="400" spans="2:3" ht="15.75" thickBot="1" x14ac:dyDescent="0.3">
      <c r="B400" s="1"/>
      <c r="C400" s="6"/>
    </row>
    <row r="401" spans="2:3" ht="15.75" thickBot="1" x14ac:dyDescent="0.3">
      <c r="B401" s="1"/>
      <c r="C401" s="6"/>
    </row>
    <row r="402" spans="2:3" ht="15.75" thickBot="1" x14ac:dyDescent="0.3">
      <c r="B402" s="1"/>
      <c r="C402" s="6"/>
    </row>
    <row r="403" spans="2:3" ht="15.75" thickBot="1" x14ac:dyDescent="0.3">
      <c r="B403" s="1"/>
      <c r="C403" s="6"/>
    </row>
    <row r="404" spans="2:3" ht="15.75" thickBot="1" x14ac:dyDescent="0.3">
      <c r="B404" s="1"/>
      <c r="C404" s="6"/>
    </row>
    <row r="405" spans="2:3" ht="15.75" thickBot="1" x14ac:dyDescent="0.3">
      <c r="B405" s="1"/>
      <c r="C405" s="6"/>
    </row>
    <row r="406" spans="2:3" ht="15.75" thickBot="1" x14ac:dyDescent="0.3">
      <c r="B406" s="1"/>
      <c r="C406" s="6"/>
    </row>
    <row r="407" spans="2:3" ht="15.75" thickBot="1" x14ac:dyDescent="0.3">
      <c r="B407" s="1"/>
      <c r="C407" s="6"/>
    </row>
    <row r="408" spans="2:3" ht="15.75" thickBot="1" x14ac:dyDescent="0.3">
      <c r="B408" s="1"/>
      <c r="C408" s="6"/>
    </row>
    <row r="409" spans="2:3" ht="15.75" thickBot="1" x14ac:dyDescent="0.3">
      <c r="B409" s="1"/>
      <c r="C409" s="6"/>
    </row>
    <row r="410" spans="2:3" ht="15.75" thickBot="1" x14ac:dyDescent="0.3">
      <c r="B410" s="1"/>
      <c r="C410" s="6"/>
    </row>
    <row r="411" spans="2:3" ht="15.75" thickBot="1" x14ac:dyDescent="0.3">
      <c r="B411" s="1"/>
      <c r="C411" s="6"/>
    </row>
    <row r="412" spans="2:3" ht="15.75" thickBot="1" x14ac:dyDescent="0.3">
      <c r="B412" s="1"/>
      <c r="C412" s="6"/>
    </row>
    <row r="413" spans="2:3" ht="15.75" thickBot="1" x14ac:dyDescent="0.3">
      <c r="B413" s="1"/>
      <c r="C413" s="6"/>
    </row>
    <row r="414" spans="2:3" ht="15.75" thickBot="1" x14ac:dyDescent="0.3">
      <c r="B414" s="1"/>
      <c r="C414" s="6"/>
    </row>
    <row r="415" spans="2:3" ht="15.75" thickBot="1" x14ac:dyDescent="0.3">
      <c r="B415" s="1"/>
      <c r="C415" s="6"/>
    </row>
    <row r="416" spans="2:3" ht="15.75" thickBot="1" x14ac:dyDescent="0.3">
      <c r="B416" s="1"/>
      <c r="C416" s="6"/>
    </row>
    <row r="417" spans="2:3" ht="15.75" thickBot="1" x14ac:dyDescent="0.3">
      <c r="B417" s="1"/>
      <c r="C417" s="6"/>
    </row>
    <row r="418" spans="2:3" ht="15.75" thickBot="1" x14ac:dyDescent="0.3">
      <c r="B418" s="1"/>
      <c r="C418" s="6"/>
    </row>
    <row r="419" spans="2:3" ht="15.75" thickBot="1" x14ac:dyDescent="0.3">
      <c r="B419" s="1"/>
      <c r="C419" s="6"/>
    </row>
    <row r="420" spans="2:3" ht="15.75" thickBot="1" x14ac:dyDescent="0.3">
      <c r="B420" s="1"/>
      <c r="C420" s="6"/>
    </row>
    <row r="421" spans="2:3" ht="15.75" thickBot="1" x14ac:dyDescent="0.3">
      <c r="B421" s="1"/>
      <c r="C421" s="6"/>
    </row>
    <row r="422" spans="2:3" ht="15.75" thickBot="1" x14ac:dyDescent="0.3">
      <c r="B422" s="1"/>
      <c r="C422" s="6"/>
    </row>
    <row r="423" spans="2:3" ht="15.75" thickBot="1" x14ac:dyDescent="0.3">
      <c r="B423" s="1"/>
      <c r="C423" s="6"/>
    </row>
    <row r="424" spans="2:3" ht="15.75" thickBot="1" x14ac:dyDescent="0.3">
      <c r="B424" s="1"/>
      <c r="C424" s="6"/>
    </row>
    <row r="425" spans="2:3" ht="15.75" thickBot="1" x14ac:dyDescent="0.3">
      <c r="B425" s="1"/>
      <c r="C425" s="6"/>
    </row>
    <row r="426" spans="2:3" ht="15.75" thickBot="1" x14ac:dyDescent="0.3">
      <c r="B426" s="1"/>
      <c r="C426" s="6"/>
    </row>
    <row r="427" spans="2:3" ht="15.75" thickBot="1" x14ac:dyDescent="0.3">
      <c r="B427" s="1"/>
      <c r="C427" s="6"/>
    </row>
    <row r="428" spans="2:3" ht="15.75" thickBot="1" x14ac:dyDescent="0.3">
      <c r="B428" s="1"/>
      <c r="C428" s="6"/>
    </row>
    <row r="429" spans="2:3" ht="15.75" thickBot="1" x14ac:dyDescent="0.3">
      <c r="B429" s="1"/>
      <c r="C429" s="6"/>
    </row>
    <row r="430" spans="2:3" ht="15.75" thickBot="1" x14ac:dyDescent="0.3">
      <c r="B430" s="1"/>
      <c r="C430" s="6"/>
    </row>
    <row r="431" spans="2:3" ht="15.75" thickBot="1" x14ac:dyDescent="0.3">
      <c r="B431" s="1"/>
      <c r="C431" s="6"/>
    </row>
    <row r="432" spans="2:3" ht="15.75" thickBot="1" x14ac:dyDescent="0.3">
      <c r="B432" s="1"/>
      <c r="C432" s="6"/>
    </row>
    <row r="433" spans="2:3" ht="15.75" thickBot="1" x14ac:dyDescent="0.3">
      <c r="B433" s="1"/>
      <c r="C433" s="6"/>
    </row>
    <row r="434" spans="2:3" ht="15.75" thickBot="1" x14ac:dyDescent="0.3">
      <c r="B434" s="1"/>
      <c r="C434" s="6"/>
    </row>
    <row r="435" spans="2:3" ht="15.75" thickBot="1" x14ac:dyDescent="0.3">
      <c r="B435" s="1"/>
      <c r="C435" s="6"/>
    </row>
    <row r="436" spans="2:3" ht="15.75" thickBot="1" x14ac:dyDescent="0.3">
      <c r="B436" s="1"/>
      <c r="C436" s="6"/>
    </row>
    <row r="437" spans="2:3" ht="15.75" thickBot="1" x14ac:dyDescent="0.3">
      <c r="B437" s="1"/>
      <c r="C437" s="6"/>
    </row>
    <row r="438" spans="2:3" ht="15.75" thickBot="1" x14ac:dyDescent="0.3">
      <c r="B438" s="1"/>
      <c r="C438" s="6"/>
    </row>
    <row r="439" spans="2:3" ht="15.75" thickBot="1" x14ac:dyDescent="0.3">
      <c r="B439" s="1"/>
      <c r="C439" s="6"/>
    </row>
    <row r="440" spans="2:3" ht="15.75" thickBot="1" x14ac:dyDescent="0.3">
      <c r="B440" s="1"/>
      <c r="C440" s="6"/>
    </row>
    <row r="441" spans="2:3" ht="15.75" thickBot="1" x14ac:dyDescent="0.3">
      <c r="B441" s="1"/>
      <c r="C441" s="6"/>
    </row>
    <row r="442" spans="2:3" ht="15.75" thickBot="1" x14ac:dyDescent="0.3">
      <c r="B442" s="1"/>
      <c r="C442" s="6"/>
    </row>
    <row r="443" spans="2:3" ht="15.75" thickBot="1" x14ac:dyDescent="0.3">
      <c r="B443" s="1"/>
      <c r="C443" s="6"/>
    </row>
    <row r="444" spans="2:3" ht="15.75" thickBot="1" x14ac:dyDescent="0.3">
      <c r="B444" s="1"/>
      <c r="C444" s="6"/>
    </row>
    <row r="445" spans="2:3" ht="15.75" thickBot="1" x14ac:dyDescent="0.3">
      <c r="B445" s="1"/>
      <c r="C445" s="6"/>
    </row>
    <row r="446" spans="2:3" ht="15.75" thickBot="1" x14ac:dyDescent="0.3">
      <c r="B446" s="1"/>
      <c r="C446" s="6"/>
    </row>
    <row r="447" spans="2:3" ht="15.75" thickBot="1" x14ac:dyDescent="0.3">
      <c r="B447" s="1"/>
      <c r="C447" s="6"/>
    </row>
    <row r="448" spans="2:3" ht="15.75" thickBot="1" x14ac:dyDescent="0.3">
      <c r="B448" s="1"/>
      <c r="C448" s="6"/>
    </row>
    <row r="449" spans="2:3" ht="15.75" thickBot="1" x14ac:dyDescent="0.3">
      <c r="B449" s="1"/>
      <c r="C449" s="6"/>
    </row>
    <row r="450" spans="2:3" ht="15.75" thickBot="1" x14ac:dyDescent="0.3">
      <c r="B450" s="1"/>
      <c r="C450" s="6"/>
    </row>
    <row r="451" spans="2:3" ht="15.75" thickBot="1" x14ac:dyDescent="0.3">
      <c r="B451" s="1"/>
      <c r="C451" s="6"/>
    </row>
    <row r="452" spans="2:3" ht="15.75" thickBot="1" x14ac:dyDescent="0.3">
      <c r="B452" s="1"/>
      <c r="C452" s="6"/>
    </row>
    <row r="453" spans="2:3" ht="15.75" thickBot="1" x14ac:dyDescent="0.3">
      <c r="B453" s="1"/>
      <c r="C453" s="6"/>
    </row>
    <row r="454" spans="2:3" ht="15.75" thickBot="1" x14ac:dyDescent="0.3">
      <c r="B454" s="1"/>
      <c r="C454" s="6"/>
    </row>
    <row r="455" spans="2:3" ht="15.75" thickBot="1" x14ac:dyDescent="0.3">
      <c r="B455" s="1"/>
      <c r="C455" s="6"/>
    </row>
    <row r="456" spans="2:3" ht="15.75" thickBot="1" x14ac:dyDescent="0.3">
      <c r="B456" s="1"/>
      <c r="C456" s="6"/>
    </row>
    <row r="457" spans="2:3" ht="15.75" thickBot="1" x14ac:dyDescent="0.3">
      <c r="B457" s="1"/>
      <c r="C457" s="6"/>
    </row>
    <row r="458" spans="2:3" ht="15.75" thickBot="1" x14ac:dyDescent="0.3">
      <c r="B458" s="1"/>
      <c r="C458" s="6"/>
    </row>
    <row r="459" spans="2:3" ht="15.75" thickBot="1" x14ac:dyDescent="0.3">
      <c r="B459" s="1"/>
      <c r="C459" s="6"/>
    </row>
    <row r="460" spans="2:3" ht="15.75" thickBot="1" x14ac:dyDescent="0.3">
      <c r="B460" s="1"/>
      <c r="C460" s="6"/>
    </row>
    <row r="461" spans="2:3" ht="15.75" thickBot="1" x14ac:dyDescent="0.3">
      <c r="B461" s="1"/>
      <c r="C461" s="6"/>
    </row>
    <row r="462" spans="2:3" ht="15.75" thickBot="1" x14ac:dyDescent="0.3">
      <c r="B462" s="1"/>
      <c r="C462" s="6"/>
    </row>
    <row r="463" spans="2:3" ht="15.75" thickBot="1" x14ac:dyDescent="0.3">
      <c r="B463" s="1"/>
      <c r="C463" s="6"/>
    </row>
    <row r="464" spans="2:3" ht="15.75" thickBot="1" x14ac:dyDescent="0.3">
      <c r="B464" s="1"/>
      <c r="C464" s="6"/>
    </row>
    <row r="465" spans="2:3" ht="15.75" thickBot="1" x14ac:dyDescent="0.3">
      <c r="B465" s="1"/>
      <c r="C465" s="6"/>
    </row>
    <row r="466" spans="2:3" ht="15.75" thickBot="1" x14ac:dyDescent="0.3">
      <c r="B466" s="1"/>
      <c r="C466" s="6"/>
    </row>
    <row r="467" spans="2:3" ht="15.75" thickBot="1" x14ac:dyDescent="0.3">
      <c r="B467" s="1"/>
      <c r="C467" s="6"/>
    </row>
    <row r="468" spans="2:3" ht="15.75" thickBot="1" x14ac:dyDescent="0.3">
      <c r="B468" s="1"/>
      <c r="C468" s="6"/>
    </row>
    <row r="469" spans="2:3" ht="15.75" thickBot="1" x14ac:dyDescent="0.3">
      <c r="B469" s="1"/>
      <c r="C469" s="6"/>
    </row>
    <row r="470" spans="2:3" ht="15.75" thickBot="1" x14ac:dyDescent="0.3">
      <c r="B470" s="1"/>
      <c r="C470" s="6"/>
    </row>
    <row r="471" spans="2:3" ht="15.75" thickBot="1" x14ac:dyDescent="0.3">
      <c r="B471" s="1"/>
      <c r="C471" s="6"/>
    </row>
    <row r="472" spans="2:3" ht="15.75" thickBot="1" x14ac:dyDescent="0.3">
      <c r="B472" s="1"/>
      <c r="C472" s="6"/>
    </row>
    <row r="473" spans="2:3" ht="15.75" thickBot="1" x14ac:dyDescent="0.3">
      <c r="B473" s="1"/>
      <c r="C473" s="6"/>
    </row>
    <row r="474" spans="2:3" ht="15.75" thickBot="1" x14ac:dyDescent="0.3">
      <c r="B474" s="1"/>
      <c r="C474" s="6"/>
    </row>
    <row r="475" spans="2:3" ht="15.75" thickBot="1" x14ac:dyDescent="0.3">
      <c r="B475" s="1"/>
      <c r="C475" s="6"/>
    </row>
    <row r="476" spans="2:3" ht="15.75" thickBot="1" x14ac:dyDescent="0.3">
      <c r="B476" s="1"/>
      <c r="C476" s="6"/>
    </row>
    <row r="477" spans="2:3" ht="15.75" thickBot="1" x14ac:dyDescent="0.3">
      <c r="B477" s="1"/>
      <c r="C477" s="6"/>
    </row>
    <row r="478" spans="2:3" ht="15.75" thickBot="1" x14ac:dyDescent="0.3">
      <c r="B478" s="1"/>
      <c r="C478" s="6"/>
    </row>
    <row r="479" spans="2:3" ht="15.75" thickBot="1" x14ac:dyDescent="0.3">
      <c r="B479" s="1"/>
      <c r="C479" s="6"/>
    </row>
    <row r="480" spans="2:3" ht="15.75" thickBot="1" x14ac:dyDescent="0.3">
      <c r="B480" s="1"/>
      <c r="C480" s="6"/>
    </row>
    <row r="481" spans="2:3" ht="15.75" thickBot="1" x14ac:dyDescent="0.3">
      <c r="B481" s="1"/>
      <c r="C481" s="6"/>
    </row>
    <row r="482" spans="2:3" ht="15.75" thickBot="1" x14ac:dyDescent="0.3">
      <c r="B482" s="1"/>
      <c r="C482" s="6"/>
    </row>
    <row r="483" spans="2:3" ht="15.75" thickBot="1" x14ac:dyDescent="0.3">
      <c r="B483" s="1"/>
      <c r="C483" s="6"/>
    </row>
    <row r="484" spans="2:3" ht="15.75" thickBot="1" x14ac:dyDescent="0.3">
      <c r="B484" s="1"/>
      <c r="C484" s="6"/>
    </row>
    <row r="485" spans="2:3" ht="15.75" thickBot="1" x14ac:dyDescent="0.3">
      <c r="B485" s="1"/>
      <c r="C485" s="6"/>
    </row>
    <row r="486" spans="2:3" ht="15.75" thickBot="1" x14ac:dyDescent="0.3">
      <c r="B486" s="1"/>
      <c r="C486" s="6"/>
    </row>
    <row r="487" spans="2:3" ht="15.75" thickBot="1" x14ac:dyDescent="0.3">
      <c r="B487" s="1"/>
      <c r="C487" s="6"/>
    </row>
    <row r="488" spans="2:3" ht="15.75" thickBot="1" x14ac:dyDescent="0.3">
      <c r="B488" s="1"/>
      <c r="C488" s="6"/>
    </row>
    <row r="489" spans="2:3" ht="15.75" thickBot="1" x14ac:dyDescent="0.3">
      <c r="B489" s="1"/>
      <c r="C489" s="6"/>
    </row>
    <row r="490" spans="2:3" ht="15.75" thickBot="1" x14ac:dyDescent="0.3">
      <c r="B490" s="1"/>
      <c r="C490" s="6"/>
    </row>
    <row r="491" spans="2:3" ht="15.75" thickBot="1" x14ac:dyDescent="0.3">
      <c r="B491" s="1"/>
      <c r="C491" s="6"/>
    </row>
    <row r="492" spans="2:3" ht="15.75" thickBot="1" x14ac:dyDescent="0.3">
      <c r="B492" s="1"/>
      <c r="C492" s="6"/>
    </row>
    <row r="493" spans="2:3" ht="15.75" thickBot="1" x14ac:dyDescent="0.3">
      <c r="B493" s="1"/>
      <c r="C493" s="6"/>
    </row>
    <row r="494" spans="2:3" ht="15.75" thickBot="1" x14ac:dyDescent="0.3">
      <c r="B494" s="1"/>
      <c r="C494" s="6"/>
    </row>
    <row r="495" spans="2:3" ht="15.75" thickBot="1" x14ac:dyDescent="0.3">
      <c r="B495" s="1"/>
      <c r="C495" s="6"/>
    </row>
    <row r="496" spans="2:3" ht="15.75" thickBot="1" x14ac:dyDescent="0.3">
      <c r="B496" s="1"/>
      <c r="C496" s="6"/>
    </row>
    <row r="497" spans="2:3" ht="15.75" thickBot="1" x14ac:dyDescent="0.3">
      <c r="B497" s="1"/>
      <c r="C497" s="6"/>
    </row>
    <row r="498" spans="2:3" ht="15.75" thickBot="1" x14ac:dyDescent="0.3">
      <c r="B498" s="1"/>
      <c r="C498" s="6"/>
    </row>
    <row r="499" spans="2:3" ht="15.75" thickBot="1" x14ac:dyDescent="0.3">
      <c r="B499" s="1"/>
      <c r="C499" s="6"/>
    </row>
    <row r="500" spans="2:3" ht="15.75" thickBot="1" x14ac:dyDescent="0.3">
      <c r="B500" s="1"/>
      <c r="C500" s="6"/>
    </row>
    <row r="501" spans="2:3" ht="15.75" thickBot="1" x14ac:dyDescent="0.3">
      <c r="B501" s="1"/>
      <c r="C501" s="6"/>
    </row>
    <row r="502" spans="2:3" ht="15.75" thickBot="1" x14ac:dyDescent="0.3">
      <c r="B502" s="1"/>
      <c r="C502" s="6"/>
    </row>
    <row r="503" spans="2:3" ht="15.75" thickBot="1" x14ac:dyDescent="0.3">
      <c r="B503" s="1"/>
      <c r="C503" s="6"/>
    </row>
    <row r="504" spans="2:3" ht="15.75" thickBot="1" x14ac:dyDescent="0.3">
      <c r="B504" s="1"/>
      <c r="C504" s="6"/>
    </row>
    <row r="505" spans="2:3" ht="15.75" thickBot="1" x14ac:dyDescent="0.3">
      <c r="B505" s="1"/>
      <c r="C505" s="6"/>
    </row>
    <row r="506" spans="2:3" ht="15.75" thickBot="1" x14ac:dyDescent="0.3">
      <c r="B506" s="1"/>
      <c r="C506" s="6"/>
    </row>
    <row r="507" spans="2:3" ht="15.75" thickBot="1" x14ac:dyDescent="0.3">
      <c r="B507" s="1"/>
      <c r="C507" s="6"/>
    </row>
    <row r="508" spans="2:3" ht="15.75" thickBot="1" x14ac:dyDescent="0.3">
      <c r="B508" s="1"/>
      <c r="C508" s="6"/>
    </row>
    <row r="509" spans="2:3" ht="15.75" thickBot="1" x14ac:dyDescent="0.3">
      <c r="B509" s="1"/>
      <c r="C509" s="6"/>
    </row>
    <row r="510" spans="2:3" ht="15.75" thickBot="1" x14ac:dyDescent="0.3">
      <c r="B510" s="1"/>
      <c r="C510" s="6"/>
    </row>
    <row r="511" spans="2:3" ht="15.75" thickBot="1" x14ac:dyDescent="0.3">
      <c r="B511" s="1"/>
      <c r="C511" s="6"/>
    </row>
    <row r="512" spans="2:3" ht="15.75" thickBot="1" x14ac:dyDescent="0.3">
      <c r="B512" s="1"/>
      <c r="C512" s="6"/>
    </row>
    <row r="513" spans="2:3" ht="15.75" thickBot="1" x14ac:dyDescent="0.3">
      <c r="B513" s="1"/>
      <c r="C513" s="6"/>
    </row>
    <row r="514" spans="2:3" ht="15.75" thickBot="1" x14ac:dyDescent="0.3">
      <c r="B514" s="1"/>
      <c r="C514" s="6"/>
    </row>
    <row r="515" spans="2:3" ht="15.75" thickBot="1" x14ac:dyDescent="0.3">
      <c r="B515" s="1"/>
      <c r="C515" s="6"/>
    </row>
    <row r="516" spans="2:3" ht="15.75" thickBot="1" x14ac:dyDescent="0.3">
      <c r="B516" s="1"/>
      <c r="C516" s="6"/>
    </row>
    <row r="517" spans="2:3" ht="15.75" thickBot="1" x14ac:dyDescent="0.3">
      <c r="B517" s="1"/>
      <c r="C517" s="6"/>
    </row>
    <row r="518" spans="2:3" ht="15.75" thickBot="1" x14ac:dyDescent="0.3">
      <c r="B518" s="1"/>
      <c r="C518" s="6"/>
    </row>
    <row r="519" spans="2:3" ht="15.75" thickBot="1" x14ac:dyDescent="0.3">
      <c r="B519" s="1"/>
      <c r="C519" s="6"/>
    </row>
    <row r="520" spans="2:3" ht="15.75" thickBot="1" x14ac:dyDescent="0.3">
      <c r="B520" s="1"/>
      <c r="C520" s="6"/>
    </row>
    <row r="521" spans="2:3" ht="15.75" thickBot="1" x14ac:dyDescent="0.3">
      <c r="B521" s="1"/>
      <c r="C521" s="6"/>
    </row>
    <row r="522" spans="2:3" ht="15.75" thickBot="1" x14ac:dyDescent="0.3">
      <c r="B522" s="1"/>
      <c r="C522" s="6"/>
    </row>
    <row r="523" spans="2:3" ht="15.75" thickBot="1" x14ac:dyDescent="0.3">
      <c r="B523" s="1"/>
      <c r="C523" s="6"/>
    </row>
    <row r="524" spans="2:3" ht="15.75" thickBot="1" x14ac:dyDescent="0.3">
      <c r="B524" s="1"/>
      <c r="C524" s="6"/>
    </row>
    <row r="525" spans="2:3" ht="15.75" thickBot="1" x14ac:dyDescent="0.3">
      <c r="B525" s="1"/>
      <c r="C525" s="6"/>
    </row>
    <row r="526" spans="2:3" ht="15.75" thickBot="1" x14ac:dyDescent="0.3">
      <c r="B526" s="1"/>
      <c r="C526" s="6"/>
    </row>
    <row r="527" spans="2:3" ht="15.75" thickBot="1" x14ac:dyDescent="0.3">
      <c r="B527" s="1"/>
      <c r="C527" s="6"/>
    </row>
    <row r="528" spans="2:3" ht="15.75" thickBot="1" x14ac:dyDescent="0.3">
      <c r="B528" s="1"/>
      <c r="C528" s="6"/>
    </row>
    <row r="529" spans="2:3" ht="15.75" thickBot="1" x14ac:dyDescent="0.3">
      <c r="B529" s="1"/>
      <c r="C529" s="6"/>
    </row>
    <row r="530" spans="2:3" ht="15.75" thickBot="1" x14ac:dyDescent="0.3">
      <c r="B530" s="1"/>
      <c r="C530" s="6"/>
    </row>
    <row r="531" spans="2:3" ht="15.75" thickBot="1" x14ac:dyDescent="0.3">
      <c r="B531" s="1"/>
      <c r="C531" s="6"/>
    </row>
    <row r="532" spans="2:3" ht="15.75" thickBot="1" x14ac:dyDescent="0.3">
      <c r="B532" s="1"/>
      <c r="C532" s="6"/>
    </row>
    <row r="533" spans="2:3" ht="15.75" thickBot="1" x14ac:dyDescent="0.3">
      <c r="B533" s="1"/>
      <c r="C533" s="6"/>
    </row>
    <row r="534" spans="2:3" ht="15.75" thickBot="1" x14ac:dyDescent="0.3">
      <c r="B534" s="1"/>
      <c r="C534" s="6"/>
    </row>
    <row r="535" spans="2:3" ht="15.75" thickBot="1" x14ac:dyDescent="0.3">
      <c r="B535" s="1"/>
      <c r="C535" s="6"/>
    </row>
    <row r="536" spans="2:3" ht="15.75" thickBot="1" x14ac:dyDescent="0.3">
      <c r="B536" s="1"/>
      <c r="C536" s="6"/>
    </row>
    <row r="537" spans="2:3" ht="15.75" thickBot="1" x14ac:dyDescent="0.3">
      <c r="B537" s="1"/>
      <c r="C537" s="6"/>
    </row>
    <row r="538" spans="2:3" ht="15.75" thickBot="1" x14ac:dyDescent="0.3">
      <c r="B538" s="1"/>
      <c r="C538" s="6"/>
    </row>
    <row r="539" spans="2:3" ht="15.75" thickBot="1" x14ac:dyDescent="0.3">
      <c r="B539" s="1"/>
      <c r="C539" s="6"/>
    </row>
    <row r="540" spans="2:3" ht="15.75" thickBot="1" x14ac:dyDescent="0.3">
      <c r="B540" s="1"/>
      <c r="C540" s="6"/>
    </row>
    <row r="541" spans="2:3" ht="15.75" thickBot="1" x14ac:dyDescent="0.3">
      <c r="B541" s="1"/>
      <c r="C541" s="6"/>
    </row>
    <row r="542" spans="2:3" ht="15.75" thickBot="1" x14ac:dyDescent="0.3">
      <c r="B542" s="1"/>
      <c r="C542" s="6"/>
    </row>
    <row r="543" spans="2:3" ht="15.75" thickBot="1" x14ac:dyDescent="0.3">
      <c r="B543" s="1"/>
      <c r="C543" s="6"/>
    </row>
    <row r="544" spans="2:3" ht="15.75" thickBot="1" x14ac:dyDescent="0.3">
      <c r="B544" s="1"/>
      <c r="C544" s="6"/>
    </row>
    <row r="545" spans="2:3" ht="15.75" thickBot="1" x14ac:dyDescent="0.3">
      <c r="B545" s="1"/>
      <c r="C545" s="6"/>
    </row>
    <row r="546" spans="2:3" ht="15.75" thickBot="1" x14ac:dyDescent="0.3">
      <c r="B546" s="1"/>
      <c r="C546" s="6"/>
    </row>
    <row r="547" spans="2:3" ht="15.75" thickBot="1" x14ac:dyDescent="0.3">
      <c r="B547" s="1"/>
      <c r="C547" s="6"/>
    </row>
    <row r="548" spans="2:3" ht="15.75" thickBot="1" x14ac:dyDescent="0.3">
      <c r="B548" s="1"/>
      <c r="C548" s="6"/>
    </row>
    <row r="549" spans="2:3" ht="15.75" thickBot="1" x14ac:dyDescent="0.3">
      <c r="B549" s="1"/>
      <c r="C549" s="6"/>
    </row>
    <row r="550" spans="2:3" ht="15.75" thickBot="1" x14ac:dyDescent="0.3">
      <c r="B550" s="1"/>
      <c r="C550" s="6"/>
    </row>
    <row r="551" spans="2:3" ht="15.75" thickBot="1" x14ac:dyDescent="0.3">
      <c r="B551" s="1"/>
      <c r="C551" s="6"/>
    </row>
    <row r="552" spans="2:3" ht="15.75" thickBot="1" x14ac:dyDescent="0.3">
      <c r="B552" s="1"/>
      <c r="C552" s="6"/>
    </row>
    <row r="553" spans="2:3" ht="15.75" thickBot="1" x14ac:dyDescent="0.3">
      <c r="B553" s="1"/>
      <c r="C553" s="6"/>
    </row>
    <row r="554" spans="2:3" ht="15.75" thickBot="1" x14ac:dyDescent="0.3">
      <c r="B554" s="1"/>
      <c r="C554" s="6"/>
    </row>
    <row r="555" spans="2:3" ht="15.75" thickBot="1" x14ac:dyDescent="0.3">
      <c r="B555" s="1"/>
      <c r="C555" s="6"/>
    </row>
    <row r="556" spans="2:3" ht="15.75" thickBot="1" x14ac:dyDescent="0.3">
      <c r="B556" s="1"/>
      <c r="C556" s="6"/>
    </row>
    <row r="557" spans="2:3" ht="15.75" thickBot="1" x14ac:dyDescent="0.3">
      <c r="B557" s="1"/>
      <c r="C557" s="6"/>
    </row>
    <row r="558" spans="2:3" ht="15.75" thickBot="1" x14ac:dyDescent="0.3">
      <c r="B558" s="1"/>
      <c r="C558" s="6"/>
    </row>
    <row r="559" spans="2:3" ht="15.75" thickBot="1" x14ac:dyDescent="0.3">
      <c r="B559" s="1"/>
      <c r="C559" s="6"/>
    </row>
    <row r="560" spans="2:3" ht="15.75" thickBot="1" x14ac:dyDescent="0.3">
      <c r="B560" s="1"/>
      <c r="C560" s="6"/>
    </row>
    <row r="561" spans="2:3" ht="15.75" thickBot="1" x14ac:dyDescent="0.3">
      <c r="B561" s="1"/>
      <c r="C561" s="6"/>
    </row>
    <row r="562" spans="2:3" ht="15.75" thickBot="1" x14ac:dyDescent="0.3">
      <c r="B562" s="1"/>
      <c r="C562" s="6"/>
    </row>
    <row r="563" spans="2:3" ht="15.75" thickBot="1" x14ac:dyDescent="0.3">
      <c r="B563" s="1"/>
      <c r="C563" s="6"/>
    </row>
    <row r="564" spans="2:3" ht="15.75" thickBot="1" x14ac:dyDescent="0.3">
      <c r="B564" s="1"/>
      <c r="C564" s="6"/>
    </row>
    <row r="565" spans="2:3" ht="15.75" thickBot="1" x14ac:dyDescent="0.3">
      <c r="B565" s="1"/>
      <c r="C565" s="6"/>
    </row>
    <row r="566" spans="2:3" ht="15.75" thickBot="1" x14ac:dyDescent="0.3">
      <c r="B566" s="1"/>
      <c r="C566" s="6"/>
    </row>
    <row r="567" spans="2:3" ht="15.75" thickBot="1" x14ac:dyDescent="0.3">
      <c r="B567" s="1"/>
      <c r="C567" s="6"/>
    </row>
    <row r="568" spans="2:3" ht="15.75" thickBot="1" x14ac:dyDescent="0.3">
      <c r="B568" s="1"/>
      <c r="C568" s="6"/>
    </row>
    <row r="569" spans="2:3" ht="15.75" thickBot="1" x14ac:dyDescent="0.3">
      <c r="B569" s="1"/>
      <c r="C569" s="6"/>
    </row>
    <row r="570" spans="2:3" ht="15.75" thickBot="1" x14ac:dyDescent="0.3">
      <c r="B570" s="1"/>
      <c r="C570" s="6"/>
    </row>
    <row r="571" spans="2:3" ht="15.75" thickBot="1" x14ac:dyDescent="0.3">
      <c r="B571" s="1"/>
      <c r="C571" s="6"/>
    </row>
    <row r="572" spans="2:3" ht="15.75" thickBot="1" x14ac:dyDescent="0.3">
      <c r="B572" s="1"/>
      <c r="C572" s="6"/>
    </row>
    <row r="573" spans="2:3" ht="15.75" thickBot="1" x14ac:dyDescent="0.3">
      <c r="B573" s="1"/>
      <c r="C573" s="6"/>
    </row>
    <row r="574" spans="2:3" ht="15.75" thickBot="1" x14ac:dyDescent="0.3">
      <c r="B574" s="1"/>
      <c r="C574" s="6"/>
    </row>
    <row r="575" spans="2:3" ht="15.75" thickBot="1" x14ac:dyDescent="0.3">
      <c r="B575" s="1"/>
      <c r="C575" s="6"/>
    </row>
    <row r="576" spans="2:3" ht="15.75" thickBot="1" x14ac:dyDescent="0.3">
      <c r="B576" s="1"/>
      <c r="C576" s="6"/>
    </row>
    <row r="577" spans="2:3" ht="15.75" thickBot="1" x14ac:dyDescent="0.3">
      <c r="B577" s="1"/>
      <c r="C577" s="6"/>
    </row>
    <row r="578" spans="2:3" ht="15.75" thickBot="1" x14ac:dyDescent="0.3">
      <c r="B578" s="1"/>
      <c r="C578" s="6"/>
    </row>
    <row r="579" spans="2:3" ht="15.75" thickBot="1" x14ac:dyDescent="0.3">
      <c r="B579" s="1"/>
      <c r="C579" s="6"/>
    </row>
    <row r="580" spans="2:3" ht="15.75" thickBot="1" x14ac:dyDescent="0.3">
      <c r="B580" s="1"/>
      <c r="C580" s="6"/>
    </row>
    <row r="581" spans="2:3" ht="15.75" thickBot="1" x14ac:dyDescent="0.3">
      <c r="B581" s="1"/>
      <c r="C581" s="6"/>
    </row>
    <row r="582" spans="2:3" ht="15.75" thickBot="1" x14ac:dyDescent="0.3">
      <c r="B582" s="1"/>
      <c r="C582" s="6"/>
    </row>
    <row r="583" spans="2:3" ht="15.75" thickBot="1" x14ac:dyDescent="0.3">
      <c r="B583" s="1"/>
      <c r="C583" s="6"/>
    </row>
    <row r="584" spans="2:3" ht="15.75" thickBot="1" x14ac:dyDescent="0.3">
      <c r="B584" s="1"/>
      <c r="C584" s="6"/>
    </row>
    <row r="585" spans="2:3" ht="15.75" thickBot="1" x14ac:dyDescent="0.3">
      <c r="B585" s="1"/>
      <c r="C585" s="6"/>
    </row>
    <row r="586" spans="2:3" ht="15.75" thickBot="1" x14ac:dyDescent="0.3">
      <c r="B586" s="1"/>
      <c r="C586" s="6"/>
    </row>
    <row r="587" spans="2:3" ht="15.75" thickBot="1" x14ac:dyDescent="0.3">
      <c r="B587" s="1"/>
      <c r="C587" s="6"/>
    </row>
    <row r="588" spans="2:3" ht="15.75" thickBot="1" x14ac:dyDescent="0.3">
      <c r="B588" s="1"/>
      <c r="C588" s="6"/>
    </row>
    <row r="589" spans="2:3" ht="15.75" thickBot="1" x14ac:dyDescent="0.3">
      <c r="B589" s="1"/>
      <c r="C589" s="6"/>
    </row>
    <row r="590" spans="2:3" ht="15.75" thickBot="1" x14ac:dyDescent="0.3">
      <c r="B590" s="1"/>
      <c r="C590" s="6"/>
    </row>
    <row r="591" spans="2:3" ht="15.75" thickBot="1" x14ac:dyDescent="0.3">
      <c r="B591" s="1"/>
      <c r="C591" s="6"/>
    </row>
    <row r="592" spans="2:3" ht="15.75" thickBot="1" x14ac:dyDescent="0.3">
      <c r="B592" s="1"/>
      <c r="C592" s="6"/>
    </row>
    <row r="593" spans="2:3" ht="15.75" thickBot="1" x14ac:dyDescent="0.3">
      <c r="B593" s="1"/>
      <c r="C593" s="6"/>
    </row>
    <row r="594" spans="2:3" ht="15.75" thickBot="1" x14ac:dyDescent="0.3">
      <c r="B594" s="1"/>
      <c r="C594" s="6"/>
    </row>
    <row r="595" spans="2:3" ht="15.75" thickBot="1" x14ac:dyDescent="0.3">
      <c r="B595" s="1"/>
      <c r="C595" s="6"/>
    </row>
    <row r="596" spans="2:3" ht="15.75" thickBot="1" x14ac:dyDescent="0.3">
      <c r="B596" s="1"/>
      <c r="C596" s="6"/>
    </row>
    <row r="597" spans="2:3" ht="15.75" thickBot="1" x14ac:dyDescent="0.3">
      <c r="B597" s="1"/>
      <c r="C597" s="6"/>
    </row>
    <row r="598" spans="2:3" ht="15.75" thickBot="1" x14ac:dyDescent="0.3">
      <c r="B598" s="1"/>
      <c r="C598" s="6"/>
    </row>
    <row r="599" spans="2:3" ht="15.75" thickBot="1" x14ac:dyDescent="0.3">
      <c r="B599" s="1"/>
      <c r="C599" s="6"/>
    </row>
    <row r="600" spans="2:3" ht="15.75" thickBot="1" x14ac:dyDescent="0.3">
      <c r="B600" s="1"/>
      <c r="C600" s="6"/>
    </row>
    <row r="601" spans="2:3" ht="15.75" thickBot="1" x14ac:dyDescent="0.3">
      <c r="B601" s="1"/>
      <c r="C601" s="6"/>
    </row>
    <row r="602" spans="2:3" ht="15.75" thickBot="1" x14ac:dyDescent="0.3">
      <c r="B602" s="1"/>
      <c r="C602" s="6"/>
    </row>
    <row r="603" spans="2:3" ht="15.75" thickBot="1" x14ac:dyDescent="0.3">
      <c r="B603" s="1"/>
      <c r="C603" s="6"/>
    </row>
    <row r="604" spans="2:3" ht="15.75" thickBot="1" x14ac:dyDescent="0.3">
      <c r="B604" s="1"/>
      <c r="C604" s="6"/>
    </row>
    <row r="605" spans="2:3" ht="15.75" thickBot="1" x14ac:dyDescent="0.3">
      <c r="B605" s="1"/>
      <c r="C605" s="6"/>
    </row>
    <row r="606" spans="2:3" ht="15.75" thickBot="1" x14ac:dyDescent="0.3">
      <c r="B606" s="1"/>
      <c r="C606" s="6"/>
    </row>
    <row r="607" spans="2:3" ht="15.75" thickBot="1" x14ac:dyDescent="0.3">
      <c r="B607" s="1"/>
      <c r="C607" s="6"/>
    </row>
    <row r="608" spans="2:3" ht="15.75" thickBot="1" x14ac:dyDescent="0.3">
      <c r="B608" s="1"/>
      <c r="C608" s="6"/>
    </row>
    <row r="609" spans="2:3" ht="15.75" thickBot="1" x14ac:dyDescent="0.3">
      <c r="B609" s="1"/>
      <c r="C609" s="6"/>
    </row>
    <row r="610" spans="2:3" ht="15.75" thickBot="1" x14ac:dyDescent="0.3">
      <c r="B610" s="1"/>
      <c r="C610" s="6"/>
    </row>
    <row r="611" spans="2:3" ht="15.75" thickBot="1" x14ac:dyDescent="0.3">
      <c r="B611" s="1"/>
      <c r="C611" s="6"/>
    </row>
    <row r="612" spans="2:3" ht="15.75" thickBot="1" x14ac:dyDescent="0.3">
      <c r="B612" s="1"/>
      <c r="C612" s="6"/>
    </row>
    <row r="613" spans="2:3" ht="15.75" thickBot="1" x14ac:dyDescent="0.3">
      <c r="B613" s="1"/>
      <c r="C613" s="6"/>
    </row>
    <row r="614" spans="2:3" ht="15.75" thickBot="1" x14ac:dyDescent="0.3">
      <c r="B614" s="1"/>
      <c r="C614" s="6"/>
    </row>
    <row r="615" spans="2:3" ht="15.75" thickBot="1" x14ac:dyDescent="0.3">
      <c r="B615" s="1"/>
      <c r="C615" s="6"/>
    </row>
    <row r="616" spans="2:3" ht="15.75" thickBot="1" x14ac:dyDescent="0.3">
      <c r="B616" s="1"/>
      <c r="C616" s="6"/>
    </row>
    <row r="617" spans="2:3" ht="15.75" thickBot="1" x14ac:dyDescent="0.3">
      <c r="B617" s="1"/>
      <c r="C617" s="6"/>
    </row>
    <row r="618" spans="2:3" ht="15.75" thickBot="1" x14ac:dyDescent="0.3">
      <c r="B618" s="1"/>
      <c r="C618" s="6"/>
    </row>
    <row r="619" spans="2:3" ht="15.75" thickBot="1" x14ac:dyDescent="0.3">
      <c r="B619" s="1"/>
      <c r="C619" s="6"/>
    </row>
    <row r="620" spans="2:3" ht="15.75" thickBot="1" x14ac:dyDescent="0.3">
      <c r="B620" s="1"/>
      <c r="C620" s="6"/>
    </row>
    <row r="621" spans="2:3" ht="15.75" thickBot="1" x14ac:dyDescent="0.3">
      <c r="B621" s="1"/>
      <c r="C621" s="6"/>
    </row>
    <row r="622" spans="2:3" ht="15.75" thickBot="1" x14ac:dyDescent="0.3">
      <c r="B622" s="1"/>
      <c r="C622" s="6"/>
    </row>
    <row r="623" spans="2:3" ht="15.75" thickBot="1" x14ac:dyDescent="0.3">
      <c r="B623" s="1"/>
      <c r="C623" s="6"/>
    </row>
    <row r="624" spans="2:3" ht="15.75" thickBot="1" x14ac:dyDescent="0.3">
      <c r="B624" s="1"/>
      <c r="C624" s="6"/>
    </row>
    <row r="625" spans="2:3" ht="15.75" thickBot="1" x14ac:dyDescent="0.3">
      <c r="B625" s="1"/>
      <c r="C625" s="6"/>
    </row>
    <row r="626" spans="2:3" ht="15.75" thickBot="1" x14ac:dyDescent="0.3">
      <c r="B626" s="1"/>
      <c r="C626" s="6"/>
    </row>
    <row r="627" spans="2:3" ht="15.75" thickBot="1" x14ac:dyDescent="0.3">
      <c r="B627" s="1"/>
      <c r="C627" s="6"/>
    </row>
    <row r="628" spans="2:3" ht="15.75" thickBot="1" x14ac:dyDescent="0.3">
      <c r="B628" s="1"/>
      <c r="C628" s="6"/>
    </row>
    <row r="629" spans="2:3" ht="15.75" thickBot="1" x14ac:dyDescent="0.3">
      <c r="B629" s="1"/>
      <c r="C629" s="6"/>
    </row>
    <row r="630" spans="2:3" ht="15.75" thickBot="1" x14ac:dyDescent="0.3">
      <c r="B630" s="1"/>
      <c r="C630" s="6"/>
    </row>
    <row r="631" spans="2:3" ht="15.75" thickBot="1" x14ac:dyDescent="0.3">
      <c r="B631" s="1"/>
      <c r="C631" s="6"/>
    </row>
    <row r="632" spans="2:3" ht="15.75" thickBot="1" x14ac:dyDescent="0.3">
      <c r="B632" s="1"/>
      <c r="C632" s="6"/>
    </row>
    <row r="633" spans="2:3" ht="15.75" thickBot="1" x14ac:dyDescent="0.3">
      <c r="B633" s="1"/>
      <c r="C633" s="6"/>
    </row>
    <row r="634" spans="2:3" ht="15.75" thickBot="1" x14ac:dyDescent="0.3">
      <c r="B634" s="1"/>
      <c r="C634" s="6"/>
    </row>
    <row r="635" spans="2:3" ht="15.75" thickBot="1" x14ac:dyDescent="0.3">
      <c r="B635" s="1"/>
      <c r="C635" s="6"/>
    </row>
    <row r="636" spans="2:3" ht="15.75" thickBot="1" x14ac:dyDescent="0.3">
      <c r="B636" s="1"/>
      <c r="C636" s="6"/>
    </row>
    <row r="637" spans="2:3" ht="15.75" thickBot="1" x14ac:dyDescent="0.3">
      <c r="B637" s="1"/>
      <c r="C637" s="6"/>
    </row>
    <row r="638" spans="2:3" ht="15.75" thickBot="1" x14ac:dyDescent="0.3">
      <c r="B638" s="1"/>
      <c r="C638" s="6"/>
    </row>
    <row r="639" spans="2:3" ht="15.75" thickBot="1" x14ac:dyDescent="0.3">
      <c r="B639" s="1"/>
      <c r="C639" s="6"/>
    </row>
    <row r="640" spans="2:3" ht="15.75" thickBot="1" x14ac:dyDescent="0.3">
      <c r="B640" s="1"/>
      <c r="C640" s="6"/>
    </row>
    <row r="641" spans="2:3" ht="15.75" thickBot="1" x14ac:dyDescent="0.3">
      <c r="B641" s="1"/>
      <c r="C641" s="6"/>
    </row>
    <row r="642" spans="2:3" ht="15.75" thickBot="1" x14ac:dyDescent="0.3">
      <c r="B642" s="1"/>
      <c r="C642" s="6"/>
    </row>
    <row r="643" spans="2:3" ht="15.75" thickBot="1" x14ac:dyDescent="0.3">
      <c r="B643" s="1"/>
      <c r="C643" s="6"/>
    </row>
    <row r="644" spans="2:3" ht="15.75" thickBot="1" x14ac:dyDescent="0.3">
      <c r="B644" s="1"/>
      <c r="C644" s="6"/>
    </row>
    <row r="645" spans="2:3" ht="15.75" thickBot="1" x14ac:dyDescent="0.3">
      <c r="B645" s="1"/>
      <c r="C645" s="6"/>
    </row>
    <row r="646" spans="2:3" ht="15.75" thickBot="1" x14ac:dyDescent="0.3">
      <c r="B646" s="1"/>
      <c r="C646" s="6"/>
    </row>
    <row r="647" spans="2:3" ht="15.75" thickBot="1" x14ac:dyDescent="0.3">
      <c r="B647" s="1"/>
      <c r="C647" s="6"/>
    </row>
    <row r="648" spans="2:3" ht="15.75" thickBot="1" x14ac:dyDescent="0.3">
      <c r="B648" s="1"/>
      <c r="C648" s="6"/>
    </row>
    <row r="649" spans="2:3" ht="15.75" thickBot="1" x14ac:dyDescent="0.3">
      <c r="B649" s="1"/>
      <c r="C649" s="6"/>
    </row>
    <row r="650" spans="2:3" ht="15.75" thickBot="1" x14ac:dyDescent="0.3">
      <c r="B650" s="1"/>
      <c r="C650" s="6"/>
    </row>
    <row r="651" spans="2:3" ht="15.75" thickBot="1" x14ac:dyDescent="0.3">
      <c r="B651" s="1"/>
      <c r="C651" s="6"/>
    </row>
    <row r="652" spans="2:3" ht="15.75" thickBot="1" x14ac:dyDescent="0.3">
      <c r="B652" s="1"/>
      <c r="C652" s="6"/>
    </row>
    <row r="653" spans="2:3" ht="15.75" thickBot="1" x14ac:dyDescent="0.3">
      <c r="B653" s="1"/>
      <c r="C653" s="6"/>
    </row>
    <row r="654" spans="2:3" ht="15.75" thickBot="1" x14ac:dyDescent="0.3">
      <c r="B654" s="1"/>
      <c r="C654" s="6"/>
    </row>
    <row r="655" spans="2:3" ht="15.75" thickBot="1" x14ac:dyDescent="0.3">
      <c r="B655" s="1"/>
      <c r="C655" s="6"/>
    </row>
    <row r="656" spans="2:3" ht="15.75" thickBot="1" x14ac:dyDescent="0.3">
      <c r="B656" s="1"/>
      <c r="C656" s="6"/>
    </row>
    <row r="657" spans="2:3" ht="15.75" thickBot="1" x14ac:dyDescent="0.3">
      <c r="B657" s="1"/>
      <c r="C657" s="6"/>
    </row>
    <row r="658" spans="2:3" ht="15.75" thickBot="1" x14ac:dyDescent="0.3">
      <c r="B658" s="1"/>
      <c r="C658" s="6"/>
    </row>
    <row r="659" spans="2:3" ht="15.75" thickBot="1" x14ac:dyDescent="0.3">
      <c r="B659" s="1"/>
      <c r="C659" s="6"/>
    </row>
    <row r="660" spans="2:3" ht="15.75" thickBot="1" x14ac:dyDescent="0.3">
      <c r="B660" s="1"/>
      <c r="C660" s="6"/>
    </row>
    <row r="661" spans="2:3" ht="15.75" thickBot="1" x14ac:dyDescent="0.3">
      <c r="B661" s="1"/>
      <c r="C661" s="6"/>
    </row>
    <row r="662" spans="2:3" ht="15.75" thickBot="1" x14ac:dyDescent="0.3">
      <c r="B662" s="1"/>
      <c r="C662" s="6"/>
    </row>
    <row r="663" spans="2:3" ht="15.75" thickBot="1" x14ac:dyDescent="0.3">
      <c r="B663" s="1"/>
      <c r="C663" s="6"/>
    </row>
    <row r="664" spans="2:3" ht="15.75" thickBot="1" x14ac:dyDescent="0.3">
      <c r="B664" s="1"/>
      <c r="C664" s="6"/>
    </row>
    <row r="665" spans="2:3" ht="15.75" thickBot="1" x14ac:dyDescent="0.3">
      <c r="B665" s="1"/>
      <c r="C665" s="6"/>
    </row>
    <row r="666" spans="2:3" ht="15.75" thickBot="1" x14ac:dyDescent="0.3">
      <c r="B666" s="1"/>
      <c r="C666" s="6"/>
    </row>
    <row r="667" spans="2:3" ht="15.75" thickBot="1" x14ac:dyDescent="0.3">
      <c r="B667" s="1"/>
      <c r="C667" s="6"/>
    </row>
    <row r="668" spans="2:3" ht="15.75" thickBot="1" x14ac:dyDescent="0.3">
      <c r="B668" s="1"/>
      <c r="C668" s="6"/>
    </row>
    <row r="669" spans="2:3" ht="15.75" thickBot="1" x14ac:dyDescent="0.3">
      <c r="B669" s="1"/>
      <c r="C669" s="6"/>
    </row>
    <row r="670" spans="2:3" ht="15.75" thickBot="1" x14ac:dyDescent="0.3">
      <c r="B670" s="1"/>
      <c r="C670" s="6"/>
    </row>
    <row r="671" spans="2:3" ht="15.75" thickBot="1" x14ac:dyDescent="0.3">
      <c r="B671" s="1"/>
      <c r="C671" s="6"/>
    </row>
    <row r="672" spans="2:3" ht="15.75" thickBot="1" x14ac:dyDescent="0.3">
      <c r="B672" s="1"/>
      <c r="C672" s="6"/>
    </row>
    <row r="673" spans="2:3" ht="15.75" thickBot="1" x14ac:dyDescent="0.3">
      <c r="B673" s="1"/>
      <c r="C673" s="6"/>
    </row>
    <row r="674" spans="2:3" ht="15.75" thickBot="1" x14ac:dyDescent="0.3">
      <c r="B674" s="1"/>
      <c r="C674" s="6"/>
    </row>
    <row r="675" spans="2:3" ht="15.75" thickBot="1" x14ac:dyDescent="0.3">
      <c r="B675" s="1"/>
      <c r="C675" s="6"/>
    </row>
    <row r="676" spans="2:3" ht="15.75" thickBot="1" x14ac:dyDescent="0.3">
      <c r="B676" s="1"/>
      <c r="C676" s="6"/>
    </row>
    <row r="677" spans="2:3" ht="15.75" thickBot="1" x14ac:dyDescent="0.3">
      <c r="B677" s="1"/>
      <c r="C677" s="6"/>
    </row>
    <row r="678" spans="2:3" ht="15.75" thickBot="1" x14ac:dyDescent="0.3">
      <c r="B678" s="1"/>
      <c r="C678" s="6"/>
    </row>
    <row r="679" spans="2:3" ht="15.75" thickBot="1" x14ac:dyDescent="0.3">
      <c r="B679" s="1"/>
      <c r="C679" s="6"/>
    </row>
    <row r="680" spans="2:3" ht="15.75" thickBot="1" x14ac:dyDescent="0.3">
      <c r="B680" s="1"/>
      <c r="C680" s="6"/>
    </row>
    <row r="681" spans="2:3" ht="15.75" thickBot="1" x14ac:dyDescent="0.3">
      <c r="B681" s="1"/>
      <c r="C681" s="6"/>
    </row>
    <row r="682" spans="2:3" ht="15.75" thickBot="1" x14ac:dyDescent="0.3">
      <c r="B682" s="1"/>
      <c r="C682" s="6"/>
    </row>
    <row r="683" spans="2:3" ht="15.75" thickBot="1" x14ac:dyDescent="0.3">
      <c r="B683" s="1"/>
      <c r="C683" s="6"/>
    </row>
    <row r="684" spans="2:3" ht="15.75" thickBot="1" x14ac:dyDescent="0.3">
      <c r="B684" s="1"/>
      <c r="C684" s="6"/>
    </row>
    <row r="685" spans="2:3" ht="15.75" thickBot="1" x14ac:dyDescent="0.3">
      <c r="B685" s="1"/>
      <c r="C685" s="6"/>
    </row>
    <row r="686" spans="2:3" ht="15.75" thickBot="1" x14ac:dyDescent="0.3">
      <c r="B686" s="1"/>
      <c r="C686" s="6"/>
    </row>
    <row r="687" spans="2:3" ht="15.75" thickBot="1" x14ac:dyDescent="0.3">
      <c r="B687" s="1"/>
      <c r="C687" s="6"/>
    </row>
    <row r="688" spans="2:3" ht="15.75" thickBot="1" x14ac:dyDescent="0.3">
      <c r="B688" s="1"/>
      <c r="C688" s="6"/>
    </row>
    <row r="689" spans="2:3" ht="15.75" thickBot="1" x14ac:dyDescent="0.3">
      <c r="B689" s="1"/>
      <c r="C689" s="6"/>
    </row>
    <row r="690" spans="2:3" ht="15.75" thickBot="1" x14ac:dyDescent="0.3">
      <c r="B690" s="1"/>
      <c r="C690" s="6"/>
    </row>
    <row r="691" spans="2:3" ht="15.75" thickBot="1" x14ac:dyDescent="0.3">
      <c r="B691" s="1"/>
      <c r="C691" s="6"/>
    </row>
    <row r="692" spans="2:3" ht="15.75" thickBot="1" x14ac:dyDescent="0.3">
      <c r="B692" s="1"/>
      <c r="C692" s="6"/>
    </row>
    <row r="693" spans="2:3" ht="15.75" thickBot="1" x14ac:dyDescent="0.3">
      <c r="B693" s="1"/>
      <c r="C693" s="6"/>
    </row>
    <row r="694" spans="2:3" ht="15.75" thickBot="1" x14ac:dyDescent="0.3">
      <c r="B694" s="1"/>
      <c r="C694" s="6"/>
    </row>
    <row r="695" spans="2:3" ht="15.75" thickBot="1" x14ac:dyDescent="0.3">
      <c r="B695" s="1"/>
      <c r="C695" s="6"/>
    </row>
    <row r="696" spans="2:3" ht="15.75" thickBot="1" x14ac:dyDescent="0.3">
      <c r="B696" s="1"/>
      <c r="C696" s="6"/>
    </row>
    <row r="697" spans="2:3" ht="15.75" thickBot="1" x14ac:dyDescent="0.3">
      <c r="B697" s="1"/>
      <c r="C697" s="6"/>
    </row>
    <row r="698" spans="2:3" ht="15.75" thickBot="1" x14ac:dyDescent="0.3">
      <c r="B698" s="1"/>
      <c r="C698" s="6"/>
    </row>
    <row r="699" spans="2:3" ht="15.75" thickBot="1" x14ac:dyDescent="0.3">
      <c r="B699" s="1"/>
      <c r="C699" s="6"/>
    </row>
    <row r="700" spans="2:3" ht="15.75" thickBot="1" x14ac:dyDescent="0.3">
      <c r="B700" s="1"/>
      <c r="C700" s="6"/>
    </row>
    <row r="701" spans="2:3" ht="15.75" thickBot="1" x14ac:dyDescent="0.3">
      <c r="B701" s="1"/>
      <c r="C701" s="6"/>
    </row>
    <row r="702" spans="2:3" ht="15.75" thickBot="1" x14ac:dyDescent="0.3">
      <c r="B702" s="1"/>
      <c r="C702" s="6"/>
    </row>
    <row r="703" spans="2:3" ht="15.75" thickBot="1" x14ac:dyDescent="0.3">
      <c r="B703" s="1"/>
      <c r="C703" s="6"/>
    </row>
    <row r="704" spans="2:3" ht="15.75" thickBot="1" x14ac:dyDescent="0.3">
      <c r="B704" s="1"/>
      <c r="C704" s="6"/>
    </row>
    <row r="705" spans="2:3" ht="15.75" thickBot="1" x14ac:dyDescent="0.3">
      <c r="B705" s="1"/>
      <c r="C705" s="6"/>
    </row>
    <row r="706" spans="2:3" ht="15.75" thickBot="1" x14ac:dyDescent="0.3">
      <c r="B706" s="1"/>
      <c r="C706" s="6"/>
    </row>
    <row r="707" spans="2:3" ht="15.75" thickBot="1" x14ac:dyDescent="0.3">
      <c r="B707" s="1"/>
      <c r="C707" s="6"/>
    </row>
    <row r="708" spans="2:3" ht="15.75" thickBot="1" x14ac:dyDescent="0.3">
      <c r="B708" s="1"/>
      <c r="C708" s="6"/>
    </row>
    <row r="709" spans="2:3" ht="15.75" thickBot="1" x14ac:dyDescent="0.3">
      <c r="B709" s="1"/>
      <c r="C709" s="6"/>
    </row>
    <row r="710" spans="2:3" ht="15.75" thickBot="1" x14ac:dyDescent="0.3">
      <c r="B710" s="1"/>
      <c r="C710" s="6"/>
    </row>
    <row r="711" spans="2:3" ht="15.75" thickBot="1" x14ac:dyDescent="0.3">
      <c r="B711" s="1"/>
      <c r="C711" s="6"/>
    </row>
    <row r="712" spans="2:3" ht="15.75" thickBot="1" x14ac:dyDescent="0.3">
      <c r="B712" s="1"/>
      <c r="C712" s="6"/>
    </row>
    <row r="713" spans="2:3" ht="15.75" thickBot="1" x14ac:dyDescent="0.3">
      <c r="B713" s="1"/>
      <c r="C713" s="6"/>
    </row>
    <row r="714" spans="2:3" ht="15.75" thickBot="1" x14ac:dyDescent="0.3">
      <c r="B714" s="1"/>
      <c r="C714" s="6"/>
    </row>
    <row r="715" spans="2:3" ht="15.75" thickBot="1" x14ac:dyDescent="0.3">
      <c r="B715" s="1"/>
      <c r="C715" s="6"/>
    </row>
    <row r="716" spans="2:3" ht="15.75" thickBot="1" x14ac:dyDescent="0.3">
      <c r="B716" s="1"/>
      <c r="C716" s="6"/>
    </row>
    <row r="717" spans="2:3" ht="15.75" thickBot="1" x14ac:dyDescent="0.3">
      <c r="B717" s="1"/>
      <c r="C717" s="6"/>
    </row>
    <row r="718" spans="2:3" ht="15.75" thickBot="1" x14ac:dyDescent="0.3">
      <c r="B718" s="1"/>
      <c r="C718" s="6"/>
    </row>
    <row r="719" spans="2:3" ht="15.75" thickBot="1" x14ac:dyDescent="0.3">
      <c r="B719" s="1"/>
      <c r="C719" s="6"/>
    </row>
    <row r="720" spans="2:3" ht="15.75" thickBot="1" x14ac:dyDescent="0.3">
      <c r="B720" s="1"/>
      <c r="C720" s="6"/>
    </row>
    <row r="721" spans="2:3" ht="15.75" thickBot="1" x14ac:dyDescent="0.3">
      <c r="B721" s="1"/>
      <c r="C721" s="6"/>
    </row>
    <row r="722" spans="2:3" ht="15.75" thickBot="1" x14ac:dyDescent="0.3">
      <c r="B722" s="1"/>
      <c r="C722" s="6"/>
    </row>
    <row r="723" spans="2:3" ht="15.75" thickBot="1" x14ac:dyDescent="0.3">
      <c r="B723" s="1"/>
      <c r="C723" s="6"/>
    </row>
    <row r="724" spans="2:3" ht="15.75" thickBot="1" x14ac:dyDescent="0.3">
      <c r="B724" s="1"/>
      <c r="C724" s="6"/>
    </row>
    <row r="725" spans="2:3" ht="15.75" thickBot="1" x14ac:dyDescent="0.3">
      <c r="B725" s="1"/>
      <c r="C725" s="6"/>
    </row>
    <row r="726" spans="2:3" ht="15.75" thickBot="1" x14ac:dyDescent="0.3">
      <c r="B726" s="1"/>
      <c r="C726" s="6"/>
    </row>
    <row r="727" spans="2:3" ht="15.75" thickBot="1" x14ac:dyDescent="0.3">
      <c r="B727" s="1"/>
      <c r="C727" s="6"/>
    </row>
    <row r="728" spans="2:3" ht="15.75" thickBot="1" x14ac:dyDescent="0.3">
      <c r="B728" s="1"/>
      <c r="C728" s="6"/>
    </row>
    <row r="729" spans="2:3" ht="15.75" thickBot="1" x14ac:dyDescent="0.3">
      <c r="B729" s="1"/>
      <c r="C729" s="6"/>
    </row>
    <row r="730" spans="2:3" ht="15.75" thickBot="1" x14ac:dyDescent="0.3">
      <c r="B730" s="1"/>
      <c r="C730" s="6"/>
    </row>
    <row r="731" spans="2:3" ht="15.75" thickBot="1" x14ac:dyDescent="0.3">
      <c r="B731" s="1"/>
      <c r="C731" s="6"/>
    </row>
    <row r="732" spans="2:3" ht="15.75" thickBot="1" x14ac:dyDescent="0.3">
      <c r="B732" s="1"/>
      <c r="C732" s="6"/>
    </row>
    <row r="733" spans="2:3" ht="15.75" thickBot="1" x14ac:dyDescent="0.3">
      <c r="B733" s="1"/>
      <c r="C733" s="6"/>
    </row>
    <row r="734" spans="2:3" ht="15.75" thickBot="1" x14ac:dyDescent="0.3">
      <c r="B734" s="1"/>
      <c r="C734" s="6"/>
    </row>
    <row r="735" spans="2:3" ht="15.75" thickBot="1" x14ac:dyDescent="0.3">
      <c r="B735" s="1"/>
      <c r="C735" s="6"/>
    </row>
    <row r="736" spans="2:3" ht="15.75" thickBot="1" x14ac:dyDescent="0.3">
      <c r="B736" s="1"/>
      <c r="C736" s="6"/>
    </row>
    <row r="737" spans="2:3" ht="15.75" thickBot="1" x14ac:dyDescent="0.3">
      <c r="B737" s="1"/>
      <c r="C737" s="6"/>
    </row>
    <row r="738" spans="2:3" ht="15.75" thickBot="1" x14ac:dyDescent="0.3">
      <c r="B738" s="1"/>
      <c r="C738" s="6"/>
    </row>
    <row r="739" spans="2:3" ht="15.75" thickBot="1" x14ac:dyDescent="0.3">
      <c r="B739" s="1"/>
      <c r="C739" s="6"/>
    </row>
    <row r="740" spans="2:3" ht="15.75" thickBot="1" x14ac:dyDescent="0.3">
      <c r="B740" s="1"/>
      <c r="C740" s="6"/>
    </row>
    <row r="741" spans="2:3" ht="15.75" thickBot="1" x14ac:dyDescent="0.3">
      <c r="B741" s="1"/>
      <c r="C741" s="6"/>
    </row>
    <row r="742" spans="2:3" ht="15.75" thickBot="1" x14ac:dyDescent="0.3">
      <c r="B742" s="1"/>
      <c r="C742" s="6"/>
    </row>
    <row r="743" spans="2:3" ht="15.75" thickBot="1" x14ac:dyDescent="0.3">
      <c r="B743" s="1"/>
      <c r="C743" s="6"/>
    </row>
    <row r="744" spans="2:3" ht="15.75" thickBot="1" x14ac:dyDescent="0.3">
      <c r="B744" s="1"/>
      <c r="C744" s="6"/>
    </row>
    <row r="745" spans="2:3" ht="15.75" thickBot="1" x14ac:dyDescent="0.3">
      <c r="B745" s="1"/>
      <c r="C745" s="6"/>
    </row>
    <row r="746" spans="2:3" ht="15.75" thickBot="1" x14ac:dyDescent="0.3">
      <c r="B746" s="1"/>
      <c r="C746" s="6"/>
    </row>
    <row r="747" spans="2:3" ht="15.75" thickBot="1" x14ac:dyDescent="0.3">
      <c r="B747" s="1"/>
      <c r="C747" s="6"/>
    </row>
    <row r="748" spans="2:3" ht="15.75" thickBot="1" x14ac:dyDescent="0.3">
      <c r="B748" s="1"/>
      <c r="C748" s="6"/>
    </row>
    <row r="749" spans="2:3" ht="15.75" thickBot="1" x14ac:dyDescent="0.3">
      <c r="B749" s="1"/>
      <c r="C749" s="6"/>
    </row>
    <row r="750" spans="2:3" ht="15.75" thickBot="1" x14ac:dyDescent="0.3">
      <c r="B750" s="1"/>
      <c r="C750" s="6"/>
    </row>
    <row r="751" spans="2:3" ht="15.75" thickBot="1" x14ac:dyDescent="0.3">
      <c r="B751" s="1"/>
      <c r="C751" s="6"/>
    </row>
    <row r="752" spans="2:3" ht="15.75" thickBot="1" x14ac:dyDescent="0.3">
      <c r="B752" s="1"/>
      <c r="C752" s="6"/>
    </row>
    <row r="753" spans="2:3" ht="15.75" thickBot="1" x14ac:dyDescent="0.3">
      <c r="B753" s="1"/>
      <c r="C753" s="6"/>
    </row>
    <row r="754" spans="2:3" ht="15.75" thickBot="1" x14ac:dyDescent="0.3">
      <c r="B754" s="1"/>
      <c r="C754" s="6"/>
    </row>
    <row r="755" spans="2:3" ht="15.75" thickBot="1" x14ac:dyDescent="0.3">
      <c r="B755" s="1"/>
      <c r="C755" s="6"/>
    </row>
    <row r="756" spans="2:3" ht="15.75" thickBot="1" x14ac:dyDescent="0.3">
      <c r="B756" s="1"/>
      <c r="C756" s="6"/>
    </row>
    <row r="757" spans="2:3" ht="15.75" thickBot="1" x14ac:dyDescent="0.3">
      <c r="B757" s="1"/>
      <c r="C757" s="6"/>
    </row>
    <row r="758" spans="2:3" ht="15.75" thickBot="1" x14ac:dyDescent="0.3">
      <c r="B758" s="1"/>
      <c r="C758" s="6"/>
    </row>
    <row r="759" spans="2:3" ht="15.75" thickBot="1" x14ac:dyDescent="0.3">
      <c r="B759" s="1"/>
      <c r="C759" s="6"/>
    </row>
    <row r="760" spans="2:3" ht="15.75" thickBot="1" x14ac:dyDescent="0.3">
      <c r="B760" s="1"/>
      <c r="C760" s="6"/>
    </row>
    <row r="761" spans="2:3" ht="15.75" thickBot="1" x14ac:dyDescent="0.3">
      <c r="B761" s="1"/>
      <c r="C761" s="6"/>
    </row>
    <row r="762" spans="2:3" ht="15.75" thickBot="1" x14ac:dyDescent="0.3">
      <c r="B762" s="1"/>
      <c r="C762" s="6"/>
    </row>
    <row r="763" spans="2:3" ht="15.75" thickBot="1" x14ac:dyDescent="0.3">
      <c r="B763" s="1"/>
      <c r="C763" s="6"/>
    </row>
    <row r="764" spans="2:3" ht="15.75" thickBot="1" x14ac:dyDescent="0.3">
      <c r="B764" s="1"/>
      <c r="C764" s="6"/>
    </row>
    <row r="765" spans="2:3" ht="15.75" thickBot="1" x14ac:dyDescent="0.3">
      <c r="B765" s="1"/>
      <c r="C765" s="6"/>
    </row>
    <row r="766" spans="2:3" ht="15.75" thickBot="1" x14ac:dyDescent="0.3">
      <c r="B766" s="1"/>
      <c r="C766" s="6"/>
    </row>
    <row r="767" spans="2:3" ht="15.75" thickBot="1" x14ac:dyDescent="0.3">
      <c r="B767" s="1"/>
      <c r="C767" s="6"/>
    </row>
    <row r="768" spans="2:3" ht="15.75" thickBot="1" x14ac:dyDescent="0.3">
      <c r="B768" s="1"/>
      <c r="C768" s="6"/>
    </row>
    <row r="769" spans="2:3" ht="15.75" thickBot="1" x14ac:dyDescent="0.3">
      <c r="B769" s="1"/>
      <c r="C769" s="6"/>
    </row>
    <row r="770" spans="2:3" ht="15.75" thickBot="1" x14ac:dyDescent="0.3">
      <c r="B770" s="1"/>
      <c r="C770" s="6"/>
    </row>
    <row r="771" spans="2:3" ht="15.75" thickBot="1" x14ac:dyDescent="0.3">
      <c r="B771" s="1"/>
      <c r="C771" s="6"/>
    </row>
    <row r="772" spans="2:3" ht="15.75" thickBot="1" x14ac:dyDescent="0.3">
      <c r="B772" s="1"/>
      <c r="C772" s="6"/>
    </row>
    <row r="773" spans="2:3" ht="15.75" thickBot="1" x14ac:dyDescent="0.3">
      <c r="B773" s="1"/>
      <c r="C773" s="6"/>
    </row>
    <row r="774" spans="2:3" ht="15.75" thickBot="1" x14ac:dyDescent="0.3">
      <c r="B774" s="1"/>
      <c r="C774" s="6"/>
    </row>
    <row r="775" spans="2:3" ht="15.75" thickBot="1" x14ac:dyDescent="0.3">
      <c r="B775" s="1"/>
      <c r="C775" s="6"/>
    </row>
    <row r="776" spans="2:3" ht="15.75" thickBot="1" x14ac:dyDescent="0.3">
      <c r="B776" s="1"/>
      <c r="C776" s="6"/>
    </row>
    <row r="777" spans="2:3" ht="15.75" thickBot="1" x14ac:dyDescent="0.3">
      <c r="B777" s="1"/>
      <c r="C777" s="6"/>
    </row>
    <row r="778" spans="2:3" ht="15.75" thickBot="1" x14ac:dyDescent="0.3">
      <c r="B778" s="1"/>
      <c r="C778" s="6"/>
    </row>
    <row r="779" spans="2:3" ht="15.75" thickBot="1" x14ac:dyDescent="0.3">
      <c r="B779" s="1"/>
      <c r="C779" s="6"/>
    </row>
    <row r="780" spans="2:3" ht="15.75" thickBot="1" x14ac:dyDescent="0.3">
      <c r="B780" s="1"/>
      <c r="C780" s="6"/>
    </row>
    <row r="781" spans="2:3" ht="15.75" thickBot="1" x14ac:dyDescent="0.3">
      <c r="B781" s="1"/>
      <c r="C781" s="6"/>
    </row>
    <row r="782" spans="2:3" ht="15.75" thickBot="1" x14ac:dyDescent="0.3">
      <c r="B782" s="1"/>
      <c r="C782" s="6"/>
    </row>
    <row r="783" spans="2:3" ht="15.75" thickBot="1" x14ac:dyDescent="0.3">
      <c r="B783" s="1"/>
      <c r="C783" s="6"/>
    </row>
    <row r="784" spans="2:3" ht="15.75" thickBot="1" x14ac:dyDescent="0.3">
      <c r="B784" s="1"/>
      <c r="C784" s="6"/>
    </row>
    <row r="785" spans="2:3" ht="15.75" thickBot="1" x14ac:dyDescent="0.3">
      <c r="B785" s="1"/>
      <c r="C785" s="6"/>
    </row>
    <row r="786" spans="2:3" ht="15.75" thickBot="1" x14ac:dyDescent="0.3">
      <c r="B786" s="1"/>
      <c r="C786" s="6"/>
    </row>
    <row r="787" spans="2:3" ht="15.75" thickBot="1" x14ac:dyDescent="0.3">
      <c r="B787" s="1"/>
      <c r="C787" s="6"/>
    </row>
    <row r="788" spans="2:3" ht="15.75" thickBot="1" x14ac:dyDescent="0.3">
      <c r="B788" s="1"/>
      <c r="C788" s="6"/>
    </row>
    <row r="789" spans="2:3" ht="15.75" thickBot="1" x14ac:dyDescent="0.3">
      <c r="B789" s="1"/>
      <c r="C789" s="6"/>
    </row>
    <row r="790" spans="2:3" ht="15.75" thickBot="1" x14ac:dyDescent="0.3">
      <c r="B790" s="1"/>
      <c r="C790" s="6"/>
    </row>
    <row r="791" spans="2:3" ht="15.75" thickBot="1" x14ac:dyDescent="0.3">
      <c r="B791" s="1"/>
      <c r="C791" s="6"/>
    </row>
    <row r="792" spans="2:3" ht="15.75" thickBot="1" x14ac:dyDescent="0.3">
      <c r="B792" s="1"/>
      <c r="C792" s="6"/>
    </row>
    <row r="793" spans="2:3" ht="15.75" thickBot="1" x14ac:dyDescent="0.3">
      <c r="B793" s="1"/>
      <c r="C793" s="6"/>
    </row>
    <row r="794" spans="2:3" ht="15.75" thickBot="1" x14ac:dyDescent="0.3">
      <c r="B794" s="1"/>
      <c r="C794" s="6"/>
    </row>
    <row r="795" spans="2:3" ht="15.75" thickBot="1" x14ac:dyDescent="0.3">
      <c r="B795" s="1"/>
      <c r="C795" s="6"/>
    </row>
    <row r="796" spans="2:3" ht="15.75" thickBot="1" x14ac:dyDescent="0.3">
      <c r="B796" s="1"/>
      <c r="C796" s="6"/>
    </row>
    <row r="797" spans="2:3" ht="15.75" thickBot="1" x14ac:dyDescent="0.3">
      <c r="B797" s="1"/>
      <c r="C797" s="6"/>
    </row>
    <row r="798" spans="2:3" ht="15.75" thickBot="1" x14ac:dyDescent="0.3">
      <c r="B798" s="1"/>
      <c r="C798" s="6"/>
    </row>
    <row r="799" spans="2:3" ht="15.75" thickBot="1" x14ac:dyDescent="0.3">
      <c r="B799" s="1"/>
      <c r="C799" s="6"/>
    </row>
    <row r="800" spans="2:3" ht="15.75" thickBot="1" x14ac:dyDescent="0.3">
      <c r="B800" s="1"/>
      <c r="C800" s="6"/>
    </row>
    <row r="801" spans="2:3" ht="15.75" thickBot="1" x14ac:dyDescent="0.3">
      <c r="B801" s="1"/>
      <c r="C801" s="6"/>
    </row>
    <row r="802" spans="2:3" ht="15.75" thickBot="1" x14ac:dyDescent="0.3">
      <c r="B802" s="1"/>
      <c r="C802" s="6"/>
    </row>
    <row r="803" spans="2:3" ht="15.75" thickBot="1" x14ac:dyDescent="0.3">
      <c r="B803" s="1"/>
      <c r="C803" s="6"/>
    </row>
    <row r="804" spans="2:3" ht="15.75" thickBot="1" x14ac:dyDescent="0.3">
      <c r="B804" s="1"/>
      <c r="C804" s="6"/>
    </row>
    <row r="805" spans="2:3" ht="15.75" thickBot="1" x14ac:dyDescent="0.3">
      <c r="B805" s="1"/>
      <c r="C805" s="6"/>
    </row>
    <row r="806" spans="2:3" ht="15.75" thickBot="1" x14ac:dyDescent="0.3">
      <c r="B806" s="1"/>
      <c r="C806" s="6"/>
    </row>
    <row r="807" spans="2:3" ht="15.75" thickBot="1" x14ac:dyDescent="0.3">
      <c r="B807" s="1"/>
      <c r="C807" s="6"/>
    </row>
    <row r="808" spans="2:3" ht="15.75" thickBot="1" x14ac:dyDescent="0.3">
      <c r="B808" s="1"/>
      <c r="C808" s="6"/>
    </row>
    <row r="809" spans="2:3" ht="15.75" thickBot="1" x14ac:dyDescent="0.3">
      <c r="B809" s="1"/>
      <c r="C809" s="6"/>
    </row>
    <row r="810" spans="2:3" ht="15.75" thickBot="1" x14ac:dyDescent="0.3">
      <c r="B810" s="1"/>
      <c r="C810" s="6"/>
    </row>
    <row r="811" spans="2:3" ht="15.75" thickBot="1" x14ac:dyDescent="0.3">
      <c r="B811" s="1"/>
      <c r="C811" s="6"/>
    </row>
    <row r="812" spans="2:3" ht="15.75" thickBot="1" x14ac:dyDescent="0.3">
      <c r="B812" s="1"/>
      <c r="C812" s="6"/>
    </row>
  </sheetData>
  <mergeCells count="2">
    <mergeCell ref="A1:L1"/>
    <mergeCell ref="A21:J2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14"/>
  <sheetViews>
    <sheetView zoomScale="70" zoomScaleNormal="70" workbookViewId="0">
      <selection activeCell="P29" sqref="P29"/>
    </sheetView>
  </sheetViews>
  <sheetFormatPr defaultColWidth="8.85546875" defaultRowHeight="15" x14ac:dyDescent="0.25"/>
  <cols>
    <col min="1" max="1" width="8.7109375" style="11" bestFit="1" customWidth="1"/>
    <col min="2" max="2" width="19.7109375" bestFit="1" customWidth="1"/>
    <col min="3" max="3" width="34" bestFit="1" customWidth="1"/>
    <col min="4" max="4" width="11.140625" bestFit="1" customWidth="1"/>
    <col min="5" max="5" width="13" bestFit="1" customWidth="1"/>
    <col min="6" max="6" width="15" bestFit="1" customWidth="1"/>
    <col min="7" max="7" width="14.5703125" style="11" bestFit="1" customWidth="1"/>
    <col min="8" max="8" width="17.7109375" bestFit="1" customWidth="1"/>
    <col min="9" max="9" width="21.42578125" bestFit="1" customWidth="1"/>
    <col min="10" max="10" width="16.85546875" bestFit="1" customWidth="1"/>
    <col min="11" max="11" width="19.28515625" style="21" bestFit="1" customWidth="1"/>
    <col min="12" max="12" width="8.85546875" customWidth="1"/>
    <col min="13" max="13" width="10.7109375" customWidth="1"/>
    <col min="16" max="16" width="8.85546875" customWidth="1"/>
  </cols>
  <sheetData>
    <row r="1" spans="1:11" ht="51.75" thickBot="1" x14ac:dyDescent="0.8">
      <c r="A1" s="106" t="s">
        <v>223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</row>
    <row r="2" spans="1:11" s="21" customFormat="1" ht="51" customHeight="1" thickBot="1" x14ac:dyDescent="0.3">
      <c r="A2" s="99" t="s">
        <v>27</v>
      </c>
      <c r="B2" s="100" t="s">
        <v>0</v>
      </c>
      <c r="C2" s="100" t="s">
        <v>222</v>
      </c>
      <c r="D2" s="100" t="s">
        <v>26</v>
      </c>
      <c r="E2" s="100" t="s">
        <v>119</v>
      </c>
      <c r="F2" s="100" t="s">
        <v>122</v>
      </c>
      <c r="G2" s="100" t="s">
        <v>120</v>
      </c>
      <c r="H2" s="100" t="s">
        <v>79</v>
      </c>
      <c r="I2" s="100" t="s">
        <v>80</v>
      </c>
      <c r="J2" s="100" t="s">
        <v>121</v>
      </c>
      <c r="K2" s="101" t="s">
        <v>221</v>
      </c>
    </row>
    <row r="3" spans="1:11" ht="18" customHeight="1" x14ac:dyDescent="0.25">
      <c r="A3" s="94">
        <v>1</v>
      </c>
      <c r="B3" s="95" t="s">
        <v>21</v>
      </c>
      <c r="C3" s="96" t="s">
        <v>81</v>
      </c>
      <c r="D3" s="96" t="s">
        <v>33</v>
      </c>
      <c r="E3" s="96" t="s">
        <v>32</v>
      </c>
      <c r="F3" s="96" t="s">
        <v>52</v>
      </c>
      <c r="G3" s="97">
        <v>5000</v>
      </c>
      <c r="H3" s="96" t="s">
        <v>81</v>
      </c>
      <c r="I3" s="96" t="s">
        <v>92</v>
      </c>
      <c r="J3" s="96">
        <f t="shared" ref="J3:J6" si="0">G3*36</f>
        <v>180000</v>
      </c>
      <c r="K3" s="98">
        <v>155000</v>
      </c>
    </row>
    <row r="4" spans="1:11" ht="18" customHeight="1" x14ac:dyDescent="0.25">
      <c r="A4" s="40">
        <f>A3+1</f>
        <v>2</v>
      </c>
      <c r="B4" s="12" t="s">
        <v>22</v>
      </c>
      <c r="C4" s="5" t="s">
        <v>81</v>
      </c>
      <c r="D4" s="5" t="s">
        <v>33</v>
      </c>
      <c r="E4" s="5" t="s">
        <v>32</v>
      </c>
      <c r="F4" s="5" t="s">
        <v>52</v>
      </c>
      <c r="G4" s="29">
        <v>5000</v>
      </c>
      <c r="H4" s="5" t="s">
        <v>81</v>
      </c>
      <c r="I4" s="5" t="s">
        <v>92</v>
      </c>
      <c r="J4" s="5">
        <f t="shared" si="0"/>
        <v>180000</v>
      </c>
      <c r="K4" s="85">
        <v>155000</v>
      </c>
    </row>
    <row r="5" spans="1:11" ht="18" customHeight="1" x14ac:dyDescent="0.25">
      <c r="A5" s="40">
        <f t="shared" ref="A5:A37" si="1">A4+1</f>
        <v>3</v>
      </c>
      <c r="B5" s="12" t="s">
        <v>23</v>
      </c>
      <c r="C5" s="5" t="s">
        <v>81</v>
      </c>
      <c r="D5" s="5" t="s">
        <v>33</v>
      </c>
      <c r="E5" s="5" t="s">
        <v>32</v>
      </c>
      <c r="F5" s="5" t="s">
        <v>52</v>
      </c>
      <c r="G5" s="29">
        <v>5000</v>
      </c>
      <c r="H5" s="5" t="s">
        <v>81</v>
      </c>
      <c r="I5" s="5" t="s">
        <v>92</v>
      </c>
      <c r="J5" s="5">
        <f t="shared" si="0"/>
        <v>180000</v>
      </c>
      <c r="K5" s="85">
        <v>155000</v>
      </c>
    </row>
    <row r="6" spans="1:11" ht="18" customHeight="1" x14ac:dyDescent="0.25">
      <c r="A6" s="40">
        <f t="shared" si="1"/>
        <v>4</v>
      </c>
      <c r="B6" s="12" t="s">
        <v>24</v>
      </c>
      <c r="C6" s="5" t="s">
        <v>81</v>
      </c>
      <c r="D6" s="5" t="s">
        <v>33</v>
      </c>
      <c r="E6" s="5" t="s">
        <v>32</v>
      </c>
      <c r="F6" s="5" t="s">
        <v>52</v>
      </c>
      <c r="G6" s="29">
        <v>5000</v>
      </c>
      <c r="H6" s="5" t="s">
        <v>81</v>
      </c>
      <c r="I6" s="5" t="s">
        <v>92</v>
      </c>
      <c r="J6" s="5">
        <f t="shared" si="0"/>
        <v>180000</v>
      </c>
      <c r="K6" s="85">
        <v>155000</v>
      </c>
    </row>
    <row r="7" spans="1:11" s="15" customFormat="1" ht="39" x14ac:dyDescent="0.25">
      <c r="A7" s="40">
        <f t="shared" si="1"/>
        <v>5</v>
      </c>
      <c r="B7" s="79" t="s">
        <v>98</v>
      </c>
      <c r="C7" s="80" t="s">
        <v>117</v>
      </c>
      <c r="D7" s="81" t="s">
        <v>34</v>
      </c>
      <c r="E7" s="81" t="s">
        <v>111</v>
      </c>
      <c r="F7" s="81" t="s">
        <v>52</v>
      </c>
      <c r="G7" s="29">
        <v>5000</v>
      </c>
      <c r="H7" s="81" t="s">
        <v>112</v>
      </c>
      <c r="I7" s="81" t="s">
        <v>118</v>
      </c>
      <c r="J7" s="81">
        <f>G7*30</f>
        <v>150000</v>
      </c>
      <c r="K7" s="86">
        <v>150000</v>
      </c>
    </row>
    <row r="8" spans="1:11" s="15" customFormat="1" ht="51.75" x14ac:dyDescent="0.25">
      <c r="A8" s="40">
        <f t="shared" si="1"/>
        <v>6</v>
      </c>
      <c r="B8" s="79" t="s">
        <v>62</v>
      </c>
      <c r="C8" s="80" t="s">
        <v>208</v>
      </c>
      <c r="D8" s="81" t="s">
        <v>51</v>
      </c>
      <c r="E8" s="81" t="s">
        <v>51</v>
      </c>
      <c r="F8" s="81" t="s">
        <v>51</v>
      </c>
      <c r="G8" s="29">
        <v>5000</v>
      </c>
      <c r="H8" s="81" t="s">
        <v>209</v>
      </c>
      <c r="I8" s="81" t="s">
        <v>210</v>
      </c>
      <c r="J8" s="81">
        <v>60000</v>
      </c>
      <c r="K8" s="86">
        <v>35000</v>
      </c>
    </row>
    <row r="9" spans="1:11" s="93" customFormat="1" ht="51.75" x14ac:dyDescent="0.25">
      <c r="A9" s="40">
        <f t="shared" si="1"/>
        <v>7</v>
      </c>
      <c r="B9" s="82" t="s">
        <v>100</v>
      </c>
      <c r="C9" s="83" t="s">
        <v>186</v>
      </c>
      <c r="D9" s="84" t="s">
        <v>34</v>
      </c>
      <c r="E9" s="84" t="s">
        <v>111</v>
      </c>
      <c r="F9" s="84" t="s">
        <v>52</v>
      </c>
      <c r="G9" s="70">
        <v>5000</v>
      </c>
      <c r="H9" s="84" t="s">
        <v>112</v>
      </c>
      <c r="I9" s="84" t="s">
        <v>220</v>
      </c>
      <c r="J9" s="84">
        <v>114000</v>
      </c>
      <c r="K9" s="86">
        <v>108000</v>
      </c>
    </row>
    <row r="10" spans="1:11" ht="30" x14ac:dyDescent="0.25">
      <c r="A10" s="40">
        <f t="shared" si="1"/>
        <v>8</v>
      </c>
      <c r="B10" s="9" t="s">
        <v>72</v>
      </c>
      <c r="C10" s="5" t="s">
        <v>113</v>
      </c>
      <c r="D10" s="5" t="s">
        <v>34</v>
      </c>
      <c r="E10" s="5" t="s">
        <v>34</v>
      </c>
      <c r="F10" s="71" t="s">
        <v>136</v>
      </c>
      <c r="G10" s="29">
        <v>5000</v>
      </c>
      <c r="H10" s="5" t="s">
        <v>83</v>
      </c>
      <c r="I10" s="71" t="s">
        <v>137</v>
      </c>
      <c r="J10" s="5">
        <v>300000</v>
      </c>
      <c r="K10" s="86">
        <v>125000</v>
      </c>
    </row>
    <row r="11" spans="1:11" ht="30" x14ac:dyDescent="0.25">
      <c r="A11" s="40">
        <f t="shared" si="1"/>
        <v>9</v>
      </c>
      <c r="B11" s="9" t="s">
        <v>73</v>
      </c>
      <c r="C11" s="5" t="s">
        <v>113</v>
      </c>
      <c r="D11" s="5" t="s">
        <v>34</v>
      </c>
      <c r="E11" s="5" t="s">
        <v>34</v>
      </c>
      <c r="F11" s="71" t="s">
        <v>136</v>
      </c>
      <c r="G11" s="29">
        <v>5000</v>
      </c>
      <c r="H11" s="5" t="s">
        <v>84</v>
      </c>
      <c r="I11" s="71" t="s">
        <v>137</v>
      </c>
      <c r="J11" s="5">
        <v>300000</v>
      </c>
      <c r="K11" s="86">
        <v>125000</v>
      </c>
    </row>
    <row r="12" spans="1:11" ht="30" x14ac:dyDescent="0.25">
      <c r="A12" s="40">
        <f t="shared" si="1"/>
        <v>10</v>
      </c>
      <c r="B12" s="9" t="s">
        <v>86</v>
      </c>
      <c r="C12" s="5" t="s">
        <v>113</v>
      </c>
      <c r="D12" s="5" t="s">
        <v>34</v>
      </c>
      <c r="E12" s="5" t="s">
        <v>34</v>
      </c>
      <c r="F12" s="71" t="s">
        <v>136</v>
      </c>
      <c r="G12" s="29">
        <v>5000</v>
      </c>
      <c r="H12" s="5" t="s">
        <v>85</v>
      </c>
      <c r="I12" s="71" t="s">
        <v>137</v>
      </c>
      <c r="J12" s="5">
        <v>300000</v>
      </c>
      <c r="K12" s="86">
        <v>125000</v>
      </c>
    </row>
    <row r="13" spans="1:11" ht="30" x14ac:dyDescent="0.25">
      <c r="A13" s="40">
        <f t="shared" si="1"/>
        <v>11</v>
      </c>
      <c r="B13" s="73" t="s">
        <v>99</v>
      </c>
      <c r="C13" s="75" t="s">
        <v>113</v>
      </c>
      <c r="D13" s="75" t="s">
        <v>34</v>
      </c>
      <c r="E13" s="75" t="s">
        <v>34</v>
      </c>
      <c r="F13" s="71" t="s">
        <v>136</v>
      </c>
      <c r="G13" s="29">
        <v>5000</v>
      </c>
      <c r="H13" s="75" t="s">
        <v>83</v>
      </c>
      <c r="I13" s="71" t="s">
        <v>137</v>
      </c>
      <c r="J13" s="5">
        <v>300000</v>
      </c>
      <c r="K13" s="86">
        <v>125000</v>
      </c>
    </row>
    <row r="14" spans="1:11" ht="30" x14ac:dyDescent="0.25">
      <c r="A14" s="40">
        <f t="shared" si="1"/>
        <v>12</v>
      </c>
      <c r="B14" s="5" t="s">
        <v>127</v>
      </c>
      <c r="C14" s="5" t="s">
        <v>132</v>
      </c>
      <c r="D14" s="5" t="s">
        <v>34</v>
      </c>
      <c r="E14" s="5" t="s">
        <v>34</v>
      </c>
      <c r="F14" s="71" t="s">
        <v>136</v>
      </c>
      <c r="G14" s="29">
        <v>5000</v>
      </c>
      <c r="H14" s="5" t="s">
        <v>134</v>
      </c>
      <c r="I14" s="71" t="s">
        <v>138</v>
      </c>
      <c r="J14" s="5">
        <v>300000</v>
      </c>
      <c r="K14" s="85">
        <v>115000</v>
      </c>
    </row>
    <row r="15" spans="1:11" ht="30" x14ac:dyDescent="0.25">
      <c r="A15" s="40">
        <f t="shared" si="1"/>
        <v>13</v>
      </c>
      <c r="B15" s="5" t="s">
        <v>130</v>
      </c>
      <c r="C15" s="5" t="s">
        <v>133</v>
      </c>
      <c r="D15" s="5" t="s">
        <v>34</v>
      </c>
      <c r="E15" s="5" t="s">
        <v>34</v>
      </c>
      <c r="F15" s="71" t="s">
        <v>136</v>
      </c>
      <c r="G15" s="29">
        <v>5000</v>
      </c>
      <c r="H15" s="5" t="s">
        <v>135</v>
      </c>
      <c r="I15" s="71" t="s">
        <v>138</v>
      </c>
      <c r="J15" s="5">
        <v>300000</v>
      </c>
      <c r="K15" s="85">
        <v>115000</v>
      </c>
    </row>
    <row r="16" spans="1:11" ht="30" x14ac:dyDescent="0.25">
      <c r="A16" s="40">
        <f t="shared" si="1"/>
        <v>14</v>
      </c>
      <c r="B16" s="5" t="s">
        <v>131</v>
      </c>
      <c r="C16" s="5" t="s">
        <v>133</v>
      </c>
      <c r="D16" s="5" t="s">
        <v>34</v>
      </c>
      <c r="E16" s="5" t="s">
        <v>34</v>
      </c>
      <c r="F16" s="71" t="s">
        <v>136</v>
      </c>
      <c r="G16" s="29">
        <v>5000</v>
      </c>
      <c r="H16" s="5" t="s">
        <v>135</v>
      </c>
      <c r="I16" s="71" t="s">
        <v>138</v>
      </c>
      <c r="J16" s="5">
        <v>300000</v>
      </c>
      <c r="K16" s="85">
        <v>115000</v>
      </c>
    </row>
    <row r="17" spans="1:11" ht="30" x14ac:dyDescent="0.25">
      <c r="A17" s="40">
        <f t="shared" si="1"/>
        <v>15</v>
      </c>
      <c r="B17" s="5" t="s">
        <v>139</v>
      </c>
      <c r="C17" s="5" t="s">
        <v>140</v>
      </c>
      <c r="D17" s="5" t="s">
        <v>32</v>
      </c>
      <c r="E17" s="5" t="s">
        <v>32</v>
      </c>
      <c r="F17" s="71" t="s">
        <v>136</v>
      </c>
      <c r="G17" s="29">
        <v>5000</v>
      </c>
      <c r="H17" s="5" t="s">
        <v>141</v>
      </c>
      <c r="I17" s="71" t="s">
        <v>142</v>
      </c>
      <c r="J17" s="5">
        <v>300000</v>
      </c>
      <c r="K17" s="85">
        <v>105000</v>
      </c>
    </row>
    <row r="18" spans="1:11" ht="30" x14ac:dyDescent="0.25">
      <c r="A18" s="40">
        <f t="shared" si="1"/>
        <v>16</v>
      </c>
      <c r="B18" s="5" t="s">
        <v>143</v>
      </c>
      <c r="C18" s="5" t="s">
        <v>145</v>
      </c>
      <c r="D18" s="5" t="s">
        <v>34</v>
      </c>
      <c r="E18" s="5" t="s">
        <v>34</v>
      </c>
      <c r="F18" s="71" t="s">
        <v>136</v>
      </c>
      <c r="G18" s="29">
        <v>5000</v>
      </c>
      <c r="H18" s="5" t="s">
        <v>146</v>
      </c>
      <c r="I18" s="71" t="s">
        <v>147</v>
      </c>
      <c r="J18" s="5">
        <v>300000</v>
      </c>
      <c r="K18" s="85">
        <v>105000</v>
      </c>
    </row>
    <row r="19" spans="1:11" ht="30" x14ac:dyDescent="0.25">
      <c r="A19" s="40">
        <f t="shared" si="1"/>
        <v>17</v>
      </c>
      <c r="B19" s="5" t="s">
        <v>148</v>
      </c>
      <c r="C19" s="5" t="s">
        <v>149</v>
      </c>
      <c r="D19" s="5" t="s">
        <v>150</v>
      </c>
      <c r="E19" s="5" t="s">
        <v>150</v>
      </c>
      <c r="F19" s="71" t="s">
        <v>136</v>
      </c>
      <c r="G19" s="29">
        <v>5000</v>
      </c>
      <c r="H19" s="5" t="s">
        <v>151</v>
      </c>
      <c r="I19" s="71" t="s">
        <v>225</v>
      </c>
      <c r="J19" s="5">
        <v>300000</v>
      </c>
      <c r="K19" s="85">
        <v>95000</v>
      </c>
    </row>
    <row r="20" spans="1:11" ht="30" x14ac:dyDescent="0.25">
      <c r="A20" s="40">
        <f t="shared" si="1"/>
        <v>18</v>
      </c>
      <c r="B20" s="5" t="s">
        <v>161</v>
      </c>
      <c r="C20" s="77" t="s">
        <v>151</v>
      </c>
      <c r="D20" s="5" t="s">
        <v>150</v>
      </c>
      <c r="E20" s="5" t="s">
        <v>52</v>
      </c>
      <c r="F20" s="71" t="s">
        <v>136</v>
      </c>
      <c r="G20" s="29">
        <v>5000</v>
      </c>
      <c r="H20" s="5" t="s">
        <v>151</v>
      </c>
      <c r="I20" s="30" t="s">
        <v>227</v>
      </c>
      <c r="J20" s="5">
        <v>300000</v>
      </c>
      <c r="K20" s="85">
        <v>95000</v>
      </c>
    </row>
    <row r="21" spans="1:11" ht="30" x14ac:dyDescent="0.25">
      <c r="A21" s="40">
        <f t="shared" si="1"/>
        <v>19</v>
      </c>
      <c r="B21" s="5" t="s">
        <v>162</v>
      </c>
      <c r="C21" s="77" t="s">
        <v>151</v>
      </c>
      <c r="D21" s="5" t="s">
        <v>150</v>
      </c>
      <c r="E21" s="5" t="s">
        <v>150</v>
      </c>
      <c r="F21" s="71" t="s">
        <v>136</v>
      </c>
      <c r="G21" s="29">
        <v>5000</v>
      </c>
      <c r="H21" s="5" t="s">
        <v>151</v>
      </c>
      <c r="I21" s="30" t="s">
        <v>227</v>
      </c>
      <c r="J21" s="5">
        <v>300000</v>
      </c>
      <c r="K21" s="85">
        <v>95000</v>
      </c>
    </row>
    <row r="22" spans="1:11" ht="30.75" x14ac:dyDescent="0.3">
      <c r="A22" s="40">
        <f t="shared" si="1"/>
        <v>20</v>
      </c>
      <c r="B22" s="87" t="s">
        <v>173</v>
      </c>
      <c r="C22" s="88" t="s">
        <v>176</v>
      </c>
      <c r="D22" s="75" t="s">
        <v>52</v>
      </c>
      <c r="E22" s="75" t="s">
        <v>52</v>
      </c>
      <c r="F22" s="89" t="s">
        <v>136</v>
      </c>
      <c r="G22" s="72">
        <v>5000</v>
      </c>
      <c r="H22" s="75" t="s">
        <v>176</v>
      </c>
      <c r="I22" s="89" t="s">
        <v>226</v>
      </c>
      <c r="J22" s="75">
        <v>300000</v>
      </c>
      <c r="K22" s="90">
        <v>65000</v>
      </c>
    </row>
    <row r="23" spans="1:11" ht="30" x14ac:dyDescent="0.25">
      <c r="A23" s="40">
        <f t="shared" si="1"/>
        <v>21</v>
      </c>
      <c r="B23" s="75" t="s">
        <v>188</v>
      </c>
      <c r="C23" s="88" t="s">
        <v>192</v>
      </c>
      <c r="D23" s="75" t="s">
        <v>52</v>
      </c>
      <c r="E23" s="75" t="s">
        <v>52</v>
      </c>
      <c r="F23" s="89" t="s">
        <v>136</v>
      </c>
      <c r="G23" s="72">
        <v>5000</v>
      </c>
      <c r="H23" s="75" t="s">
        <v>192</v>
      </c>
      <c r="I23" s="102" t="s">
        <v>193</v>
      </c>
      <c r="J23" s="75">
        <v>300000</v>
      </c>
      <c r="K23" s="90">
        <v>40000</v>
      </c>
    </row>
    <row r="24" spans="1:11" ht="30" x14ac:dyDescent="0.25">
      <c r="A24" s="40">
        <f t="shared" si="1"/>
        <v>22</v>
      </c>
      <c r="B24" s="75" t="s">
        <v>189</v>
      </c>
      <c r="C24" s="88" t="s">
        <v>192</v>
      </c>
      <c r="D24" s="75" t="s">
        <v>52</v>
      </c>
      <c r="E24" s="75" t="s">
        <v>52</v>
      </c>
      <c r="F24" s="89" t="s">
        <v>136</v>
      </c>
      <c r="G24" s="72">
        <v>5000</v>
      </c>
      <c r="H24" s="75" t="s">
        <v>192</v>
      </c>
      <c r="I24" s="102" t="s">
        <v>193</v>
      </c>
      <c r="J24" s="75">
        <v>300000</v>
      </c>
      <c r="K24" s="90">
        <v>40000</v>
      </c>
    </row>
    <row r="25" spans="1:11" ht="30" x14ac:dyDescent="0.25">
      <c r="A25" s="40">
        <f t="shared" si="1"/>
        <v>23</v>
      </c>
      <c r="B25" s="75" t="s">
        <v>190</v>
      </c>
      <c r="C25" s="88" t="s">
        <v>191</v>
      </c>
      <c r="D25" s="75" t="s">
        <v>52</v>
      </c>
      <c r="E25" s="75" t="s">
        <v>52</v>
      </c>
      <c r="F25" s="89" t="s">
        <v>136</v>
      </c>
      <c r="G25" s="72">
        <v>5000</v>
      </c>
      <c r="H25" s="75" t="s">
        <v>191</v>
      </c>
      <c r="I25" s="102" t="s">
        <v>193</v>
      </c>
      <c r="J25" s="75">
        <v>300000</v>
      </c>
      <c r="K25" s="90">
        <v>40000</v>
      </c>
    </row>
    <row r="26" spans="1:11" ht="30" x14ac:dyDescent="0.25">
      <c r="A26" s="40">
        <f t="shared" si="1"/>
        <v>24</v>
      </c>
      <c r="B26" s="75" t="s">
        <v>194</v>
      </c>
      <c r="C26" s="88" t="s">
        <v>201</v>
      </c>
      <c r="D26" s="75" t="s">
        <v>52</v>
      </c>
      <c r="E26" s="75" t="s">
        <v>52</v>
      </c>
      <c r="F26" s="89" t="s">
        <v>136</v>
      </c>
      <c r="G26" s="72">
        <v>5000</v>
      </c>
      <c r="H26" s="75" t="s">
        <v>201</v>
      </c>
      <c r="I26" s="102" t="s">
        <v>193</v>
      </c>
      <c r="J26" s="75">
        <v>300000</v>
      </c>
      <c r="K26" s="90">
        <v>40000</v>
      </c>
    </row>
    <row r="27" spans="1:11" ht="30" x14ac:dyDescent="0.25">
      <c r="A27" s="40">
        <f t="shared" si="1"/>
        <v>25</v>
      </c>
      <c r="B27" s="75" t="s">
        <v>195</v>
      </c>
      <c r="C27" s="88" t="s">
        <v>201</v>
      </c>
      <c r="D27" s="75" t="s">
        <v>52</v>
      </c>
      <c r="E27" s="75" t="s">
        <v>52</v>
      </c>
      <c r="F27" s="89" t="s">
        <v>136</v>
      </c>
      <c r="G27" s="72">
        <v>5000</v>
      </c>
      <c r="H27" s="75" t="s">
        <v>201</v>
      </c>
      <c r="I27" s="102" t="s">
        <v>193</v>
      </c>
      <c r="J27" s="75">
        <v>300000</v>
      </c>
      <c r="K27" s="90">
        <v>40000</v>
      </c>
    </row>
    <row r="28" spans="1:11" ht="30" x14ac:dyDescent="0.25">
      <c r="A28" s="40">
        <f t="shared" si="1"/>
        <v>26</v>
      </c>
      <c r="B28" s="75" t="s">
        <v>196</v>
      </c>
      <c r="C28" s="88" t="s">
        <v>202</v>
      </c>
      <c r="D28" s="75" t="s">
        <v>52</v>
      </c>
      <c r="E28" s="75" t="s">
        <v>52</v>
      </c>
      <c r="F28" s="89" t="s">
        <v>136</v>
      </c>
      <c r="G28" s="72">
        <v>5000</v>
      </c>
      <c r="H28" s="75" t="s">
        <v>202</v>
      </c>
      <c r="I28" s="102" t="s">
        <v>205</v>
      </c>
      <c r="J28" s="75">
        <v>300000</v>
      </c>
      <c r="K28" s="90">
        <v>35000</v>
      </c>
    </row>
    <row r="29" spans="1:11" ht="30" x14ac:dyDescent="0.25">
      <c r="A29" s="40">
        <f t="shared" si="1"/>
        <v>27</v>
      </c>
      <c r="B29" s="75" t="s">
        <v>197</v>
      </c>
      <c r="C29" s="88" t="s">
        <v>203</v>
      </c>
      <c r="D29" s="75" t="s">
        <v>52</v>
      </c>
      <c r="E29" s="75" t="s">
        <v>52</v>
      </c>
      <c r="F29" s="89" t="s">
        <v>136</v>
      </c>
      <c r="G29" s="72">
        <v>5000</v>
      </c>
      <c r="H29" s="75" t="s">
        <v>203</v>
      </c>
      <c r="I29" s="102" t="s">
        <v>205</v>
      </c>
      <c r="J29" s="75">
        <v>300000</v>
      </c>
      <c r="K29" s="90">
        <v>35000</v>
      </c>
    </row>
    <row r="30" spans="1:11" ht="30" x14ac:dyDescent="0.25">
      <c r="A30" s="40">
        <f t="shared" si="1"/>
        <v>28</v>
      </c>
      <c r="B30" s="75" t="s">
        <v>198</v>
      </c>
      <c r="C30" s="88" t="s">
        <v>203</v>
      </c>
      <c r="D30" s="75" t="s">
        <v>52</v>
      </c>
      <c r="E30" s="75" t="s">
        <v>52</v>
      </c>
      <c r="F30" s="89" t="s">
        <v>136</v>
      </c>
      <c r="G30" s="72">
        <v>5000</v>
      </c>
      <c r="H30" s="75" t="s">
        <v>203</v>
      </c>
      <c r="I30" s="102" t="s">
        <v>205</v>
      </c>
      <c r="J30" s="75">
        <v>300000</v>
      </c>
      <c r="K30" s="90">
        <v>35000</v>
      </c>
    </row>
    <row r="31" spans="1:11" ht="30" x14ac:dyDescent="0.25">
      <c r="A31" s="40">
        <f t="shared" si="1"/>
        <v>29</v>
      </c>
      <c r="B31" s="75" t="s">
        <v>200</v>
      </c>
      <c r="C31" s="88" t="s">
        <v>204</v>
      </c>
      <c r="D31" s="75" t="s">
        <v>52</v>
      </c>
      <c r="E31" s="75" t="s">
        <v>52</v>
      </c>
      <c r="F31" s="89" t="s">
        <v>136</v>
      </c>
      <c r="G31" s="72">
        <v>5000</v>
      </c>
      <c r="H31" s="75" t="s">
        <v>204</v>
      </c>
      <c r="I31" s="102" t="s">
        <v>205</v>
      </c>
      <c r="J31" s="75">
        <v>300000</v>
      </c>
      <c r="K31" s="90">
        <v>35000</v>
      </c>
    </row>
    <row r="32" spans="1:11" ht="30" x14ac:dyDescent="0.25">
      <c r="A32" s="40">
        <f t="shared" si="1"/>
        <v>30</v>
      </c>
      <c r="B32" s="75" t="s">
        <v>211</v>
      </c>
      <c r="C32" s="88" t="s">
        <v>217</v>
      </c>
      <c r="D32" s="75" t="s">
        <v>52</v>
      </c>
      <c r="E32" s="75" t="s">
        <v>52</v>
      </c>
      <c r="F32" s="89" t="s">
        <v>136</v>
      </c>
      <c r="G32" s="72">
        <v>5000</v>
      </c>
      <c r="H32" s="75" t="s">
        <v>217</v>
      </c>
      <c r="I32" s="102" t="s">
        <v>218</v>
      </c>
      <c r="J32" s="75">
        <v>300000</v>
      </c>
      <c r="K32" s="90">
        <v>15000</v>
      </c>
    </row>
    <row r="33" spans="1:11" ht="30" x14ac:dyDescent="0.25">
      <c r="A33" s="40">
        <f t="shared" si="1"/>
        <v>31</v>
      </c>
      <c r="B33" s="75" t="s">
        <v>212</v>
      </c>
      <c r="C33" s="88" t="s">
        <v>217</v>
      </c>
      <c r="D33" s="75" t="s">
        <v>52</v>
      </c>
      <c r="E33" s="75" t="s">
        <v>52</v>
      </c>
      <c r="F33" s="89" t="s">
        <v>136</v>
      </c>
      <c r="G33" s="72">
        <v>5000</v>
      </c>
      <c r="H33" s="75" t="s">
        <v>217</v>
      </c>
      <c r="I33" s="102" t="s">
        <v>218</v>
      </c>
      <c r="J33" s="75">
        <v>300000</v>
      </c>
      <c r="K33" s="90">
        <v>15000</v>
      </c>
    </row>
    <row r="34" spans="1:11" ht="30" x14ac:dyDescent="0.25">
      <c r="A34" s="40">
        <f t="shared" si="1"/>
        <v>32</v>
      </c>
      <c r="B34" s="75" t="s">
        <v>213</v>
      </c>
      <c r="C34" s="88" t="s">
        <v>217</v>
      </c>
      <c r="D34" s="75" t="s">
        <v>52</v>
      </c>
      <c r="E34" s="75" t="s">
        <v>52</v>
      </c>
      <c r="F34" s="89" t="s">
        <v>136</v>
      </c>
      <c r="G34" s="72">
        <v>5000</v>
      </c>
      <c r="H34" s="75" t="s">
        <v>217</v>
      </c>
      <c r="I34" s="102" t="s">
        <v>218</v>
      </c>
      <c r="J34" s="75">
        <v>300000</v>
      </c>
      <c r="K34" s="90">
        <v>15000</v>
      </c>
    </row>
    <row r="35" spans="1:11" ht="30" x14ac:dyDescent="0.25">
      <c r="A35" s="40">
        <f t="shared" si="1"/>
        <v>33</v>
      </c>
      <c r="B35" s="75" t="s">
        <v>214</v>
      </c>
      <c r="C35" s="88" t="s">
        <v>217</v>
      </c>
      <c r="D35" s="75" t="s">
        <v>52</v>
      </c>
      <c r="E35" s="75" t="s">
        <v>52</v>
      </c>
      <c r="F35" s="89" t="s">
        <v>136</v>
      </c>
      <c r="G35" s="72">
        <v>5000</v>
      </c>
      <c r="H35" s="75" t="s">
        <v>217</v>
      </c>
      <c r="I35" s="102" t="s">
        <v>218</v>
      </c>
      <c r="J35" s="75">
        <v>300000</v>
      </c>
      <c r="K35" s="90">
        <v>15000</v>
      </c>
    </row>
    <row r="36" spans="1:11" ht="30" x14ac:dyDescent="0.25">
      <c r="A36" s="40">
        <f t="shared" si="1"/>
        <v>34</v>
      </c>
      <c r="B36" s="75" t="s">
        <v>215</v>
      </c>
      <c r="C36" s="88" t="s">
        <v>217</v>
      </c>
      <c r="D36" s="75" t="s">
        <v>52</v>
      </c>
      <c r="E36" s="75" t="s">
        <v>52</v>
      </c>
      <c r="F36" s="89" t="s">
        <v>136</v>
      </c>
      <c r="G36" s="72">
        <v>5000</v>
      </c>
      <c r="H36" s="75" t="s">
        <v>217</v>
      </c>
      <c r="I36" s="102" t="s">
        <v>218</v>
      </c>
      <c r="J36" s="75">
        <v>300000</v>
      </c>
      <c r="K36" s="90">
        <v>15000</v>
      </c>
    </row>
    <row r="37" spans="1:11" ht="31.5" thickBot="1" x14ac:dyDescent="0.35">
      <c r="A37" s="40">
        <f t="shared" si="1"/>
        <v>35</v>
      </c>
      <c r="B37" s="87" t="s">
        <v>216</v>
      </c>
      <c r="C37" s="88" t="s">
        <v>217</v>
      </c>
      <c r="D37" s="75" t="s">
        <v>52</v>
      </c>
      <c r="E37" s="75" t="s">
        <v>52</v>
      </c>
      <c r="F37" s="89" t="s">
        <v>136</v>
      </c>
      <c r="G37" s="72">
        <v>5000</v>
      </c>
      <c r="H37" s="75" t="s">
        <v>217</v>
      </c>
      <c r="I37" s="89" t="s">
        <v>218</v>
      </c>
      <c r="J37" s="75">
        <v>300000</v>
      </c>
      <c r="K37" s="90">
        <v>15000</v>
      </c>
    </row>
    <row r="38" spans="1:11" ht="15.75" thickBot="1" x14ac:dyDescent="0.3">
      <c r="A38" s="109" t="s">
        <v>224</v>
      </c>
      <c r="B38" s="110"/>
      <c r="C38" s="110"/>
      <c r="D38" s="110"/>
      <c r="E38" s="110"/>
      <c r="F38" s="110"/>
      <c r="G38" s="110"/>
      <c r="H38" s="110"/>
      <c r="I38" s="111"/>
      <c r="J38" s="91">
        <f>SUM(J3:J37)</f>
        <v>9444000</v>
      </c>
      <c r="K38" s="92">
        <f>SUM(K3:K37)</f>
        <v>2748000</v>
      </c>
    </row>
    <row r="257" spans="2:2" ht="15.75" thickBot="1" x14ac:dyDescent="0.3"/>
    <row r="258" spans="2:2" ht="15.75" thickBot="1" x14ac:dyDescent="0.3">
      <c r="B258" s="1"/>
    </row>
    <row r="259" spans="2:2" ht="15.75" thickBot="1" x14ac:dyDescent="0.3">
      <c r="B259" s="1"/>
    </row>
    <row r="260" spans="2:2" ht="15.75" thickBot="1" x14ac:dyDescent="0.3">
      <c r="B260" s="1"/>
    </row>
    <row r="261" spans="2:2" ht="15.75" thickBot="1" x14ac:dyDescent="0.3">
      <c r="B261" s="1"/>
    </row>
    <row r="262" spans="2:2" ht="15.75" thickBot="1" x14ac:dyDescent="0.3">
      <c r="B262" s="1"/>
    </row>
    <row r="263" spans="2:2" ht="15.75" thickBot="1" x14ac:dyDescent="0.3">
      <c r="B263" s="1"/>
    </row>
    <row r="264" spans="2:2" ht="15.75" thickBot="1" x14ac:dyDescent="0.3">
      <c r="B264" s="1"/>
    </row>
    <row r="265" spans="2:2" ht="15.75" thickBot="1" x14ac:dyDescent="0.3">
      <c r="B265" s="1"/>
    </row>
    <row r="266" spans="2:2" ht="15.75" thickBot="1" x14ac:dyDescent="0.3">
      <c r="B266" s="1"/>
    </row>
    <row r="267" spans="2:2" ht="15.75" thickBot="1" x14ac:dyDescent="0.3">
      <c r="B267" s="1"/>
    </row>
    <row r="268" spans="2:2" ht="15.75" thickBot="1" x14ac:dyDescent="0.3">
      <c r="B268" s="1"/>
    </row>
    <row r="269" spans="2:2" ht="15.75" thickBot="1" x14ac:dyDescent="0.3">
      <c r="B269" s="1"/>
    </row>
    <row r="270" spans="2:2" ht="15.75" thickBot="1" x14ac:dyDescent="0.3">
      <c r="B270" s="1"/>
    </row>
    <row r="271" spans="2:2" ht="15.75" thickBot="1" x14ac:dyDescent="0.3">
      <c r="B271" s="1"/>
    </row>
    <row r="272" spans="2:2" ht="15.75" thickBot="1" x14ac:dyDescent="0.3">
      <c r="B272" s="1"/>
    </row>
    <row r="273" spans="2:2" ht="15.75" thickBot="1" x14ac:dyDescent="0.3">
      <c r="B273" s="1"/>
    </row>
    <row r="274" spans="2:2" ht="15.75" thickBot="1" x14ac:dyDescent="0.3">
      <c r="B274" s="1"/>
    </row>
    <row r="275" spans="2:2" ht="15.75" thickBot="1" x14ac:dyDescent="0.3">
      <c r="B275" s="1"/>
    </row>
    <row r="276" spans="2:2" ht="15.75" thickBot="1" x14ac:dyDescent="0.3">
      <c r="B276" s="1"/>
    </row>
    <row r="277" spans="2:2" ht="15.75" thickBot="1" x14ac:dyDescent="0.3">
      <c r="B277" s="1"/>
    </row>
    <row r="278" spans="2:2" ht="15.75" thickBot="1" x14ac:dyDescent="0.3">
      <c r="B278" s="1"/>
    </row>
    <row r="279" spans="2:2" ht="15.75" thickBot="1" x14ac:dyDescent="0.3">
      <c r="B279" s="1"/>
    </row>
    <row r="280" spans="2:2" ht="15.75" thickBot="1" x14ac:dyDescent="0.3">
      <c r="B280" s="1"/>
    </row>
    <row r="281" spans="2:2" ht="15.75" thickBot="1" x14ac:dyDescent="0.3">
      <c r="B281" s="1"/>
    </row>
    <row r="282" spans="2:2" ht="15.75" thickBot="1" x14ac:dyDescent="0.3">
      <c r="B282" s="1"/>
    </row>
    <row r="283" spans="2:2" ht="15.75" thickBot="1" x14ac:dyDescent="0.3">
      <c r="B283" s="1"/>
    </row>
    <row r="284" spans="2:2" ht="15.75" thickBot="1" x14ac:dyDescent="0.3">
      <c r="B284" s="1"/>
    </row>
    <row r="285" spans="2:2" ht="15.75" thickBot="1" x14ac:dyDescent="0.3">
      <c r="B285" s="1"/>
    </row>
    <row r="286" spans="2:2" ht="15.75" thickBot="1" x14ac:dyDescent="0.3">
      <c r="B286" s="1"/>
    </row>
    <row r="287" spans="2:2" ht="15.75" thickBot="1" x14ac:dyDescent="0.3">
      <c r="B287" s="1"/>
    </row>
    <row r="288" spans="2:2" ht="15.75" thickBot="1" x14ac:dyDescent="0.3">
      <c r="B288" s="1"/>
    </row>
    <row r="289" spans="2:2" ht="15.75" thickBot="1" x14ac:dyDescent="0.3">
      <c r="B289" s="1"/>
    </row>
    <row r="290" spans="2:2" ht="15.75" thickBot="1" x14ac:dyDescent="0.3">
      <c r="B290" s="1"/>
    </row>
    <row r="291" spans="2:2" ht="15.75" thickBot="1" x14ac:dyDescent="0.3">
      <c r="B291" s="1"/>
    </row>
    <row r="292" spans="2:2" ht="15.75" thickBot="1" x14ac:dyDescent="0.3">
      <c r="B292" s="1"/>
    </row>
    <row r="293" spans="2:2" ht="15.75" thickBot="1" x14ac:dyDescent="0.3">
      <c r="B293" s="1"/>
    </row>
    <row r="294" spans="2:2" ht="15.75" thickBot="1" x14ac:dyDescent="0.3">
      <c r="B294" s="1"/>
    </row>
    <row r="295" spans="2:2" ht="15.75" thickBot="1" x14ac:dyDescent="0.3">
      <c r="B295" s="1"/>
    </row>
    <row r="296" spans="2:2" ht="15.75" thickBot="1" x14ac:dyDescent="0.3">
      <c r="B296" s="1"/>
    </row>
    <row r="297" spans="2:2" ht="15.75" thickBot="1" x14ac:dyDescent="0.3">
      <c r="B297" s="1"/>
    </row>
    <row r="298" spans="2:2" ht="15.75" thickBot="1" x14ac:dyDescent="0.3">
      <c r="B298" s="1"/>
    </row>
    <row r="299" spans="2:2" ht="15.75" thickBot="1" x14ac:dyDescent="0.3">
      <c r="B299" s="1"/>
    </row>
    <row r="300" spans="2:2" ht="15.75" thickBot="1" x14ac:dyDescent="0.3">
      <c r="B300" s="1"/>
    </row>
    <row r="301" spans="2:2" ht="15.75" thickBot="1" x14ac:dyDescent="0.3">
      <c r="B301" s="1"/>
    </row>
    <row r="302" spans="2:2" ht="15.75" thickBot="1" x14ac:dyDescent="0.3">
      <c r="B302" s="1"/>
    </row>
    <row r="303" spans="2:2" ht="15.75" thickBot="1" x14ac:dyDescent="0.3">
      <c r="B303" s="1"/>
    </row>
    <row r="304" spans="2:2" ht="15.75" thickBot="1" x14ac:dyDescent="0.3">
      <c r="B304" s="1"/>
    </row>
    <row r="305" spans="2:2" ht="15.75" thickBot="1" x14ac:dyDescent="0.3">
      <c r="B305" s="1"/>
    </row>
    <row r="306" spans="2:2" ht="15.75" thickBot="1" x14ac:dyDescent="0.3">
      <c r="B306" s="1"/>
    </row>
    <row r="307" spans="2:2" ht="15.75" thickBot="1" x14ac:dyDescent="0.3">
      <c r="B307" s="1"/>
    </row>
    <row r="308" spans="2:2" ht="15.75" thickBot="1" x14ac:dyDescent="0.3">
      <c r="B308" s="1"/>
    </row>
    <row r="309" spans="2:2" ht="15.75" thickBot="1" x14ac:dyDescent="0.3">
      <c r="B309" s="1"/>
    </row>
    <row r="310" spans="2:2" ht="15.75" thickBot="1" x14ac:dyDescent="0.3">
      <c r="B310" s="1"/>
    </row>
    <row r="311" spans="2:2" ht="15.75" thickBot="1" x14ac:dyDescent="0.3">
      <c r="B311" s="1"/>
    </row>
    <row r="312" spans="2:2" ht="15.75" thickBot="1" x14ac:dyDescent="0.3">
      <c r="B312" s="1"/>
    </row>
    <row r="313" spans="2:2" ht="15.75" thickBot="1" x14ac:dyDescent="0.3">
      <c r="B313" s="1"/>
    </row>
    <row r="314" spans="2:2" ht="15.75" thickBot="1" x14ac:dyDescent="0.3">
      <c r="B314" s="1"/>
    </row>
    <row r="315" spans="2:2" ht="15.75" thickBot="1" x14ac:dyDescent="0.3">
      <c r="B315" s="1"/>
    </row>
    <row r="316" spans="2:2" ht="15.75" thickBot="1" x14ac:dyDescent="0.3">
      <c r="B316" s="1"/>
    </row>
    <row r="317" spans="2:2" ht="15.75" thickBot="1" x14ac:dyDescent="0.3">
      <c r="B317" s="1"/>
    </row>
    <row r="318" spans="2:2" ht="15.75" thickBot="1" x14ac:dyDescent="0.3">
      <c r="B318" s="1"/>
    </row>
    <row r="319" spans="2:2" ht="15.75" thickBot="1" x14ac:dyDescent="0.3">
      <c r="B319" s="1"/>
    </row>
    <row r="320" spans="2:2" ht="15.75" thickBot="1" x14ac:dyDescent="0.3">
      <c r="B320" s="1"/>
    </row>
    <row r="321" spans="2:2" ht="15.75" thickBot="1" x14ac:dyDescent="0.3">
      <c r="B321" s="1"/>
    </row>
    <row r="322" spans="2:2" ht="15.75" thickBot="1" x14ac:dyDescent="0.3">
      <c r="B322" s="1"/>
    </row>
    <row r="323" spans="2:2" ht="15.75" thickBot="1" x14ac:dyDescent="0.3">
      <c r="B323" s="1"/>
    </row>
    <row r="324" spans="2:2" ht="15.75" thickBot="1" x14ac:dyDescent="0.3">
      <c r="B324" s="1"/>
    </row>
    <row r="325" spans="2:2" ht="15.75" thickBot="1" x14ac:dyDescent="0.3">
      <c r="B325" s="1"/>
    </row>
    <row r="326" spans="2:2" ht="15.75" thickBot="1" x14ac:dyDescent="0.3">
      <c r="B326" s="1"/>
    </row>
    <row r="327" spans="2:2" ht="15.75" thickBot="1" x14ac:dyDescent="0.3">
      <c r="B327" s="1"/>
    </row>
    <row r="328" spans="2:2" ht="15.75" thickBot="1" x14ac:dyDescent="0.3">
      <c r="B328" s="1"/>
    </row>
    <row r="329" spans="2:2" ht="15.75" thickBot="1" x14ac:dyDescent="0.3">
      <c r="B329" s="1"/>
    </row>
    <row r="330" spans="2:2" ht="15.75" thickBot="1" x14ac:dyDescent="0.3">
      <c r="B330" s="1"/>
    </row>
    <row r="331" spans="2:2" ht="15.75" thickBot="1" x14ac:dyDescent="0.3">
      <c r="B331" s="1"/>
    </row>
    <row r="332" spans="2:2" ht="15.75" thickBot="1" x14ac:dyDescent="0.3">
      <c r="B332" s="1"/>
    </row>
    <row r="333" spans="2:2" ht="15.75" thickBot="1" x14ac:dyDescent="0.3">
      <c r="B333" s="1"/>
    </row>
    <row r="334" spans="2:2" ht="15.75" thickBot="1" x14ac:dyDescent="0.3">
      <c r="B334" s="1"/>
    </row>
    <row r="335" spans="2:2" ht="15.75" thickBot="1" x14ac:dyDescent="0.3">
      <c r="B335" s="1"/>
    </row>
    <row r="336" spans="2:2" ht="15.75" thickBot="1" x14ac:dyDescent="0.3">
      <c r="B336" s="1"/>
    </row>
    <row r="337" spans="2:2" ht="15.75" thickBot="1" x14ac:dyDescent="0.3">
      <c r="B337" s="1"/>
    </row>
    <row r="338" spans="2:2" ht="15.75" thickBot="1" x14ac:dyDescent="0.3">
      <c r="B338" s="1"/>
    </row>
    <row r="339" spans="2:2" ht="15.75" thickBot="1" x14ac:dyDescent="0.3">
      <c r="B339" s="1"/>
    </row>
    <row r="340" spans="2:2" ht="15.75" thickBot="1" x14ac:dyDescent="0.3">
      <c r="B340" s="1"/>
    </row>
    <row r="341" spans="2:2" ht="15.75" thickBot="1" x14ac:dyDescent="0.3">
      <c r="B341" s="1"/>
    </row>
    <row r="342" spans="2:2" ht="15.75" thickBot="1" x14ac:dyDescent="0.3">
      <c r="B342" s="1"/>
    </row>
    <row r="343" spans="2:2" ht="15.75" thickBot="1" x14ac:dyDescent="0.3">
      <c r="B343" s="1"/>
    </row>
    <row r="344" spans="2:2" ht="15.75" thickBot="1" x14ac:dyDescent="0.3">
      <c r="B344" s="1"/>
    </row>
    <row r="345" spans="2:2" ht="15.75" thickBot="1" x14ac:dyDescent="0.3">
      <c r="B345" s="1"/>
    </row>
    <row r="346" spans="2:2" ht="15.75" thickBot="1" x14ac:dyDescent="0.3">
      <c r="B346" s="1"/>
    </row>
    <row r="347" spans="2:2" ht="15.75" thickBot="1" x14ac:dyDescent="0.3">
      <c r="B347" s="1"/>
    </row>
    <row r="348" spans="2:2" ht="15.75" thickBot="1" x14ac:dyDescent="0.3">
      <c r="B348" s="1"/>
    </row>
    <row r="349" spans="2:2" ht="15.75" thickBot="1" x14ac:dyDescent="0.3">
      <c r="B349" s="1"/>
    </row>
    <row r="350" spans="2:2" ht="15.75" thickBot="1" x14ac:dyDescent="0.3">
      <c r="B350" s="1"/>
    </row>
    <row r="351" spans="2:2" ht="15.75" thickBot="1" x14ac:dyDescent="0.3">
      <c r="B351" s="1"/>
    </row>
    <row r="352" spans="2:2" ht="15.75" thickBot="1" x14ac:dyDescent="0.3">
      <c r="B352" s="1"/>
    </row>
    <row r="353" spans="2:2" ht="15.75" thickBot="1" x14ac:dyDescent="0.3">
      <c r="B353" s="1"/>
    </row>
    <row r="354" spans="2:2" ht="15.75" thickBot="1" x14ac:dyDescent="0.3">
      <c r="B354" s="1"/>
    </row>
    <row r="355" spans="2:2" ht="15.75" thickBot="1" x14ac:dyDescent="0.3">
      <c r="B355" s="1"/>
    </row>
    <row r="356" spans="2:2" ht="15.75" thickBot="1" x14ac:dyDescent="0.3">
      <c r="B356" s="1"/>
    </row>
    <row r="357" spans="2:2" ht="15.75" thickBot="1" x14ac:dyDescent="0.3">
      <c r="B357" s="1"/>
    </row>
    <row r="358" spans="2:2" ht="15.75" thickBot="1" x14ac:dyDescent="0.3">
      <c r="B358" s="1"/>
    </row>
    <row r="359" spans="2:2" ht="15.75" thickBot="1" x14ac:dyDescent="0.3">
      <c r="B359" s="1"/>
    </row>
    <row r="360" spans="2:2" ht="15.75" thickBot="1" x14ac:dyDescent="0.3">
      <c r="B360" s="1"/>
    </row>
    <row r="361" spans="2:2" ht="15.75" thickBot="1" x14ac:dyDescent="0.3">
      <c r="B361" s="1"/>
    </row>
    <row r="362" spans="2:2" ht="15.75" thickBot="1" x14ac:dyDescent="0.3">
      <c r="B362" s="1"/>
    </row>
    <row r="363" spans="2:2" ht="15.75" thickBot="1" x14ac:dyDescent="0.3">
      <c r="B363" s="1"/>
    </row>
    <row r="364" spans="2:2" ht="15.75" thickBot="1" x14ac:dyDescent="0.3">
      <c r="B364" s="1"/>
    </row>
    <row r="365" spans="2:2" ht="15.75" thickBot="1" x14ac:dyDescent="0.3">
      <c r="B365" s="1"/>
    </row>
    <row r="366" spans="2:2" ht="15.75" thickBot="1" x14ac:dyDescent="0.3">
      <c r="B366" s="1"/>
    </row>
    <row r="367" spans="2:2" ht="15.75" thickBot="1" x14ac:dyDescent="0.3">
      <c r="B367" s="1"/>
    </row>
    <row r="368" spans="2:2" ht="15.75" thickBot="1" x14ac:dyDescent="0.3">
      <c r="B368" s="1"/>
    </row>
    <row r="369" spans="2:2" ht="15.75" thickBot="1" x14ac:dyDescent="0.3">
      <c r="B369" s="1"/>
    </row>
    <row r="370" spans="2:2" ht="15.75" thickBot="1" x14ac:dyDescent="0.3">
      <c r="B370" s="1"/>
    </row>
    <row r="371" spans="2:2" ht="15.75" thickBot="1" x14ac:dyDescent="0.3">
      <c r="B371" s="1"/>
    </row>
    <row r="372" spans="2:2" ht="15.75" thickBot="1" x14ac:dyDescent="0.3">
      <c r="B372" s="1"/>
    </row>
    <row r="373" spans="2:2" ht="15.75" thickBot="1" x14ac:dyDescent="0.3">
      <c r="B373" s="1"/>
    </row>
    <row r="374" spans="2:2" ht="15.75" thickBot="1" x14ac:dyDescent="0.3">
      <c r="B374" s="1"/>
    </row>
    <row r="375" spans="2:2" ht="15.75" thickBot="1" x14ac:dyDescent="0.3">
      <c r="B375" s="1"/>
    </row>
    <row r="376" spans="2:2" ht="15.75" thickBot="1" x14ac:dyDescent="0.3">
      <c r="B376" s="1"/>
    </row>
    <row r="377" spans="2:2" ht="15.75" thickBot="1" x14ac:dyDescent="0.3">
      <c r="B377" s="1"/>
    </row>
    <row r="378" spans="2:2" ht="15.75" thickBot="1" x14ac:dyDescent="0.3">
      <c r="B378" s="1"/>
    </row>
    <row r="379" spans="2:2" ht="15.75" thickBot="1" x14ac:dyDescent="0.3">
      <c r="B379" s="1"/>
    </row>
    <row r="380" spans="2:2" ht="15.75" thickBot="1" x14ac:dyDescent="0.3">
      <c r="B380" s="1"/>
    </row>
    <row r="381" spans="2:2" ht="15.75" thickBot="1" x14ac:dyDescent="0.3">
      <c r="B381" s="1"/>
    </row>
    <row r="382" spans="2:2" ht="15.75" thickBot="1" x14ac:dyDescent="0.3">
      <c r="B382" s="1"/>
    </row>
    <row r="383" spans="2:2" ht="15.75" thickBot="1" x14ac:dyDescent="0.3">
      <c r="B383" s="1"/>
    </row>
    <row r="384" spans="2:2" ht="15.75" thickBot="1" x14ac:dyDescent="0.3">
      <c r="B384" s="1"/>
    </row>
    <row r="385" spans="2:2" ht="15.75" thickBot="1" x14ac:dyDescent="0.3">
      <c r="B385" s="1"/>
    </row>
    <row r="386" spans="2:2" ht="15.75" thickBot="1" x14ac:dyDescent="0.3">
      <c r="B386" s="1"/>
    </row>
    <row r="387" spans="2:2" ht="15.75" thickBot="1" x14ac:dyDescent="0.3">
      <c r="B387" s="1"/>
    </row>
    <row r="388" spans="2:2" ht="15.75" thickBot="1" x14ac:dyDescent="0.3">
      <c r="B388" s="1"/>
    </row>
    <row r="389" spans="2:2" ht="15.75" thickBot="1" x14ac:dyDescent="0.3">
      <c r="B389" s="1"/>
    </row>
    <row r="390" spans="2:2" ht="15.75" thickBot="1" x14ac:dyDescent="0.3">
      <c r="B390" s="1"/>
    </row>
    <row r="391" spans="2:2" ht="15.75" thickBot="1" x14ac:dyDescent="0.3">
      <c r="B391" s="1"/>
    </row>
    <row r="392" spans="2:2" ht="15.75" thickBot="1" x14ac:dyDescent="0.3">
      <c r="B392" s="1"/>
    </row>
    <row r="393" spans="2:2" ht="15.75" thickBot="1" x14ac:dyDescent="0.3">
      <c r="B393" s="1"/>
    </row>
    <row r="394" spans="2:2" ht="15.75" thickBot="1" x14ac:dyDescent="0.3">
      <c r="B394" s="1"/>
    </row>
    <row r="395" spans="2:2" ht="15.75" thickBot="1" x14ac:dyDescent="0.3">
      <c r="B395" s="1"/>
    </row>
    <row r="396" spans="2:2" ht="15.75" thickBot="1" x14ac:dyDescent="0.3">
      <c r="B396" s="1"/>
    </row>
    <row r="397" spans="2:2" ht="15.75" thickBot="1" x14ac:dyDescent="0.3">
      <c r="B397" s="1"/>
    </row>
    <row r="398" spans="2:2" ht="15.75" thickBot="1" x14ac:dyDescent="0.3">
      <c r="B398" s="1"/>
    </row>
    <row r="399" spans="2:2" ht="15.75" thickBot="1" x14ac:dyDescent="0.3">
      <c r="B399" s="1"/>
    </row>
    <row r="400" spans="2:2" ht="15.75" thickBot="1" x14ac:dyDescent="0.3">
      <c r="B400" s="1"/>
    </row>
    <row r="401" spans="2:2" ht="15.75" thickBot="1" x14ac:dyDescent="0.3">
      <c r="B401" s="1"/>
    </row>
    <row r="402" spans="2:2" ht="15.75" thickBot="1" x14ac:dyDescent="0.3">
      <c r="B402" s="1"/>
    </row>
    <row r="403" spans="2:2" ht="15.75" thickBot="1" x14ac:dyDescent="0.3">
      <c r="B403" s="1"/>
    </row>
    <row r="404" spans="2:2" ht="15.75" thickBot="1" x14ac:dyDescent="0.3">
      <c r="B404" s="1"/>
    </row>
    <row r="405" spans="2:2" ht="15.75" thickBot="1" x14ac:dyDescent="0.3">
      <c r="B405" s="1"/>
    </row>
    <row r="406" spans="2:2" ht="15.75" thickBot="1" x14ac:dyDescent="0.3">
      <c r="B406" s="1"/>
    </row>
    <row r="407" spans="2:2" ht="15.75" thickBot="1" x14ac:dyDescent="0.3">
      <c r="B407" s="1"/>
    </row>
    <row r="408" spans="2:2" ht="15.75" thickBot="1" x14ac:dyDescent="0.3">
      <c r="B408" s="1"/>
    </row>
    <row r="409" spans="2:2" ht="15.75" thickBot="1" x14ac:dyDescent="0.3">
      <c r="B409" s="1"/>
    </row>
    <row r="410" spans="2:2" ht="15.75" thickBot="1" x14ac:dyDescent="0.3">
      <c r="B410" s="1"/>
    </row>
    <row r="411" spans="2:2" ht="15.75" thickBot="1" x14ac:dyDescent="0.3">
      <c r="B411" s="1"/>
    </row>
    <row r="412" spans="2:2" ht="15.75" thickBot="1" x14ac:dyDescent="0.3">
      <c r="B412" s="1"/>
    </row>
    <row r="413" spans="2:2" ht="15.75" thickBot="1" x14ac:dyDescent="0.3">
      <c r="B413" s="1"/>
    </row>
    <row r="414" spans="2:2" ht="15.75" thickBot="1" x14ac:dyDescent="0.3">
      <c r="B414" s="1"/>
    </row>
    <row r="415" spans="2:2" ht="15.75" thickBot="1" x14ac:dyDescent="0.3">
      <c r="B415" s="1"/>
    </row>
    <row r="416" spans="2:2" ht="15.75" thickBot="1" x14ac:dyDescent="0.3">
      <c r="B416" s="1"/>
    </row>
    <row r="417" spans="2:2" ht="15.75" thickBot="1" x14ac:dyDescent="0.3">
      <c r="B417" s="1"/>
    </row>
    <row r="418" spans="2:2" ht="15.75" thickBot="1" x14ac:dyDescent="0.3">
      <c r="B418" s="1"/>
    </row>
    <row r="419" spans="2:2" ht="15.75" thickBot="1" x14ac:dyDescent="0.3">
      <c r="B419" s="1"/>
    </row>
    <row r="420" spans="2:2" ht="15.75" thickBot="1" x14ac:dyDescent="0.3">
      <c r="B420" s="1"/>
    </row>
    <row r="421" spans="2:2" ht="15.75" thickBot="1" x14ac:dyDescent="0.3">
      <c r="B421" s="1"/>
    </row>
    <row r="422" spans="2:2" ht="15.75" thickBot="1" x14ac:dyDescent="0.3">
      <c r="B422" s="1"/>
    </row>
    <row r="423" spans="2:2" ht="15.75" thickBot="1" x14ac:dyDescent="0.3">
      <c r="B423" s="1"/>
    </row>
    <row r="424" spans="2:2" ht="15.75" thickBot="1" x14ac:dyDescent="0.3">
      <c r="B424" s="1"/>
    </row>
    <row r="425" spans="2:2" ht="15.75" thickBot="1" x14ac:dyDescent="0.3">
      <c r="B425" s="1"/>
    </row>
    <row r="426" spans="2:2" ht="15.75" thickBot="1" x14ac:dyDescent="0.3">
      <c r="B426" s="1"/>
    </row>
    <row r="427" spans="2:2" ht="15.75" thickBot="1" x14ac:dyDescent="0.3">
      <c r="B427" s="1"/>
    </row>
    <row r="428" spans="2:2" ht="15.75" thickBot="1" x14ac:dyDescent="0.3">
      <c r="B428" s="1"/>
    </row>
    <row r="429" spans="2:2" ht="15.75" thickBot="1" x14ac:dyDescent="0.3">
      <c r="B429" s="1"/>
    </row>
    <row r="430" spans="2:2" ht="15.75" thickBot="1" x14ac:dyDescent="0.3">
      <c r="B430" s="1"/>
    </row>
    <row r="431" spans="2:2" ht="15.75" thickBot="1" x14ac:dyDescent="0.3">
      <c r="B431" s="1"/>
    </row>
    <row r="432" spans="2:2" ht="15.75" thickBot="1" x14ac:dyDescent="0.3">
      <c r="B432" s="1"/>
    </row>
    <row r="433" spans="2:2" ht="15.75" thickBot="1" x14ac:dyDescent="0.3">
      <c r="B433" s="1"/>
    </row>
    <row r="434" spans="2:2" ht="15.75" thickBot="1" x14ac:dyDescent="0.3">
      <c r="B434" s="1"/>
    </row>
    <row r="435" spans="2:2" ht="15.75" thickBot="1" x14ac:dyDescent="0.3">
      <c r="B435" s="1"/>
    </row>
    <row r="436" spans="2:2" ht="15.75" thickBot="1" x14ac:dyDescent="0.3">
      <c r="B436" s="1"/>
    </row>
    <row r="437" spans="2:2" ht="15.75" thickBot="1" x14ac:dyDescent="0.3">
      <c r="B437" s="1"/>
    </row>
    <row r="438" spans="2:2" ht="15.75" thickBot="1" x14ac:dyDescent="0.3">
      <c r="B438" s="1"/>
    </row>
    <row r="439" spans="2:2" ht="15.75" thickBot="1" x14ac:dyDescent="0.3">
      <c r="B439" s="1"/>
    </row>
    <row r="440" spans="2:2" ht="15.75" thickBot="1" x14ac:dyDescent="0.3">
      <c r="B440" s="1"/>
    </row>
    <row r="441" spans="2:2" ht="15.75" thickBot="1" x14ac:dyDescent="0.3">
      <c r="B441" s="1"/>
    </row>
    <row r="442" spans="2:2" ht="15.75" thickBot="1" x14ac:dyDescent="0.3">
      <c r="B442" s="1"/>
    </row>
    <row r="443" spans="2:2" ht="15.75" thickBot="1" x14ac:dyDescent="0.3">
      <c r="B443" s="1"/>
    </row>
    <row r="444" spans="2:2" ht="15.75" thickBot="1" x14ac:dyDescent="0.3">
      <c r="B444" s="1"/>
    </row>
    <row r="445" spans="2:2" ht="15.75" thickBot="1" x14ac:dyDescent="0.3">
      <c r="B445" s="1"/>
    </row>
    <row r="446" spans="2:2" ht="15.75" thickBot="1" x14ac:dyDescent="0.3">
      <c r="B446" s="1"/>
    </row>
    <row r="447" spans="2:2" ht="15.75" thickBot="1" x14ac:dyDescent="0.3">
      <c r="B447" s="1"/>
    </row>
    <row r="448" spans="2:2" ht="15.75" thickBot="1" x14ac:dyDescent="0.3">
      <c r="B448" s="1"/>
    </row>
    <row r="449" spans="2:2" ht="15.75" thickBot="1" x14ac:dyDescent="0.3">
      <c r="B449" s="1"/>
    </row>
    <row r="450" spans="2:2" ht="15.75" thickBot="1" x14ac:dyDescent="0.3">
      <c r="B450" s="1"/>
    </row>
    <row r="451" spans="2:2" ht="15.75" thickBot="1" x14ac:dyDescent="0.3">
      <c r="B451" s="1"/>
    </row>
    <row r="452" spans="2:2" ht="15.75" thickBot="1" x14ac:dyDescent="0.3">
      <c r="B452" s="1"/>
    </row>
    <row r="453" spans="2:2" ht="15.75" thickBot="1" x14ac:dyDescent="0.3">
      <c r="B453" s="1"/>
    </row>
    <row r="454" spans="2:2" ht="15.75" thickBot="1" x14ac:dyDescent="0.3">
      <c r="B454" s="1"/>
    </row>
    <row r="455" spans="2:2" ht="15.75" thickBot="1" x14ac:dyDescent="0.3">
      <c r="B455" s="1"/>
    </row>
    <row r="456" spans="2:2" ht="15.75" thickBot="1" x14ac:dyDescent="0.3">
      <c r="B456" s="1"/>
    </row>
    <row r="457" spans="2:2" ht="15.75" thickBot="1" x14ac:dyDescent="0.3">
      <c r="B457" s="1"/>
    </row>
    <row r="458" spans="2:2" ht="15.75" thickBot="1" x14ac:dyDescent="0.3">
      <c r="B458" s="1"/>
    </row>
    <row r="459" spans="2:2" ht="15.75" thickBot="1" x14ac:dyDescent="0.3">
      <c r="B459" s="1"/>
    </row>
    <row r="460" spans="2:2" ht="15.75" thickBot="1" x14ac:dyDescent="0.3">
      <c r="B460" s="1"/>
    </row>
    <row r="461" spans="2:2" ht="15.75" thickBot="1" x14ac:dyDescent="0.3">
      <c r="B461" s="1"/>
    </row>
    <row r="462" spans="2:2" ht="15.75" thickBot="1" x14ac:dyDescent="0.3">
      <c r="B462" s="1"/>
    </row>
    <row r="463" spans="2:2" ht="15.75" thickBot="1" x14ac:dyDescent="0.3">
      <c r="B463" s="1"/>
    </row>
    <row r="464" spans="2:2" ht="15.75" thickBot="1" x14ac:dyDescent="0.3">
      <c r="B464" s="1"/>
    </row>
    <row r="465" spans="2:2" ht="15.75" thickBot="1" x14ac:dyDescent="0.3">
      <c r="B465" s="1"/>
    </row>
    <row r="466" spans="2:2" ht="15.75" thickBot="1" x14ac:dyDescent="0.3">
      <c r="B466" s="1"/>
    </row>
    <row r="467" spans="2:2" ht="15.75" thickBot="1" x14ac:dyDescent="0.3">
      <c r="B467" s="1"/>
    </row>
    <row r="468" spans="2:2" ht="15.75" thickBot="1" x14ac:dyDescent="0.3">
      <c r="B468" s="1"/>
    </row>
    <row r="469" spans="2:2" ht="15.75" thickBot="1" x14ac:dyDescent="0.3">
      <c r="B469" s="1"/>
    </row>
    <row r="470" spans="2:2" ht="15.75" thickBot="1" x14ac:dyDescent="0.3">
      <c r="B470" s="1"/>
    </row>
    <row r="471" spans="2:2" ht="15.75" thickBot="1" x14ac:dyDescent="0.3">
      <c r="B471" s="1"/>
    </row>
    <row r="472" spans="2:2" ht="15.75" thickBot="1" x14ac:dyDescent="0.3">
      <c r="B472" s="1"/>
    </row>
    <row r="473" spans="2:2" ht="15.75" thickBot="1" x14ac:dyDescent="0.3">
      <c r="B473" s="1"/>
    </row>
    <row r="474" spans="2:2" ht="15.75" thickBot="1" x14ac:dyDescent="0.3">
      <c r="B474" s="1"/>
    </row>
    <row r="475" spans="2:2" ht="15.75" thickBot="1" x14ac:dyDescent="0.3">
      <c r="B475" s="1"/>
    </row>
    <row r="476" spans="2:2" ht="15.75" thickBot="1" x14ac:dyDescent="0.3">
      <c r="B476" s="1"/>
    </row>
    <row r="477" spans="2:2" ht="15.75" thickBot="1" x14ac:dyDescent="0.3">
      <c r="B477" s="1"/>
    </row>
    <row r="478" spans="2:2" ht="15.75" thickBot="1" x14ac:dyDescent="0.3">
      <c r="B478" s="1"/>
    </row>
    <row r="479" spans="2:2" ht="15.75" thickBot="1" x14ac:dyDescent="0.3">
      <c r="B479" s="1"/>
    </row>
    <row r="480" spans="2:2" ht="15.75" thickBot="1" x14ac:dyDescent="0.3">
      <c r="B480" s="1"/>
    </row>
    <row r="481" spans="2:2" ht="15.75" thickBot="1" x14ac:dyDescent="0.3">
      <c r="B481" s="1"/>
    </row>
    <row r="482" spans="2:2" ht="15.75" thickBot="1" x14ac:dyDescent="0.3">
      <c r="B482" s="1"/>
    </row>
    <row r="483" spans="2:2" ht="15.75" thickBot="1" x14ac:dyDescent="0.3">
      <c r="B483" s="1"/>
    </row>
    <row r="484" spans="2:2" ht="15.75" thickBot="1" x14ac:dyDescent="0.3">
      <c r="B484" s="1"/>
    </row>
    <row r="485" spans="2:2" ht="15.75" thickBot="1" x14ac:dyDescent="0.3">
      <c r="B485" s="1"/>
    </row>
    <row r="486" spans="2:2" ht="15.75" thickBot="1" x14ac:dyDescent="0.3">
      <c r="B486" s="1"/>
    </row>
    <row r="487" spans="2:2" ht="15.75" thickBot="1" x14ac:dyDescent="0.3">
      <c r="B487" s="1"/>
    </row>
    <row r="488" spans="2:2" ht="15.75" thickBot="1" x14ac:dyDescent="0.3">
      <c r="B488" s="1"/>
    </row>
    <row r="489" spans="2:2" ht="15.75" thickBot="1" x14ac:dyDescent="0.3">
      <c r="B489" s="1"/>
    </row>
    <row r="490" spans="2:2" ht="15.75" thickBot="1" x14ac:dyDescent="0.3">
      <c r="B490" s="1"/>
    </row>
    <row r="491" spans="2:2" ht="15.75" thickBot="1" x14ac:dyDescent="0.3">
      <c r="B491" s="1"/>
    </row>
    <row r="492" spans="2:2" ht="15.75" thickBot="1" x14ac:dyDescent="0.3">
      <c r="B492" s="1"/>
    </row>
    <row r="493" spans="2:2" ht="15.75" thickBot="1" x14ac:dyDescent="0.3">
      <c r="B493" s="1"/>
    </row>
    <row r="494" spans="2:2" ht="15.75" thickBot="1" x14ac:dyDescent="0.3">
      <c r="B494" s="1"/>
    </row>
    <row r="495" spans="2:2" ht="15.75" thickBot="1" x14ac:dyDescent="0.3">
      <c r="B495" s="1"/>
    </row>
    <row r="496" spans="2:2" ht="15.75" thickBot="1" x14ac:dyDescent="0.3">
      <c r="B496" s="1"/>
    </row>
    <row r="497" spans="2:2" ht="15.75" thickBot="1" x14ac:dyDescent="0.3">
      <c r="B497" s="1"/>
    </row>
    <row r="498" spans="2:2" ht="15.75" thickBot="1" x14ac:dyDescent="0.3">
      <c r="B498" s="1"/>
    </row>
    <row r="499" spans="2:2" ht="15.75" thickBot="1" x14ac:dyDescent="0.3">
      <c r="B499" s="1"/>
    </row>
    <row r="500" spans="2:2" ht="15.75" thickBot="1" x14ac:dyDescent="0.3">
      <c r="B500" s="1"/>
    </row>
    <row r="501" spans="2:2" ht="15.75" thickBot="1" x14ac:dyDescent="0.3">
      <c r="B501" s="1"/>
    </row>
    <row r="502" spans="2:2" ht="15.75" thickBot="1" x14ac:dyDescent="0.3">
      <c r="B502" s="1"/>
    </row>
    <row r="503" spans="2:2" ht="15.75" thickBot="1" x14ac:dyDescent="0.3">
      <c r="B503" s="1"/>
    </row>
    <row r="504" spans="2:2" ht="15.75" thickBot="1" x14ac:dyDescent="0.3">
      <c r="B504" s="1"/>
    </row>
    <row r="505" spans="2:2" ht="15.75" thickBot="1" x14ac:dyDescent="0.3">
      <c r="B505" s="1"/>
    </row>
    <row r="506" spans="2:2" ht="15.75" thickBot="1" x14ac:dyDescent="0.3">
      <c r="B506" s="1"/>
    </row>
    <row r="507" spans="2:2" ht="15.75" thickBot="1" x14ac:dyDescent="0.3">
      <c r="B507" s="1"/>
    </row>
    <row r="508" spans="2:2" ht="15.75" thickBot="1" x14ac:dyDescent="0.3">
      <c r="B508" s="1"/>
    </row>
    <row r="509" spans="2:2" ht="15.75" thickBot="1" x14ac:dyDescent="0.3">
      <c r="B509" s="1"/>
    </row>
    <row r="510" spans="2:2" ht="15.75" thickBot="1" x14ac:dyDescent="0.3">
      <c r="B510" s="1"/>
    </row>
    <row r="511" spans="2:2" ht="15.75" thickBot="1" x14ac:dyDescent="0.3">
      <c r="B511" s="1"/>
    </row>
    <row r="512" spans="2:2" ht="15.75" thickBot="1" x14ac:dyDescent="0.3">
      <c r="B512" s="1"/>
    </row>
    <row r="513" spans="2:2" ht="15.75" thickBot="1" x14ac:dyDescent="0.3">
      <c r="B513" s="1"/>
    </row>
    <row r="514" spans="2:2" ht="15.75" thickBot="1" x14ac:dyDescent="0.3">
      <c r="B514" s="1"/>
    </row>
    <row r="515" spans="2:2" ht="15.75" thickBot="1" x14ac:dyDescent="0.3">
      <c r="B515" s="1"/>
    </row>
    <row r="516" spans="2:2" ht="15.75" thickBot="1" x14ac:dyDescent="0.3">
      <c r="B516" s="1"/>
    </row>
    <row r="517" spans="2:2" ht="15.75" thickBot="1" x14ac:dyDescent="0.3">
      <c r="B517" s="1"/>
    </row>
    <row r="518" spans="2:2" ht="15.75" thickBot="1" x14ac:dyDescent="0.3">
      <c r="B518" s="1"/>
    </row>
    <row r="519" spans="2:2" ht="15.75" thickBot="1" x14ac:dyDescent="0.3">
      <c r="B519" s="1"/>
    </row>
    <row r="520" spans="2:2" ht="15.75" thickBot="1" x14ac:dyDescent="0.3">
      <c r="B520" s="1"/>
    </row>
    <row r="521" spans="2:2" ht="15.75" thickBot="1" x14ac:dyDescent="0.3">
      <c r="B521" s="1"/>
    </row>
    <row r="522" spans="2:2" ht="15.75" thickBot="1" x14ac:dyDescent="0.3">
      <c r="B522" s="1"/>
    </row>
    <row r="523" spans="2:2" ht="15.75" thickBot="1" x14ac:dyDescent="0.3">
      <c r="B523" s="1"/>
    </row>
    <row r="524" spans="2:2" ht="15.75" thickBot="1" x14ac:dyDescent="0.3">
      <c r="B524" s="1"/>
    </row>
    <row r="525" spans="2:2" ht="15.75" thickBot="1" x14ac:dyDescent="0.3">
      <c r="B525" s="1"/>
    </row>
    <row r="526" spans="2:2" ht="15.75" thickBot="1" x14ac:dyDescent="0.3">
      <c r="B526" s="1"/>
    </row>
    <row r="527" spans="2:2" ht="15.75" thickBot="1" x14ac:dyDescent="0.3">
      <c r="B527" s="1"/>
    </row>
    <row r="528" spans="2:2" ht="15.75" thickBot="1" x14ac:dyDescent="0.3">
      <c r="B528" s="1"/>
    </row>
    <row r="529" spans="2:2" ht="15.75" thickBot="1" x14ac:dyDescent="0.3">
      <c r="B529" s="1"/>
    </row>
    <row r="530" spans="2:2" ht="15.75" thickBot="1" x14ac:dyDescent="0.3">
      <c r="B530" s="1"/>
    </row>
    <row r="531" spans="2:2" ht="15.75" thickBot="1" x14ac:dyDescent="0.3">
      <c r="B531" s="1"/>
    </row>
    <row r="532" spans="2:2" ht="15.75" thickBot="1" x14ac:dyDescent="0.3">
      <c r="B532" s="1"/>
    </row>
    <row r="533" spans="2:2" ht="15.75" thickBot="1" x14ac:dyDescent="0.3">
      <c r="B533" s="1"/>
    </row>
    <row r="534" spans="2:2" ht="15.75" thickBot="1" x14ac:dyDescent="0.3">
      <c r="B534" s="1"/>
    </row>
    <row r="535" spans="2:2" ht="15.75" thickBot="1" x14ac:dyDescent="0.3">
      <c r="B535" s="1"/>
    </row>
    <row r="536" spans="2:2" ht="15.75" thickBot="1" x14ac:dyDescent="0.3">
      <c r="B536" s="1"/>
    </row>
    <row r="537" spans="2:2" ht="15.75" thickBot="1" x14ac:dyDescent="0.3">
      <c r="B537" s="1"/>
    </row>
    <row r="538" spans="2:2" ht="15.75" thickBot="1" x14ac:dyDescent="0.3">
      <c r="B538" s="1"/>
    </row>
    <row r="539" spans="2:2" ht="15.75" thickBot="1" x14ac:dyDescent="0.3">
      <c r="B539" s="1"/>
    </row>
    <row r="540" spans="2:2" ht="15.75" thickBot="1" x14ac:dyDescent="0.3">
      <c r="B540" s="1"/>
    </row>
    <row r="541" spans="2:2" ht="15.75" thickBot="1" x14ac:dyDescent="0.3">
      <c r="B541" s="1"/>
    </row>
    <row r="542" spans="2:2" ht="15.75" thickBot="1" x14ac:dyDescent="0.3">
      <c r="B542" s="1"/>
    </row>
    <row r="543" spans="2:2" ht="15.75" thickBot="1" x14ac:dyDescent="0.3">
      <c r="B543" s="1"/>
    </row>
    <row r="544" spans="2:2" ht="15.75" thickBot="1" x14ac:dyDescent="0.3">
      <c r="B544" s="1"/>
    </row>
    <row r="545" spans="2:2" ht="15.75" thickBot="1" x14ac:dyDescent="0.3">
      <c r="B545" s="1"/>
    </row>
    <row r="546" spans="2:2" ht="15.75" thickBot="1" x14ac:dyDescent="0.3">
      <c r="B546" s="1"/>
    </row>
    <row r="547" spans="2:2" ht="15.75" thickBot="1" x14ac:dyDescent="0.3">
      <c r="B547" s="1"/>
    </row>
    <row r="548" spans="2:2" ht="15.75" thickBot="1" x14ac:dyDescent="0.3">
      <c r="B548" s="1"/>
    </row>
    <row r="549" spans="2:2" ht="15.75" thickBot="1" x14ac:dyDescent="0.3">
      <c r="B549" s="1"/>
    </row>
    <row r="550" spans="2:2" ht="15.75" thickBot="1" x14ac:dyDescent="0.3">
      <c r="B550" s="1"/>
    </row>
    <row r="551" spans="2:2" ht="15.75" thickBot="1" x14ac:dyDescent="0.3">
      <c r="B551" s="1"/>
    </row>
    <row r="552" spans="2:2" ht="15.75" thickBot="1" x14ac:dyDescent="0.3">
      <c r="B552" s="1"/>
    </row>
    <row r="553" spans="2:2" ht="15.75" thickBot="1" x14ac:dyDescent="0.3">
      <c r="B553" s="1"/>
    </row>
    <row r="554" spans="2:2" ht="15.75" thickBot="1" x14ac:dyDescent="0.3">
      <c r="B554" s="1"/>
    </row>
    <row r="555" spans="2:2" ht="15.75" thickBot="1" x14ac:dyDescent="0.3">
      <c r="B555" s="1"/>
    </row>
    <row r="556" spans="2:2" ht="15.75" thickBot="1" x14ac:dyDescent="0.3">
      <c r="B556" s="1"/>
    </row>
    <row r="557" spans="2:2" ht="15.75" thickBot="1" x14ac:dyDescent="0.3">
      <c r="B557" s="1"/>
    </row>
    <row r="558" spans="2:2" ht="15.75" thickBot="1" x14ac:dyDescent="0.3">
      <c r="B558" s="1"/>
    </row>
    <row r="559" spans="2:2" ht="15.75" thickBot="1" x14ac:dyDescent="0.3">
      <c r="B559" s="1"/>
    </row>
    <row r="560" spans="2:2" ht="15.75" thickBot="1" x14ac:dyDescent="0.3">
      <c r="B560" s="1"/>
    </row>
    <row r="561" spans="2:2" ht="15.75" thickBot="1" x14ac:dyDescent="0.3">
      <c r="B561" s="1"/>
    </row>
    <row r="562" spans="2:2" ht="15.75" thickBot="1" x14ac:dyDescent="0.3">
      <c r="B562" s="1"/>
    </row>
    <row r="563" spans="2:2" ht="15.75" thickBot="1" x14ac:dyDescent="0.3">
      <c r="B563" s="1"/>
    </row>
    <row r="564" spans="2:2" ht="15.75" thickBot="1" x14ac:dyDescent="0.3">
      <c r="B564" s="1"/>
    </row>
    <row r="565" spans="2:2" ht="15.75" thickBot="1" x14ac:dyDescent="0.3">
      <c r="B565" s="1"/>
    </row>
    <row r="566" spans="2:2" ht="15.75" thickBot="1" x14ac:dyDescent="0.3">
      <c r="B566" s="1"/>
    </row>
    <row r="567" spans="2:2" ht="15.75" thickBot="1" x14ac:dyDescent="0.3">
      <c r="B567" s="1"/>
    </row>
    <row r="568" spans="2:2" ht="15.75" thickBot="1" x14ac:dyDescent="0.3">
      <c r="B568" s="1"/>
    </row>
    <row r="569" spans="2:2" ht="15.75" thickBot="1" x14ac:dyDescent="0.3">
      <c r="B569" s="1"/>
    </row>
    <row r="570" spans="2:2" ht="15.75" thickBot="1" x14ac:dyDescent="0.3">
      <c r="B570" s="1"/>
    </row>
    <row r="571" spans="2:2" ht="15.75" thickBot="1" x14ac:dyDescent="0.3">
      <c r="B571" s="1"/>
    </row>
    <row r="572" spans="2:2" ht="15.75" thickBot="1" x14ac:dyDescent="0.3">
      <c r="B572" s="1"/>
    </row>
    <row r="573" spans="2:2" ht="15.75" thickBot="1" x14ac:dyDescent="0.3">
      <c r="B573" s="1"/>
    </row>
    <row r="574" spans="2:2" ht="15.75" thickBot="1" x14ac:dyDescent="0.3">
      <c r="B574" s="1"/>
    </row>
    <row r="575" spans="2:2" ht="15.75" thickBot="1" x14ac:dyDescent="0.3">
      <c r="B575" s="1"/>
    </row>
    <row r="576" spans="2:2" ht="15.75" thickBot="1" x14ac:dyDescent="0.3">
      <c r="B576" s="1"/>
    </row>
    <row r="577" spans="2:2" ht="15.75" thickBot="1" x14ac:dyDescent="0.3">
      <c r="B577" s="1"/>
    </row>
    <row r="578" spans="2:2" ht="15.75" thickBot="1" x14ac:dyDescent="0.3">
      <c r="B578" s="1"/>
    </row>
    <row r="579" spans="2:2" ht="15.75" thickBot="1" x14ac:dyDescent="0.3">
      <c r="B579" s="1"/>
    </row>
    <row r="580" spans="2:2" ht="15.75" thickBot="1" x14ac:dyDescent="0.3">
      <c r="B580" s="1"/>
    </row>
    <row r="581" spans="2:2" ht="15.75" thickBot="1" x14ac:dyDescent="0.3">
      <c r="B581" s="1"/>
    </row>
    <row r="582" spans="2:2" ht="15.75" thickBot="1" x14ac:dyDescent="0.3">
      <c r="B582" s="1"/>
    </row>
    <row r="583" spans="2:2" ht="15.75" thickBot="1" x14ac:dyDescent="0.3">
      <c r="B583" s="1"/>
    </row>
    <row r="584" spans="2:2" ht="15.75" thickBot="1" x14ac:dyDescent="0.3">
      <c r="B584" s="1"/>
    </row>
    <row r="585" spans="2:2" ht="15.75" thickBot="1" x14ac:dyDescent="0.3">
      <c r="B585" s="1"/>
    </row>
    <row r="586" spans="2:2" ht="15.75" thickBot="1" x14ac:dyDescent="0.3">
      <c r="B586" s="1"/>
    </row>
    <row r="587" spans="2:2" ht="15.75" thickBot="1" x14ac:dyDescent="0.3">
      <c r="B587" s="1"/>
    </row>
    <row r="588" spans="2:2" ht="15.75" thickBot="1" x14ac:dyDescent="0.3">
      <c r="B588" s="1"/>
    </row>
    <row r="589" spans="2:2" ht="15.75" thickBot="1" x14ac:dyDescent="0.3">
      <c r="B589" s="1"/>
    </row>
    <row r="590" spans="2:2" ht="15.75" thickBot="1" x14ac:dyDescent="0.3">
      <c r="B590" s="1"/>
    </row>
    <row r="591" spans="2:2" ht="15.75" thickBot="1" x14ac:dyDescent="0.3">
      <c r="B591" s="1"/>
    </row>
    <row r="592" spans="2:2" ht="15.75" thickBot="1" x14ac:dyDescent="0.3">
      <c r="B592" s="1"/>
    </row>
    <row r="593" spans="2:2" ht="15.75" thickBot="1" x14ac:dyDescent="0.3">
      <c r="B593" s="1"/>
    </row>
    <row r="594" spans="2:2" ht="15.75" thickBot="1" x14ac:dyDescent="0.3">
      <c r="B594" s="1"/>
    </row>
    <row r="595" spans="2:2" ht="15.75" thickBot="1" x14ac:dyDescent="0.3">
      <c r="B595" s="1"/>
    </row>
    <row r="596" spans="2:2" ht="15.75" thickBot="1" x14ac:dyDescent="0.3">
      <c r="B596" s="1"/>
    </row>
    <row r="597" spans="2:2" ht="15.75" thickBot="1" x14ac:dyDescent="0.3">
      <c r="B597" s="1"/>
    </row>
    <row r="598" spans="2:2" ht="15.75" thickBot="1" x14ac:dyDescent="0.3">
      <c r="B598" s="1"/>
    </row>
    <row r="599" spans="2:2" ht="15.75" thickBot="1" x14ac:dyDescent="0.3">
      <c r="B599" s="1"/>
    </row>
    <row r="600" spans="2:2" ht="15.75" thickBot="1" x14ac:dyDescent="0.3">
      <c r="B600" s="1"/>
    </row>
    <row r="601" spans="2:2" ht="15.75" thickBot="1" x14ac:dyDescent="0.3">
      <c r="B601" s="1"/>
    </row>
    <row r="602" spans="2:2" ht="15.75" thickBot="1" x14ac:dyDescent="0.3">
      <c r="B602" s="1"/>
    </row>
    <row r="603" spans="2:2" ht="15.75" thickBot="1" x14ac:dyDescent="0.3">
      <c r="B603" s="1"/>
    </row>
    <row r="604" spans="2:2" ht="15.75" thickBot="1" x14ac:dyDescent="0.3">
      <c r="B604" s="1"/>
    </row>
    <row r="605" spans="2:2" ht="15.75" thickBot="1" x14ac:dyDescent="0.3">
      <c r="B605" s="1"/>
    </row>
    <row r="606" spans="2:2" ht="15.75" thickBot="1" x14ac:dyDescent="0.3">
      <c r="B606" s="1"/>
    </row>
    <row r="607" spans="2:2" ht="15.75" thickBot="1" x14ac:dyDescent="0.3">
      <c r="B607" s="1"/>
    </row>
    <row r="608" spans="2:2" ht="15.75" thickBot="1" x14ac:dyDescent="0.3">
      <c r="B608" s="1"/>
    </row>
    <row r="609" spans="2:2" ht="15.75" thickBot="1" x14ac:dyDescent="0.3">
      <c r="B609" s="1"/>
    </row>
    <row r="610" spans="2:2" ht="15.75" thickBot="1" x14ac:dyDescent="0.3">
      <c r="B610" s="1"/>
    </row>
    <row r="611" spans="2:2" ht="15.75" thickBot="1" x14ac:dyDescent="0.3">
      <c r="B611" s="1"/>
    </row>
    <row r="612" spans="2:2" ht="15.75" thickBot="1" x14ac:dyDescent="0.3">
      <c r="B612" s="1"/>
    </row>
    <row r="613" spans="2:2" ht="15.75" thickBot="1" x14ac:dyDescent="0.3">
      <c r="B613" s="1"/>
    </row>
    <row r="614" spans="2:2" ht="15.75" thickBot="1" x14ac:dyDescent="0.3">
      <c r="B614" s="1"/>
    </row>
    <row r="615" spans="2:2" ht="15.75" thickBot="1" x14ac:dyDescent="0.3">
      <c r="B615" s="1"/>
    </row>
    <row r="616" spans="2:2" ht="15.75" thickBot="1" x14ac:dyDescent="0.3">
      <c r="B616" s="1"/>
    </row>
    <row r="617" spans="2:2" ht="15.75" thickBot="1" x14ac:dyDescent="0.3">
      <c r="B617" s="1"/>
    </row>
    <row r="618" spans="2:2" ht="15.75" thickBot="1" x14ac:dyDescent="0.3">
      <c r="B618" s="1"/>
    </row>
    <row r="619" spans="2:2" ht="15.75" thickBot="1" x14ac:dyDescent="0.3">
      <c r="B619" s="1"/>
    </row>
    <row r="620" spans="2:2" ht="15.75" thickBot="1" x14ac:dyDescent="0.3">
      <c r="B620" s="1"/>
    </row>
    <row r="621" spans="2:2" ht="15.75" thickBot="1" x14ac:dyDescent="0.3">
      <c r="B621" s="1"/>
    </row>
    <row r="622" spans="2:2" ht="15.75" thickBot="1" x14ac:dyDescent="0.3">
      <c r="B622" s="1"/>
    </row>
    <row r="623" spans="2:2" ht="15.75" thickBot="1" x14ac:dyDescent="0.3">
      <c r="B623" s="1"/>
    </row>
    <row r="624" spans="2:2" ht="15.75" thickBot="1" x14ac:dyDescent="0.3">
      <c r="B624" s="1"/>
    </row>
    <row r="625" spans="2:2" ht="15.75" thickBot="1" x14ac:dyDescent="0.3">
      <c r="B625" s="1"/>
    </row>
    <row r="626" spans="2:2" ht="15.75" thickBot="1" x14ac:dyDescent="0.3">
      <c r="B626" s="1"/>
    </row>
    <row r="627" spans="2:2" ht="15.75" thickBot="1" x14ac:dyDescent="0.3">
      <c r="B627" s="1"/>
    </row>
    <row r="628" spans="2:2" ht="15.75" thickBot="1" x14ac:dyDescent="0.3">
      <c r="B628" s="1"/>
    </row>
    <row r="629" spans="2:2" ht="15.75" thickBot="1" x14ac:dyDescent="0.3">
      <c r="B629" s="1"/>
    </row>
    <row r="630" spans="2:2" ht="15.75" thickBot="1" x14ac:dyDescent="0.3">
      <c r="B630" s="1"/>
    </row>
    <row r="631" spans="2:2" ht="15.75" thickBot="1" x14ac:dyDescent="0.3">
      <c r="B631" s="1"/>
    </row>
    <row r="632" spans="2:2" ht="15.75" thickBot="1" x14ac:dyDescent="0.3">
      <c r="B632" s="1"/>
    </row>
    <row r="633" spans="2:2" ht="15.75" thickBot="1" x14ac:dyDescent="0.3">
      <c r="B633" s="1"/>
    </row>
    <row r="634" spans="2:2" ht="15.75" thickBot="1" x14ac:dyDescent="0.3">
      <c r="B634" s="1"/>
    </row>
    <row r="635" spans="2:2" ht="15.75" thickBot="1" x14ac:dyDescent="0.3">
      <c r="B635" s="1"/>
    </row>
    <row r="636" spans="2:2" ht="15.75" thickBot="1" x14ac:dyDescent="0.3">
      <c r="B636" s="1"/>
    </row>
    <row r="637" spans="2:2" ht="15.75" thickBot="1" x14ac:dyDescent="0.3">
      <c r="B637" s="1"/>
    </row>
    <row r="638" spans="2:2" ht="15.75" thickBot="1" x14ac:dyDescent="0.3">
      <c r="B638" s="1"/>
    </row>
    <row r="639" spans="2:2" ht="15.75" thickBot="1" x14ac:dyDescent="0.3">
      <c r="B639" s="1"/>
    </row>
    <row r="640" spans="2:2" ht="15.75" thickBot="1" x14ac:dyDescent="0.3">
      <c r="B640" s="1"/>
    </row>
    <row r="641" spans="2:2" ht="15.75" thickBot="1" x14ac:dyDescent="0.3">
      <c r="B641" s="1"/>
    </row>
    <row r="642" spans="2:2" ht="15.75" thickBot="1" x14ac:dyDescent="0.3">
      <c r="B642" s="1"/>
    </row>
    <row r="643" spans="2:2" ht="15.75" thickBot="1" x14ac:dyDescent="0.3">
      <c r="B643" s="1"/>
    </row>
    <row r="644" spans="2:2" ht="15.75" thickBot="1" x14ac:dyDescent="0.3">
      <c r="B644" s="1"/>
    </row>
    <row r="645" spans="2:2" ht="15.75" thickBot="1" x14ac:dyDescent="0.3">
      <c r="B645" s="1"/>
    </row>
    <row r="646" spans="2:2" ht="15.75" thickBot="1" x14ac:dyDescent="0.3">
      <c r="B646" s="1"/>
    </row>
    <row r="647" spans="2:2" ht="15.75" thickBot="1" x14ac:dyDescent="0.3">
      <c r="B647" s="1"/>
    </row>
    <row r="648" spans="2:2" ht="15.75" thickBot="1" x14ac:dyDescent="0.3">
      <c r="B648" s="1"/>
    </row>
    <row r="649" spans="2:2" ht="15.75" thickBot="1" x14ac:dyDescent="0.3">
      <c r="B649" s="1"/>
    </row>
    <row r="650" spans="2:2" ht="15.75" thickBot="1" x14ac:dyDescent="0.3">
      <c r="B650" s="1"/>
    </row>
    <row r="651" spans="2:2" ht="15.75" thickBot="1" x14ac:dyDescent="0.3">
      <c r="B651" s="1"/>
    </row>
    <row r="652" spans="2:2" ht="15.75" thickBot="1" x14ac:dyDescent="0.3">
      <c r="B652" s="1"/>
    </row>
    <row r="653" spans="2:2" ht="15.75" thickBot="1" x14ac:dyDescent="0.3">
      <c r="B653" s="1"/>
    </row>
    <row r="654" spans="2:2" ht="15.75" thickBot="1" x14ac:dyDescent="0.3">
      <c r="B654" s="1"/>
    </row>
    <row r="655" spans="2:2" ht="15.75" thickBot="1" x14ac:dyDescent="0.3">
      <c r="B655" s="1"/>
    </row>
    <row r="656" spans="2:2" ht="15.75" thickBot="1" x14ac:dyDescent="0.3">
      <c r="B656" s="1"/>
    </row>
    <row r="657" spans="2:2" ht="15.75" thickBot="1" x14ac:dyDescent="0.3">
      <c r="B657" s="1"/>
    </row>
    <row r="658" spans="2:2" ht="15.75" thickBot="1" x14ac:dyDescent="0.3">
      <c r="B658" s="1"/>
    </row>
    <row r="659" spans="2:2" ht="15.75" thickBot="1" x14ac:dyDescent="0.3">
      <c r="B659" s="1"/>
    </row>
    <row r="660" spans="2:2" ht="15.75" thickBot="1" x14ac:dyDescent="0.3">
      <c r="B660" s="1"/>
    </row>
    <row r="661" spans="2:2" ht="15.75" thickBot="1" x14ac:dyDescent="0.3">
      <c r="B661" s="1"/>
    </row>
    <row r="662" spans="2:2" ht="15.75" thickBot="1" x14ac:dyDescent="0.3">
      <c r="B662" s="1"/>
    </row>
    <row r="663" spans="2:2" ht="15.75" thickBot="1" x14ac:dyDescent="0.3">
      <c r="B663" s="1"/>
    </row>
    <row r="664" spans="2:2" ht="15.75" thickBot="1" x14ac:dyDescent="0.3">
      <c r="B664" s="1"/>
    </row>
    <row r="665" spans="2:2" ht="15.75" thickBot="1" x14ac:dyDescent="0.3">
      <c r="B665" s="1"/>
    </row>
    <row r="666" spans="2:2" ht="15.75" thickBot="1" x14ac:dyDescent="0.3">
      <c r="B666" s="1"/>
    </row>
    <row r="667" spans="2:2" ht="15.75" thickBot="1" x14ac:dyDescent="0.3">
      <c r="B667" s="1"/>
    </row>
    <row r="668" spans="2:2" ht="15.75" thickBot="1" x14ac:dyDescent="0.3">
      <c r="B668" s="1"/>
    </row>
    <row r="669" spans="2:2" ht="15.75" thickBot="1" x14ac:dyDescent="0.3">
      <c r="B669" s="1"/>
    </row>
    <row r="670" spans="2:2" ht="15.75" thickBot="1" x14ac:dyDescent="0.3">
      <c r="B670" s="1"/>
    </row>
    <row r="671" spans="2:2" ht="15.75" thickBot="1" x14ac:dyDescent="0.3">
      <c r="B671" s="1"/>
    </row>
    <row r="672" spans="2:2" ht="15.75" thickBot="1" x14ac:dyDescent="0.3">
      <c r="B672" s="1"/>
    </row>
    <row r="673" spans="2:2" ht="15.75" thickBot="1" x14ac:dyDescent="0.3">
      <c r="B673" s="1"/>
    </row>
    <row r="674" spans="2:2" ht="15.75" thickBot="1" x14ac:dyDescent="0.3">
      <c r="B674" s="1"/>
    </row>
    <row r="675" spans="2:2" ht="15.75" thickBot="1" x14ac:dyDescent="0.3">
      <c r="B675" s="1"/>
    </row>
    <row r="676" spans="2:2" ht="15.75" thickBot="1" x14ac:dyDescent="0.3">
      <c r="B676" s="1"/>
    </row>
    <row r="677" spans="2:2" ht="15.75" thickBot="1" x14ac:dyDescent="0.3">
      <c r="B677" s="1"/>
    </row>
    <row r="678" spans="2:2" ht="15.75" thickBot="1" x14ac:dyDescent="0.3">
      <c r="B678" s="1"/>
    </row>
    <row r="679" spans="2:2" ht="15.75" thickBot="1" x14ac:dyDescent="0.3">
      <c r="B679" s="1"/>
    </row>
    <row r="680" spans="2:2" ht="15.75" thickBot="1" x14ac:dyDescent="0.3">
      <c r="B680" s="1"/>
    </row>
    <row r="681" spans="2:2" ht="15.75" thickBot="1" x14ac:dyDescent="0.3">
      <c r="B681" s="1"/>
    </row>
    <row r="682" spans="2:2" ht="15.75" thickBot="1" x14ac:dyDescent="0.3">
      <c r="B682" s="1"/>
    </row>
    <row r="683" spans="2:2" ht="15.75" thickBot="1" x14ac:dyDescent="0.3">
      <c r="B683" s="1"/>
    </row>
    <row r="684" spans="2:2" ht="15.75" thickBot="1" x14ac:dyDescent="0.3">
      <c r="B684" s="1"/>
    </row>
    <row r="685" spans="2:2" ht="15.75" thickBot="1" x14ac:dyDescent="0.3">
      <c r="B685" s="1"/>
    </row>
    <row r="686" spans="2:2" ht="15.75" thickBot="1" x14ac:dyDescent="0.3">
      <c r="B686" s="1"/>
    </row>
    <row r="687" spans="2:2" ht="15.75" thickBot="1" x14ac:dyDescent="0.3">
      <c r="B687" s="1"/>
    </row>
    <row r="688" spans="2:2" ht="15.75" thickBot="1" x14ac:dyDescent="0.3">
      <c r="B688" s="1"/>
    </row>
    <row r="689" spans="2:2" ht="15.75" thickBot="1" x14ac:dyDescent="0.3">
      <c r="B689" s="1"/>
    </row>
    <row r="690" spans="2:2" ht="15.75" thickBot="1" x14ac:dyDescent="0.3">
      <c r="B690" s="1"/>
    </row>
    <row r="691" spans="2:2" ht="15.75" thickBot="1" x14ac:dyDescent="0.3">
      <c r="B691" s="1"/>
    </row>
    <row r="692" spans="2:2" ht="15.75" thickBot="1" x14ac:dyDescent="0.3">
      <c r="B692" s="1"/>
    </row>
    <row r="693" spans="2:2" ht="15.75" thickBot="1" x14ac:dyDescent="0.3">
      <c r="B693" s="1"/>
    </row>
    <row r="694" spans="2:2" ht="15.75" thickBot="1" x14ac:dyDescent="0.3">
      <c r="B694" s="1"/>
    </row>
    <row r="695" spans="2:2" ht="15.75" thickBot="1" x14ac:dyDescent="0.3">
      <c r="B695" s="1"/>
    </row>
    <row r="696" spans="2:2" ht="15.75" thickBot="1" x14ac:dyDescent="0.3">
      <c r="B696" s="1"/>
    </row>
    <row r="697" spans="2:2" ht="15.75" thickBot="1" x14ac:dyDescent="0.3">
      <c r="B697" s="1"/>
    </row>
    <row r="698" spans="2:2" ht="15.75" thickBot="1" x14ac:dyDescent="0.3">
      <c r="B698" s="1"/>
    </row>
    <row r="699" spans="2:2" ht="15.75" thickBot="1" x14ac:dyDescent="0.3">
      <c r="B699" s="1"/>
    </row>
    <row r="700" spans="2:2" ht="15.75" thickBot="1" x14ac:dyDescent="0.3">
      <c r="B700" s="1"/>
    </row>
    <row r="701" spans="2:2" ht="15.75" thickBot="1" x14ac:dyDescent="0.3">
      <c r="B701" s="1"/>
    </row>
    <row r="702" spans="2:2" ht="15.75" thickBot="1" x14ac:dyDescent="0.3">
      <c r="B702" s="1"/>
    </row>
    <row r="703" spans="2:2" ht="15.75" thickBot="1" x14ac:dyDescent="0.3">
      <c r="B703" s="1"/>
    </row>
    <row r="704" spans="2:2" ht="15.75" thickBot="1" x14ac:dyDescent="0.3">
      <c r="B704" s="1"/>
    </row>
    <row r="705" spans="2:2" ht="15.75" thickBot="1" x14ac:dyDescent="0.3">
      <c r="B705" s="1"/>
    </row>
    <row r="706" spans="2:2" ht="15.75" thickBot="1" x14ac:dyDescent="0.3">
      <c r="B706" s="1"/>
    </row>
    <row r="707" spans="2:2" ht="15.75" thickBot="1" x14ac:dyDescent="0.3">
      <c r="B707" s="1"/>
    </row>
    <row r="708" spans="2:2" ht="15.75" thickBot="1" x14ac:dyDescent="0.3">
      <c r="B708" s="1"/>
    </row>
    <row r="709" spans="2:2" ht="15.75" thickBot="1" x14ac:dyDescent="0.3">
      <c r="B709" s="1"/>
    </row>
    <row r="710" spans="2:2" ht="15.75" thickBot="1" x14ac:dyDescent="0.3">
      <c r="B710" s="1"/>
    </row>
    <row r="711" spans="2:2" ht="15.75" thickBot="1" x14ac:dyDescent="0.3">
      <c r="B711" s="1"/>
    </row>
    <row r="712" spans="2:2" ht="15.75" thickBot="1" x14ac:dyDescent="0.3">
      <c r="B712" s="1"/>
    </row>
    <row r="713" spans="2:2" ht="15.75" thickBot="1" x14ac:dyDescent="0.3">
      <c r="B713" s="1"/>
    </row>
    <row r="714" spans="2:2" ht="15.75" thickBot="1" x14ac:dyDescent="0.3">
      <c r="B714" s="1"/>
    </row>
    <row r="715" spans="2:2" ht="15.75" thickBot="1" x14ac:dyDescent="0.3">
      <c r="B715" s="1"/>
    </row>
    <row r="716" spans="2:2" ht="15.75" thickBot="1" x14ac:dyDescent="0.3">
      <c r="B716" s="1"/>
    </row>
    <row r="717" spans="2:2" ht="15.75" thickBot="1" x14ac:dyDescent="0.3">
      <c r="B717" s="1"/>
    </row>
    <row r="718" spans="2:2" ht="15.75" thickBot="1" x14ac:dyDescent="0.3">
      <c r="B718" s="1"/>
    </row>
    <row r="719" spans="2:2" ht="15.75" thickBot="1" x14ac:dyDescent="0.3">
      <c r="B719" s="1"/>
    </row>
    <row r="720" spans="2:2" ht="15.75" thickBot="1" x14ac:dyDescent="0.3">
      <c r="B720" s="1"/>
    </row>
    <row r="721" spans="2:2" ht="15.75" thickBot="1" x14ac:dyDescent="0.3">
      <c r="B721" s="1"/>
    </row>
    <row r="722" spans="2:2" ht="15.75" thickBot="1" x14ac:dyDescent="0.3">
      <c r="B722" s="1"/>
    </row>
    <row r="723" spans="2:2" ht="15.75" thickBot="1" x14ac:dyDescent="0.3">
      <c r="B723" s="1"/>
    </row>
    <row r="724" spans="2:2" ht="15.75" thickBot="1" x14ac:dyDescent="0.3">
      <c r="B724" s="1"/>
    </row>
    <row r="725" spans="2:2" ht="15.75" thickBot="1" x14ac:dyDescent="0.3">
      <c r="B725" s="1"/>
    </row>
    <row r="726" spans="2:2" ht="15.75" thickBot="1" x14ac:dyDescent="0.3">
      <c r="B726" s="1"/>
    </row>
    <row r="727" spans="2:2" ht="15.75" thickBot="1" x14ac:dyDescent="0.3">
      <c r="B727" s="1"/>
    </row>
    <row r="728" spans="2:2" ht="15.75" thickBot="1" x14ac:dyDescent="0.3">
      <c r="B728" s="1"/>
    </row>
    <row r="729" spans="2:2" ht="15.75" thickBot="1" x14ac:dyDescent="0.3">
      <c r="B729" s="1"/>
    </row>
    <row r="730" spans="2:2" ht="15.75" thickBot="1" x14ac:dyDescent="0.3">
      <c r="B730" s="1"/>
    </row>
    <row r="731" spans="2:2" ht="15.75" thickBot="1" x14ac:dyDescent="0.3">
      <c r="B731" s="1"/>
    </row>
    <row r="732" spans="2:2" ht="15.75" thickBot="1" x14ac:dyDescent="0.3">
      <c r="B732" s="1"/>
    </row>
    <row r="733" spans="2:2" ht="15.75" thickBot="1" x14ac:dyDescent="0.3">
      <c r="B733" s="1"/>
    </row>
    <row r="734" spans="2:2" ht="15.75" thickBot="1" x14ac:dyDescent="0.3">
      <c r="B734" s="1"/>
    </row>
    <row r="735" spans="2:2" ht="15.75" thickBot="1" x14ac:dyDescent="0.3">
      <c r="B735" s="1"/>
    </row>
    <row r="736" spans="2:2" ht="15.75" thickBot="1" x14ac:dyDescent="0.3">
      <c r="B736" s="1"/>
    </row>
    <row r="737" spans="2:2" ht="15.75" thickBot="1" x14ac:dyDescent="0.3">
      <c r="B737" s="1"/>
    </row>
    <row r="738" spans="2:2" ht="15.75" thickBot="1" x14ac:dyDescent="0.3">
      <c r="B738" s="1"/>
    </row>
    <row r="739" spans="2:2" ht="15.75" thickBot="1" x14ac:dyDescent="0.3">
      <c r="B739" s="1"/>
    </row>
    <row r="740" spans="2:2" ht="15.75" thickBot="1" x14ac:dyDescent="0.3">
      <c r="B740" s="1"/>
    </row>
    <row r="741" spans="2:2" ht="15.75" thickBot="1" x14ac:dyDescent="0.3">
      <c r="B741" s="1"/>
    </row>
    <row r="742" spans="2:2" ht="15.75" thickBot="1" x14ac:dyDescent="0.3">
      <c r="B742" s="1"/>
    </row>
    <row r="743" spans="2:2" ht="15.75" thickBot="1" x14ac:dyDescent="0.3">
      <c r="B743" s="1"/>
    </row>
    <row r="744" spans="2:2" ht="15.75" thickBot="1" x14ac:dyDescent="0.3">
      <c r="B744" s="1"/>
    </row>
    <row r="745" spans="2:2" ht="15.75" thickBot="1" x14ac:dyDescent="0.3">
      <c r="B745" s="1"/>
    </row>
    <row r="746" spans="2:2" ht="15.75" thickBot="1" x14ac:dyDescent="0.3">
      <c r="B746" s="1"/>
    </row>
    <row r="747" spans="2:2" ht="15.75" thickBot="1" x14ac:dyDescent="0.3">
      <c r="B747" s="1"/>
    </row>
    <row r="748" spans="2:2" ht="15.75" thickBot="1" x14ac:dyDescent="0.3">
      <c r="B748" s="1"/>
    </row>
    <row r="749" spans="2:2" ht="15.75" thickBot="1" x14ac:dyDescent="0.3">
      <c r="B749" s="1"/>
    </row>
    <row r="750" spans="2:2" ht="15.75" thickBot="1" x14ac:dyDescent="0.3">
      <c r="B750" s="1"/>
    </row>
    <row r="751" spans="2:2" ht="15.75" thickBot="1" x14ac:dyDescent="0.3">
      <c r="B751" s="1"/>
    </row>
    <row r="752" spans="2:2" ht="15.75" thickBot="1" x14ac:dyDescent="0.3">
      <c r="B752" s="1"/>
    </row>
    <row r="753" spans="2:2" ht="15.75" thickBot="1" x14ac:dyDescent="0.3">
      <c r="B753" s="1"/>
    </row>
    <row r="754" spans="2:2" ht="15.75" thickBot="1" x14ac:dyDescent="0.3">
      <c r="B754" s="1"/>
    </row>
    <row r="755" spans="2:2" ht="15.75" thickBot="1" x14ac:dyDescent="0.3">
      <c r="B755" s="1"/>
    </row>
    <row r="756" spans="2:2" ht="15.75" thickBot="1" x14ac:dyDescent="0.3">
      <c r="B756" s="1"/>
    </row>
    <row r="757" spans="2:2" ht="15.75" thickBot="1" x14ac:dyDescent="0.3">
      <c r="B757" s="1"/>
    </row>
    <row r="758" spans="2:2" ht="15.75" thickBot="1" x14ac:dyDescent="0.3">
      <c r="B758" s="1"/>
    </row>
    <row r="759" spans="2:2" ht="15.75" thickBot="1" x14ac:dyDescent="0.3">
      <c r="B759" s="1"/>
    </row>
    <row r="760" spans="2:2" ht="15.75" thickBot="1" x14ac:dyDescent="0.3">
      <c r="B760" s="1"/>
    </row>
    <row r="761" spans="2:2" ht="15.75" thickBot="1" x14ac:dyDescent="0.3">
      <c r="B761" s="1"/>
    </row>
    <row r="762" spans="2:2" ht="15.75" thickBot="1" x14ac:dyDescent="0.3">
      <c r="B762" s="1"/>
    </row>
    <row r="763" spans="2:2" ht="15.75" thickBot="1" x14ac:dyDescent="0.3">
      <c r="B763" s="1"/>
    </row>
    <row r="764" spans="2:2" ht="15.75" thickBot="1" x14ac:dyDescent="0.3">
      <c r="B764" s="1"/>
    </row>
    <row r="765" spans="2:2" ht="15.75" thickBot="1" x14ac:dyDescent="0.3">
      <c r="B765" s="1"/>
    </row>
    <row r="766" spans="2:2" ht="15.75" thickBot="1" x14ac:dyDescent="0.3">
      <c r="B766" s="1"/>
    </row>
    <row r="767" spans="2:2" ht="15.75" thickBot="1" x14ac:dyDescent="0.3">
      <c r="B767" s="1"/>
    </row>
    <row r="768" spans="2:2" ht="15.75" thickBot="1" x14ac:dyDescent="0.3">
      <c r="B768" s="1"/>
    </row>
    <row r="769" spans="2:2" ht="15.75" thickBot="1" x14ac:dyDescent="0.3">
      <c r="B769" s="1"/>
    </row>
    <row r="770" spans="2:2" ht="15.75" thickBot="1" x14ac:dyDescent="0.3">
      <c r="B770" s="1"/>
    </row>
    <row r="771" spans="2:2" ht="15.75" thickBot="1" x14ac:dyDescent="0.3">
      <c r="B771" s="1"/>
    </row>
    <row r="772" spans="2:2" ht="15.75" thickBot="1" x14ac:dyDescent="0.3">
      <c r="B772" s="1"/>
    </row>
    <row r="773" spans="2:2" ht="15.75" thickBot="1" x14ac:dyDescent="0.3">
      <c r="B773" s="1"/>
    </row>
    <row r="774" spans="2:2" ht="15.75" thickBot="1" x14ac:dyDescent="0.3">
      <c r="B774" s="1"/>
    </row>
    <row r="775" spans="2:2" ht="15.75" thickBot="1" x14ac:dyDescent="0.3">
      <c r="B775" s="1"/>
    </row>
    <row r="776" spans="2:2" ht="15.75" thickBot="1" x14ac:dyDescent="0.3">
      <c r="B776" s="1"/>
    </row>
    <row r="777" spans="2:2" ht="15.75" thickBot="1" x14ac:dyDescent="0.3">
      <c r="B777" s="1"/>
    </row>
    <row r="778" spans="2:2" ht="15.75" thickBot="1" x14ac:dyDescent="0.3">
      <c r="B778" s="1"/>
    </row>
    <row r="779" spans="2:2" ht="15.75" thickBot="1" x14ac:dyDescent="0.3">
      <c r="B779" s="1"/>
    </row>
    <row r="780" spans="2:2" ht="15.75" thickBot="1" x14ac:dyDescent="0.3">
      <c r="B780" s="1"/>
    </row>
    <row r="781" spans="2:2" ht="15.75" thickBot="1" x14ac:dyDescent="0.3">
      <c r="B781" s="1"/>
    </row>
    <row r="782" spans="2:2" ht="15.75" thickBot="1" x14ac:dyDescent="0.3">
      <c r="B782" s="1"/>
    </row>
    <row r="783" spans="2:2" ht="15.75" thickBot="1" x14ac:dyDescent="0.3">
      <c r="B783" s="1"/>
    </row>
    <row r="784" spans="2:2" ht="15.75" thickBot="1" x14ac:dyDescent="0.3">
      <c r="B784" s="1"/>
    </row>
    <row r="785" spans="2:2" ht="15.75" thickBot="1" x14ac:dyDescent="0.3">
      <c r="B785" s="1"/>
    </row>
    <row r="786" spans="2:2" ht="15.75" thickBot="1" x14ac:dyDescent="0.3">
      <c r="B786" s="1"/>
    </row>
    <row r="787" spans="2:2" ht="15.75" thickBot="1" x14ac:dyDescent="0.3">
      <c r="B787" s="1"/>
    </row>
    <row r="788" spans="2:2" ht="15.75" thickBot="1" x14ac:dyDescent="0.3">
      <c r="B788" s="1"/>
    </row>
    <row r="789" spans="2:2" ht="15.75" thickBot="1" x14ac:dyDescent="0.3">
      <c r="B789" s="1"/>
    </row>
    <row r="790" spans="2:2" ht="15.75" thickBot="1" x14ac:dyDescent="0.3">
      <c r="B790" s="1"/>
    </row>
    <row r="791" spans="2:2" ht="15.75" thickBot="1" x14ac:dyDescent="0.3">
      <c r="B791" s="1"/>
    </row>
    <row r="792" spans="2:2" ht="15.75" thickBot="1" x14ac:dyDescent="0.3">
      <c r="B792" s="1"/>
    </row>
    <row r="793" spans="2:2" ht="15.75" thickBot="1" x14ac:dyDescent="0.3">
      <c r="B793" s="1"/>
    </row>
    <row r="794" spans="2:2" ht="15.75" thickBot="1" x14ac:dyDescent="0.3">
      <c r="B794" s="1"/>
    </row>
    <row r="795" spans="2:2" ht="15.75" thickBot="1" x14ac:dyDescent="0.3">
      <c r="B795" s="1"/>
    </row>
    <row r="796" spans="2:2" ht="15.75" thickBot="1" x14ac:dyDescent="0.3">
      <c r="B796" s="1"/>
    </row>
    <row r="797" spans="2:2" ht="15.75" thickBot="1" x14ac:dyDescent="0.3">
      <c r="B797" s="1"/>
    </row>
    <row r="798" spans="2:2" ht="15.75" thickBot="1" x14ac:dyDescent="0.3">
      <c r="B798" s="1"/>
    </row>
    <row r="799" spans="2:2" ht="15.75" thickBot="1" x14ac:dyDescent="0.3">
      <c r="B799" s="1"/>
    </row>
    <row r="800" spans="2:2" ht="15.75" thickBot="1" x14ac:dyDescent="0.3">
      <c r="B800" s="1"/>
    </row>
    <row r="801" spans="2:2" ht="15.75" thickBot="1" x14ac:dyDescent="0.3">
      <c r="B801" s="1"/>
    </row>
    <row r="802" spans="2:2" ht="15.75" thickBot="1" x14ac:dyDescent="0.3">
      <c r="B802" s="1"/>
    </row>
    <row r="803" spans="2:2" ht="15.75" thickBot="1" x14ac:dyDescent="0.3">
      <c r="B803" s="1"/>
    </row>
    <row r="804" spans="2:2" ht="15.75" thickBot="1" x14ac:dyDescent="0.3">
      <c r="B804" s="1"/>
    </row>
    <row r="805" spans="2:2" ht="15.75" thickBot="1" x14ac:dyDescent="0.3">
      <c r="B805" s="1"/>
    </row>
    <row r="806" spans="2:2" ht="15.75" thickBot="1" x14ac:dyDescent="0.3">
      <c r="B806" s="1"/>
    </row>
    <row r="807" spans="2:2" ht="15.75" thickBot="1" x14ac:dyDescent="0.3">
      <c r="B807" s="1"/>
    </row>
    <row r="808" spans="2:2" ht="15.75" thickBot="1" x14ac:dyDescent="0.3">
      <c r="B808" s="1"/>
    </row>
    <row r="809" spans="2:2" ht="15.75" thickBot="1" x14ac:dyDescent="0.3">
      <c r="B809" s="1"/>
    </row>
    <row r="810" spans="2:2" ht="15.75" thickBot="1" x14ac:dyDescent="0.3">
      <c r="B810" s="1"/>
    </row>
    <row r="811" spans="2:2" ht="15.75" thickBot="1" x14ac:dyDescent="0.3">
      <c r="B811" s="1"/>
    </row>
    <row r="812" spans="2:2" ht="15.75" thickBot="1" x14ac:dyDescent="0.3">
      <c r="B812" s="1"/>
    </row>
    <row r="813" spans="2:2" ht="15.75" thickBot="1" x14ac:dyDescent="0.3">
      <c r="B813" s="1"/>
    </row>
    <row r="814" spans="2:2" ht="15.75" thickBot="1" x14ac:dyDescent="0.3">
      <c r="B814" s="1"/>
    </row>
  </sheetData>
  <mergeCells count="2">
    <mergeCell ref="A1:K1"/>
    <mergeCell ref="A38:I38"/>
  </mergeCells>
  <pageMargins left="0.25" right="0.25" top="0.75" bottom="0.75" header="0.3" footer="0.3"/>
  <pageSetup scale="5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Sent To sir 09-02-24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2024-02-09T06:34:55Z</cp:lastPrinted>
  <dcterms:created xsi:type="dcterms:W3CDTF">2021-08-07T09:47:23Z</dcterms:created>
  <dcterms:modified xsi:type="dcterms:W3CDTF">2024-06-26T11:43:05Z</dcterms:modified>
</cp:coreProperties>
</file>