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OTHER DEDUCTION" sheetId="5" r:id="rId1"/>
    <sheet name="GCEP" sheetId="3" r:id="rId2"/>
    <sheet name="GC" sheetId="2" r:id="rId3"/>
    <sheet name="FUNDS" sheetId="1" r:id="rId4"/>
    <sheet name="summary" sheetId="4" r:id="rId5"/>
  </sheets>
  <externalReferences>
    <externalReference r:id="rId6"/>
  </externalReferences>
  <definedNames>
    <definedName name="_xlnm._FilterDatabase" localSheetId="3" hidden="1">FUNDS!$A$4:$W$260</definedName>
    <definedName name="_xlnm._FilterDatabase" localSheetId="1" hidden="1">GCEP!$A$4:$F$4</definedName>
    <definedName name="CD" localSheetId="0">#REF!</definedName>
    <definedName name="CD" localSheetId="4">#REF!</definedName>
    <definedName name="CD">#REF!</definedName>
    <definedName name="CDC" localSheetId="0">#REF!</definedName>
    <definedName name="CDC" localSheetId="4">#REF!</definedName>
    <definedName name="CDC">#REF!</definedName>
    <definedName name="data" localSheetId="0">#REF!</definedName>
    <definedName name="data" localSheetId="4">#REF!</definedName>
    <definedName name="data">#REF!</definedName>
    <definedName name="data1" localSheetId="0">#REF!</definedName>
    <definedName name="data1" localSheetId="4">#REF!</definedName>
    <definedName name="data1">#REF!</definedName>
    <definedName name="ibsp" localSheetId="0">#REF!</definedName>
    <definedName name="ibsp" localSheetId="4">#REF!</definedName>
    <definedName name="ibsp">#REF!</definedName>
    <definedName name="IBSPGC" localSheetId="0">'[1]GC details (final list)'!#REF!</definedName>
    <definedName name="IBSPGC" localSheetId="4">'[1]GC details (final list)'!#REF!</definedName>
    <definedName name="IBSPGC">'[1]GC details (final list)'!#REF!</definedName>
    <definedName name="IRS" localSheetId="0">#REF!</definedName>
    <definedName name="IRS" localSheetId="4">#REF!</definedName>
    <definedName name="IRS">#REF!</definedName>
    <definedName name="IRSGC" localSheetId="0">'[1]GC details (final list)'!#REF!</definedName>
    <definedName name="IRSGC" localSheetId="4">'[1]GC details (final list)'!#REF!</definedName>
    <definedName name="IRSGC">'[1]GC details (final list)'!#REF!</definedName>
    <definedName name="IVP" localSheetId="0">#REF!</definedName>
    <definedName name="IVP" localSheetId="4">#REF!</definedName>
    <definedName name="IVP">#REF!</definedName>
    <definedName name="IVPGC" localSheetId="0">'[1]GC details (final list)'!#REF!</definedName>
    <definedName name="IVPGC" localSheetId="4">'[1]GC details (final list)'!#REF!</definedName>
    <definedName name="IVPGC">'[1]GC details (final list)'!#REF!</definedName>
    <definedName name="xxxxx" localSheetId="0">#REF!</definedName>
    <definedName name="xxxxx" localSheetId="4">#REF!</definedName>
    <definedName name="xxxxx">#REF!</definedName>
  </definedNames>
  <calcPr calcId="124519"/>
</workbook>
</file>

<file path=xl/calcChain.xml><?xml version="1.0" encoding="utf-8"?>
<calcChain xmlns="http://schemas.openxmlformats.org/spreadsheetml/2006/main">
  <c r="E4" i="4"/>
  <c r="H260" i="1"/>
  <c r="B5" i="4"/>
  <c r="B4"/>
  <c r="J133" i="1"/>
  <c r="J199"/>
  <c r="J225"/>
  <c r="J247"/>
  <c r="K7" i="4"/>
  <c r="K6"/>
  <c r="K5"/>
  <c r="E21"/>
  <c r="K4"/>
  <c r="F17"/>
  <c r="B9" l="1"/>
  <c r="D5"/>
  <c r="F13" i="5"/>
  <c r="E32" i="3"/>
  <c r="D32"/>
  <c r="C32"/>
  <c r="F32"/>
  <c r="L260" i="1" l="1"/>
  <c r="K260"/>
  <c r="J260"/>
  <c r="E260"/>
  <c r="G259"/>
  <c r="I259" s="1"/>
  <c r="M259" s="1"/>
  <c r="G258"/>
  <c r="I258" s="1"/>
  <c r="M258" s="1"/>
  <c r="G257"/>
  <c r="I257" s="1"/>
  <c r="M257" s="1"/>
  <c r="G256"/>
  <c r="I256" s="1"/>
  <c r="M256" s="1"/>
  <c r="G255"/>
  <c r="I255" s="1"/>
  <c r="M255" s="1"/>
  <c r="G254"/>
  <c r="I254" s="1"/>
  <c r="M254" s="1"/>
  <c r="G253"/>
  <c r="I253" s="1"/>
  <c r="M253" s="1"/>
  <c r="G252"/>
  <c r="I252" s="1"/>
  <c r="M252" s="1"/>
  <c r="G251"/>
  <c r="I251" s="1"/>
  <c r="M251" s="1"/>
  <c r="G250"/>
  <c r="I250" s="1"/>
  <c r="M250" s="1"/>
  <c r="G249"/>
  <c r="I249" s="1"/>
  <c r="M249" s="1"/>
  <c r="G248"/>
  <c r="I248" s="1"/>
  <c r="M248" s="1"/>
  <c r="G247"/>
  <c r="I247" s="1"/>
  <c r="M247" s="1"/>
  <c r="G246"/>
  <c r="I246" s="1"/>
  <c r="M246" s="1"/>
  <c r="G245"/>
  <c r="I245" s="1"/>
  <c r="M245" s="1"/>
  <c r="G244"/>
  <c r="I244" s="1"/>
  <c r="M244" s="1"/>
  <c r="G243"/>
  <c r="I243" s="1"/>
  <c r="M243" s="1"/>
  <c r="G242"/>
  <c r="I242" s="1"/>
  <c r="M242" s="1"/>
  <c r="G241"/>
  <c r="I241" s="1"/>
  <c r="M241" s="1"/>
  <c r="G240"/>
  <c r="I240" s="1"/>
  <c r="M240" s="1"/>
  <c r="G239"/>
  <c r="I239" s="1"/>
  <c r="M239" s="1"/>
  <c r="G238"/>
  <c r="I238" s="1"/>
  <c r="M238" s="1"/>
  <c r="G237"/>
  <c r="I237" s="1"/>
  <c r="M237" s="1"/>
  <c r="G236"/>
  <c r="I236" s="1"/>
  <c r="M236" s="1"/>
  <c r="G235"/>
  <c r="I235" s="1"/>
  <c r="M235" s="1"/>
  <c r="G234"/>
  <c r="I234" s="1"/>
  <c r="M234" s="1"/>
  <c r="G233"/>
  <c r="I233" s="1"/>
  <c r="M233" s="1"/>
  <c r="G232"/>
  <c r="I232" s="1"/>
  <c r="M232" s="1"/>
  <c r="G231"/>
  <c r="I231" s="1"/>
  <c r="M231" s="1"/>
  <c r="G230"/>
  <c r="I230" s="1"/>
  <c r="M230" s="1"/>
  <c r="G229"/>
  <c r="I229" s="1"/>
  <c r="M229" s="1"/>
  <c r="G228"/>
  <c r="I228" s="1"/>
  <c r="M228" s="1"/>
  <c r="G227"/>
  <c r="I227" s="1"/>
  <c r="M227" s="1"/>
  <c r="G226"/>
  <c r="I226" s="1"/>
  <c r="M226" s="1"/>
  <c r="G225"/>
  <c r="I225" s="1"/>
  <c r="M225" s="1"/>
  <c r="G224"/>
  <c r="I224" s="1"/>
  <c r="M224" s="1"/>
  <c r="G223"/>
  <c r="I223" s="1"/>
  <c r="M223" s="1"/>
  <c r="G222"/>
  <c r="I222" s="1"/>
  <c r="M222" s="1"/>
  <c r="G221"/>
  <c r="I221" s="1"/>
  <c r="M221" s="1"/>
  <c r="G220"/>
  <c r="I220" s="1"/>
  <c r="M220" s="1"/>
  <c r="G219"/>
  <c r="I219" s="1"/>
  <c r="M219" s="1"/>
  <c r="G218"/>
  <c r="I218" s="1"/>
  <c r="M218" s="1"/>
  <c r="G217"/>
  <c r="I217" s="1"/>
  <c r="M217" s="1"/>
  <c r="G216"/>
  <c r="I216" s="1"/>
  <c r="M216" s="1"/>
  <c r="G215"/>
  <c r="I215" s="1"/>
  <c r="M215" s="1"/>
  <c r="G214"/>
  <c r="I214" s="1"/>
  <c r="M214" s="1"/>
  <c r="G213"/>
  <c r="I213" s="1"/>
  <c r="M213" s="1"/>
  <c r="G212"/>
  <c r="I212" s="1"/>
  <c r="M212" s="1"/>
  <c r="G211"/>
  <c r="I211" s="1"/>
  <c r="M211" s="1"/>
  <c r="G210"/>
  <c r="I210" s="1"/>
  <c r="M210" s="1"/>
  <c r="G209"/>
  <c r="I209" s="1"/>
  <c r="M209" s="1"/>
  <c r="G208"/>
  <c r="I208" s="1"/>
  <c r="M208" s="1"/>
  <c r="G207"/>
  <c r="I207" s="1"/>
  <c r="M207" s="1"/>
  <c r="G206"/>
  <c r="I206" s="1"/>
  <c r="M206" s="1"/>
  <c r="G205"/>
  <c r="I205" s="1"/>
  <c r="M205" s="1"/>
  <c r="G204"/>
  <c r="I204" s="1"/>
  <c r="M204" s="1"/>
  <c r="G203"/>
  <c r="I203" s="1"/>
  <c r="M203" s="1"/>
  <c r="G202"/>
  <c r="I202" s="1"/>
  <c r="M202" s="1"/>
  <c r="G201"/>
  <c r="I201" s="1"/>
  <c r="M201" s="1"/>
  <c r="G200"/>
  <c r="I200" s="1"/>
  <c r="M200" s="1"/>
  <c r="G199"/>
  <c r="I199" s="1"/>
  <c r="M199" s="1"/>
  <c r="G198"/>
  <c r="I198" s="1"/>
  <c r="M198" s="1"/>
  <c r="G197"/>
  <c r="I197" s="1"/>
  <c r="M197" s="1"/>
  <c r="G196"/>
  <c r="I196" s="1"/>
  <c r="M196" s="1"/>
  <c r="G195"/>
  <c r="I195" s="1"/>
  <c r="M195" s="1"/>
  <c r="G194"/>
  <c r="I194" s="1"/>
  <c r="M194" s="1"/>
  <c r="G193"/>
  <c r="I193" s="1"/>
  <c r="M193" s="1"/>
  <c r="G192"/>
  <c r="I192" s="1"/>
  <c r="M192" s="1"/>
  <c r="G191"/>
  <c r="I191" s="1"/>
  <c r="M191" s="1"/>
  <c r="G190"/>
  <c r="I190" s="1"/>
  <c r="M190" s="1"/>
  <c r="G189"/>
  <c r="I189" s="1"/>
  <c r="M189" s="1"/>
  <c r="G188"/>
  <c r="I188" s="1"/>
  <c r="M188" s="1"/>
  <c r="G187"/>
  <c r="I187" s="1"/>
  <c r="M187" s="1"/>
  <c r="G186"/>
  <c r="I186" s="1"/>
  <c r="M186" s="1"/>
  <c r="G185"/>
  <c r="I185" s="1"/>
  <c r="M185" s="1"/>
  <c r="G184"/>
  <c r="I184" s="1"/>
  <c r="M184" s="1"/>
  <c r="G183"/>
  <c r="I183" s="1"/>
  <c r="M183" s="1"/>
  <c r="G182"/>
  <c r="I182" s="1"/>
  <c r="M182" s="1"/>
  <c r="G181"/>
  <c r="I181" s="1"/>
  <c r="M181" s="1"/>
  <c r="G180"/>
  <c r="I180" s="1"/>
  <c r="M180" s="1"/>
  <c r="G179"/>
  <c r="I179" s="1"/>
  <c r="M179" s="1"/>
  <c r="G178"/>
  <c r="I178" s="1"/>
  <c r="M178" s="1"/>
  <c r="G177"/>
  <c r="I177" s="1"/>
  <c r="M177" s="1"/>
  <c r="G176"/>
  <c r="I176" s="1"/>
  <c r="M176" s="1"/>
  <c r="G175"/>
  <c r="I175" s="1"/>
  <c r="M175" s="1"/>
  <c r="G174"/>
  <c r="I174" s="1"/>
  <c r="M174" s="1"/>
  <c r="G173"/>
  <c r="I173" s="1"/>
  <c r="M173" s="1"/>
  <c r="F172"/>
  <c r="G172" s="1"/>
  <c r="I172" s="1"/>
  <c r="M172" s="1"/>
  <c r="F171"/>
  <c r="G171" s="1"/>
  <c r="I171" s="1"/>
  <c r="M171" s="1"/>
  <c r="F170"/>
  <c r="G170" s="1"/>
  <c r="I170" s="1"/>
  <c r="M170" s="1"/>
  <c r="F169"/>
  <c r="G169" s="1"/>
  <c r="I169" s="1"/>
  <c r="M169" s="1"/>
  <c r="F168"/>
  <c r="G168" s="1"/>
  <c r="I168" s="1"/>
  <c r="M168" s="1"/>
  <c r="F167"/>
  <c r="G167" s="1"/>
  <c r="I167" s="1"/>
  <c r="M167" s="1"/>
  <c r="F166"/>
  <c r="G166" s="1"/>
  <c r="I166" s="1"/>
  <c r="M166" s="1"/>
  <c r="F165"/>
  <c r="G165" s="1"/>
  <c r="I165" s="1"/>
  <c r="M165" s="1"/>
  <c r="F164"/>
  <c r="G164" s="1"/>
  <c r="I164" s="1"/>
  <c r="M164" s="1"/>
  <c r="F163"/>
  <c r="G163" s="1"/>
  <c r="I163" s="1"/>
  <c r="M163" s="1"/>
  <c r="F162"/>
  <c r="G162" s="1"/>
  <c r="I162" s="1"/>
  <c r="M162" s="1"/>
  <c r="F161"/>
  <c r="G161" s="1"/>
  <c r="I161" s="1"/>
  <c r="M161" s="1"/>
  <c r="M159"/>
  <c r="M158"/>
  <c r="M157"/>
  <c r="M156"/>
  <c r="M155"/>
  <c r="M154"/>
  <c r="M152"/>
  <c r="M151"/>
  <c r="F150"/>
  <c r="F148"/>
  <c r="G147"/>
  <c r="F146"/>
  <c r="G146" s="1"/>
  <c r="I146" s="1"/>
  <c r="M146" s="1"/>
  <c r="F145"/>
  <c r="G145" s="1"/>
  <c r="I145" s="1"/>
  <c r="M145" s="1"/>
  <c r="F144"/>
  <c r="G144" s="1"/>
  <c r="G136"/>
  <c r="I136" s="1"/>
  <c r="M136" s="1"/>
  <c r="G135"/>
  <c r="I135" s="1"/>
  <c r="M135" s="1"/>
  <c r="G134"/>
  <c r="I134" s="1"/>
  <c r="M134" s="1"/>
  <c r="G133"/>
  <c r="I133" s="1"/>
  <c r="M133" s="1"/>
  <c r="G132"/>
  <c r="I132" s="1"/>
  <c r="M132" s="1"/>
  <c r="G131"/>
  <c r="I131" s="1"/>
  <c r="M131" s="1"/>
  <c r="G130"/>
  <c r="I130" s="1"/>
  <c r="M130" s="1"/>
  <c r="G129"/>
  <c r="I129" s="1"/>
  <c r="M129" s="1"/>
  <c r="G128"/>
  <c r="I128" s="1"/>
  <c r="M128" s="1"/>
  <c r="G127"/>
  <c r="I127" s="1"/>
  <c r="M127" s="1"/>
  <c r="G126"/>
  <c r="I126" s="1"/>
  <c r="M126" s="1"/>
  <c r="G125"/>
  <c r="I125" s="1"/>
  <c r="M125" s="1"/>
  <c r="G124"/>
  <c r="I124" s="1"/>
  <c r="M124" s="1"/>
  <c r="G123"/>
  <c r="I123" s="1"/>
  <c r="M123" s="1"/>
  <c r="G122"/>
  <c r="I122" s="1"/>
  <c r="M122" s="1"/>
  <c r="G121"/>
  <c r="I121" s="1"/>
  <c r="M121" s="1"/>
  <c r="G120"/>
  <c r="I120" s="1"/>
  <c r="M120" s="1"/>
  <c r="G119"/>
  <c r="I119" s="1"/>
  <c r="M119" s="1"/>
  <c r="G118"/>
  <c r="I118" s="1"/>
  <c r="M118" s="1"/>
  <c r="F117"/>
  <c r="G117" s="1"/>
  <c r="I117" s="1"/>
  <c r="M117" s="1"/>
  <c r="G116"/>
  <c r="I116" s="1"/>
  <c r="M116" s="1"/>
  <c r="G115"/>
  <c r="I115" s="1"/>
  <c r="M115" s="1"/>
  <c r="G114"/>
  <c r="I114" s="1"/>
  <c r="M114" s="1"/>
  <c r="G113"/>
  <c r="I113" s="1"/>
  <c r="M113" s="1"/>
  <c r="G112"/>
  <c r="I112" s="1"/>
  <c r="M112" s="1"/>
  <c r="G111"/>
  <c r="I111" s="1"/>
  <c r="M111" s="1"/>
  <c r="G110"/>
  <c r="I110" s="1"/>
  <c r="M110" s="1"/>
  <c r="F109"/>
  <c r="G109" s="1"/>
  <c r="I109" s="1"/>
  <c r="M109" s="1"/>
  <c r="F108"/>
  <c r="G108" s="1"/>
  <c r="I108" s="1"/>
  <c r="M108" s="1"/>
  <c r="G107"/>
  <c r="I107" s="1"/>
  <c r="M107" s="1"/>
  <c r="G106"/>
  <c r="I106" s="1"/>
  <c r="M106" s="1"/>
  <c r="G105"/>
  <c r="I105" s="1"/>
  <c r="M105" s="1"/>
  <c r="G104"/>
  <c r="I104" s="1"/>
  <c r="M104" s="1"/>
  <c r="G103"/>
  <c r="I103" s="1"/>
  <c r="M103" s="1"/>
  <c r="G102"/>
  <c r="I102" s="1"/>
  <c r="M102" s="1"/>
  <c r="G101"/>
  <c r="I101" s="1"/>
  <c r="M101" s="1"/>
  <c r="G100"/>
  <c r="I100" s="1"/>
  <c r="M100" s="1"/>
  <c r="G99"/>
  <c r="I99" s="1"/>
  <c r="M99" s="1"/>
  <c r="G160"/>
  <c r="I160" s="1"/>
  <c r="M160" s="1"/>
  <c r="G98"/>
  <c r="I98" s="1"/>
  <c r="M98" s="1"/>
  <c r="G97"/>
  <c r="I97" s="1"/>
  <c r="M97" s="1"/>
  <c r="G96"/>
  <c r="I96" s="1"/>
  <c r="M96" s="1"/>
  <c r="F95"/>
  <c r="G95" s="1"/>
  <c r="I95" s="1"/>
  <c r="M95" s="1"/>
  <c r="G94"/>
  <c r="I94" s="1"/>
  <c r="M94" s="1"/>
  <c r="G93"/>
  <c r="I93" s="1"/>
  <c r="M93" s="1"/>
  <c r="G92"/>
  <c r="I92" s="1"/>
  <c r="M92" s="1"/>
  <c r="G91"/>
  <c r="I91" s="1"/>
  <c r="M91" s="1"/>
  <c r="G90"/>
  <c r="I90" s="1"/>
  <c r="M90" s="1"/>
  <c r="G89"/>
  <c r="I89" s="1"/>
  <c r="M89" s="1"/>
  <c r="G88"/>
  <c r="I88" s="1"/>
  <c r="M88" s="1"/>
  <c r="G87"/>
  <c r="I87" s="1"/>
  <c r="M87" s="1"/>
  <c r="G86"/>
  <c r="I86" s="1"/>
  <c r="M86" s="1"/>
  <c r="G85"/>
  <c r="I85" s="1"/>
  <c r="M85" s="1"/>
  <c r="G84"/>
  <c r="I84" s="1"/>
  <c r="M84" s="1"/>
  <c r="G83"/>
  <c r="I83" s="1"/>
  <c r="M83" s="1"/>
  <c r="G82"/>
  <c r="I82" s="1"/>
  <c r="M82" s="1"/>
  <c r="G81"/>
  <c r="I81" s="1"/>
  <c r="M81" s="1"/>
  <c r="G80"/>
  <c r="I80" s="1"/>
  <c r="M80" s="1"/>
  <c r="G79"/>
  <c r="I79" s="1"/>
  <c r="M79" s="1"/>
  <c r="G78"/>
  <c r="I78" s="1"/>
  <c r="M78" s="1"/>
  <c r="G77"/>
  <c r="I77" s="1"/>
  <c r="M77" s="1"/>
  <c r="F75"/>
  <c r="G75" s="1"/>
  <c r="I75" s="1"/>
  <c r="M75" s="1"/>
  <c r="G74"/>
  <c r="I74" s="1"/>
  <c r="M74" s="1"/>
  <c r="G73"/>
  <c r="I73" s="1"/>
  <c r="M73" s="1"/>
  <c r="G72"/>
  <c r="I72" s="1"/>
  <c r="M72" s="1"/>
  <c r="F71"/>
  <c r="G71" s="1"/>
  <c r="I71" s="1"/>
  <c r="M71" s="1"/>
  <c r="G70"/>
  <c r="I70" s="1"/>
  <c r="M70" s="1"/>
  <c r="G69"/>
  <c r="I69" s="1"/>
  <c r="M69" s="1"/>
  <c r="G68"/>
  <c r="I68" s="1"/>
  <c r="M68" s="1"/>
  <c r="F67"/>
  <c r="G67" s="1"/>
  <c r="I67" s="1"/>
  <c r="M67" s="1"/>
  <c r="G66"/>
  <c r="I66" s="1"/>
  <c r="M66" s="1"/>
  <c r="G65"/>
  <c r="I65" s="1"/>
  <c r="M65" s="1"/>
  <c r="G64"/>
  <c r="I64" s="1"/>
  <c r="M64" s="1"/>
  <c r="G63"/>
  <c r="I63" s="1"/>
  <c r="M63" s="1"/>
  <c r="G62"/>
  <c r="I62" s="1"/>
  <c r="M62" s="1"/>
  <c r="G61"/>
  <c r="I61" s="1"/>
  <c r="M61" s="1"/>
  <c r="G60"/>
  <c r="I60" s="1"/>
  <c r="M60" s="1"/>
  <c r="G59"/>
  <c r="I59" s="1"/>
  <c r="M59" s="1"/>
  <c r="G58"/>
  <c r="I58" s="1"/>
  <c r="M58" s="1"/>
  <c r="G57"/>
  <c r="I57" s="1"/>
  <c r="M57" s="1"/>
  <c r="G56"/>
  <c r="I56" s="1"/>
  <c r="M56" s="1"/>
  <c r="G55"/>
  <c r="I55" s="1"/>
  <c r="M55" s="1"/>
  <c r="G54"/>
  <c r="I54" s="1"/>
  <c r="M54" s="1"/>
  <c r="G53"/>
  <c r="I53" s="1"/>
  <c r="M53" s="1"/>
  <c r="G52"/>
  <c r="I52" s="1"/>
  <c r="M52" s="1"/>
  <c r="G51"/>
  <c r="I51" s="1"/>
  <c r="M51" s="1"/>
  <c r="G50"/>
  <c r="I50" s="1"/>
  <c r="M50" s="1"/>
  <c r="G49"/>
  <c r="I49" s="1"/>
  <c r="M49" s="1"/>
  <c r="G48"/>
  <c r="I48" s="1"/>
  <c r="M48" s="1"/>
  <c r="G47"/>
  <c r="I47" s="1"/>
  <c r="M47" s="1"/>
  <c r="G46"/>
  <c r="I46" s="1"/>
  <c r="M46" s="1"/>
  <c r="G45"/>
  <c r="I45" s="1"/>
  <c r="M45" s="1"/>
  <c r="G44"/>
  <c r="I44" s="1"/>
  <c r="M44" s="1"/>
  <c r="G43"/>
  <c r="I43" s="1"/>
  <c r="M43" s="1"/>
  <c r="G42"/>
  <c r="I42" s="1"/>
  <c r="M42" s="1"/>
  <c r="F41"/>
  <c r="G41" s="1"/>
  <c r="I41" s="1"/>
  <c r="M41" s="1"/>
  <c r="G40"/>
  <c r="I40" s="1"/>
  <c r="M40" s="1"/>
  <c r="G39"/>
  <c r="I39" s="1"/>
  <c r="M39" s="1"/>
  <c r="G38"/>
  <c r="I38" s="1"/>
  <c r="M38" s="1"/>
  <c r="G37"/>
  <c r="I37" s="1"/>
  <c r="M37" s="1"/>
  <c r="G36"/>
  <c r="I36" s="1"/>
  <c r="M36" s="1"/>
  <c r="G35"/>
  <c r="I35" s="1"/>
  <c r="M35" s="1"/>
  <c r="F34"/>
  <c r="G34" s="1"/>
  <c r="I34" s="1"/>
  <c r="M34" s="1"/>
  <c r="G33"/>
  <c r="I33" s="1"/>
  <c r="M33" s="1"/>
  <c r="G32"/>
  <c r="I32" s="1"/>
  <c r="M32" s="1"/>
  <c r="G31"/>
  <c r="I31" s="1"/>
  <c r="M31" s="1"/>
  <c r="G30"/>
  <c r="I30" s="1"/>
  <c r="M30" s="1"/>
  <c r="G29"/>
  <c r="I29" s="1"/>
  <c r="M29" s="1"/>
  <c r="F28"/>
  <c r="G28" s="1"/>
  <c r="I28" s="1"/>
  <c r="M28" s="1"/>
  <c r="G27"/>
  <c r="I27" s="1"/>
  <c r="M27" s="1"/>
  <c r="G26"/>
  <c r="I26" s="1"/>
  <c r="M26" s="1"/>
  <c r="G25"/>
  <c r="I25" s="1"/>
  <c r="M25" s="1"/>
  <c r="G24"/>
  <c r="I24" s="1"/>
  <c r="M24" s="1"/>
  <c r="G23"/>
  <c r="I23" s="1"/>
  <c r="M23" s="1"/>
  <c r="G22"/>
  <c r="I22" s="1"/>
  <c r="M22" s="1"/>
  <c r="G21"/>
  <c r="I21" s="1"/>
  <c r="M21" s="1"/>
  <c r="G20"/>
  <c r="I20" s="1"/>
  <c r="M20" s="1"/>
  <c r="G19"/>
  <c r="I19" s="1"/>
  <c r="M19" s="1"/>
  <c r="G18"/>
  <c r="I18" s="1"/>
  <c r="M18" s="1"/>
  <c r="G17"/>
  <c r="I17" s="1"/>
  <c r="M17" s="1"/>
  <c r="G16"/>
  <c r="I16" s="1"/>
  <c r="M16" s="1"/>
  <c r="G15"/>
  <c r="I15" s="1"/>
  <c r="M15" s="1"/>
  <c r="G14"/>
  <c r="I14" s="1"/>
  <c r="M14" s="1"/>
  <c r="G13"/>
  <c r="I13" s="1"/>
  <c r="M13" s="1"/>
  <c r="G12"/>
  <c r="I12" s="1"/>
  <c r="M12" s="1"/>
  <c r="G11"/>
  <c r="I11" s="1"/>
  <c r="M11" s="1"/>
  <c r="G10"/>
  <c r="I10" s="1"/>
  <c r="M10" s="1"/>
  <c r="G9"/>
  <c r="I9" s="1"/>
  <c r="M9" s="1"/>
  <c r="G8"/>
  <c r="I8" s="1"/>
  <c r="M8" s="1"/>
  <c r="G7"/>
  <c r="I7" s="1"/>
  <c r="M7" s="1"/>
  <c r="G6"/>
  <c r="I6" s="1"/>
  <c r="M6" s="1"/>
  <c r="G5"/>
  <c r="F260" l="1"/>
  <c r="G150"/>
  <c r="I5"/>
  <c r="I144"/>
  <c r="G148"/>
  <c r="I148" s="1"/>
  <c r="M148" s="1"/>
  <c r="I150"/>
  <c r="I147"/>
  <c r="I260" s="1"/>
  <c r="E7" i="3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F14" i="2"/>
  <c r="H14" s="1"/>
  <c r="F15"/>
  <c r="H15" s="1"/>
  <c r="F16"/>
  <c r="H16" s="1"/>
  <c r="F17"/>
  <c r="H17" s="1"/>
  <c r="E8" i="4"/>
  <c r="A2"/>
  <c r="F14"/>
  <c r="F15"/>
  <c r="F19"/>
  <c r="B21"/>
  <c r="C21"/>
  <c r="G260" i="1" l="1"/>
  <c r="M147"/>
  <c r="M5"/>
  <c r="M150"/>
  <c r="M144"/>
  <c r="D21" i="4"/>
  <c r="C18" i="2"/>
  <c r="D18"/>
  <c r="F9"/>
  <c r="H9" s="1"/>
  <c r="F10"/>
  <c r="H10" s="1"/>
  <c r="F11"/>
  <c r="H11" s="1"/>
  <c r="F12"/>
  <c r="H12" s="1"/>
  <c r="F13"/>
  <c r="H13" s="1"/>
  <c r="G18"/>
  <c r="E18"/>
  <c r="F18" i="4"/>
  <c r="F16"/>
  <c r="E9"/>
  <c r="C9"/>
  <c r="F20"/>
  <c r="M260" i="1" l="1"/>
  <c r="K9" i="4"/>
  <c r="F21"/>
  <c r="F5" l="1"/>
  <c r="L5" l="1"/>
  <c r="J9"/>
  <c r="I9"/>
  <c r="H9"/>
  <c r="G9"/>
  <c r="D8" l="1"/>
  <c r="F8" s="1"/>
  <c r="L8" s="1"/>
  <c r="D6"/>
  <c r="F6" s="1"/>
  <c r="L6" s="1"/>
  <c r="D4"/>
  <c r="F4" l="1"/>
  <c r="L4" s="1"/>
  <c r="D7"/>
  <c r="F7" s="1"/>
  <c r="L7" s="1"/>
  <c r="A2" i="1"/>
  <c r="F8" i="2"/>
  <c r="H8" s="1"/>
  <c r="F7"/>
  <c r="H7" s="1"/>
  <c r="F6"/>
  <c r="H6" s="1"/>
  <c r="F5"/>
  <c r="A2"/>
  <c r="E6" i="3"/>
  <c r="E5"/>
  <c r="C111" i="5"/>
  <c r="F18" i="2" l="1"/>
  <c r="D9" i="4"/>
  <c r="F9"/>
  <c r="L9"/>
  <c r="H5" i="2"/>
  <c r="H18" s="1"/>
</calcChain>
</file>

<file path=xl/comments1.xml><?xml version="1.0" encoding="utf-8"?>
<comments xmlns="http://schemas.openxmlformats.org/spreadsheetml/2006/main">
  <authors>
    <author>Rema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Rema: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<sst xmlns="http://schemas.openxmlformats.org/spreadsheetml/2006/main" count="1770" uniqueCount="978">
  <si>
    <t>MID</t>
  </si>
  <si>
    <t>Gross</t>
  </si>
  <si>
    <t>Less 10%</t>
  </si>
  <si>
    <t>Net Gross</t>
  </si>
  <si>
    <t>Tax</t>
  </si>
  <si>
    <t>Net of Tax</t>
  </si>
  <si>
    <t>CARD FEE</t>
  </si>
  <si>
    <t xml:space="preserve">NET </t>
  </si>
  <si>
    <t>CASH CARD</t>
  </si>
  <si>
    <t>VITAL C HEALTH PRODUCTS INC.</t>
  </si>
  <si>
    <t>CONSOLIDATED (LEVEL 1, 2&amp;3)</t>
  </si>
  <si>
    <t>FULL NAME</t>
  </si>
  <si>
    <t>TOTAL GCEP</t>
  </si>
  <si>
    <t>NEGATIVE GC FUND</t>
  </si>
  <si>
    <t>BALANCE FOR UPLOAD</t>
  </si>
  <si>
    <t>REMARKS</t>
  </si>
  <si>
    <t>HOLD</t>
  </si>
  <si>
    <t>IRS GC (worth Php 1000)</t>
  </si>
  <si>
    <t>IVP GC (worth Php 2000)</t>
  </si>
  <si>
    <t>TOTAL GC</t>
  </si>
  <si>
    <t>IBSP</t>
  </si>
  <si>
    <t xml:space="preserve">      PAYCARD</t>
  </si>
  <si>
    <t xml:space="preserve">         FUNDS</t>
  </si>
  <si>
    <t xml:space="preserve">      TOTAL</t>
  </si>
  <si>
    <t>HOLD COMMISSION</t>
  </si>
  <si>
    <t>STAND BY COMM FRM. (H4DW CORPO)</t>
  </si>
  <si>
    <t>TOTAL COLLECTIBLES</t>
  </si>
  <si>
    <t>5th Anniv. Ticket/VRA</t>
  </si>
  <si>
    <t>M</t>
  </si>
  <si>
    <t>COMPANY</t>
  </si>
  <si>
    <t>ESTIGOY</t>
  </si>
  <si>
    <t>EL MARIE</t>
  </si>
  <si>
    <t>Q</t>
  </si>
  <si>
    <t>TYPE OF DEDUCTION</t>
  </si>
  <si>
    <t>LAST</t>
  </si>
  <si>
    <t>FIRST</t>
  </si>
  <si>
    <t>SUMMARY OF OTHR DEDUCTION</t>
  </si>
  <si>
    <t>Amount</t>
  </si>
  <si>
    <t>CD BAL.</t>
  </si>
  <si>
    <t>B</t>
  </si>
  <si>
    <t>SUCCESS CAMP</t>
  </si>
  <si>
    <t>VRA</t>
  </si>
  <si>
    <t>Ortigas</t>
  </si>
  <si>
    <t>HI-ENERGY</t>
  </si>
  <si>
    <t>CRUZ</t>
  </si>
  <si>
    <t>S.</t>
  </si>
  <si>
    <t>Davao</t>
  </si>
  <si>
    <t>BLUE WARRIORS</t>
  </si>
  <si>
    <t>RAMOS</t>
  </si>
  <si>
    <t>BARIZO</t>
  </si>
  <si>
    <t>MARIA MELINDA</t>
  </si>
  <si>
    <t>ABOGADO</t>
  </si>
  <si>
    <t>5049460280143296000</t>
  </si>
  <si>
    <t>028-3-02818985-1</t>
  </si>
  <si>
    <t>WILL OF FORTUNE</t>
  </si>
  <si>
    <t>BUENAOBRA</t>
  </si>
  <si>
    <t>ANTONIO</t>
  </si>
  <si>
    <t>SANTIAGO</t>
  </si>
  <si>
    <t>5049460410615114000</t>
  </si>
  <si>
    <t>041-3-72707967-0</t>
  </si>
  <si>
    <t>PROSPERITY TEAM</t>
  </si>
  <si>
    <t>SPARTANS</t>
  </si>
  <si>
    <t>O</t>
  </si>
  <si>
    <t>DE GUZMAN</t>
  </si>
  <si>
    <t>Cebu</t>
  </si>
  <si>
    <t>UNIFIED GROUP</t>
  </si>
  <si>
    <t>BALASTA</t>
  </si>
  <si>
    <t>DAVAO EAGLES</t>
  </si>
  <si>
    <t>AQUINO</t>
  </si>
  <si>
    <t>VILLANUEVA</t>
  </si>
  <si>
    <t>QCI GROUP</t>
  </si>
  <si>
    <t>ABAD</t>
  </si>
  <si>
    <t>GEMMA</t>
  </si>
  <si>
    <t>WILFREDO</t>
  </si>
  <si>
    <t>C.</t>
  </si>
  <si>
    <t>MAHILUM</t>
  </si>
  <si>
    <t>MAIDA LOU</t>
  </si>
  <si>
    <t>TABAÑAG</t>
  </si>
  <si>
    <t>5049460280138015000</t>
  </si>
  <si>
    <t>028-3-02818457-4</t>
  </si>
  <si>
    <t>SKYSCRAPERS</t>
  </si>
  <si>
    <t>LUYAS</t>
  </si>
  <si>
    <t>.</t>
  </si>
  <si>
    <t>INFINITY</t>
  </si>
  <si>
    <t>N.</t>
  </si>
  <si>
    <t>M.</t>
  </si>
  <si>
    <t>A.</t>
  </si>
  <si>
    <t>DELA CRUZ</t>
  </si>
  <si>
    <t>EDDIE</t>
  </si>
  <si>
    <t>0413726679798000000</t>
  </si>
  <si>
    <t>MERJILLA</t>
  </si>
  <si>
    <t>JAZON</t>
  </si>
  <si>
    <t>4453445173119000000</t>
  </si>
  <si>
    <t>GONZALES</t>
  </si>
  <si>
    <t>L.</t>
  </si>
  <si>
    <t>53973</t>
  </si>
  <si>
    <t xml:space="preserve"> TAN</t>
  </si>
  <si>
    <t xml:space="preserve">JOSELITO </t>
  </si>
  <si>
    <t>0070355333420000000</t>
  </si>
  <si>
    <t>H4DW CORPO SHARE</t>
  </si>
  <si>
    <t>37932</t>
  </si>
  <si>
    <t xml:space="preserve"> MERJILLA</t>
  </si>
  <si>
    <t>JAYSON</t>
  </si>
  <si>
    <t>6720</t>
  </si>
  <si>
    <t xml:space="preserve"> BALASTA</t>
  </si>
  <si>
    <t>5049460410726218000</t>
  </si>
  <si>
    <t xml:space="preserve"> DAVA</t>
  </si>
  <si>
    <t>CELSO</t>
  </si>
  <si>
    <t>5049460410614158000</t>
  </si>
  <si>
    <t>ACCOUNT</t>
  </si>
  <si>
    <t>-</t>
  </si>
  <si>
    <t>TO FUNDS - Blank Paycard</t>
  </si>
  <si>
    <t>THE WORLD</t>
  </si>
  <si>
    <t>HEALTH</t>
  </si>
  <si>
    <t>CORPO</t>
  </si>
  <si>
    <t>TEAM</t>
  </si>
  <si>
    <t>UNITED SPARTANS</t>
  </si>
  <si>
    <t>WITH DAVAO SHARE</t>
  </si>
  <si>
    <t>COMPANY ACCOUNT</t>
  </si>
  <si>
    <t>TO FUNDS</t>
  </si>
  <si>
    <t>MONDREZA JR.</t>
  </si>
  <si>
    <t>ANDRES</t>
  </si>
  <si>
    <t>STAND BY</t>
  </si>
  <si>
    <t>VILLAPAZ</t>
  </si>
  <si>
    <t>CHARLENE</t>
  </si>
  <si>
    <t>ORTIGAS</t>
  </si>
  <si>
    <t>OCAMPO</t>
  </si>
  <si>
    <t>WENCESLAO</t>
  </si>
  <si>
    <t>DAVAO</t>
  </si>
  <si>
    <t>PATRIARCA</t>
  </si>
  <si>
    <t>ZENAIDO SR.</t>
  </si>
  <si>
    <t>17045</t>
  </si>
  <si>
    <t xml:space="preserve"> CULTURA</t>
  </si>
  <si>
    <t xml:space="preserve">MANUEL </t>
  </si>
  <si>
    <t>CULTURA</t>
  </si>
  <si>
    <t>MANUEL</t>
  </si>
  <si>
    <t>TAN</t>
  </si>
  <si>
    <t>JOSELITO</t>
  </si>
  <si>
    <t>S</t>
  </si>
  <si>
    <t>SO</t>
  </si>
  <si>
    <t>CALLAO</t>
  </si>
  <si>
    <t>ENGLISA</t>
  </si>
  <si>
    <t>ELVIN</t>
  </si>
  <si>
    <t>ALIPAN</t>
  </si>
  <si>
    <t>P.</t>
  </si>
  <si>
    <t>BATAC</t>
  </si>
  <si>
    <t>MANNY</t>
  </si>
  <si>
    <t>DEL ROSARIO</t>
  </si>
  <si>
    <t>KING EAGLES</t>
  </si>
  <si>
    <t>PASCUA</t>
  </si>
  <si>
    <t>GLADYS GLENDA</t>
  </si>
  <si>
    <t>WONG</t>
  </si>
  <si>
    <t>KALVIN</t>
  </si>
  <si>
    <t>ANG</t>
  </si>
  <si>
    <t>CABUSAS</t>
  </si>
  <si>
    <t>MERLA</t>
  </si>
  <si>
    <t>DIAPANA</t>
  </si>
  <si>
    <t>BARELA</t>
  </si>
  <si>
    <t>CESARIO</t>
  </si>
  <si>
    <t>LOPEZ</t>
  </si>
  <si>
    <t>FERNANDEZ</t>
  </si>
  <si>
    <t>DYNAMIC</t>
  </si>
  <si>
    <t>MENDOZA</t>
  </si>
  <si>
    <t>COMPANY - ACCOUNT</t>
  </si>
  <si>
    <t>MANUEL M CULTURA</t>
  </si>
  <si>
    <t>EDDIE LUYAS MAHILUM</t>
  </si>
  <si>
    <t>JOSELITO S TAN</t>
  </si>
  <si>
    <t>HEALTH 4 THE WORLD</t>
  </si>
  <si>
    <t>COMPANY ACCOUNT . WITH DAVAO SHARE</t>
  </si>
  <si>
    <t>WENCESLAO SO OCAMPO</t>
  </si>
  <si>
    <t>ANDRES B MONDREZA JR.</t>
  </si>
  <si>
    <t>UNITED SPARTANS . TEAM</t>
  </si>
  <si>
    <t>CASTILLO</t>
  </si>
  <si>
    <t>FERRER</t>
  </si>
  <si>
    <t>JOSE CHELO</t>
  </si>
  <si>
    <t>5049460280150879000</t>
  </si>
  <si>
    <t>028-3-02819743-9</t>
  </si>
  <si>
    <t>COMP.  CHECK /</t>
  </si>
  <si>
    <t>O.</t>
  </si>
  <si>
    <t>DAPA</t>
  </si>
  <si>
    <t>REX</t>
  </si>
  <si>
    <t>5049460410748568000</t>
  </si>
  <si>
    <t>041-3-73179560-7</t>
  </si>
  <si>
    <t>CANQUE</t>
  </si>
  <si>
    <t>VISMINDA</t>
  </si>
  <si>
    <t>BARRETE</t>
  </si>
  <si>
    <t>VITAL LAND</t>
  </si>
  <si>
    <t>DEDUCTIONS</t>
  </si>
  <si>
    <t>DEDUCTION:</t>
  </si>
  <si>
    <t>PAYCARD</t>
  </si>
  <si>
    <t>FUND</t>
  </si>
  <si>
    <t>ADJ</t>
  </si>
  <si>
    <t>TOTAL</t>
  </si>
  <si>
    <t>DEXTER</t>
  </si>
  <si>
    <t>PASCUAL</t>
  </si>
  <si>
    <t>MARILYN</t>
  </si>
  <si>
    <t>ROLANDO</t>
  </si>
  <si>
    <t>PROMOTIONS COMPANY</t>
  </si>
  <si>
    <t>MODELING</t>
  </si>
  <si>
    <t>5049460410742181000</t>
  </si>
  <si>
    <t>041-3-73178922-4</t>
  </si>
  <si>
    <t>RENACIA</t>
  </si>
  <si>
    <t>PUZON</t>
  </si>
  <si>
    <t>SHIELA</t>
  </si>
  <si>
    <t>JOSE</t>
  </si>
  <si>
    <t>SAMSON</t>
  </si>
  <si>
    <t>DANILO</t>
  </si>
  <si>
    <t>SMS - STAND BY</t>
  </si>
  <si>
    <t xml:space="preserve">SMS </t>
  </si>
  <si>
    <t>SERVIDAD</t>
  </si>
  <si>
    <t>FRANCIA</t>
  </si>
  <si>
    <t>5049460410613549000</t>
  </si>
  <si>
    <t>041-3-72707810-0</t>
  </si>
  <si>
    <t>CABATOTAN</t>
  </si>
  <si>
    <t>JOHNNY ALBERT</t>
  </si>
  <si>
    <t>5049460410614596000</t>
  </si>
  <si>
    <t>041-3-72707915-8</t>
  </si>
  <si>
    <t>DACALOS</t>
  </si>
  <si>
    <t>ZYRO ANDRIANE</t>
  </si>
  <si>
    <t>5049460410673493000</t>
  </si>
  <si>
    <t>041-3-72783832-6</t>
  </si>
  <si>
    <t>ABASTILLAS</t>
  </si>
  <si>
    <t>SITTI JANE</t>
  </si>
  <si>
    <t>JIKIRANY</t>
  </si>
  <si>
    <t>5049460410670622000</t>
  </si>
  <si>
    <t>041-3-72783545-9</t>
  </si>
  <si>
    <t>NORBE, JR.</t>
  </si>
  <si>
    <t>ALFREDO</t>
  </si>
  <si>
    <t>MARQUEZ</t>
  </si>
  <si>
    <t>5049460410745481000</t>
  </si>
  <si>
    <t>041-3-73179252-7</t>
  </si>
  <si>
    <t>LALAGUNA</t>
  </si>
  <si>
    <t>EMILYN</t>
  </si>
  <si>
    <t>5049460410675241000</t>
  </si>
  <si>
    <t>CAPISTRANO</t>
  </si>
  <si>
    <t>EMALINDA</t>
  </si>
  <si>
    <t>ALIPOYO</t>
  </si>
  <si>
    <t>SANTOS</t>
  </si>
  <si>
    <t>OLANDA</t>
  </si>
  <si>
    <t>SHERWIN</t>
  </si>
  <si>
    <t>5049460410667925000</t>
  </si>
  <si>
    <t>041-3-72783275-1</t>
  </si>
  <si>
    <t>PAMOR</t>
  </si>
  <si>
    <t>MIRANDA</t>
  </si>
  <si>
    <t>MILINDA</t>
  </si>
  <si>
    <t>GABRIEL</t>
  </si>
  <si>
    <t>5049460280155720000</t>
  </si>
  <si>
    <t>028-3-02820228-9</t>
  </si>
  <si>
    <t>RODRIGUEZ</t>
  </si>
  <si>
    <t>PHOENIX POWER TEAM</t>
  </si>
  <si>
    <t>5049460410674996000</t>
  </si>
  <si>
    <t>041-3-72783982-9</t>
  </si>
  <si>
    <t>ROSALES</t>
  </si>
  <si>
    <t>ROSCA</t>
  </si>
  <si>
    <t>5049460410747131000</t>
  </si>
  <si>
    <t>041-3-73179417-1</t>
  </si>
  <si>
    <t>W/COMPANY SHARE</t>
  </si>
  <si>
    <t>VITAL C PROSPERITY LTD</t>
  </si>
  <si>
    <t>BALBIN</t>
  </si>
  <si>
    <t>IDA</t>
  </si>
  <si>
    <t>BAGTO</t>
  </si>
  <si>
    <t>MARTONIA</t>
  </si>
  <si>
    <t>SONIA</t>
  </si>
  <si>
    <t>CAPUTOLAN</t>
  </si>
  <si>
    <t>SUAZO</t>
  </si>
  <si>
    <t>SUZETH</t>
  </si>
  <si>
    <t>FAJARDO</t>
  </si>
  <si>
    <t>MILA</t>
  </si>
  <si>
    <t>SERVANO JR</t>
  </si>
  <si>
    <t>EVANGELIO</t>
  </si>
  <si>
    <t>JASMIN</t>
  </si>
  <si>
    <t>QUADROCORE INTERNATIONAL</t>
  </si>
  <si>
    <t>AGAPITO</t>
  </si>
  <si>
    <t>ROBERTO</t>
  </si>
  <si>
    <t xml:space="preserve">VITAL C PROSPERITY LTD  </t>
  </si>
  <si>
    <t>CHARLENE LOPEZ VILLAPAZ</t>
  </si>
  <si>
    <t>CD BALANCE</t>
  </si>
  <si>
    <t>SALVADOR</t>
  </si>
  <si>
    <t>PADUA</t>
  </si>
  <si>
    <t>ELA BRENA</t>
  </si>
  <si>
    <t>PAMBALAN</t>
  </si>
  <si>
    <t>5049460410631822000</t>
  </si>
  <si>
    <t>041-3-72779638-0</t>
  </si>
  <si>
    <t>LUCITA</t>
  </si>
  <si>
    <t>MEER</t>
  </si>
  <si>
    <t>5049460280139625000</t>
  </si>
  <si>
    <t>028-3-02818618-6</t>
  </si>
  <si>
    <t>GALANO</t>
  </si>
  <si>
    <t>LUDIVINA</t>
  </si>
  <si>
    <t>DALUPANG</t>
  </si>
  <si>
    <t>5049460280141589000</t>
  </si>
  <si>
    <t>028-3-02818814-6</t>
  </si>
  <si>
    <t>DIANO</t>
  </si>
  <si>
    <t>LAUREANO</t>
  </si>
  <si>
    <t>5049460280155068000</t>
  </si>
  <si>
    <t>028-3-02820162-2</t>
  </si>
  <si>
    <t>NUITE</t>
  </si>
  <si>
    <t>ANA</t>
  </si>
  <si>
    <t>CAJES</t>
  </si>
  <si>
    <t>JESUS</t>
  </si>
  <si>
    <t>5049460410645350000</t>
  </si>
  <si>
    <t>041-3-72780991-1</t>
  </si>
  <si>
    <t>ELENA</t>
  </si>
  <si>
    <t>MARUYA</t>
  </si>
  <si>
    <t>DIVINA</t>
  </si>
  <si>
    <t>C</t>
  </si>
  <si>
    <t>5049460410647042000</t>
  </si>
  <si>
    <t>041-3-72781160-6</t>
  </si>
  <si>
    <t>YABOT</t>
  </si>
  <si>
    <t>CONCHITA</t>
  </si>
  <si>
    <t>5049460410648677000</t>
  </si>
  <si>
    <t>041-3-72781324-2</t>
  </si>
  <si>
    <t>ALBERTO</t>
  </si>
  <si>
    <t>JUANITO</t>
  </si>
  <si>
    <t>LAWIS</t>
  </si>
  <si>
    <t>5049460410632689000</t>
  </si>
  <si>
    <t>041-3-72779724-7</t>
  </si>
  <si>
    <t>ZAMORAS</t>
  </si>
  <si>
    <t>VIRGINIO</t>
  </si>
  <si>
    <t>ALEMAN</t>
  </si>
  <si>
    <t>5049460410642852000</t>
  </si>
  <si>
    <t>041-3-72780741-2</t>
  </si>
  <si>
    <t>SOLIS</t>
  </si>
  <si>
    <t>JOHN ADY</t>
  </si>
  <si>
    <t>A</t>
  </si>
  <si>
    <t>5049460280149160000</t>
  </si>
  <si>
    <t>028-3-02819572-0</t>
  </si>
  <si>
    <t>SATORRE</t>
  </si>
  <si>
    <t>EFREN</t>
  </si>
  <si>
    <t>YAP</t>
  </si>
  <si>
    <t>5049460280155498000</t>
  </si>
  <si>
    <t>028-3-02820205-0</t>
  </si>
  <si>
    <t>CAROLINA</t>
  </si>
  <si>
    <t>GLENDA</t>
  </si>
  <si>
    <t>ADELINA</t>
  </si>
  <si>
    <t>5049460410641946000</t>
  </si>
  <si>
    <t>041-3-72780650-5</t>
  </si>
  <si>
    <t>LEVELYN</t>
  </si>
  <si>
    <t>G.</t>
  </si>
  <si>
    <t>5049460410633026000</t>
  </si>
  <si>
    <t>041-3-72779758-1</t>
  </si>
  <si>
    <t>CUARTERO</t>
  </si>
  <si>
    <t>IRENA</t>
  </si>
  <si>
    <t>5049460410645632000</t>
  </si>
  <si>
    <t>041-3-72781019-7</t>
  </si>
  <si>
    <t>DANG-AO</t>
  </si>
  <si>
    <t>FAGKIW</t>
  </si>
  <si>
    <t>CHAVEZ</t>
  </si>
  <si>
    <t>IMELDA</t>
  </si>
  <si>
    <t>ALLAN ROY</t>
  </si>
  <si>
    <t>QUISEL</t>
  </si>
  <si>
    <t>5049460410650475000</t>
  </si>
  <si>
    <t>041-3-72781504-0</t>
  </si>
  <si>
    <t>NEPEMACO</t>
  </si>
  <si>
    <t>_</t>
  </si>
  <si>
    <t>5049460410669152000</t>
  </si>
  <si>
    <t>041-3-72783398-7</t>
  </si>
  <si>
    <t>CONCEPCION</t>
  </si>
  <si>
    <t>VIVIAN</t>
  </si>
  <si>
    <t>VIERRAS</t>
  </si>
  <si>
    <t>RAMIL</t>
  </si>
  <si>
    <t>MODESTO</t>
  </si>
  <si>
    <t>5049460410770513000</t>
  </si>
  <si>
    <t>PUYO</t>
  </si>
  <si>
    <t>5049460280146513000</t>
  </si>
  <si>
    <t>028-3-02819307-7</t>
  </si>
  <si>
    <t>ZENAIDA</t>
  </si>
  <si>
    <t>MARILOU</t>
  </si>
  <si>
    <t>17957</t>
  </si>
  <si>
    <t>FORBES</t>
  </si>
  <si>
    <t>EUGENIO</t>
  </si>
  <si>
    <t>T.</t>
  </si>
  <si>
    <t>GROUP</t>
  </si>
  <si>
    <t>CHERRIE</t>
  </si>
  <si>
    <t>P</t>
  </si>
  <si>
    <t>DOROMAL</t>
  </si>
  <si>
    <t>JAIME LUIS</t>
  </si>
  <si>
    <t>DENIA</t>
  </si>
  <si>
    <t>JAN WENZEL</t>
  </si>
  <si>
    <t>OBENZA</t>
  </si>
  <si>
    <t>RYAN REY</t>
  </si>
  <si>
    <t>TERESITA</t>
  </si>
  <si>
    <t>BRIONES</t>
  </si>
  <si>
    <t>RONALD</t>
  </si>
  <si>
    <t>SORIÑO</t>
  </si>
  <si>
    <t>OH</t>
  </si>
  <si>
    <t>KWARTENG</t>
  </si>
  <si>
    <t>KUABENA</t>
  </si>
  <si>
    <t>ODURO</t>
  </si>
  <si>
    <t>OKYAHENE- ESSEL</t>
  </si>
  <si>
    <t>KOBINA</t>
  </si>
  <si>
    <t>BADU</t>
  </si>
  <si>
    <t>DELA ROSA</t>
  </si>
  <si>
    <t>MATAS</t>
  </si>
  <si>
    <t>LVM</t>
  </si>
  <si>
    <t>YANNIGEM</t>
  </si>
  <si>
    <t>E.</t>
  </si>
  <si>
    <t>BORROWED PRODS.</t>
  </si>
  <si>
    <t>UY</t>
  </si>
  <si>
    <t>CHARMION</t>
  </si>
  <si>
    <t>ZARSONA</t>
  </si>
  <si>
    <t>5049460280144419000</t>
  </si>
  <si>
    <t>028-3-02819097-3</t>
  </si>
  <si>
    <t>CELESTINA</t>
  </si>
  <si>
    <t>MORALLO</t>
  </si>
  <si>
    <t>5049460280151927000</t>
  </si>
  <si>
    <t>028-3-02819848-6</t>
  </si>
  <si>
    <t>ABELLANO</t>
  </si>
  <si>
    <t>LORELIE LORAINE</t>
  </si>
  <si>
    <t>BUTALID</t>
  </si>
  <si>
    <t>5049460280152438000</t>
  </si>
  <si>
    <t>028-3-02819899-0</t>
  </si>
  <si>
    <t>DELA CERNA</t>
  </si>
  <si>
    <t>PHILIPS</t>
  </si>
  <si>
    <t>BORLA</t>
  </si>
  <si>
    <t>5049460410643058000</t>
  </si>
  <si>
    <t>041-3-72780761-7</t>
  </si>
  <si>
    <t>ESPANOL</t>
  </si>
  <si>
    <t>ANITA</t>
  </si>
  <si>
    <t>5049460410666802000</t>
  </si>
  <si>
    <t>041-3-72783163-1</t>
  </si>
  <si>
    <t>APATAN</t>
  </si>
  <si>
    <t>ESTELA</t>
  </si>
  <si>
    <t>PAMENTIRA</t>
  </si>
  <si>
    <t>5049460410683518000</t>
  </si>
  <si>
    <t>041-3-72784834-8</t>
  </si>
  <si>
    <t>SUBA</t>
  </si>
  <si>
    <t>KEIZYLEN</t>
  </si>
  <si>
    <t>HOLGADO</t>
  </si>
  <si>
    <t>5049460410700122000</t>
  </si>
  <si>
    <t>041-3-72786546-3</t>
  </si>
  <si>
    <t>MALOLES</t>
  </si>
  <si>
    <t>PURITA</t>
  </si>
  <si>
    <t>PAREJA</t>
  </si>
  <si>
    <t>5049460410710386000</t>
  </si>
  <si>
    <t>041-3-72787572-8</t>
  </si>
  <si>
    <t>EDGAR</t>
  </si>
  <si>
    <t>5049460410710931000</t>
  </si>
  <si>
    <t>041-3-72787627-9</t>
  </si>
  <si>
    <t>DEMIN</t>
  </si>
  <si>
    <t>ALFRED RYAN</t>
  </si>
  <si>
    <t>5049460280154582000</t>
  </si>
  <si>
    <t>028-3-02820114-2</t>
  </si>
  <si>
    <t>BADONGEN</t>
  </si>
  <si>
    <t>ELVIE</t>
  </si>
  <si>
    <t>BUSILEY</t>
  </si>
  <si>
    <t>5049460410632218000</t>
  </si>
  <si>
    <t>041-3-72779677-1</t>
  </si>
  <si>
    <t>AYA-AY</t>
  </si>
  <si>
    <t>URSO</t>
  </si>
  <si>
    <t>AJEAS</t>
  </si>
  <si>
    <t>5049460410642704000</t>
  </si>
  <si>
    <t>041-3-72780726-9</t>
  </si>
  <si>
    <t>PALAY</t>
  </si>
  <si>
    <t>SIXTO</t>
  </si>
  <si>
    <t>NAMIA</t>
  </si>
  <si>
    <t>5049460410645392000</t>
  </si>
  <si>
    <t>041-3-72780995-4</t>
  </si>
  <si>
    <t>MALABANAN</t>
  </si>
  <si>
    <t>JERRICO FRANCIS</t>
  </si>
  <si>
    <t>LAMSEN.</t>
  </si>
  <si>
    <t>5049460410645913000</t>
  </si>
  <si>
    <t>041-3-72781047-2</t>
  </si>
  <si>
    <t>SAGUN</t>
  </si>
  <si>
    <t>NEDIA</t>
  </si>
  <si>
    <t>5049460410668154000</t>
  </si>
  <si>
    <t>041-3-72783298-0</t>
  </si>
  <si>
    <t>BARRION</t>
  </si>
  <si>
    <t>DANIEL</t>
  </si>
  <si>
    <t>5049460280143163000</t>
  </si>
  <si>
    <t>028-3-02818972-0</t>
  </si>
  <si>
    <t>RAMIREZ</t>
  </si>
  <si>
    <t>GERALDINE ANNE</t>
  </si>
  <si>
    <t>SALES</t>
  </si>
  <si>
    <t>5049460410613846000</t>
  </si>
  <si>
    <t>041-3-72707840-2</t>
  </si>
  <si>
    <t>ABUEL</t>
  </si>
  <si>
    <t>LEONIDA</t>
  </si>
  <si>
    <t>ANDAY</t>
  </si>
  <si>
    <t>5049460410613374000</t>
  </si>
  <si>
    <t>041-3-72707793-7</t>
  </si>
  <si>
    <t>AGUSTIN</t>
  </si>
  <si>
    <t>EMELYN</t>
  </si>
  <si>
    <t>FERNANDO</t>
  </si>
  <si>
    <t>5049460410614513000</t>
  </si>
  <si>
    <t>041-3-72707907-7</t>
  </si>
  <si>
    <t>FILIPINA</t>
  </si>
  <si>
    <t>ELLAZAR</t>
  </si>
  <si>
    <t>5049460410614950000</t>
  </si>
  <si>
    <t>041-3-72707951-4</t>
  </si>
  <si>
    <t>BUTIC</t>
  </si>
  <si>
    <t>ARDETH</t>
  </si>
  <si>
    <t>ANGWAY</t>
  </si>
  <si>
    <t>5049460410631863000</t>
  </si>
  <si>
    <t>041-3-72779642-9</t>
  </si>
  <si>
    <t>ESTRADA</t>
  </si>
  <si>
    <t>ESTHERLINA</t>
  </si>
  <si>
    <t>YANOYAN</t>
  </si>
  <si>
    <t>5049460410642688000</t>
  </si>
  <si>
    <t>041-3-72780724-2</t>
  </si>
  <si>
    <t>SERRANO</t>
  </si>
  <si>
    <t>GARY</t>
  </si>
  <si>
    <t>GONDALES</t>
  </si>
  <si>
    <t>5049460410646473000</t>
  </si>
  <si>
    <t>041-3-72781103-7</t>
  </si>
  <si>
    <t>SOLLER</t>
  </si>
  <si>
    <t>EDEN</t>
  </si>
  <si>
    <t>5049460410648776000</t>
  </si>
  <si>
    <t>041-3-72781334-0</t>
  </si>
  <si>
    <t>ROQUE</t>
  </si>
  <si>
    <t>GUILLEMER</t>
  </si>
  <si>
    <t>5049460410651838000</t>
  </si>
  <si>
    <t>041-3-72781640-3</t>
  </si>
  <si>
    <t>CEROJALES/ SARMIENTO</t>
  </si>
  <si>
    <t>ARNEL /GLORIA</t>
  </si>
  <si>
    <t>LAJERA/ ABERIN</t>
  </si>
  <si>
    <t>5049460410653701000</t>
  </si>
  <si>
    <t>041-3-72781827-9</t>
  </si>
  <si>
    <t>MALIYAO</t>
  </si>
  <si>
    <t>JOAN</t>
  </si>
  <si>
    <t>LENMAMAG</t>
  </si>
  <si>
    <t>5049460410668550000</t>
  </si>
  <si>
    <t>041-3-72783338-3</t>
  </si>
  <si>
    <t>ORENDAIN</t>
  </si>
  <si>
    <t>AYALA</t>
  </si>
  <si>
    <t>5049460410669426000</t>
  </si>
  <si>
    <t>041-3-72783425-8</t>
  </si>
  <si>
    <t>VENUS</t>
  </si>
  <si>
    <t>SALCEDO</t>
  </si>
  <si>
    <t>5049460410671547000</t>
  </si>
  <si>
    <t>041-3-72783637-4</t>
  </si>
  <si>
    <t>ALICANTE</t>
  </si>
  <si>
    <t>FREDDIE</t>
  </si>
  <si>
    <t>5049460410679797000</t>
  </si>
  <si>
    <t>041-3-72784462-8</t>
  </si>
  <si>
    <t>RETURAN</t>
  </si>
  <si>
    <t>ARIEL</t>
  </si>
  <si>
    <t>CERVANTES</t>
  </si>
  <si>
    <t>5049460280139898000</t>
  </si>
  <si>
    <t>028-3-02818645-3</t>
  </si>
  <si>
    <t>ISIDRO</t>
  </si>
  <si>
    <t>IBA-OC</t>
  </si>
  <si>
    <t>5049460410612871000</t>
  </si>
  <si>
    <t>041-3-72707743-0</t>
  </si>
  <si>
    <t>AURES</t>
  </si>
  <si>
    <t>CONSTANCIA</t>
  </si>
  <si>
    <t>5049460410645657000</t>
  </si>
  <si>
    <t>041-3-72781021-9</t>
  </si>
  <si>
    <t>JENNIFER JOY</t>
  </si>
  <si>
    <t>JADLOC</t>
  </si>
  <si>
    <t>5049460410696395000</t>
  </si>
  <si>
    <t>041-3-72786173-5</t>
  </si>
  <si>
    <t>PRIMO,JR</t>
  </si>
  <si>
    <t>CANOZA</t>
  </si>
  <si>
    <t>5049460410700478000</t>
  </si>
  <si>
    <t>041-3-72786581-1</t>
  </si>
  <si>
    <t>ISON</t>
  </si>
  <si>
    <t>SAGUBAN</t>
  </si>
  <si>
    <t>5049460410706517000</t>
  </si>
  <si>
    <t>041-3-72787185-4</t>
  </si>
  <si>
    <t>PALTAO</t>
  </si>
  <si>
    <t>VANESSA BLANCA</t>
  </si>
  <si>
    <t>CUCAL</t>
  </si>
  <si>
    <t>5049460410725186000</t>
  </si>
  <si>
    <t>041-3-73176091-9</t>
  </si>
  <si>
    <t>GLORIA</t>
  </si>
  <si>
    <t>BRANDON</t>
  </si>
  <si>
    <t>DEL CASTILLO</t>
  </si>
  <si>
    <t>5049460410732414000</t>
  </si>
  <si>
    <t>041-3-73176814-6</t>
  </si>
  <si>
    <t>SALAZAR</t>
  </si>
  <si>
    <t>FLORENCE</t>
  </si>
  <si>
    <t>OROPILLA</t>
  </si>
  <si>
    <t>5049460410632762000</t>
  </si>
  <si>
    <t>041-3-72779732-8</t>
  </si>
  <si>
    <t>ILAW</t>
  </si>
  <si>
    <t>CHERRY</t>
  </si>
  <si>
    <t>ADANZA</t>
  </si>
  <si>
    <t>5049460410651291000</t>
  </si>
  <si>
    <t>041-3-72781586-5</t>
  </si>
  <si>
    <t>GO</t>
  </si>
  <si>
    <t>FELOMINO</t>
  </si>
  <si>
    <t>ABARQUEZ</t>
  </si>
  <si>
    <t>5049460410670119000</t>
  </si>
  <si>
    <t>041-3-72783494-0</t>
  </si>
  <si>
    <t>ROANA</t>
  </si>
  <si>
    <t>5049460410669640000</t>
  </si>
  <si>
    <t>041-3-72783447-9</t>
  </si>
  <si>
    <t>NESTAL</t>
  </si>
  <si>
    <t>CHERRY LYN</t>
  </si>
  <si>
    <t>5049460410684508000</t>
  </si>
  <si>
    <t>041-3-72784933-6</t>
  </si>
  <si>
    <t>IGNACIO</t>
  </si>
  <si>
    <t>JULIANA</t>
  </si>
  <si>
    <t>5049460410612996000</t>
  </si>
  <si>
    <t>041-3-72707755-4</t>
  </si>
  <si>
    <t>5049460410613622000</t>
  </si>
  <si>
    <t>041-3-72707818-6</t>
  </si>
  <si>
    <t>PATRICIA</t>
  </si>
  <si>
    <t>CAPINGOL</t>
  </si>
  <si>
    <t>5049460410615007000</t>
  </si>
  <si>
    <t>041-3-72707956-5</t>
  </si>
  <si>
    <t>DE LEON JR.</t>
  </si>
  <si>
    <t>TALAO</t>
  </si>
  <si>
    <t>5049460410674863000</t>
  </si>
  <si>
    <t>041-3-72783969-1</t>
  </si>
  <si>
    <t>MEDINA</t>
  </si>
  <si>
    <t>LORENA</t>
  </si>
  <si>
    <t>SULIT</t>
  </si>
  <si>
    <t>5049460280139286000</t>
  </si>
  <si>
    <t>028-3-02818584-8</t>
  </si>
  <si>
    <t>CASTANEDA</t>
  </si>
  <si>
    <t>FILOMENA</t>
  </si>
  <si>
    <t>MIGUEL</t>
  </si>
  <si>
    <t>5049460410648107000</t>
  </si>
  <si>
    <t>041-3-72781267-0</t>
  </si>
  <si>
    <t>UNIRED SPARTANS CORPO SHARE</t>
  </si>
  <si>
    <t>LOYOLA</t>
  </si>
  <si>
    <t>VENANCIO</t>
  </si>
  <si>
    <t>5049460280137454000</t>
  </si>
  <si>
    <t>028-3-02818401-9</t>
  </si>
  <si>
    <t>RENATO</t>
  </si>
  <si>
    <t>PACIFICAR</t>
  </si>
  <si>
    <t>5049460280141043000</t>
  </si>
  <si>
    <t>028-3-02818760-3</t>
  </si>
  <si>
    <t>ANTONIETA</t>
  </si>
  <si>
    <t>5049460280145085000</t>
  </si>
  <si>
    <t>028-3-02819164-3</t>
  </si>
  <si>
    <t>FELIPE</t>
  </si>
  <si>
    <t>5049460410633034000</t>
  </si>
  <si>
    <t>041-3-72779759-0</t>
  </si>
  <si>
    <t>SARMIENTO</t>
  </si>
  <si>
    <t>5049460410633141000</t>
  </si>
  <si>
    <t>041-3-72779770-0</t>
  </si>
  <si>
    <t>FEDERICO</t>
  </si>
  <si>
    <t>DELA CUEVA</t>
  </si>
  <si>
    <t>5049460410645590000</t>
  </si>
  <si>
    <t>041-3-72781015-4</t>
  </si>
  <si>
    <t>JULITA</t>
  </si>
  <si>
    <t>TESALONA</t>
  </si>
  <si>
    <t>5049460410645905000</t>
  </si>
  <si>
    <t>041-3-72781046-4</t>
  </si>
  <si>
    <t>BONOCAN JR.</t>
  </si>
  <si>
    <t>HANGKA</t>
  </si>
  <si>
    <t>5049460410650368000</t>
  </si>
  <si>
    <t>041-3-72781493-1</t>
  </si>
  <si>
    <t>BARTOLOME</t>
  </si>
  <si>
    <t>LUZ</t>
  </si>
  <si>
    <t>F</t>
  </si>
  <si>
    <t>5049460410667362000</t>
  </si>
  <si>
    <t>041-3-72783219-0</t>
  </si>
  <si>
    <t>EMELDA</t>
  </si>
  <si>
    <t>5049460410669582000</t>
  </si>
  <si>
    <t>041-3-72783441-0</t>
  </si>
  <si>
    <t>VALERIO</t>
  </si>
  <si>
    <t>5049460410669590000</t>
  </si>
  <si>
    <t>041-3-72783442-8</t>
  </si>
  <si>
    <t>ALVAREZ</t>
  </si>
  <si>
    <t>PACITA</t>
  </si>
  <si>
    <t>5049460280142165000</t>
  </si>
  <si>
    <t>028-3-02818872-3</t>
  </si>
  <si>
    <t>ONG</t>
  </si>
  <si>
    <t>ERNIE</t>
  </si>
  <si>
    <t>TALABIS</t>
  </si>
  <si>
    <t>5049460410645434000</t>
  </si>
  <si>
    <t>041-3-72780999-7</t>
  </si>
  <si>
    <t>CASTILLON</t>
  </si>
  <si>
    <t>ZALDY</t>
  </si>
  <si>
    <t>TAGUIBULOSAN</t>
  </si>
  <si>
    <t>5049460410654071000</t>
  </si>
  <si>
    <t>041-3-72781864-3</t>
  </si>
  <si>
    <t>PATAY</t>
  </si>
  <si>
    <t>ALLAN</t>
  </si>
  <si>
    <t>TAMIAT</t>
  </si>
  <si>
    <t>5049460410668097000</t>
  </si>
  <si>
    <t>041-3-72783292-1</t>
  </si>
  <si>
    <t>MORAN</t>
  </si>
  <si>
    <t>ROMAN</t>
  </si>
  <si>
    <t>5049460410725053000</t>
  </si>
  <si>
    <t>041-3-73176078-1</t>
  </si>
  <si>
    <t>BOLANOS</t>
  </si>
  <si>
    <t>MARK R JAY</t>
  </si>
  <si>
    <t>ORTIZ</t>
  </si>
  <si>
    <t>5049460410726895000</t>
  </si>
  <si>
    <t>041-3-73176262-8</t>
  </si>
  <si>
    <t>GARAN</t>
  </si>
  <si>
    <t>CABARONG</t>
  </si>
  <si>
    <t>5049460410751851000</t>
  </si>
  <si>
    <t>041-3-73179889-4</t>
  </si>
  <si>
    <t>VEGA</t>
  </si>
  <si>
    <t>JULIUS CAESAR</t>
  </si>
  <si>
    <t>AGUILLON</t>
  </si>
  <si>
    <t>5049460410758344000</t>
  </si>
  <si>
    <t>041-3-73180538-6</t>
  </si>
  <si>
    <t>QUASHIE</t>
  </si>
  <si>
    <t>ALEXIUS</t>
  </si>
  <si>
    <t>ALLEN</t>
  </si>
  <si>
    <t>5049460410766032000</t>
  </si>
  <si>
    <t>5049460410766180000</t>
  </si>
  <si>
    <t>MACEDA</t>
  </si>
  <si>
    <t>CARMELITO</t>
  </si>
  <si>
    <t>5049460410767782000</t>
  </si>
  <si>
    <t>DUMALAGAN</t>
  </si>
  <si>
    <t>NOEL</t>
  </si>
  <si>
    <t>BAGUNDOL</t>
  </si>
  <si>
    <t>5049460410767790000</t>
  </si>
  <si>
    <t>RASCO</t>
  </si>
  <si>
    <t>FRANCISCO</t>
  </si>
  <si>
    <t>5049460410781684000</t>
  </si>
  <si>
    <t>MONTECILLO</t>
  </si>
  <si>
    <t>CHONA</t>
  </si>
  <si>
    <t>HORTIZUELA</t>
  </si>
  <si>
    <t>5049460410754459000</t>
  </si>
  <si>
    <t>041-3-73180149-6</t>
  </si>
  <si>
    <t>SAGUAN</t>
  </si>
  <si>
    <t>LEOVIL</t>
  </si>
  <si>
    <t>D</t>
  </si>
  <si>
    <t>5049460410671166000</t>
  </si>
  <si>
    <t>041-3-72783599-8</t>
  </si>
  <si>
    <t>ISOY</t>
  </si>
  <si>
    <t>ISMAEL</t>
  </si>
  <si>
    <t>BALBARES</t>
  </si>
  <si>
    <t>5049460410772253000</t>
  </si>
  <si>
    <t>GRAPA</t>
  </si>
  <si>
    <t>JANARY</t>
  </si>
  <si>
    <t>CASIDO</t>
  </si>
  <si>
    <t>5049460410747537000</t>
  </si>
  <si>
    <t>041-3-73179457-0</t>
  </si>
  <si>
    <t>GERONIMA</t>
  </si>
  <si>
    <t>5049460410770505000</t>
  </si>
  <si>
    <t>TILLAMA</t>
  </si>
  <si>
    <t>OLIVER</t>
  </si>
  <si>
    <t>5049460410775108000</t>
  </si>
  <si>
    <t>BUNAGAN</t>
  </si>
  <si>
    <t>ROWENA</t>
  </si>
  <si>
    <t>DIMAS</t>
  </si>
  <si>
    <t>5049460410775215000</t>
  </si>
  <si>
    <t>QUIBUYEN</t>
  </si>
  <si>
    <t>EDUVIGES</t>
  </si>
  <si>
    <t>ACORDA</t>
  </si>
  <si>
    <t>5049460410701450000</t>
  </si>
  <si>
    <t>041-3-72786679-6</t>
  </si>
  <si>
    <t>MARLON</t>
  </si>
  <si>
    <t>5049460410710956000</t>
  </si>
  <si>
    <t>041-3-72787629-5</t>
  </si>
  <si>
    <t>SARIGUMBA</t>
  </si>
  <si>
    <t>5049460280152453000</t>
  </si>
  <si>
    <t>028-3-02819901-6</t>
  </si>
  <si>
    <t>MANDALIHAN</t>
  </si>
  <si>
    <t>ROSIE</t>
  </si>
  <si>
    <t>BELARMINO</t>
  </si>
  <si>
    <t>5049460410704496000</t>
  </si>
  <si>
    <t>041-3-72786983-3</t>
  </si>
  <si>
    <t>RAGUDO</t>
  </si>
  <si>
    <t>EULALIA</t>
  </si>
  <si>
    <t>DUDAS</t>
  </si>
  <si>
    <t>5049460410726333000</t>
  </si>
  <si>
    <t>041-3-73176206-7</t>
  </si>
  <si>
    <t>EMIL LOUIE</t>
  </si>
  <si>
    <t>VALEROSO</t>
  </si>
  <si>
    <t>5049460410733479000</t>
  </si>
  <si>
    <t>041-3-73176920-7</t>
  </si>
  <si>
    <t>CHUKWU</t>
  </si>
  <si>
    <t>ALEX</t>
  </si>
  <si>
    <t>5049460410726754000</t>
  </si>
  <si>
    <t>041-3-73176248-2</t>
  </si>
  <si>
    <t>5049460410675399000</t>
  </si>
  <si>
    <t>041-3-72784022-3</t>
  </si>
  <si>
    <t>QUIROZ</t>
  </si>
  <si>
    <t>5049460410720856000</t>
  </si>
  <si>
    <t>041-3-73175658-0</t>
  </si>
  <si>
    <t>TAQUIO</t>
  </si>
  <si>
    <t>LORRAINE</t>
  </si>
  <si>
    <t>5049460410749111000</t>
  </si>
  <si>
    <t>041-3-73179615-8</t>
  </si>
  <si>
    <t>DELIA</t>
  </si>
  <si>
    <t>MARTIN</t>
  </si>
  <si>
    <t>5049460410749129000</t>
  </si>
  <si>
    <t>041-3-73179616-6</t>
  </si>
  <si>
    <t>UDAN</t>
  </si>
  <si>
    <t>LAURENCE</t>
  </si>
  <si>
    <t>BUGATTI</t>
  </si>
  <si>
    <t>5049460410725673000</t>
  </si>
  <si>
    <t>041-3-73176140-0</t>
  </si>
  <si>
    <t>5049460410749509000</t>
  </si>
  <si>
    <t>041-3-73179654-9</t>
  </si>
  <si>
    <t>GRAN</t>
  </si>
  <si>
    <t>SAMYR</t>
  </si>
  <si>
    <t>TACLOB</t>
  </si>
  <si>
    <t>5049460410759813000</t>
  </si>
  <si>
    <t>041-3-73180685-4</t>
  </si>
  <si>
    <t>NORA</t>
  </si>
  <si>
    <t>DAILEG</t>
  </si>
  <si>
    <t>5049460410713885000</t>
  </si>
  <si>
    <t>041-3-72787922-7</t>
  </si>
  <si>
    <t>SALIG</t>
  </si>
  <si>
    <t>JUNE FORD</t>
  </si>
  <si>
    <t>GUTUAL</t>
  </si>
  <si>
    <t>CHECK RELEASE</t>
  </si>
  <si>
    <t>checks</t>
  </si>
  <si>
    <t>UNITED SPARTANS CORPO SHARE</t>
  </si>
  <si>
    <t>CHARMAINE</t>
  </si>
  <si>
    <t>BRAVO</t>
  </si>
  <si>
    <t>MUTLAH</t>
  </si>
  <si>
    <t>SANDRA</t>
  </si>
  <si>
    <t>MONDREZA</t>
  </si>
  <si>
    <t>MADELO</t>
  </si>
  <si>
    <t>MICHELLE</t>
  </si>
  <si>
    <t>FRANCESCA CLAUDIA</t>
  </si>
  <si>
    <t>LEGARDA</t>
  </si>
  <si>
    <t>TOLOZA</t>
  </si>
  <si>
    <t>MA. VERONICA</t>
  </si>
  <si>
    <t>ESCARIO</t>
  </si>
  <si>
    <t>ANA MARIA</t>
  </si>
  <si>
    <t>NADAL</t>
  </si>
  <si>
    <t>PETER</t>
  </si>
  <si>
    <t>TIANG</t>
  </si>
  <si>
    <t>FUENTES</t>
  </si>
  <si>
    <t>DEVELA</t>
  </si>
  <si>
    <t>ANTOLIN</t>
  </si>
  <si>
    <t>GALISEN</t>
  </si>
  <si>
    <t>WENCESLAO OCAMPO/RODGIE GONZALES CORPO</t>
  </si>
  <si>
    <t>TAGA-ILO</t>
  </si>
  <si>
    <t>OCULARES</t>
  </si>
  <si>
    <t>MARICAR</t>
  </si>
  <si>
    <t>GILVES</t>
  </si>
  <si>
    <t>LILIAN</t>
  </si>
  <si>
    <t>MAMUGAY</t>
  </si>
  <si>
    <t>MA. ALMA</t>
  </si>
  <si>
    <t>POSADAS</t>
  </si>
  <si>
    <t>MILLIONAIRES IN ACTION</t>
  </si>
  <si>
    <t>BUYTRAGO</t>
  </si>
  <si>
    <t>ERIC ANTHONY</t>
  </si>
  <si>
    <t>VINCE CODY</t>
  </si>
  <si>
    <t>JUNALYN</t>
  </si>
  <si>
    <t>ULAO</t>
  </si>
  <si>
    <t>SATORRE GROUP</t>
  </si>
  <si>
    <t>MAIQUE</t>
  </si>
  <si>
    <t>MELCHOR</t>
  </si>
  <si>
    <t>MANLANGIT</t>
  </si>
  <si>
    <t>LLANITA</t>
  </si>
  <si>
    <t>ANNA ROSE</t>
  </si>
  <si>
    <t>PARACUELLES</t>
  </si>
  <si>
    <t>ARGALLON</t>
  </si>
  <si>
    <t>DEO</t>
  </si>
  <si>
    <t>LEGASPI</t>
  </si>
  <si>
    <t>ETHELYN</t>
  </si>
  <si>
    <t>YAMUYAM</t>
  </si>
  <si>
    <t>BERTE</t>
  </si>
  <si>
    <t>GRACE</t>
  </si>
  <si>
    <t>ADARNA</t>
  </si>
  <si>
    <t>MAURICIO</t>
  </si>
  <si>
    <t>CLARA</t>
  </si>
  <si>
    <t>MALACAT</t>
  </si>
  <si>
    <t>PATRIARCA &amp; CELDRAN CORPO</t>
  </si>
  <si>
    <t>BACALSO</t>
  </si>
  <si>
    <t>SHAWN ANTHONY</t>
  </si>
  <si>
    <t>CELO</t>
  </si>
  <si>
    <t>DYNAMICTRIO</t>
  </si>
  <si>
    <t>RODGIE</t>
  </si>
  <si>
    <t>REAL</t>
  </si>
  <si>
    <t>LUCANAS</t>
  </si>
  <si>
    <t>CANDILARIO</t>
  </si>
  <si>
    <t>BERMUDO</t>
  </si>
  <si>
    <t>PEDRO</t>
  </si>
  <si>
    <t>CALCITAS</t>
  </si>
  <si>
    <t>MARY JOY</t>
  </si>
  <si>
    <t>BALBIDO</t>
  </si>
  <si>
    <t>RUFINO</t>
  </si>
  <si>
    <t>DUMORAN</t>
  </si>
  <si>
    <t>VICENTA</t>
  </si>
  <si>
    <t>BAYAWA</t>
  </si>
  <si>
    <t>CARDOZA</t>
  </si>
  <si>
    <t>HOMER</t>
  </si>
  <si>
    <t>SICAT</t>
  </si>
  <si>
    <t>GUTUAL JR.</t>
  </si>
  <si>
    <t>WAYNE</t>
  </si>
  <si>
    <t>SERONDO</t>
  </si>
  <si>
    <t>EUBERT</t>
  </si>
  <si>
    <t>SALIMBOT</t>
  </si>
  <si>
    <t>ARELA</t>
  </si>
  <si>
    <t>AL JUN</t>
  </si>
  <si>
    <t>SATO</t>
  </si>
  <si>
    <t>MIAG-AO</t>
  </si>
  <si>
    <t>TORRES</t>
  </si>
  <si>
    <t>DAUNGCAY</t>
  </si>
  <si>
    <t>RIZA MARIE</t>
  </si>
  <si>
    <t>SAMPAYAN</t>
  </si>
  <si>
    <t>SPICE-C</t>
  </si>
  <si>
    <t>GHARTEY</t>
  </si>
  <si>
    <t>KOFI</t>
  </si>
  <si>
    <t>INBINTAN</t>
  </si>
  <si>
    <t>JUNE</t>
  </si>
  <si>
    <t>WACNAG</t>
  </si>
  <si>
    <t>BALAGEO</t>
  </si>
  <si>
    <t>FRANCIS</t>
  </si>
  <si>
    <t>MARASIGAN</t>
  </si>
  <si>
    <t>JOHNA</t>
  </si>
  <si>
    <t>PASICOLAN</t>
  </si>
  <si>
    <t>NENA</t>
  </si>
  <si>
    <t>DEL MUNDO</t>
  </si>
  <si>
    <t>LUCIANA</t>
  </si>
  <si>
    <t>ROMERO</t>
  </si>
  <si>
    <t>DAISY</t>
  </si>
  <si>
    <t>ZAPANTA</t>
  </si>
  <si>
    <t>ARRIOLA</t>
  </si>
  <si>
    <t>RUJI</t>
  </si>
  <si>
    <t>ATON</t>
  </si>
  <si>
    <t>REMSON</t>
  </si>
  <si>
    <t>PANON</t>
  </si>
  <si>
    <t>EMMANUEL</t>
  </si>
  <si>
    <t>SALA</t>
  </si>
  <si>
    <t>ARANAS</t>
  </si>
  <si>
    <t>ESTROLOGO</t>
  </si>
  <si>
    <t>SISON</t>
  </si>
  <si>
    <t>NORILYN</t>
  </si>
  <si>
    <t>PALAPUZ</t>
  </si>
  <si>
    <t>SALONGA</t>
  </si>
  <si>
    <t>SOFIA</t>
  </si>
  <si>
    <t>DANGANAN</t>
  </si>
  <si>
    <t>RIVERA</t>
  </si>
  <si>
    <t>LEONOR</t>
  </si>
  <si>
    <t>BARRERA</t>
  </si>
  <si>
    <t>BALINAS</t>
  </si>
  <si>
    <t>JOSE HENRY</t>
  </si>
  <si>
    <t>PALMES</t>
  </si>
  <si>
    <t>DOMINGO</t>
  </si>
  <si>
    <t>JANICE CHRISTINE</t>
  </si>
  <si>
    <t>SABIDO</t>
  </si>
  <si>
    <t>MELBA</t>
  </si>
  <si>
    <t>NIPAS</t>
  </si>
  <si>
    <t>NALAZA</t>
  </si>
  <si>
    <t>DIONESIO</t>
  </si>
  <si>
    <t>MAGIC</t>
  </si>
  <si>
    <t>MENSAH</t>
  </si>
  <si>
    <t>DAVID</t>
  </si>
  <si>
    <t>KWAME DAPAAH</t>
  </si>
  <si>
    <t>KUABENA ODURO KWARTENG</t>
  </si>
  <si>
    <t xml:space="preserve">AS OF PAY-OUT PERIOD: MAY 03- MAY 09, 2014        </t>
  </si>
  <si>
    <t>WILFREDO PASCUA BALASTA</t>
  </si>
  <si>
    <t>ZALDY TAGUIBULOSAN CASTILLON</t>
  </si>
  <si>
    <t>MAIDA LOU TABAÑAG MAHILUM</t>
  </si>
  <si>
    <t>CHARMAINE BRAVO UY</t>
  </si>
  <si>
    <t>JAZON O MERJILLA</t>
  </si>
  <si>
    <t>ELVIN ALIPAN ENGLISA</t>
  </si>
  <si>
    <t>MANNY DEL ROSARIO BATAC</t>
  </si>
  <si>
    <t>CESARIO SANTIAGO BARELA</t>
  </si>
  <si>
    <t>DANIEL O. BARRION</t>
  </si>
  <si>
    <t>SHERWIN C. OLANDA</t>
  </si>
  <si>
    <t>GARY GONDALES SERRANO</t>
  </si>
  <si>
    <t>SANDRA C. MUTLAH</t>
  </si>
  <si>
    <t>REX L. DAPA</t>
  </si>
  <si>
    <t>ZYRO ANDRIANE P. DACALOS</t>
  </si>
  <si>
    <t>JASMIN S CASTILLO</t>
  </si>
  <si>
    <t>JULIANA SANTOS IGNACIO</t>
  </si>
  <si>
    <t>CD BALANACE</t>
  </si>
  <si>
    <t>5049460280153782000</t>
  </si>
  <si>
    <t>SMS - HOLD COMM.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</si>
  <si>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</si>
  <si>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</si>
  <si>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</si>
  <si>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</si>
  <si>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</si>
  <si>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</si>
  <si>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</si>
  <si>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</si>
  <si>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</si>
  <si>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DED: OTHER DEDUCTION</t>
  </si>
  <si>
    <t>DED: NEGATIVE FUNDS</t>
  </si>
  <si>
    <t>DED: CARD FEE</t>
  </si>
  <si>
    <t>NET AMOUNT</t>
  </si>
  <si>
    <t>ACCOUNT NUMBER</t>
  </si>
  <si>
    <t>DEPOT</t>
  </si>
  <si>
    <t>GROUP NAME</t>
  </si>
  <si>
    <t>IS CORPO SHARING</t>
  </si>
  <si>
    <t>IS ON HOLD</t>
  </si>
  <si>
    <t>START DATE</t>
  </si>
  <si>
    <t>END DATE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</si>
</sst>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9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2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2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9" fontId="6" fillId="0" borderId="0" applyFont="0" applyFill="0" applyBorder="0" applyAlignment="0" applyProtection="0"/>
  </cellStyleXfs>
  <cellXfs count="196">
    <xf numFmtId="0" fontId="0" fillId="0" borderId="0" xfId="0"/>
    <xf numFmtId="43" fontId="2" fillId="2" borderId="1" xfId="1" applyFont="1" applyFill="1" applyBorder="1" applyAlignment="1">
      <alignment horizontal="right" wrapText="1"/>
    </xf>
    <xf numFmtId="0" fontId="8" fillId="0" borderId="0" xfId="0" applyFont="1" applyBorder="1" applyAlignment="1"/>
    <xf numFmtId="0" fontId="0" fillId="0" borderId="0" xfId="0" applyBorder="1"/>
    <xf numFmtId="43" fontId="0" fillId="0" borderId="0" xfId="1" applyFont="1"/>
    <xf numFmtId="0" fontId="9" fillId="3" borderId="0" xfId="0" applyFont="1" applyFill="1" applyBorder="1" applyAlignment="1">
      <alignment vertical="center" wrapText="1"/>
    </xf>
    <xf numFmtId="43" fontId="9" fillId="3" borderId="0" xfId="1" applyFont="1" applyFill="1" applyBorder="1" applyAlignment="1">
      <alignment horizontal="center" vertical="center" wrapText="1"/>
    </xf>
    <xf numFmtId="43" fontId="9" fillId="3" borderId="0" xfId="2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43" fontId="1" fillId="0" borderId="0" xfId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43" fontId="8" fillId="0" borderId="0" xfId="1" applyFont="1" applyBorder="1" applyAlignment="1">
      <alignment horizontal="center"/>
    </xf>
    <xf numFmtId="0" fontId="0" fillId="0" borderId="0" xfId="0" applyFill="1" applyBorder="1"/>
    <xf numFmtId="43" fontId="0" fillId="0" borderId="0" xfId="2" applyFont="1" applyFill="1" applyBorder="1" applyAlignment="1">
      <alignment horizontal="center"/>
    </xf>
    <xf numFmtId="43" fontId="7" fillId="0" borderId="0" xfId="1" applyFont="1" applyFill="1"/>
    <xf numFmtId="43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NumberFormat="1" applyFill="1" applyBorder="1"/>
    <xf numFmtId="43" fontId="4" fillId="2" borderId="0" xfId="1" applyFont="1" applyFill="1" applyAlignment="1">
      <alignment horizontal="right" wrapText="1"/>
    </xf>
    <xf numFmtId="0" fontId="8" fillId="0" borderId="0" xfId="0" applyFont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4" fontId="3" fillId="4" borderId="1" xfId="0" applyNumberFormat="1" applyFont="1" applyFill="1" applyBorder="1" applyAlignment="1">
      <alignment horizontal="center" wrapText="1"/>
    </xf>
    <xf numFmtId="4" fontId="11" fillId="4" borderId="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3" fontId="12" fillId="0" borderId="0" xfId="1" applyFont="1"/>
    <xf numFmtId="43" fontId="0" fillId="0" borderId="0" xfId="0" applyNumberFormat="1"/>
    <xf numFmtId="0" fontId="0" fillId="0" borderId="0" xfId="0" applyAlignment="1">
      <alignment horizontal="left" vertical="center"/>
    </xf>
    <xf numFmtId="4" fontId="3" fillId="4" borderId="2" xfId="0" applyNumberFormat="1" applyFont="1" applyFill="1" applyBorder="1" applyAlignment="1">
      <alignment horizontal="center" wrapText="1"/>
    </xf>
    <xf numFmtId="43" fontId="7" fillId="0" borderId="0" xfId="1" applyFont="1"/>
    <xf numFmtId="0" fontId="7" fillId="0" borderId="0" xfId="0" applyFont="1"/>
    <xf numFmtId="1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5" fillId="0" borderId="0" xfId="0" applyFont="1" applyFill="1" applyBorder="1" applyAlignment="1">
      <alignment vertical="center"/>
    </xf>
    <xf numFmtId="43" fontId="5" fillId="0" borderId="0" xfId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left"/>
    </xf>
    <xf numFmtId="43" fontId="5" fillId="0" borderId="1" xfId="3" applyFont="1" applyFill="1" applyBorder="1" applyAlignment="1">
      <alignment horizontal="center"/>
    </xf>
    <xf numFmtId="4" fontId="14" fillId="0" borderId="1" xfId="0" applyNumberFormat="1" applyFont="1" applyFill="1" applyBorder="1" applyAlignment="1">
      <alignment horizontal="right"/>
    </xf>
    <xf numFmtId="43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/>
    <xf numFmtId="43" fontId="5" fillId="0" borderId="1" xfId="2" applyFont="1" applyFill="1" applyBorder="1" applyAlignment="1"/>
    <xf numFmtId="0" fontId="5" fillId="0" borderId="1" xfId="0" applyFont="1" applyFill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2" applyNumberFormat="1" applyFont="1" applyFill="1" applyBorder="1" applyAlignment="1">
      <alignment horizontal="left"/>
    </xf>
    <xf numFmtId="43" fontId="0" fillId="0" borderId="0" xfId="1" applyFont="1" applyFill="1"/>
    <xf numFmtId="0" fontId="8" fillId="0" borderId="0" xfId="0" applyFont="1" applyFill="1" applyBorder="1" applyAlignment="1"/>
    <xf numFmtId="0" fontId="16" fillId="0" borderId="0" xfId="0" applyFont="1" applyFill="1"/>
    <xf numFmtId="0" fontId="2" fillId="3" borderId="0" xfId="0" applyFont="1" applyFill="1" applyBorder="1" applyAlignment="1">
      <alignment vertical="center" wrapText="1"/>
    </xf>
    <xf numFmtId="43" fontId="2" fillId="3" borderId="0" xfId="1" applyFont="1" applyFill="1" applyBorder="1" applyAlignment="1">
      <alignment horizontal="center" vertical="center" wrapText="1"/>
    </xf>
    <xf numFmtId="43" fontId="2" fillId="3" borderId="0" xfId="2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/>
    </xf>
    <xf numFmtId="43" fontId="0" fillId="0" borderId="0" xfId="1" applyFont="1" applyFill="1" applyBorder="1" applyAlignment="1">
      <alignment horizontal="center"/>
    </xf>
    <xf numFmtId="0" fontId="16" fillId="3" borderId="0" xfId="0" applyFont="1" applyFill="1"/>
    <xf numFmtId="43" fontId="16" fillId="3" borderId="0" xfId="1" applyFont="1" applyFill="1"/>
    <xf numFmtId="43" fontId="0" fillId="0" borderId="0" xfId="1" applyFont="1" applyBorder="1"/>
    <xf numFmtId="0" fontId="16" fillId="3" borderId="0" xfId="0" applyFont="1" applyFill="1" applyAlignment="1">
      <alignment horizontal="center"/>
    </xf>
    <xf numFmtId="43" fontId="16" fillId="3" borderId="0" xfId="1" applyFont="1" applyFill="1" applyAlignment="1">
      <alignment horizontal="center"/>
    </xf>
    <xf numFmtId="43" fontId="1" fillId="0" borderId="0" xfId="1" applyFont="1" applyFill="1"/>
    <xf numFmtId="0" fontId="5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5" xfId="2" applyNumberFormat="1" applyFont="1" applyFill="1" applyBorder="1" applyAlignment="1">
      <alignment horizontal="left"/>
    </xf>
    <xf numFmtId="43" fontId="5" fillId="0" borderId="1" xfId="2" applyFont="1" applyFill="1" applyBorder="1" applyAlignment="1">
      <alignment horizontal="left"/>
    </xf>
    <xf numFmtId="49" fontId="5" fillId="0" borderId="1" xfId="2" applyNumberFormat="1" applyFont="1" applyFill="1" applyBorder="1" applyAlignment="1">
      <alignment horizontal="left"/>
    </xf>
    <xf numFmtId="43" fontId="19" fillId="0" borderId="0" xfId="1" applyFont="1"/>
    <xf numFmtId="43" fontId="20" fillId="0" borderId="0" xfId="1" applyFont="1"/>
    <xf numFmtId="43" fontId="5" fillId="0" borderId="1" xfId="3" applyFont="1" applyFill="1" applyBorder="1"/>
    <xf numFmtId="43" fontId="5" fillId="0" borderId="1" xfId="2" applyFont="1" applyFill="1" applyBorder="1"/>
    <xf numFmtId="0" fontId="5" fillId="5" borderId="1" xfId="0" applyNumberFormat="1" applyFont="1" applyFill="1" applyBorder="1" applyAlignment="1">
      <alignment horizontal="left"/>
    </xf>
    <xf numFmtId="0" fontId="5" fillId="5" borderId="1" xfId="2" applyNumberFormat="1" applyFont="1" applyFill="1" applyBorder="1" applyAlignment="1">
      <alignment horizontal="left"/>
    </xf>
    <xf numFmtId="43" fontId="5" fillId="5" borderId="1" xfId="3" applyFont="1" applyFill="1" applyBorder="1" applyAlignment="1">
      <alignment horizontal="center"/>
    </xf>
    <xf numFmtId="43" fontId="5" fillId="5" borderId="1" xfId="2" applyFont="1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left"/>
    </xf>
    <xf numFmtId="0" fontId="5" fillId="6" borderId="1" xfId="2" applyNumberFormat="1" applyFont="1" applyFill="1" applyBorder="1" applyAlignment="1">
      <alignment horizontal="left"/>
    </xf>
    <xf numFmtId="43" fontId="5" fillId="6" borderId="1" xfId="2" applyFont="1" applyFill="1" applyBorder="1" applyAlignment="1">
      <alignment horizontal="center"/>
    </xf>
    <xf numFmtId="4" fontId="14" fillId="6" borderId="1" xfId="0" applyNumberFormat="1" applyFont="1" applyFill="1" applyBorder="1" applyAlignment="1">
      <alignment horizontal="right"/>
    </xf>
    <xf numFmtId="49" fontId="5" fillId="6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64" fontId="5" fillId="6" borderId="1" xfId="0" applyNumberFormat="1" applyFont="1" applyFill="1" applyBorder="1" applyAlignment="1"/>
    <xf numFmtId="0" fontId="5" fillId="7" borderId="1" xfId="0" applyNumberFormat="1" applyFont="1" applyFill="1" applyBorder="1" applyAlignment="1">
      <alignment horizontal="left"/>
    </xf>
    <xf numFmtId="0" fontId="5" fillId="7" borderId="1" xfId="2" applyNumberFormat="1" applyFont="1" applyFill="1" applyBorder="1" applyAlignment="1">
      <alignment horizontal="left"/>
    </xf>
    <xf numFmtId="4" fontId="14" fillId="7" borderId="1" xfId="0" applyNumberFormat="1" applyFont="1" applyFill="1" applyBorder="1" applyAlignment="1">
      <alignment horizontal="right"/>
    </xf>
    <xf numFmtId="43" fontId="5" fillId="7" borderId="1" xfId="2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164" fontId="5" fillId="7" borderId="1" xfId="0" applyNumberFormat="1" applyFont="1" applyFill="1" applyBorder="1" applyAlignment="1"/>
    <xf numFmtId="0" fontId="5" fillId="6" borderId="1" xfId="2" applyNumberFormat="1" applyFont="1" applyFill="1" applyBorder="1" applyAlignment="1"/>
    <xf numFmtId="43" fontId="5" fillId="6" borderId="1" xfId="2" applyFont="1" applyFill="1" applyBorder="1" applyAlignment="1"/>
    <xf numFmtId="43" fontId="0" fillId="0" borderId="0" xfId="1" applyFont="1" applyFill="1" applyAlignment="1"/>
    <xf numFmtId="43" fontId="2" fillId="3" borderId="0" xfId="1" applyFont="1" applyFill="1" applyBorder="1" applyAlignment="1">
      <alignment horizontal="center" vertical="center"/>
    </xf>
    <xf numFmtId="43" fontId="17" fillId="0" borderId="0" xfId="1" applyFont="1" applyFill="1" applyBorder="1" applyAlignment="1">
      <alignment horizontal="right"/>
    </xf>
    <xf numFmtId="43" fontId="5" fillId="6" borderId="1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Fill="1"/>
    <xf numFmtId="4" fontId="11" fillId="4" borderId="0" xfId="0" applyNumberFormat="1" applyFont="1" applyFill="1" applyBorder="1" applyAlignment="1">
      <alignment horizontal="center" wrapText="1"/>
    </xf>
    <xf numFmtId="0" fontId="7" fillId="0" borderId="1" xfId="0" applyFont="1" applyBorder="1"/>
    <xf numFmtId="43" fontId="7" fillId="0" borderId="1" xfId="1" applyFont="1" applyBorder="1"/>
    <xf numFmtId="0" fontId="7" fillId="0" borderId="0" xfId="0" applyFont="1" applyBorder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6" xfId="0" applyFont="1" applyBorder="1" applyAlignment="1">
      <alignment vertical="center"/>
    </xf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0" fontId="19" fillId="0" borderId="0" xfId="0" applyFont="1"/>
    <xf numFmtId="0" fontId="20" fillId="7" borderId="2" xfId="0" applyFont="1" applyFill="1" applyBorder="1" applyAlignment="1">
      <alignment horizontal="left" vertical="center"/>
    </xf>
    <xf numFmtId="0" fontId="20" fillId="7" borderId="2" xfId="0" applyFont="1" applyFill="1" applyBorder="1" applyAlignment="1">
      <alignment horizontal="center"/>
    </xf>
    <xf numFmtId="43" fontId="20" fillId="7" borderId="2" xfId="1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 vertical="center"/>
    </xf>
    <xf numFmtId="43" fontId="20" fillId="0" borderId="7" xfId="0" applyNumberFormat="1" applyFont="1" applyBorder="1"/>
    <xf numFmtId="43" fontId="19" fillId="0" borderId="0" xfId="3" applyFont="1" applyFill="1" applyBorder="1" applyAlignment="1">
      <alignment horizontal="center"/>
    </xf>
    <xf numFmtId="4" fontId="21" fillId="0" borderId="0" xfId="0" applyNumberFormat="1" applyFont="1" applyFill="1" applyBorder="1" applyAlignment="1">
      <alignment horizontal="right"/>
    </xf>
    <xf numFmtId="43" fontId="19" fillId="0" borderId="0" xfId="2" applyFont="1" applyFill="1" applyBorder="1" applyAlignment="1">
      <alignment horizontal="center"/>
    </xf>
    <xf numFmtId="43" fontId="19" fillId="0" borderId="0" xfId="1" applyFont="1" applyFill="1" applyBorder="1"/>
    <xf numFmtId="43" fontId="20" fillId="0" borderId="0" xfId="1" applyFont="1" applyFill="1" applyBorder="1"/>
    <xf numFmtId="0" fontId="13" fillId="0" borderId="0" xfId="0" applyFont="1" applyBorder="1" applyAlignment="1">
      <alignment horizontal="center" vertical="top" wrapText="1"/>
    </xf>
    <xf numFmtId="0" fontId="5" fillId="8" borderId="1" xfId="0" applyNumberFormat="1" applyFont="1" applyFill="1" applyBorder="1" applyAlignment="1">
      <alignment horizontal="left"/>
    </xf>
    <xf numFmtId="0" fontId="5" fillId="8" borderId="1" xfId="2" applyNumberFormat="1" applyFont="1" applyFill="1" applyBorder="1" applyAlignment="1">
      <alignment horizontal="left"/>
    </xf>
    <xf numFmtId="4" fontId="14" fillId="8" borderId="1" xfId="0" applyNumberFormat="1" applyFont="1" applyFill="1" applyBorder="1" applyAlignment="1">
      <alignment horizontal="right"/>
    </xf>
    <xf numFmtId="49" fontId="5" fillId="8" borderId="1" xfId="0" applyNumberFormat="1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164" fontId="5" fillId="8" borderId="1" xfId="0" applyNumberFormat="1" applyFont="1" applyFill="1" applyBorder="1" applyAlignment="1"/>
    <xf numFmtId="43" fontId="20" fillId="0" borderId="6" xfId="1" applyFont="1" applyBorder="1"/>
    <xf numFmtId="43" fontId="5" fillId="8" borderId="1" xfId="3" applyFont="1" applyFill="1" applyBorder="1" applyAlignment="1">
      <alignment horizontal="center"/>
    </xf>
    <xf numFmtId="43" fontId="5" fillId="8" borderId="1" xfId="2" applyFont="1" applyFill="1" applyBorder="1" applyAlignment="1">
      <alignment horizontal="center"/>
    </xf>
    <xf numFmtId="0" fontId="0" fillId="7" borderId="0" xfId="0" applyFill="1"/>
    <xf numFmtId="43" fontId="5" fillId="7" borderId="1" xfId="2" applyFont="1" applyFill="1" applyBorder="1" applyAlignment="1"/>
    <xf numFmtId="43" fontId="18" fillId="0" borderId="1" xfId="2" applyFont="1" applyFill="1" applyBorder="1" applyAlignment="1">
      <alignment horizontal="center"/>
    </xf>
    <xf numFmtId="43" fontId="18" fillId="0" borderId="1" xfId="2" applyFont="1" applyFill="1" applyBorder="1"/>
    <xf numFmtId="0" fontId="5" fillId="4" borderId="1" xfId="0" applyNumberFormat="1" applyFont="1" applyFill="1" applyBorder="1" applyAlignment="1">
      <alignment horizontal="left"/>
    </xf>
    <xf numFmtId="0" fontId="5" fillId="4" borderId="1" xfId="2" applyNumberFormat="1" applyFont="1" applyFill="1" applyBorder="1" applyAlignment="1">
      <alignment horizontal="left"/>
    </xf>
    <xf numFmtId="43" fontId="5" fillId="4" borderId="1" xfId="3" applyFont="1" applyFill="1" applyBorder="1" applyAlignment="1">
      <alignment horizontal="center"/>
    </xf>
    <xf numFmtId="43" fontId="5" fillId="4" borderId="1" xfId="2" applyFont="1" applyFill="1" applyBorder="1" applyAlignment="1">
      <alignment horizontal="center"/>
    </xf>
    <xf numFmtId="4" fontId="14" fillId="5" borderId="1" xfId="0" applyNumberFormat="1" applyFont="1" applyFill="1" applyBorder="1" applyAlignment="1">
      <alignment horizontal="right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164" fontId="5" fillId="5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0" fillId="0" borderId="0" xfId="0" applyFill="1" applyAlignment="1"/>
    <xf numFmtId="43" fontId="1" fillId="0" borderId="0" xfId="1" applyFont="1" applyBorder="1"/>
    <xf numFmtId="0" fontId="12" fillId="0" borderId="0" xfId="0" applyFont="1" applyAlignment="1">
      <alignment horizontal="left" vertical="center"/>
    </xf>
    <xf numFmtId="0" fontId="12" fillId="0" borderId="0" xfId="0" applyFont="1"/>
    <xf numFmtId="0" fontId="5" fillId="0" borderId="0" xfId="0" applyNumberFormat="1" applyFont="1" applyFill="1" applyBorder="1" applyAlignment="1">
      <alignment horizontal="center"/>
    </xf>
    <xf numFmtId="0" fontId="16" fillId="3" borderId="1" xfId="0" applyNumberFormat="1" applyFont="1" applyFill="1" applyBorder="1" applyAlignment="1">
      <alignment horizontal="left"/>
    </xf>
    <xf numFmtId="0" fontId="16" fillId="3" borderId="1" xfId="2" applyNumberFormat="1" applyFont="1" applyFill="1" applyBorder="1" applyAlignment="1">
      <alignment horizontal="left"/>
    </xf>
    <xf numFmtId="43" fontId="16" fillId="3" borderId="1" xfId="3" applyFont="1" applyFill="1" applyBorder="1" applyAlignment="1">
      <alignment horizontal="center"/>
    </xf>
    <xf numFmtId="4" fontId="26" fillId="3" borderId="1" xfId="0" applyNumberFormat="1" applyFont="1" applyFill="1" applyBorder="1" applyAlignment="1">
      <alignment horizontal="right"/>
    </xf>
    <xf numFmtId="43" fontId="16" fillId="3" borderId="1" xfId="2" applyFont="1" applyFill="1" applyBorder="1" applyAlignment="1">
      <alignment horizontal="center"/>
    </xf>
    <xf numFmtId="43" fontId="16" fillId="3" borderId="1" xfId="2" applyFont="1" applyFill="1" applyBorder="1" applyAlignment="1"/>
    <xf numFmtId="49" fontId="16" fillId="3" borderId="1" xfId="0" applyNumberFormat="1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164" fontId="16" fillId="3" borderId="1" xfId="0" applyNumberFormat="1" applyFont="1" applyFill="1" applyBorder="1" applyAlignment="1"/>
    <xf numFmtId="0" fontId="16" fillId="3" borderId="5" xfId="2" applyNumberFormat="1" applyFont="1" applyFill="1" applyBorder="1" applyAlignment="1">
      <alignment horizontal="left"/>
    </xf>
    <xf numFmtId="4" fontId="26" fillId="3" borderId="1" xfId="0" applyNumberFormat="1" applyFont="1" applyFill="1" applyBorder="1" applyAlignment="1">
      <alignment horizontal="center"/>
    </xf>
    <xf numFmtId="49" fontId="5" fillId="7" borderId="1" xfId="2" applyNumberFormat="1" applyFont="1" applyFill="1" applyBorder="1" applyAlignment="1">
      <alignment horizontal="left"/>
    </xf>
    <xf numFmtId="43" fontId="5" fillId="7" borderId="1" xfId="3" applyFont="1" applyFill="1" applyBorder="1" applyAlignment="1">
      <alignment horizontal="center"/>
    </xf>
    <xf numFmtId="4" fontId="14" fillId="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left"/>
    </xf>
    <xf numFmtId="4" fontId="14" fillId="6" borderId="1" xfId="0" applyNumberFormat="1" applyFont="1" applyFill="1" applyBorder="1" applyAlignment="1">
      <alignment horizontal="center"/>
    </xf>
    <xf numFmtId="0" fontId="24" fillId="6" borderId="1" xfId="2" applyNumberFormat="1" applyFont="1" applyFill="1" applyBorder="1" applyAlignment="1">
      <alignment horizontal="left"/>
    </xf>
    <xf numFmtId="4" fontId="25" fillId="6" borderId="1" xfId="0" applyNumberFormat="1" applyFont="1" applyFill="1" applyBorder="1" applyAlignment="1">
      <alignment horizontal="center"/>
    </xf>
    <xf numFmtId="49" fontId="24" fillId="6" borderId="1" xfId="0" applyNumberFormat="1" applyFont="1" applyFill="1" applyBorder="1" applyAlignment="1">
      <alignment horizontal="left"/>
    </xf>
    <xf numFmtId="0" fontId="5" fillId="8" borderId="1" xfId="2" applyNumberFormat="1" applyFont="1" applyFill="1" applyBorder="1" applyAlignment="1"/>
    <xf numFmtId="43" fontId="5" fillId="8" borderId="1" xfId="2" applyFont="1" applyFill="1" applyBorder="1" applyAlignment="1"/>
    <xf numFmtId="43" fontId="5" fillId="5" borderId="1" xfId="2" applyFont="1" applyFill="1" applyBorder="1" applyAlignment="1"/>
    <xf numFmtId="0" fontId="5" fillId="5" borderId="1" xfId="2" applyNumberFormat="1" applyFont="1" applyFill="1" applyBorder="1" applyAlignment="1"/>
    <xf numFmtId="43" fontId="5" fillId="0" borderId="8" xfId="2" applyFont="1" applyFill="1" applyBorder="1" applyAlignment="1"/>
    <xf numFmtId="164" fontId="5" fillId="0" borderId="8" xfId="0" applyNumberFormat="1" applyFont="1" applyFill="1" applyBorder="1" applyAlignment="1">
      <alignment horizontal="left"/>
    </xf>
    <xf numFmtId="164" fontId="5" fillId="6" borderId="8" xfId="0" applyNumberFormat="1" applyFont="1" applyFill="1" applyBorder="1" applyAlignment="1">
      <alignment horizontal="left"/>
    </xf>
    <xf numFmtId="164" fontId="16" fillId="3" borderId="8" xfId="0" applyNumberFormat="1" applyFont="1" applyFill="1" applyBorder="1" applyAlignment="1">
      <alignment horizontal="left"/>
    </xf>
    <xf numFmtId="0" fontId="16" fillId="3" borderId="8" xfId="0" applyFont="1" applyFill="1" applyBorder="1" applyAlignment="1">
      <alignment horizontal="left"/>
    </xf>
    <xf numFmtId="164" fontId="5" fillId="7" borderId="8" xfId="0" applyNumberFormat="1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164" fontId="5" fillId="8" borderId="8" xfId="0" applyNumberFormat="1" applyFont="1" applyFill="1" applyBorder="1" applyAlignment="1">
      <alignment horizontal="left"/>
    </xf>
    <xf numFmtId="164" fontId="5" fillId="5" borderId="8" xfId="0" applyNumberFormat="1" applyFont="1" applyFill="1" applyBorder="1" applyAlignment="1">
      <alignment horizontal="left"/>
    </xf>
    <xf numFmtId="0" fontId="7" fillId="0" borderId="8" xfId="0" applyFont="1" applyBorder="1"/>
    <xf numFmtId="0" fontId="5" fillId="0" borderId="4" xfId="2" applyNumberFormat="1" applyFont="1" applyFill="1" applyBorder="1" applyAlignment="1">
      <alignment horizontal="center"/>
    </xf>
    <xf numFmtId="1" fontId="7" fillId="0" borderId="4" xfId="0" applyNumberFormat="1" applyFont="1" applyBorder="1"/>
    <xf numFmtId="1" fontId="5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27" fillId="2" borderId="1" xfId="0" applyFont="1" applyFill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left" wrapText="1"/>
    </xf>
    <xf numFmtId="43" fontId="28" fillId="2" borderId="1" xfId="1" applyFont="1" applyFill="1" applyBorder="1" applyAlignment="1">
      <alignment horizontal="left" wrapText="1"/>
    </xf>
    <xf numFmtId="43" fontId="28" fillId="2" borderId="3" xfId="1" applyFont="1" applyFill="1" applyBorder="1" applyAlignment="1">
      <alignment horizontal="left" wrapText="1"/>
    </xf>
    <xf numFmtId="4" fontId="28" fillId="2" borderId="4" xfId="0" applyNumberFormat="1" applyFont="1" applyFill="1" applyBorder="1" applyAlignment="1">
      <alignment horizontal="left" wrapText="1"/>
    </xf>
    <xf numFmtId="0" fontId="28" fillId="2" borderId="1" xfId="0" applyFont="1" applyFill="1" applyBorder="1" applyAlignment="1">
      <alignment horizontal="left" wrapText="1"/>
    </xf>
    <xf numFmtId="49" fontId="27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left" wrapText="1"/>
    </xf>
    <xf numFmtId="1" fontId="27" fillId="2" borderId="0" xfId="0" applyNumberFormat="1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27" fillId="2" borderId="0" xfId="0" applyFont="1" applyFill="1" applyAlignment="1">
      <alignment horizontal="center"/>
    </xf>
  </cellXfs>
  <cellStyles count="11">
    <cellStyle name="Comma" xfId="1" builtinId="3"/>
    <cellStyle name="Comma 2" xfId="3"/>
    <cellStyle name="Comma 2 2" xfId="2"/>
    <cellStyle name="Comma 3" xfId="4"/>
    <cellStyle name="Comma 4" xfId="5"/>
    <cellStyle name="Comma 4 2" xfId="6"/>
    <cellStyle name="Comma 5" xfId="7"/>
    <cellStyle name="Comma 6" xfId="8"/>
    <cellStyle name="Normal" xfId="0" builtinId="0"/>
    <cellStyle name="Normal 2" xfId="9"/>
    <cellStyle name="Percent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MA/3.%20AUDITED%20PAY-OUT/2013/AUGUST%202013/Audit%20-Table%205000%20(AUGUST%2010%20-%20AUGUST%2016,%20201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Cashier Sales"/>
      <sheetName val="GC SUMMARY"/>
      <sheetName val="GC details (per group)"/>
      <sheetName val="GC details (final list)"/>
      <sheetName val="GC details (per account)"/>
      <sheetName val="Sheet2"/>
      <sheetName val="GC PSF"/>
      <sheetName val="PSF Conversion"/>
      <sheetName val="LEVEL 1"/>
      <sheetName val="Level 2&amp;3"/>
      <sheetName val="ACCOUNTING NEGATIVE GC"/>
      <sheetName val="ACCOUNTING GCEP"/>
      <sheetName val="CORPO W-PAYCARD"/>
      <sheetName val="PAY-CARD"/>
      <sheetName val="TO FUNDS"/>
      <sheetName val="Consolidated"/>
      <sheetName val="Transaction List"/>
      <sheetName val="IGPSM Commission"/>
      <sheetName val="Commission Per Account"/>
      <sheetName val="Membership Date"/>
      <sheetName val="3Mo. Old Accts Per Account"/>
      <sheetName val="adjt"/>
      <sheetName val="GC adjt"/>
      <sheetName val="Unilevel Commission"/>
      <sheetName val="CD Completion"/>
      <sheetName val="adjt in tran_commission table"/>
      <sheetName val="Indexing Screen"/>
      <sheetName val="Transferred Funds"/>
      <sheetName val="Transferred GCs"/>
      <sheetName val="GC Transaction Log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82">
          <cell r="F282">
            <v>1015200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1"/>
  <sheetViews>
    <sheetView workbookViewId="0">
      <selection activeCell="A9" sqref="A9"/>
    </sheetView>
  </sheetViews>
  <sheetFormatPr defaultRowHeight="15"/>
  <cols>
    <col min="1" max="1" width="7" style="24" customWidth="1"/>
    <col min="2" max="2" width="14.7109375" customWidth="1"/>
    <col min="3" max="3" width="16.140625" style="4" customWidth="1"/>
    <col min="4" max="4" width="13.5703125" customWidth="1"/>
    <col min="5" max="5" width="21.140625" customWidth="1"/>
    <col min="6" max="6" width="18" style="4" customWidth="1"/>
  </cols>
  <sheetData>
    <row r="2" spans="1:7">
      <c r="A2" s="43" t="s">
        <v>36</v>
      </c>
    </row>
    <row r="4" spans="1:7">
      <c r="A4" s="57" t="s">
        <v>0</v>
      </c>
      <c r="B4" s="54" t="s">
        <v>34</v>
      </c>
      <c r="C4" s="55" t="s">
        <v>35</v>
      </c>
      <c r="D4" s="54" t="s">
        <v>28</v>
      </c>
      <c r="E4" s="54" t="s">
        <v>33</v>
      </c>
      <c r="F4" s="58" t="s">
        <v>37</v>
      </c>
    </row>
    <row r="5" spans="1:7">
      <c r="A5" s="44">
        <v>26479</v>
      </c>
      <c r="B5" s="45" t="s">
        <v>825</v>
      </c>
      <c r="C5" s="45" t="s">
        <v>826</v>
      </c>
      <c r="D5" s="45" t="s">
        <v>827</v>
      </c>
      <c r="E5" s="45" t="s">
        <v>186</v>
      </c>
      <c r="F5" s="56">
        <v>300</v>
      </c>
    </row>
    <row r="6" spans="1:7">
      <c r="A6" s="44">
        <v>12167</v>
      </c>
      <c r="B6" s="45" t="s">
        <v>865</v>
      </c>
      <c r="C6" s="45" t="s">
        <v>866</v>
      </c>
      <c r="D6" s="45" t="s">
        <v>867</v>
      </c>
      <c r="E6" s="45" t="s">
        <v>186</v>
      </c>
      <c r="F6" s="56">
        <v>100</v>
      </c>
    </row>
    <row r="7" spans="1:7">
      <c r="A7" s="94">
        <v>68797</v>
      </c>
      <c r="B7" s="3" t="s">
        <v>779</v>
      </c>
      <c r="C7" s="56" t="s">
        <v>780</v>
      </c>
      <c r="D7" s="3" t="s">
        <v>781</v>
      </c>
      <c r="E7" s="45" t="s">
        <v>955</v>
      </c>
      <c r="F7" s="142">
        <v>524</v>
      </c>
    </row>
    <row r="8" spans="1:7">
      <c r="A8" s="94">
        <v>43183</v>
      </c>
      <c r="B8" s="3" t="s">
        <v>909</v>
      </c>
      <c r="C8" s="56" t="s">
        <v>910</v>
      </c>
      <c r="D8" s="3" t="s">
        <v>911</v>
      </c>
      <c r="E8" s="45" t="s">
        <v>955</v>
      </c>
      <c r="F8" s="142">
        <v>1300</v>
      </c>
    </row>
    <row r="9" spans="1:7">
      <c r="A9" s="44">
        <v>35019</v>
      </c>
      <c r="B9" s="45" t="s">
        <v>837</v>
      </c>
      <c r="C9" s="45" t="s">
        <v>838</v>
      </c>
      <c r="D9" s="45" t="s">
        <v>839</v>
      </c>
      <c r="E9" s="45" t="s">
        <v>397</v>
      </c>
      <c r="F9" s="56">
        <v>1000</v>
      </c>
    </row>
    <row r="10" spans="1:7">
      <c r="A10" s="44">
        <v>51364</v>
      </c>
      <c r="B10" s="45" t="s">
        <v>877</v>
      </c>
      <c r="C10" s="45" t="s">
        <v>878</v>
      </c>
      <c r="D10" s="45" t="s">
        <v>879</v>
      </c>
      <c r="E10" s="45" t="s">
        <v>397</v>
      </c>
      <c r="F10" s="56">
        <v>500</v>
      </c>
    </row>
    <row r="11" spans="1:7">
      <c r="A11" s="44">
        <v>40592</v>
      </c>
      <c r="B11" s="45" t="s">
        <v>379</v>
      </c>
      <c r="C11" s="45" t="s">
        <v>312</v>
      </c>
      <c r="D11" s="45" t="s">
        <v>86</v>
      </c>
      <c r="E11" s="45" t="s">
        <v>397</v>
      </c>
      <c r="F11" s="56">
        <v>500</v>
      </c>
    </row>
    <row r="12" spans="1:7">
      <c r="A12" s="44"/>
      <c r="B12" s="45"/>
      <c r="C12" s="45"/>
      <c r="D12" s="45"/>
      <c r="E12" s="45"/>
      <c r="F12" s="56"/>
    </row>
    <row r="13" spans="1:7">
      <c r="F13" s="4">
        <f>SUM(F5:F11)</f>
        <v>4224</v>
      </c>
    </row>
    <row r="14" spans="1:7">
      <c r="G14" s="3"/>
    </row>
    <row r="111" spans="2:3">
      <c r="B111" s="30" t="s">
        <v>26</v>
      </c>
      <c r="C111" s="29" t="e">
        <f>#REF!+#REF!+#REF!+#REF!</f>
        <v>#REF!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opLeftCell="A19" workbookViewId="0">
      <selection activeCell="A10" sqref="A10"/>
    </sheetView>
  </sheetViews>
  <sheetFormatPr defaultRowHeight="15"/>
  <cols>
    <col min="1" max="1" width="9.140625" style="141"/>
    <col min="2" max="2" width="46.7109375" style="33" bestFit="1" customWidth="1"/>
    <col min="3" max="3" width="24.42578125" style="59" customWidth="1"/>
    <col min="4" max="4" width="25.85546875" style="90" customWidth="1"/>
    <col min="5" max="5" width="32.42578125" style="46" customWidth="1"/>
    <col min="6" max="6" width="9.85546875" style="33" customWidth="1"/>
    <col min="7" max="16384" width="9.140625" style="33"/>
  </cols>
  <sheetData>
    <row r="1" spans="1:6" ht="15.75">
      <c r="A1" s="47" t="s">
        <v>9</v>
      </c>
      <c r="B1" s="13"/>
    </row>
    <row r="2" spans="1:6" ht="15.75">
      <c r="A2" s="47" t="s">
        <v>10</v>
      </c>
      <c r="B2" s="13"/>
    </row>
    <row r="3" spans="1:6" ht="15.75">
      <c r="A3" s="47" t="s">
        <v>938</v>
      </c>
      <c r="B3" s="13"/>
    </row>
    <row r="4" spans="1:6" s="48" customFormat="1" ht="25.5" customHeight="1">
      <c r="A4" s="49" t="s">
        <v>0</v>
      </c>
      <c r="B4" s="49" t="s">
        <v>11</v>
      </c>
      <c r="C4" s="50" t="s">
        <v>12</v>
      </c>
      <c r="D4" s="91" t="s">
        <v>13</v>
      </c>
      <c r="E4" s="50" t="s">
        <v>14</v>
      </c>
      <c r="F4" s="51" t="s">
        <v>16</v>
      </c>
    </row>
    <row r="5" spans="1:6" ht="16.5" customHeight="1">
      <c r="A5" s="139">
        <v>1162</v>
      </c>
      <c r="B5" s="34" t="s">
        <v>163</v>
      </c>
      <c r="C5" s="92">
        <v>7200</v>
      </c>
      <c r="D5" s="35">
        <v>0</v>
      </c>
      <c r="E5" s="9">
        <f>C5-D5</f>
        <v>7200</v>
      </c>
      <c r="F5" s="10">
        <v>0</v>
      </c>
    </row>
    <row r="6" spans="1:6">
      <c r="A6" s="140">
        <v>54777</v>
      </c>
      <c r="B6" s="8" t="s">
        <v>167</v>
      </c>
      <c r="C6" s="92">
        <v>2900</v>
      </c>
      <c r="D6" s="35">
        <v>0</v>
      </c>
      <c r="E6" s="9">
        <f t="shared" ref="E6:E31" si="0">C6-D6</f>
        <v>2900</v>
      </c>
      <c r="F6" s="10">
        <v>0</v>
      </c>
    </row>
    <row r="7" spans="1:6">
      <c r="A7" s="139">
        <v>69953</v>
      </c>
      <c r="B7" s="8" t="s">
        <v>168</v>
      </c>
      <c r="C7" s="92">
        <v>1000</v>
      </c>
      <c r="D7" s="35">
        <v>0</v>
      </c>
      <c r="E7" s="9">
        <f t="shared" si="0"/>
        <v>1000</v>
      </c>
      <c r="F7" s="10">
        <v>0</v>
      </c>
    </row>
    <row r="8" spans="1:6">
      <c r="A8" s="140">
        <v>53973</v>
      </c>
      <c r="B8" s="8" t="s">
        <v>166</v>
      </c>
      <c r="C8" s="92">
        <v>6300</v>
      </c>
      <c r="D8" s="35">
        <v>0</v>
      </c>
      <c r="E8" s="9">
        <f t="shared" si="0"/>
        <v>6300</v>
      </c>
      <c r="F8" s="10">
        <v>0</v>
      </c>
    </row>
    <row r="9" spans="1:6">
      <c r="A9" s="139">
        <v>40730</v>
      </c>
      <c r="B9" s="13" t="s">
        <v>169</v>
      </c>
      <c r="C9" s="92">
        <v>5250</v>
      </c>
      <c r="D9" s="35">
        <v>0</v>
      </c>
      <c r="E9" s="9">
        <f t="shared" si="0"/>
        <v>5250</v>
      </c>
      <c r="F9" s="10">
        <v>0</v>
      </c>
    </row>
    <row r="10" spans="1:6">
      <c r="A10" s="139">
        <v>34937</v>
      </c>
      <c r="B10" s="13" t="s">
        <v>165</v>
      </c>
      <c r="C10" s="92">
        <v>3300</v>
      </c>
      <c r="D10" s="35">
        <v>0</v>
      </c>
      <c r="E10" s="9">
        <f t="shared" si="0"/>
        <v>3300</v>
      </c>
      <c r="F10" s="10">
        <v>0</v>
      </c>
    </row>
    <row r="11" spans="1:6">
      <c r="A11" s="139">
        <v>17045</v>
      </c>
      <c r="B11" s="13" t="s">
        <v>164</v>
      </c>
      <c r="C11" s="92">
        <v>3100</v>
      </c>
      <c r="D11" s="35">
        <v>0</v>
      </c>
      <c r="E11" s="9">
        <f t="shared" si="0"/>
        <v>3100</v>
      </c>
      <c r="F11" s="10">
        <v>0</v>
      </c>
    </row>
    <row r="12" spans="1:6">
      <c r="A12" s="139">
        <v>54501</v>
      </c>
      <c r="B12" s="13" t="s">
        <v>171</v>
      </c>
      <c r="C12" s="92">
        <v>2100</v>
      </c>
      <c r="D12" s="35">
        <v>0</v>
      </c>
      <c r="E12" s="9">
        <f t="shared" si="0"/>
        <v>2100</v>
      </c>
      <c r="F12" s="10">
        <v>0</v>
      </c>
    </row>
    <row r="13" spans="1:6">
      <c r="A13" s="139">
        <v>57822</v>
      </c>
      <c r="B13" s="13" t="s">
        <v>275</v>
      </c>
      <c r="C13" s="92">
        <v>2000</v>
      </c>
      <c r="D13" s="35">
        <v>0</v>
      </c>
      <c r="E13" s="9">
        <f t="shared" si="0"/>
        <v>2000</v>
      </c>
      <c r="F13" s="10">
        <v>0</v>
      </c>
    </row>
    <row r="14" spans="1:6">
      <c r="A14" s="139">
        <v>6720</v>
      </c>
      <c r="B14" s="13" t="s">
        <v>939</v>
      </c>
      <c r="C14" s="92">
        <v>1600</v>
      </c>
      <c r="D14" s="35">
        <v>0</v>
      </c>
      <c r="E14" s="9">
        <f t="shared" si="0"/>
        <v>1600</v>
      </c>
      <c r="F14" s="10">
        <v>0</v>
      </c>
    </row>
    <row r="15" spans="1:6">
      <c r="A15" s="139">
        <v>14085</v>
      </c>
      <c r="B15" s="13" t="s">
        <v>940</v>
      </c>
      <c r="C15" s="92">
        <v>1500</v>
      </c>
      <c r="D15" s="35">
        <v>0</v>
      </c>
      <c r="E15" s="9">
        <f t="shared" si="0"/>
        <v>1500</v>
      </c>
      <c r="F15" s="10">
        <v>0</v>
      </c>
    </row>
    <row r="16" spans="1:6">
      <c r="A16" s="139">
        <v>38553</v>
      </c>
      <c r="B16" s="13" t="s">
        <v>170</v>
      </c>
      <c r="C16" s="92">
        <v>1500</v>
      </c>
      <c r="D16" s="35">
        <v>0</v>
      </c>
      <c r="E16" s="9">
        <f t="shared" si="0"/>
        <v>1500</v>
      </c>
      <c r="F16" s="10">
        <v>0</v>
      </c>
    </row>
    <row r="17" spans="1:6">
      <c r="A17" s="139">
        <v>34948</v>
      </c>
      <c r="B17" s="13" t="s">
        <v>941</v>
      </c>
      <c r="C17" s="92">
        <v>1480</v>
      </c>
      <c r="D17" s="35">
        <v>0</v>
      </c>
      <c r="E17" s="9">
        <f t="shared" si="0"/>
        <v>1480</v>
      </c>
      <c r="F17" s="10">
        <v>0</v>
      </c>
    </row>
    <row r="18" spans="1:6">
      <c r="A18" s="139">
        <v>56393</v>
      </c>
      <c r="B18" s="13" t="s">
        <v>942</v>
      </c>
      <c r="C18" s="92">
        <v>1400</v>
      </c>
      <c r="D18" s="35">
        <v>0</v>
      </c>
      <c r="E18" s="9">
        <f t="shared" si="0"/>
        <v>1400</v>
      </c>
      <c r="F18" s="10">
        <v>0</v>
      </c>
    </row>
    <row r="19" spans="1:6">
      <c r="A19" s="139">
        <v>66915</v>
      </c>
      <c r="B19" s="13" t="s">
        <v>274</v>
      </c>
      <c r="C19" s="92">
        <v>1300</v>
      </c>
      <c r="D19" s="35">
        <v>0</v>
      </c>
      <c r="E19" s="9">
        <f t="shared" si="0"/>
        <v>1300</v>
      </c>
      <c r="F19" s="10">
        <v>0</v>
      </c>
    </row>
    <row r="20" spans="1:6">
      <c r="A20" s="140">
        <v>37932</v>
      </c>
      <c r="B20" s="13" t="s">
        <v>943</v>
      </c>
      <c r="C20" s="92">
        <v>1100</v>
      </c>
      <c r="D20" s="35">
        <v>0</v>
      </c>
      <c r="E20" s="9">
        <f t="shared" si="0"/>
        <v>1100</v>
      </c>
      <c r="F20" s="10">
        <v>0</v>
      </c>
    </row>
    <row r="21" spans="1:6">
      <c r="A21" s="139">
        <v>22005</v>
      </c>
      <c r="B21" s="13" t="s">
        <v>944</v>
      </c>
      <c r="C21" s="92">
        <v>1000</v>
      </c>
      <c r="D21" s="35">
        <v>0</v>
      </c>
      <c r="E21" s="9">
        <f t="shared" si="0"/>
        <v>1000</v>
      </c>
      <c r="F21" s="10">
        <v>0</v>
      </c>
    </row>
    <row r="22" spans="1:6">
      <c r="A22" s="139">
        <v>8141</v>
      </c>
      <c r="B22" s="13" t="s">
        <v>945</v>
      </c>
      <c r="C22" s="92">
        <v>900</v>
      </c>
      <c r="D22" s="35">
        <v>0</v>
      </c>
      <c r="E22" s="9">
        <f t="shared" si="0"/>
        <v>900</v>
      </c>
      <c r="F22" s="10">
        <v>0</v>
      </c>
    </row>
    <row r="23" spans="1:6">
      <c r="A23" s="139">
        <v>7660</v>
      </c>
      <c r="B23" s="13" t="s">
        <v>946</v>
      </c>
      <c r="C23" s="92">
        <v>900</v>
      </c>
      <c r="D23" s="35">
        <v>0</v>
      </c>
      <c r="E23" s="9">
        <f t="shared" si="0"/>
        <v>900</v>
      </c>
      <c r="F23" s="10">
        <v>0</v>
      </c>
    </row>
    <row r="24" spans="1:6">
      <c r="A24" s="139">
        <v>7851</v>
      </c>
      <c r="B24" s="13" t="s">
        <v>947</v>
      </c>
      <c r="C24" s="92">
        <v>860</v>
      </c>
      <c r="D24" s="35">
        <v>0</v>
      </c>
      <c r="E24" s="9">
        <f t="shared" si="0"/>
        <v>860</v>
      </c>
      <c r="F24" s="10">
        <v>0</v>
      </c>
    </row>
    <row r="25" spans="1:6">
      <c r="A25" s="139">
        <v>40957</v>
      </c>
      <c r="B25" s="13" t="s">
        <v>948</v>
      </c>
      <c r="C25" s="92">
        <v>800</v>
      </c>
      <c r="D25" s="35">
        <v>0</v>
      </c>
      <c r="E25" s="9">
        <f t="shared" si="0"/>
        <v>800</v>
      </c>
      <c r="F25" s="10">
        <v>0</v>
      </c>
    </row>
    <row r="26" spans="1:6">
      <c r="A26" s="140">
        <v>51390</v>
      </c>
      <c r="B26" s="13" t="s">
        <v>949</v>
      </c>
      <c r="C26" s="92">
        <v>700</v>
      </c>
      <c r="D26" s="35">
        <v>0</v>
      </c>
      <c r="E26" s="9">
        <f t="shared" si="0"/>
        <v>700</v>
      </c>
      <c r="F26" s="10">
        <v>0</v>
      </c>
    </row>
    <row r="27" spans="1:6">
      <c r="A27" s="140">
        <v>39374</v>
      </c>
      <c r="B27" s="13" t="s">
        <v>950</v>
      </c>
      <c r="C27" s="92">
        <v>660</v>
      </c>
      <c r="D27" s="35">
        <v>0</v>
      </c>
      <c r="E27" s="9">
        <f t="shared" si="0"/>
        <v>660</v>
      </c>
      <c r="F27" s="10">
        <v>0</v>
      </c>
    </row>
    <row r="28" spans="1:6">
      <c r="A28" s="140">
        <v>17801</v>
      </c>
      <c r="B28" s="13" t="s">
        <v>951</v>
      </c>
      <c r="C28" s="92">
        <v>600</v>
      </c>
      <c r="D28" s="35">
        <v>0</v>
      </c>
      <c r="E28" s="9">
        <f t="shared" si="0"/>
        <v>600</v>
      </c>
      <c r="F28" s="10">
        <v>0</v>
      </c>
    </row>
    <row r="29" spans="1:6">
      <c r="A29" s="140">
        <v>17223</v>
      </c>
      <c r="B29" s="13" t="s">
        <v>952</v>
      </c>
      <c r="C29" s="92">
        <v>600</v>
      </c>
      <c r="D29" s="35">
        <v>0</v>
      </c>
      <c r="E29" s="9">
        <f t="shared" si="0"/>
        <v>600</v>
      </c>
      <c r="F29" s="10">
        <v>0</v>
      </c>
    </row>
    <row r="30" spans="1:6">
      <c r="A30" s="140">
        <v>13983</v>
      </c>
      <c r="B30" s="13" t="s">
        <v>953</v>
      </c>
      <c r="C30" s="92">
        <v>560</v>
      </c>
      <c r="D30" s="35">
        <v>0</v>
      </c>
      <c r="E30" s="9">
        <f t="shared" si="0"/>
        <v>560</v>
      </c>
      <c r="F30" s="10">
        <v>0</v>
      </c>
    </row>
    <row r="31" spans="1:6">
      <c r="A31" s="140">
        <v>28737</v>
      </c>
      <c r="B31" s="13" t="s">
        <v>954</v>
      </c>
      <c r="C31" s="92">
        <v>500</v>
      </c>
      <c r="D31" s="35">
        <v>0</v>
      </c>
      <c r="E31" s="9">
        <f t="shared" si="0"/>
        <v>500</v>
      </c>
      <c r="F31" s="10">
        <v>0</v>
      </c>
    </row>
    <row r="32" spans="1:6">
      <c r="A32" s="54"/>
      <c r="B32" s="54"/>
      <c r="C32" s="55">
        <f>SUM(C5:C31)</f>
        <v>51110</v>
      </c>
      <c r="D32" s="55">
        <f>SUM(D5:D31)</f>
        <v>0</v>
      </c>
      <c r="E32" s="55">
        <f>SUM(E5:E31)</f>
        <v>51110</v>
      </c>
      <c r="F32" s="55">
        <f t="shared" ref="F32" si="1">SUM(F19:F31)</f>
        <v>0</v>
      </c>
    </row>
  </sheetData>
  <autoFilter ref="A4:F4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workbookViewId="0">
      <selection activeCell="A10" sqref="A10"/>
    </sheetView>
  </sheetViews>
  <sheetFormatPr defaultRowHeight="15"/>
  <cols>
    <col min="2" max="2" width="46.7109375" bestFit="1" customWidth="1"/>
    <col min="3" max="3" width="12.85546875" customWidth="1"/>
    <col min="4" max="4" width="13.85546875" style="4" customWidth="1"/>
    <col min="5" max="5" width="15.7109375" customWidth="1"/>
    <col min="6" max="6" width="16.85546875" customWidth="1"/>
    <col min="7" max="7" width="12.7109375" customWidth="1"/>
    <col min="8" max="8" width="12.5703125" customWidth="1"/>
    <col min="10" max="10" width="12.140625" customWidth="1"/>
  </cols>
  <sheetData>
    <row r="1" spans="1:10" ht="15.75">
      <c r="A1" s="2" t="s">
        <v>9</v>
      </c>
      <c r="B1" s="3"/>
      <c r="C1" s="11"/>
      <c r="D1" s="12"/>
      <c r="E1" s="11"/>
      <c r="F1" s="11"/>
      <c r="G1" s="12"/>
      <c r="H1" s="11"/>
      <c r="I1" s="3"/>
    </row>
    <row r="2" spans="1:10" ht="15.75">
      <c r="A2" s="2" t="str">
        <f>GCEP!A3</f>
        <v xml:space="preserve">AS OF PAY-OUT PERIOD: MAY 03- MAY 09, 2014        </v>
      </c>
      <c r="B2" s="3"/>
      <c r="C2" s="11"/>
      <c r="D2" s="12"/>
      <c r="E2" s="11"/>
      <c r="F2" s="11"/>
      <c r="G2" s="12"/>
      <c r="H2" s="11"/>
      <c r="I2" s="3"/>
    </row>
    <row r="3" spans="1:10" ht="15.75">
      <c r="A3" s="3"/>
      <c r="B3" s="3"/>
      <c r="C3" s="11"/>
      <c r="D3" s="12"/>
      <c r="E3" s="11"/>
      <c r="F3" s="11"/>
      <c r="G3" s="12"/>
      <c r="H3" s="11"/>
      <c r="I3" s="3"/>
    </row>
    <row r="4" spans="1:10" ht="30">
      <c r="A4" s="5" t="s">
        <v>0</v>
      </c>
      <c r="B4" s="5" t="s">
        <v>11</v>
      </c>
      <c r="C4" s="7" t="s">
        <v>20</v>
      </c>
      <c r="D4" s="6" t="s">
        <v>17</v>
      </c>
      <c r="E4" s="7" t="s">
        <v>18</v>
      </c>
      <c r="F4" s="7" t="s">
        <v>19</v>
      </c>
      <c r="G4" s="6" t="s">
        <v>13</v>
      </c>
      <c r="H4" s="7" t="s">
        <v>14</v>
      </c>
      <c r="I4" s="7" t="s">
        <v>16</v>
      </c>
      <c r="J4" s="7" t="s">
        <v>15</v>
      </c>
    </row>
    <row r="5" spans="1:10">
      <c r="A5" s="33">
        <v>66915</v>
      </c>
      <c r="B5" s="33" t="s">
        <v>274</v>
      </c>
      <c r="C5" s="53">
        <v>1000</v>
      </c>
      <c r="D5" s="53">
        <v>0</v>
      </c>
      <c r="E5" s="53">
        <v>0</v>
      </c>
      <c r="F5" s="14">
        <f>C5+D5+E5</f>
        <v>1000</v>
      </c>
      <c r="G5" s="15"/>
      <c r="H5" s="16">
        <f>F5-G5</f>
        <v>1000</v>
      </c>
      <c r="I5" s="18">
        <v>0</v>
      </c>
    </row>
    <row r="6" spans="1:10">
      <c r="A6">
        <v>1162</v>
      </c>
      <c r="B6" t="s">
        <v>163</v>
      </c>
      <c r="C6" s="53">
        <v>5000</v>
      </c>
      <c r="D6" s="53">
        <v>7000</v>
      </c>
      <c r="E6" s="53">
        <v>0</v>
      </c>
      <c r="F6" s="14">
        <f t="shared" ref="F6:F17" si="0">C6+D6+E6</f>
        <v>12000</v>
      </c>
      <c r="G6" s="15"/>
      <c r="H6" s="16">
        <f t="shared" ref="H6:H17" si="1">F6-G6</f>
        <v>12000</v>
      </c>
      <c r="I6" s="18">
        <v>0</v>
      </c>
    </row>
    <row r="7" spans="1:10">
      <c r="A7">
        <v>70721</v>
      </c>
      <c r="B7" t="s">
        <v>937</v>
      </c>
      <c r="C7" s="53">
        <v>1000</v>
      </c>
      <c r="D7" s="53">
        <v>0</v>
      </c>
      <c r="E7" s="53">
        <v>0</v>
      </c>
      <c r="F7" s="14">
        <f t="shared" si="0"/>
        <v>1000</v>
      </c>
      <c r="G7" s="15"/>
      <c r="H7" s="16">
        <f t="shared" si="1"/>
        <v>1000</v>
      </c>
      <c r="I7" s="18">
        <v>0</v>
      </c>
    </row>
    <row r="8" spans="1:10">
      <c r="A8">
        <v>34937</v>
      </c>
      <c r="B8" t="s">
        <v>165</v>
      </c>
      <c r="C8" s="53">
        <v>5000</v>
      </c>
      <c r="D8" s="53">
        <v>0</v>
      </c>
      <c r="E8" s="53">
        <v>0</v>
      </c>
      <c r="F8" s="14">
        <f t="shared" si="0"/>
        <v>5000</v>
      </c>
      <c r="G8" s="15"/>
      <c r="H8" s="16">
        <f t="shared" si="1"/>
        <v>5000</v>
      </c>
      <c r="I8" s="18">
        <v>0</v>
      </c>
    </row>
    <row r="9" spans="1:10">
      <c r="A9">
        <v>38553</v>
      </c>
      <c r="B9" t="s">
        <v>170</v>
      </c>
      <c r="C9" s="53">
        <v>2000</v>
      </c>
      <c r="D9" s="53">
        <v>0</v>
      </c>
      <c r="E9" s="53">
        <v>0</v>
      </c>
      <c r="F9" s="14">
        <f t="shared" si="0"/>
        <v>2000</v>
      </c>
      <c r="G9" s="15"/>
      <c r="H9" s="16">
        <f t="shared" si="1"/>
        <v>2000</v>
      </c>
      <c r="I9" s="18">
        <v>0</v>
      </c>
    </row>
    <row r="10" spans="1:10">
      <c r="A10">
        <v>53973</v>
      </c>
      <c r="B10" t="s">
        <v>166</v>
      </c>
      <c r="C10" s="53">
        <v>3000</v>
      </c>
      <c r="D10" s="53">
        <v>2000</v>
      </c>
      <c r="E10" s="53">
        <v>0</v>
      </c>
      <c r="F10" s="14">
        <f t="shared" si="0"/>
        <v>5000</v>
      </c>
      <c r="G10" s="15"/>
      <c r="H10" s="16">
        <f t="shared" si="1"/>
        <v>5000</v>
      </c>
      <c r="I10" s="18">
        <v>0</v>
      </c>
    </row>
    <row r="11" spans="1:10">
      <c r="A11">
        <v>54501</v>
      </c>
      <c r="B11" t="s">
        <v>171</v>
      </c>
      <c r="C11" s="53">
        <v>3000</v>
      </c>
      <c r="D11" s="53">
        <v>0</v>
      </c>
      <c r="E11" s="53">
        <v>0</v>
      </c>
      <c r="F11" s="14">
        <f t="shared" si="0"/>
        <v>3000</v>
      </c>
      <c r="G11" s="15"/>
      <c r="H11" s="16">
        <f t="shared" si="1"/>
        <v>3000</v>
      </c>
      <c r="I11" s="18">
        <v>0</v>
      </c>
    </row>
    <row r="12" spans="1:10">
      <c r="A12">
        <v>54777</v>
      </c>
      <c r="B12" t="s">
        <v>167</v>
      </c>
      <c r="C12" s="53">
        <v>3000</v>
      </c>
      <c r="D12" s="53">
        <v>1000</v>
      </c>
      <c r="E12" s="53">
        <v>0</v>
      </c>
      <c r="F12" s="14">
        <f t="shared" si="0"/>
        <v>4000</v>
      </c>
      <c r="G12" s="15"/>
      <c r="H12" s="16">
        <f t="shared" si="1"/>
        <v>4000</v>
      </c>
      <c r="I12" s="18">
        <v>0</v>
      </c>
    </row>
    <row r="13" spans="1:10">
      <c r="A13">
        <v>57822</v>
      </c>
      <c r="B13" t="s">
        <v>275</v>
      </c>
      <c r="C13" s="53">
        <v>2000</v>
      </c>
      <c r="D13" s="53">
        <v>0</v>
      </c>
      <c r="E13" s="53">
        <v>0</v>
      </c>
      <c r="F13" s="14">
        <f t="shared" si="0"/>
        <v>2000</v>
      </c>
      <c r="G13" s="15"/>
      <c r="H13" s="16">
        <f t="shared" si="1"/>
        <v>2000</v>
      </c>
      <c r="I13" s="18">
        <v>0</v>
      </c>
    </row>
    <row r="14" spans="1:10">
      <c r="A14">
        <v>17045</v>
      </c>
      <c r="B14" t="s">
        <v>164</v>
      </c>
      <c r="C14" s="53">
        <v>0</v>
      </c>
      <c r="D14" s="53">
        <v>1000</v>
      </c>
      <c r="E14" s="53">
        <v>0</v>
      </c>
      <c r="F14" s="14">
        <f t="shared" si="0"/>
        <v>1000</v>
      </c>
      <c r="G14" s="15"/>
      <c r="H14" s="16">
        <f t="shared" si="1"/>
        <v>1000</v>
      </c>
      <c r="I14" s="18">
        <v>0</v>
      </c>
    </row>
    <row r="15" spans="1:10">
      <c r="A15">
        <v>40730</v>
      </c>
      <c r="B15" t="s">
        <v>169</v>
      </c>
      <c r="C15" s="53">
        <v>0</v>
      </c>
      <c r="D15" s="53">
        <v>4000</v>
      </c>
      <c r="E15" s="53">
        <v>0</v>
      </c>
      <c r="F15" s="14">
        <f t="shared" si="0"/>
        <v>4000</v>
      </c>
      <c r="G15" s="15"/>
      <c r="H15" s="16">
        <f t="shared" si="1"/>
        <v>4000</v>
      </c>
      <c r="I15" s="18">
        <v>0</v>
      </c>
    </row>
    <row r="16" spans="1:10">
      <c r="A16">
        <v>69953</v>
      </c>
      <c r="B16" t="s">
        <v>168</v>
      </c>
      <c r="C16" s="53">
        <v>0</v>
      </c>
      <c r="D16" s="53">
        <v>1000</v>
      </c>
      <c r="E16" s="53">
        <v>0</v>
      </c>
      <c r="F16" s="14">
        <f t="shared" si="0"/>
        <v>1000</v>
      </c>
      <c r="G16" s="15"/>
      <c r="H16" s="16">
        <f t="shared" si="1"/>
        <v>1000</v>
      </c>
      <c r="I16" s="18">
        <v>0</v>
      </c>
    </row>
    <row r="17" spans="1:9">
      <c r="C17" s="53"/>
      <c r="D17" s="53"/>
      <c r="E17" s="53">
        <v>0</v>
      </c>
      <c r="F17" s="14">
        <f t="shared" si="0"/>
        <v>0</v>
      </c>
      <c r="G17" s="15"/>
      <c r="H17" s="16">
        <f t="shared" si="1"/>
        <v>0</v>
      </c>
      <c r="I17" s="18">
        <v>0</v>
      </c>
    </row>
    <row r="18" spans="1:9">
      <c r="A18" s="54"/>
      <c r="B18" s="54"/>
      <c r="C18" s="55">
        <f t="shared" ref="C18:H18" si="2">SUM(C5:C17)</f>
        <v>25000</v>
      </c>
      <c r="D18" s="55">
        <f t="shared" si="2"/>
        <v>16000</v>
      </c>
      <c r="E18" s="55">
        <f t="shared" si="2"/>
        <v>0</v>
      </c>
      <c r="F18" s="55">
        <f t="shared" si="2"/>
        <v>41000</v>
      </c>
      <c r="G18" s="55">
        <f t="shared" si="2"/>
        <v>0</v>
      </c>
      <c r="H18" s="55">
        <f t="shared" si="2"/>
        <v>41000</v>
      </c>
    </row>
    <row r="107" spans="2:6" ht="15.75">
      <c r="B107" t="s">
        <v>29</v>
      </c>
      <c r="C107" s="52"/>
      <c r="F107">
        <v>1</v>
      </c>
    </row>
    <row r="108" spans="2:6" ht="15.75">
      <c r="B108" t="s">
        <v>29</v>
      </c>
      <c r="C108" s="52"/>
      <c r="F108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>
      <pane ySplit="4" topLeftCell="A243" activePane="bottomLeft" state="frozen"/>
      <selection activeCell="M1" sqref="M1"/>
      <selection pane="bottomLeft" activeCell="J255" sqref="J255"/>
    </sheetView>
  </sheetViews>
  <sheetFormatPr defaultRowHeight="15"/>
  <cols>
    <col min="2" max="2" width="16.42578125" bestFit="1" customWidth="1"/>
    <col min="3" max="3" width="25.42578125" customWidth="1"/>
    <col min="4" max="4" width="18.42578125" bestFit="1" customWidth="1"/>
    <col min="5" max="5" width="13.140625" style="4" customWidth="1"/>
    <col min="6" max="6" width="11.7109375" style="4" customWidth="1"/>
    <col min="7" max="7" width="13.5703125" style="4" customWidth="1"/>
    <col min="8" max="8" width="12.85546875" style="4" customWidth="1"/>
    <col min="9" max="9" width="13" style="4" customWidth="1"/>
    <col min="10" max="12" width="11.7109375" style="4" customWidth="1"/>
    <col min="13" max="13" width="13.140625" style="4" customWidth="1"/>
    <col min="14" max="14" width="24" bestFit="1" customWidth="1"/>
    <col min="15" max="15" width="16.28515625" bestFit="1" customWidth="1"/>
    <col min="16" max="16" width="7.28515625" bestFit="1" customWidth="1"/>
    <col min="17" max="17" width="26.42578125" customWidth="1"/>
    <col min="18" max="18" width="14.42578125" style="31" customWidth="1"/>
    <col min="19" max="19" width="13.85546875" style="24" customWidth="1"/>
    <col min="20" max="20" width="13.28515625" customWidth="1"/>
    <col min="21" max="22" width="10.7109375" bestFit="1" customWidth="1"/>
    <col min="23" max="23" width="27.7109375" customWidth="1"/>
  </cols>
  <sheetData>
    <row r="1" spans="1:23" ht="15.75">
      <c r="A1" s="2" t="s">
        <v>9</v>
      </c>
      <c r="B1" s="3"/>
    </row>
    <row r="2" spans="1:23" ht="15.75">
      <c r="A2" s="2" t="str">
        <f>GCEP!A3</f>
        <v xml:space="preserve">AS OF PAY-OUT PERIOD: MAY 03- MAY 09, 2014        </v>
      </c>
      <c r="B2" s="3"/>
    </row>
    <row r="4" spans="1:23" ht="39" customHeight="1">
      <c r="A4" s="185" t="s">
        <v>958</v>
      </c>
      <c r="B4" s="186" t="s">
        <v>959</v>
      </c>
      <c r="C4" s="186" t="s">
        <v>960</v>
      </c>
      <c r="D4" s="186" t="s">
        <v>961</v>
      </c>
      <c r="E4" s="187" t="s">
        <v>962</v>
      </c>
      <c r="F4" s="187" t="s">
        <v>963</v>
      </c>
      <c r="G4" s="187" t="s">
        <v>964</v>
      </c>
      <c r="H4" s="187" t="s">
        <v>965</v>
      </c>
      <c r="I4" s="187" t="s">
        <v>966</v>
      </c>
      <c r="J4" s="1" t="s">
        <v>967</v>
      </c>
      <c r="K4" s="1" t="s">
        <v>968</v>
      </c>
      <c r="L4" s="19" t="s">
        <v>969</v>
      </c>
      <c r="M4" s="188" t="s">
        <v>970</v>
      </c>
      <c r="N4" s="189" t="s">
        <v>8</v>
      </c>
      <c r="O4" s="190" t="s">
        <v>971</v>
      </c>
      <c r="P4" s="191" t="s">
        <v>972</v>
      </c>
      <c r="Q4" s="192" t="s">
        <v>973</v>
      </c>
      <c r="R4" s="193" t="s">
        <v>974</v>
      </c>
      <c r="S4" s="194" t="s">
        <v>798</v>
      </c>
      <c r="T4" s="195" t="s">
        <v>975</v>
      </c>
      <c r="U4" s="194" t="s">
        <v>976</v>
      </c>
      <c r="V4" s="194" t="s">
        <v>977</v>
      </c>
      <c r="W4" s="194" t="s">
        <v>15</v>
      </c>
    </row>
    <row r="5" spans="1:23" s="17" customFormat="1" ht="15.75">
      <c r="A5" s="60">
        <v>56394</v>
      </c>
      <c r="B5" s="36" t="s">
        <v>398</v>
      </c>
      <c r="C5" s="36" t="s">
        <v>399</v>
      </c>
      <c r="D5" s="36" t="s">
        <v>400</v>
      </c>
      <c r="E5" s="69">
        <v>1000</v>
      </c>
      <c r="F5" s="38">
        <v>0</v>
      </c>
      <c r="G5" s="38">
        <f t="shared" ref="G5:G36" si="0">E5-F5</f>
        <v>1000</v>
      </c>
      <c r="H5" s="70">
        <v>100</v>
      </c>
      <c r="I5" s="38">
        <f t="shared" ref="I5:I36" si="1">G5-H5</f>
        <v>900</v>
      </c>
      <c r="J5" s="70">
        <v>1</v>
      </c>
      <c r="K5" s="41">
        <v>0</v>
      </c>
      <c r="L5" s="130">
        <v>200</v>
      </c>
      <c r="M5" s="38">
        <f t="shared" ref="M5:M36" si="2">I5-J5-K5-L5</f>
        <v>699</v>
      </c>
      <c r="N5" s="41" t="s">
        <v>401</v>
      </c>
      <c r="O5" s="41" t="s">
        <v>402</v>
      </c>
      <c r="P5" s="42" t="s">
        <v>64</v>
      </c>
      <c r="Q5" s="169" t="s">
        <v>80</v>
      </c>
      <c r="R5" s="180">
        <v>0</v>
      </c>
      <c r="S5" s="182">
        <v>0</v>
      </c>
      <c r="T5" s="145">
        <v>0</v>
      </c>
      <c r="U5" s="32">
        <v>41762</v>
      </c>
      <c r="V5" s="32">
        <v>41768</v>
      </c>
      <c r="W5" s="33"/>
    </row>
    <row r="6" spans="1:23" s="17" customFormat="1" ht="15.75">
      <c r="A6" s="60">
        <v>10379</v>
      </c>
      <c r="B6" s="36" t="s">
        <v>382</v>
      </c>
      <c r="C6" s="36" t="s">
        <v>403</v>
      </c>
      <c r="D6" s="36" t="s">
        <v>404</v>
      </c>
      <c r="E6" s="37">
        <v>2000</v>
      </c>
      <c r="F6" s="38">
        <v>0</v>
      </c>
      <c r="G6" s="38">
        <f t="shared" si="0"/>
        <v>2000</v>
      </c>
      <c r="H6" s="39">
        <v>200</v>
      </c>
      <c r="I6" s="38">
        <f t="shared" si="1"/>
        <v>1800</v>
      </c>
      <c r="J6" s="39">
        <v>2</v>
      </c>
      <c r="K6" s="41">
        <v>0</v>
      </c>
      <c r="L6" s="129">
        <v>200</v>
      </c>
      <c r="M6" s="38">
        <f t="shared" si="2"/>
        <v>1598</v>
      </c>
      <c r="N6" s="63" t="s">
        <v>405</v>
      </c>
      <c r="O6" s="63" t="s">
        <v>406</v>
      </c>
      <c r="P6" s="61" t="s">
        <v>64</v>
      </c>
      <c r="Q6" s="170" t="s">
        <v>70</v>
      </c>
      <c r="R6" s="180">
        <v>0</v>
      </c>
      <c r="S6" s="182">
        <v>0</v>
      </c>
      <c r="T6" s="145">
        <v>0</v>
      </c>
      <c r="U6" s="32">
        <v>41762</v>
      </c>
      <c r="V6" s="32">
        <v>41768</v>
      </c>
      <c r="W6" s="33"/>
    </row>
    <row r="7" spans="1:23" s="17" customFormat="1" ht="15.75">
      <c r="A7" s="60">
        <v>65784</v>
      </c>
      <c r="B7" s="36" t="s">
        <v>407</v>
      </c>
      <c r="C7" s="36" t="s">
        <v>408</v>
      </c>
      <c r="D7" s="36" t="s">
        <v>409</v>
      </c>
      <c r="E7" s="37">
        <v>600</v>
      </c>
      <c r="F7" s="38">
        <v>0</v>
      </c>
      <c r="G7" s="38">
        <f t="shared" si="0"/>
        <v>600</v>
      </c>
      <c r="H7" s="39">
        <v>60</v>
      </c>
      <c r="I7" s="38">
        <f t="shared" si="1"/>
        <v>540</v>
      </c>
      <c r="J7" s="39">
        <v>1</v>
      </c>
      <c r="K7" s="41">
        <v>0</v>
      </c>
      <c r="L7" s="129">
        <v>200</v>
      </c>
      <c r="M7" s="38">
        <f t="shared" si="2"/>
        <v>339</v>
      </c>
      <c r="N7" s="63" t="s">
        <v>410</v>
      </c>
      <c r="O7" s="63" t="s">
        <v>411</v>
      </c>
      <c r="P7" s="61" t="s">
        <v>46</v>
      </c>
      <c r="Q7" s="170" t="s">
        <v>83</v>
      </c>
      <c r="R7" s="180">
        <v>0</v>
      </c>
      <c r="S7" s="182">
        <v>0</v>
      </c>
      <c r="T7" s="145">
        <v>0</v>
      </c>
      <c r="U7" s="32">
        <v>41762</v>
      </c>
      <c r="V7" s="32">
        <v>41768</v>
      </c>
      <c r="W7" s="33"/>
    </row>
    <row r="8" spans="1:23" s="17" customFormat="1" ht="15.75">
      <c r="A8" s="60">
        <v>18895</v>
      </c>
      <c r="B8" s="36" t="s">
        <v>412</v>
      </c>
      <c r="C8" s="36" t="s">
        <v>413</v>
      </c>
      <c r="D8" s="36" t="s">
        <v>414</v>
      </c>
      <c r="E8" s="37">
        <v>2200</v>
      </c>
      <c r="F8" s="38">
        <v>0</v>
      </c>
      <c r="G8" s="38">
        <f t="shared" si="0"/>
        <v>2200</v>
      </c>
      <c r="H8" s="39">
        <v>220</v>
      </c>
      <c r="I8" s="38">
        <f t="shared" si="1"/>
        <v>1980</v>
      </c>
      <c r="J8" s="39">
        <v>3</v>
      </c>
      <c r="K8" s="41">
        <v>0</v>
      </c>
      <c r="L8" s="129">
        <v>200</v>
      </c>
      <c r="M8" s="38">
        <f t="shared" si="2"/>
        <v>1777</v>
      </c>
      <c r="N8" s="62" t="s">
        <v>415</v>
      </c>
      <c r="O8" s="63" t="s">
        <v>416</v>
      </c>
      <c r="P8" s="61" t="s">
        <v>64</v>
      </c>
      <c r="Q8" s="170" t="s">
        <v>80</v>
      </c>
      <c r="R8" s="180">
        <v>0</v>
      </c>
      <c r="S8" s="182">
        <v>0</v>
      </c>
      <c r="T8" s="145">
        <v>0</v>
      </c>
      <c r="U8" s="32">
        <v>41762</v>
      </c>
      <c r="V8" s="32">
        <v>41768</v>
      </c>
      <c r="W8" s="33"/>
    </row>
    <row r="9" spans="1:23" s="17" customFormat="1" ht="15.75">
      <c r="A9" s="60">
        <v>22511</v>
      </c>
      <c r="B9" s="36" t="s">
        <v>417</v>
      </c>
      <c r="C9" s="36" t="s">
        <v>418</v>
      </c>
      <c r="D9" s="36" t="s">
        <v>277</v>
      </c>
      <c r="E9" s="37">
        <v>1000</v>
      </c>
      <c r="F9" s="38">
        <v>0</v>
      </c>
      <c r="G9" s="38">
        <f t="shared" si="0"/>
        <v>1000</v>
      </c>
      <c r="H9" s="39">
        <v>100</v>
      </c>
      <c r="I9" s="38">
        <f t="shared" si="1"/>
        <v>900</v>
      </c>
      <c r="J9" s="39">
        <v>1</v>
      </c>
      <c r="K9" s="41">
        <v>0</v>
      </c>
      <c r="L9" s="129">
        <v>200</v>
      </c>
      <c r="M9" s="38">
        <f t="shared" si="2"/>
        <v>699</v>
      </c>
      <c r="N9" s="62" t="s">
        <v>419</v>
      </c>
      <c r="O9" s="63" t="s">
        <v>420</v>
      </c>
      <c r="P9" s="61" t="s">
        <v>42</v>
      </c>
      <c r="Q9" s="170" t="s">
        <v>43</v>
      </c>
      <c r="R9" s="180">
        <v>0</v>
      </c>
      <c r="S9" s="182">
        <v>0</v>
      </c>
      <c r="T9" s="145">
        <v>0</v>
      </c>
      <c r="U9" s="32">
        <v>41762</v>
      </c>
      <c r="V9" s="32">
        <v>41768</v>
      </c>
      <c r="W9" s="33"/>
    </row>
    <row r="10" spans="1:23" s="17" customFormat="1" ht="15.75">
      <c r="A10" s="66">
        <v>4407</v>
      </c>
      <c r="B10" s="41" t="s">
        <v>421</v>
      </c>
      <c r="C10" s="41" t="s">
        <v>422</v>
      </c>
      <c r="D10" s="41" t="s">
        <v>423</v>
      </c>
      <c r="E10" s="37">
        <v>3600</v>
      </c>
      <c r="F10" s="38">
        <v>0</v>
      </c>
      <c r="G10" s="38">
        <f t="shared" si="0"/>
        <v>3600</v>
      </c>
      <c r="H10" s="39">
        <v>360</v>
      </c>
      <c r="I10" s="38">
        <f t="shared" si="1"/>
        <v>3240</v>
      </c>
      <c r="J10" s="39">
        <v>4</v>
      </c>
      <c r="K10" s="41">
        <v>0</v>
      </c>
      <c r="L10" s="129">
        <v>200</v>
      </c>
      <c r="M10" s="38">
        <f t="shared" si="2"/>
        <v>3036</v>
      </c>
      <c r="N10" s="63" t="s">
        <v>424</v>
      </c>
      <c r="O10" s="63" t="s">
        <v>425</v>
      </c>
      <c r="P10" s="61" t="s">
        <v>64</v>
      </c>
      <c r="Q10" s="170" t="s">
        <v>65</v>
      </c>
      <c r="R10" s="180">
        <v>0</v>
      </c>
      <c r="S10" s="182">
        <v>0</v>
      </c>
      <c r="T10" s="145">
        <v>0</v>
      </c>
      <c r="U10" s="32">
        <v>41762</v>
      </c>
      <c r="V10" s="32">
        <v>41768</v>
      </c>
      <c r="W10" s="33"/>
    </row>
    <row r="11" spans="1:23" s="17" customFormat="1" ht="15.75">
      <c r="A11" s="60">
        <v>66872</v>
      </c>
      <c r="B11" s="36" t="s">
        <v>426</v>
      </c>
      <c r="C11" s="36" t="s">
        <v>427</v>
      </c>
      <c r="D11" s="36" t="s">
        <v>428</v>
      </c>
      <c r="E11" s="37">
        <v>2600</v>
      </c>
      <c r="F11" s="38">
        <v>0</v>
      </c>
      <c r="G11" s="38">
        <f t="shared" si="0"/>
        <v>2600</v>
      </c>
      <c r="H11" s="39">
        <v>260</v>
      </c>
      <c r="I11" s="38">
        <f t="shared" si="1"/>
        <v>2340</v>
      </c>
      <c r="J11" s="39">
        <v>3</v>
      </c>
      <c r="K11" s="41">
        <v>0</v>
      </c>
      <c r="L11" s="129">
        <v>200</v>
      </c>
      <c r="M11" s="38">
        <f t="shared" si="2"/>
        <v>2137</v>
      </c>
      <c r="N11" s="62" t="s">
        <v>429</v>
      </c>
      <c r="O11" s="63" t="s">
        <v>430</v>
      </c>
      <c r="P11" s="61" t="s">
        <v>42</v>
      </c>
      <c r="Q11" s="170" t="s">
        <v>43</v>
      </c>
      <c r="R11" s="180">
        <v>0</v>
      </c>
      <c r="S11" s="182">
        <v>0</v>
      </c>
      <c r="T11" s="145">
        <v>0</v>
      </c>
      <c r="U11" s="32">
        <v>41762</v>
      </c>
      <c r="V11" s="32">
        <v>41768</v>
      </c>
      <c r="W11" s="33"/>
    </row>
    <row r="12" spans="1:23" s="17" customFormat="1" ht="15.75">
      <c r="A12" s="60">
        <v>35320</v>
      </c>
      <c r="B12" s="36" t="s">
        <v>431</v>
      </c>
      <c r="C12" s="36" t="s">
        <v>432</v>
      </c>
      <c r="D12" s="36" t="s">
        <v>433</v>
      </c>
      <c r="E12" s="37">
        <v>1000</v>
      </c>
      <c r="F12" s="38">
        <v>0</v>
      </c>
      <c r="G12" s="38">
        <f t="shared" si="0"/>
        <v>1000</v>
      </c>
      <c r="H12" s="39">
        <v>100</v>
      </c>
      <c r="I12" s="38">
        <f t="shared" si="1"/>
        <v>900</v>
      </c>
      <c r="J12" s="39">
        <v>1</v>
      </c>
      <c r="K12" s="41">
        <v>0</v>
      </c>
      <c r="L12" s="129">
        <v>200</v>
      </c>
      <c r="M12" s="38">
        <f t="shared" si="2"/>
        <v>699</v>
      </c>
      <c r="N12" s="62" t="s">
        <v>434</v>
      </c>
      <c r="O12" s="63" t="s">
        <v>435</v>
      </c>
      <c r="P12" s="61" t="s">
        <v>64</v>
      </c>
      <c r="Q12" s="170" t="s">
        <v>70</v>
      </c>
      <c r="R12" s="180">
        <v>0</v>
      </c>
      <c r="S12" s="182">
        <v>0</v>
      </c>
      <c r="T12" s="145">
        <v>0</v>
      </c>
      <c r="U12" s="32">
        <v>41762</v>
      </c>
      <c r="V12" s="32">
        <v>41768</v>
      </c>
      <c r="W12" s="33"/>
    </row>
    <row r="13" spans="1:23" s="17" customFormat="1" ht="15.75">
      <c r="A13" s="60">
        <v>34938</v>
      </c>
      <c r="B13" s="36" t="s">
        <v>75</v>
      </c>
      <c r="C13" s="36" t="s">
        <v>436</v>
      </c>
      <c r="D13" s="36" t="s">
        <v>74</v>
      </c>
      <c r="E13" s="37">
        <v>4000</v>
      </c>
      <c r="F13" s="38">
        <v>0</v>
      </c>
      <c r="G13" s="38">
        <f t="shared" si="0"/>
        <v>4000</v>
      </c>
      <c r="H13" s="39">
        <v>400</v>
      </c>
      <c r="I13" s="38">
        <f t="shared" si="1"/>
        <v>3600</v>
      </c>
      <c r="J13" s="39">
        <v>4</v>
      </c>
      <c r="K13" s="41">
        <v>0</v>
      </c>
      <c r="L13" s="129">
        <v>200</v>
      </c>
      <c r="M13" s="38">
        <f t="shared" si="2"/>
        <v>3396</v>
      </c>
      <c r="N13" s="62" t="s">
        <v>437</v>
      </c>
      <c r="O13" s="63" t="s">
        <v>438</v>
      </c>
      <c r="P13" s="61" t="s">
        <v>64</v>
      </c>
      <c r="Q13" s="170" t="s">
        <v>65</v>
      </c>
      <c r="R13" s="180">
        <v>0</v>
      </c>
      <c r="S13" s="182">
        <v>0</v>
      </c>
      <c r="T13" s="145">
        <v>0</v>
      </c>
      <c r="U13" s="32">
        <v>41762</v>
      </c>
      <c r="V13" s="32">
        <v>41768</v>
      </c>
      <c r="W13" s="33"/>
    </row>
    <row r="14" spans="1:23" s="17" customFormat="1" ht="15.75">
      <c r="A14" s="60">
        <v>46543</v>
      </c>
      <c r="B14" s="36" t="s">
        <v>48</v>
      </c>
      <c r="C14" s="36" t="s">
        <v>283</v>
      </c>
      <c r="D14" s="36" t="s">
        <v>284</v>
      </c>
      <c r="E14" s="37">
        <v>4000</v>
      </c>
      <c r="F14" s="38">
        <v>0</v>
      </c>
      <c r="G14" s="38">
        <f t="shared" si="0"/>
        <v>4000</v>
      </c>
      <c r="H14" s="39">
        <v>400</v>
      </c>
      <c r="I14" s="38">
        <f t="shared" si="1"/>
        <v>3600</v>
      </c>
      <c r="J14" s="39">
        <v>4</v>
      </c>
      <c r="K14" s="41">
        <v>0</v>
      </c>
      <c r="L14" s="39">
        <v>0</v>
      </c>
      <c r="M14" s="38">
        <f t="shared" si="2"/>
        <v>3596</v>
      </c>
      <c r="N14" s="62" t="s">
        <v>285</v>
      </c>
      <c r="O14" s="63" t="s">
        <v>286</v>
      </c>
      <c r="P14" s="61" t="s">
        <v>42</v>
      </c>
      <c r="Q14" s="170" t="s">
        <v>43</v>
      </c>
      <c r="R14" s="180">
        <v>0</v>
      </c>
      <c r="S14" s="182">
        <v>0</v>
      </c>
      <c r="T14" s="145">
        <v>0</v>
      </c>
      <c r="U14" s="32">
        <v>41762</v>
      </c>
      <c r="V14" s="32">
        <v>41768</v>
      </c>
      <c r="W14" s="33"/>
    </row>
    <row r="15" spans="1:23" s="17" customFormat="1" ht="15.75">
      <c r="A15" s="66">
        <v>24985</v>
      </c>
      <c r="B15" s="41" t="s">
        <v>287</v>
      </c>
      <c r="C15" s="41" t="s">
        <v>288</v>
      </c>
      <c r="D15" s="41" t="s">
        <v>289</v>
      </c>
      <c r="E15" s="37">
        <v>1000</v>
      </c>
      <c r="F15" s="38">
        <v>0</v>
      </c>
      <c r="G15" s="38">
        <f t="shared" si="0"/>
        <v>1000</v>
      </c>
      <c r="H15" s="39">
        <v>100</v>
      </c>
      <c r="I15" s="38">
        <f t="shared" si="1"/>
        <v>900</v>
      </c>
      <c r="J15" s="39">
        <v>1</v>
      </c>
      <c r="K15" s="41">
        <v>0</v>
      </c>
      <c r="L15" s="39">
        <v>0</v>
      </c>
      <c r="M15" s="38">
        <f t="shared" si="2"/>
        <v>899</v>
      </c>
      <c r="N15" s="62" t="s">
        <v>290</v>
      </c>
      <c r="O15" s="63" t="s">
        <v>291</v>
      </c>
      <c r="P15" s="61" t="s">
        <v>42</v>
      </c>
      <c r="Q15" s="170" t="s">
        <v>43</v>
      </c>
      <c r="R15" s="180">
        <v>0</v>
      </c>
      <c r="S15" s="182">
        <v>0</v>
      </c>
      <c r="T15" s="145">
        <v>0</v>
      </c>
      <c r="U15" s="32">
        <v>41762</v>
      </c>
      <c r="V15" s="32">
        <v>41768</v>
      </c>
      <c r="W15" s="33"/>
    </row>
    <row r="16" spans="1:23" s="17" customFormat="1" ht="15.75">
      <c r="A16" s="60">
        <v>7724</v>
      </c>
      <c r="B16" s="36" t="s">
        <v>49</v>
      </c>
      <c r="C16" s="36" t="s">
        <v>50</v>
      </c>
      <c r="D16" s="36" t="s">
        <v>51</v>
      </c>
      <c r="E16" s="37">
        <v>2000</v>
      </c>
      <c r="F16" s="38">
        <v>0</v>
      </c>
      <c r="G16" s="38">
        <f t="shared" si="0"/>
        <v>2000</v>
      </c>
      <c r="H16" s="39">
        <v>200</v>
      </c>
      <c r="I16" s="38">
        <f t="shared" si="1"/>
        <v>1800</v>
      </c>
      <c r="J16" s="39">
        <v>2</v>
      </c>
      <c r="K16" s="41">
        <v>0</v>
      </c>
      <c r="L16" s="39">
        <v>0</v>
      </c>
      <c r="M16" s="38">
        <f t="shared" si="2"/>
        <v>1798</v>
      </c>
      <c r="N16" s="62" t="s">
        <v>52</v>
      </c>
      <c r="O16" s="63" t="s">
        <v>53</v>
      </c>
      <c r="P16" s="61" t="s">
        <v>42</v>
      </c>
      <c r="Q16" s="170" t="s">
        <v>54</v>
      </c>
      <c r="R16" s="180">
        <v>0</v>
      </c>
      <c r="S16" s="182">
        <v>0</v>
      </c>
      <c r="T16" s="145">
        <v>0</v>
      </c>
      <c r="U16" s="32">
        <v>41762</v>
      </c>
      <c r="V16" s="32">
        <v>41768</v>
      </c>
      <c r="W16" s="33"/>
    </row>
    <row r="17" spans="1:23" s="17" customFormat="1" ht="15.75">
      <c r="A17" s="60">
        <v>19606</v>
      </c>
      <c r="B17" s="36" t="s">
        <v>439</v>
      </c>
      <c r="C17" s="36" t="s">
        <v>440</v>
      </c>
      <c r="D17" s="36" t="s">
        <v>147</v>
      </c>
      <c r="E17" s="37">
        <v>1000</v>
      </c>
      <c r="F17" s="38">
        <v>0</v>
      </c>
      <c r="G17" s="38">
        <f t="shared" si="0"/>
        <v>1000</v>
      </c>
      <c r="H17" s="39">
        <v>100</v>
      </c>
      <c r="I17" s="38">
        <f t="shared" si="1"/>
        <v>900</v>
      </c>
      <c r="J17" s="39">
        <v>1</v>
      </c>
      <c r="K17" s="41">
        <v>0</v>
      </c>
      <c r="L17" s="39">
        <v>0</v>
      </c>
      <c r="M17" s="38">
        <f t="shared" si="2"/>
        <v>899</v>
      </c>
      <c r="N17" s="62" t="s">
        <v>441</v>
      </c>
      <c r="O17" s="63" t="s">
        <v>442</v>
      </c>
      <c r="P17" s="61" t="s">
        <v>42</v>
      </c>
      <c r="Q17" s="170" t="s">
        <v>43</v>
      </c>
      <c r="R17" s="180">
        <v>0</v>
      </c>
      <c r="S17" s="182">
        <v>0</v>
      </c>
      <c r="T17" s="145">
        <v>0</v>
      </c>
      <c r="U17" s="32">
        <v>41762</v>
      </c>
      <c r="V17" s="32">
        <v>41768</v>
      </c>
      <c r="W17" s="33"/>
    </row>
    <row r="18" spans="1:23" s="17" customFormat="1" ht="15.75">
      <c r="A18" s="36">
        <v>19856</v>
      </c>
      <c r="B18" s="40" t="s">
        <v>292</v>
      </c>
      <c r="C18" s="40" t="s">
        <v>193</v>
      </c>
      <c r="D18" s="40" t="s">
        <v>293</v>
      </c>
      <c r="E18" s="41">
        <v>1000</v>
      </c>
      <c r="F18" s="38">
        <v>0</v>
      </c>
      <c r="G18" s="38">
        <f t="shared" si="0"/>
        <v>1000</v>
      </c>
      <c r="H18" s="41">
        <v>100</v>
      </c>
      <c r="I18" s="38">
        <f t="shared" si="1"/>
        <v>900</v>
      </c>
      <c r="J18" s="41">
        <v>1</v>
      </c>
      <c r="K18" s="41">
        <v>0</v>
      </c>
      <c r="L18" s="39">
        <v>0</v>
      </c>
      <c r="M18" s="38">
        <f t="shared" si="2"/>
        <v>899</v>
      </c>
      <c r="N18" s="63" t="s">
        <v>294</v>
      </c>
      <c r="O18" s="63" t="s">
        <v>295</v>
      </c>
      <c r="P18" s="61" t="s">
        <v>42</v>
      </c>
      <c r="Q18" s="170" t="s">
        <v>43</v>
      </c>
      <c r="R18" s="180">
        <v>0</v>
      </c>
      <c r="S18" s="182">
        <v>0</v>
      </c>
      <c r="T18" s="145">
        <v>0</v>
      </c>
      <c r="U18" s="32">
        <v>41762</v>
      </c>
      <c r="V18" s="32">
        <v>41768</v>
      </c>
      <c r="W18" s="33"/>
    </row>
    <row r="19" spans="1:23" s="17" customFormat="1" ht="15.75">
      <c r="A19" s="60">
        <v>10592</v>
      </c>
      <c r="B19" s="36" t="s">
        <v>55</v>
      </c>
      <c r="C19" s="36" t="s">
        <v>56</v>
      </c>
      <c r="D19" s="36" t="s">
        <v>57</v>
      </c>
      <c r="E19" s="37">
        <v>2000</v>
      </c>
      <c r="F19" s="38">
        <v>0</v>
      </c>
      <c r="G19" s="38">
        <f t="shared" si="0"/>
        <v>2000</v>
      </c>
      <c r="H19" s="39">
        <v>200</v>
      </c>
      <c r="I19" s="38">
        <f t="shared" si="1"/>
        <v>1800</v>
      </c>
      <c r="J19" s="39">
        <v>2</v>
      </c>
      <c r="K19" s="41">
        <v>0</v>
      </c>
      <c r="L19" s="39">
        <v>0</v>
      </c>
      <c r="M19" s="38">
        <f t="shared" si="2"/>
        <v>1798</v>
      </c>
      <c r="N19" s="62" t="s">
        <v>58</v>
      </c>
      <c r="O19" s="63" t="s">
        <v>59</v>
      </c>
      <c r="P19" s="61" t="s">
        <v>42</v>
      </c>
      <c r="Q19" s="170" t="s">
        <v>60</v>
      </c>
      <c r="R19" s="180">
        <v>0</v>
      </c>
      <c r="S19" s="182">
        <v>0</v>
      </c>
      <c r="T19" s="145">
        <v>0</v>
      </c>
      <c r="U19" s="32">
        <v>41762</v>
      </c>
      <c r="V19" s="32">
        <v>41768</v>
      </c>
      <c r="W19" s="33"/>
    </row>
    <row r="20" spans="1:23" s="17" customFormat="1" ht="15.75">
      <c r="A20" s="36">
        <v>6335</v>
      </c>
      <c r="B20" s="40" t="s">
        <v>443</v>
      </c>
      <c r="C20" s="40" t="s">
        <v>444</v>
      </c>
      <c r="D20" s="40" t="s">
        <v>445</v>
      </c>
      <c r="E20" s="41">
        <v>2000</v>
      </c>
      <c r="F20" s="38">
        <v>0</v>
      </c>
      <c r="G20" s="38">
        <f t="shared" si="0"/>
        <v>2000</v>
      </c>
      <c r="H20" s="41">
        <v>200</v>
      </c>
      <c r="I20" s="38">
        <f t="shared" si="1"/>
        <v>1800</v>
      </c>
      <c r="J20" s="41">
        <v>2</v>
      </c>
      <c r="K20" s="41">
        <v>0</v>
      </c>
      <c r="L20" s="39">
        <v>0</v>
      </c>
      <c r="M20" s="38">
        <f t="shared" si="2"/>
        <v>1798</v>
      </c>
      <c r="N20" s="62" t="s">
        <v>446</v>
      </c>
      <c r="O20" s="63" t="s">
        <v>447</v>
      </c>
      <c r="P20" s="61" t="s">
        <v>42</v>
      </c>
      <c r="Q20" s="170" t="s">
        <v>43</v>
      </c>
      <c r="R20" s="180">
        <v>0</v>
      </c>
      <c r="S20" s="182">
        <v>0</v>
      </c>
      <c r="T20" s="145">
        <v>0</v>
      </c>
      <c r="U20" s="32">
        <v>41762</v>
      </c>
      <c r="V20" s="32">
        <v>41768</v>
      </c>
      <c r="W20" s="33"/>
    </row>
    <row r="21" spans="1:23" s="17" customFormat="1" ht="15.75">
      <c r="A21" s="60">
        <v>5898</v>
      </c>
      <c r="B21" s="36" t="s">
        <v>448</v>
      </c>
      <c r="C21" s="36" t="s">
        <v>449</v>
      </c>
      <c r="D21" s="36" t="s">
        <v>450</v>
      </c>
      <c r="E21" s="37">
        <v>1000</v>
      </c>
      <c r="F21" s="38">
        <v>0</v>
      </c>
      <c r="G21" s="38">
        <f t="shared" si="0"/>
        <v>1000</v>
      </c>
      <c r="H21" s="39">
        <v>100</v>
      </c>
      <c r="I21" s="38">
        <f t="shared" si="1"/>
        <v>900</v>
      </c>
      <c r="J21" s="39">
        <v>1</v>
      </c>
      <c r="K21" s="41">
        <v>0</v>
      </c>
      <c r="L21" s="39">
        <v>0</v>
      </c>
      <c r="M21" s="38">
        <f t="shared" si="2"/>
        <v>899</v>
      </c>
      <c r="N21" s="62" t="s">
        <v>451</v>
      </c>
      <c r="O21" s="63" t="s">
        <v>452</v>
      </c>
      <c r="P21" s="61" t="s">
        <v>64</v>
      </c>
      <c r="Q21" s="170" t="s">
        <v>65</v>
      </c>
      <c r="R21" s="180">
        <v>0</v>
      </c>
      <c r="S21" s="182">
        <v>0</v>
      </c>
      <c r="T21" s="145">
        <v>0</v>
      </c>
      <c r="U21" s="32">
        <v>41762</v>
      </c>
      <c r="V21" s="32">
        <v>41768</v>
      </c>
      <c r="W21" s="33"/>
    </row>
    <row r="22" spans="1:23" s="17" customFormat="1" ht="15.75">
      <c r="A22" s="60">
        <v>40509</v>
      </c>
      <c r="B22" s="36" t="s">
        <v>296</v>
      </c>
      <c r="C22" s="36" t="s">
        <v>299</v>
      </c>
      <c r="D22" s="36" t="s">
        <v>62</v>
      </c>
      <c r="E22" s="37">
        <v>1000</v>
      </c>
      <c r="F22" s="38">
        <v>0</v>
      </c>
      <c r="G22" s="38">
        <f t="shared" si="0"/>
        <v>1000</v>
      </c>
      <c r="H22" s="39">
        <v>100</v>
      </c>
      <c r="I22" s="38">
        <f t="shared" si="1"/>
        <v>900</v>
      </c>
      <c r="J22" s="39">
        <v>1</v>
      </c>
      <c r="K22" s="41">
        <v>0</v>
      </c>
      <c r="L22" s="39">
        <v>0</v>
      </c>
      <c r="M22" s="38">
        <f t="shared" si="2"/>
        <v>899</v>
      </c>
      <c r="N22" s="62" t="s">
        <v>300</v>
      </c>
      <c r="O22" s="63" t="s">
        <v>301</v>
      </c>
      <c r="P22" s="61" t="s">
        <v>42</v>
      </c>
      <c r="Q22" s="170" t="s">
        <v>43</v>
      </c>
      <c r="R22" s="180">
        <v>0</v>
      </c>
      <c r="S22" s="182">
        <v>0</v>
      </c>
      <c r="T22" s="145">
        <v>0</v>
      </c>
      <c r="U22" s="32">
        <v>41762</v>
      </c>
      <c r="V22" s="32">
        <v>41768</v>
      </c>
      <c r="W22" s="33"/>
    </row>
    <row r="23" spans="1:23" s="127" customFormat="1" ht="15.75">
      <c r="A23" s="60">
        <v>42654</v>
      </c>
      <c r="B23" s="36" t="s">
        <v>453</v>
      </c>
      <c r="C23" s="36" t="s">
        <v>454</v>
      </c>
      <c r="D23" s="36" t="s">
        <v>455</v>
      </c>
      <c r="E23" s="37">
        <v>1000</v>
      </c>
      <c r="F23" s="38">
        <v>0</v>
      </c>
      <c r="G23" s="38">
        <f t="shared" si="0"/>
        <v>1000</v>
      </c>
      <c r="H23" s="39">
        <v>100</v>
      </c>
      <c r="I23" s="38">
        <f t="shared" si="1"/>
        <v>900</v>
      </c>
      <c r="J23" s="39">
        <v>1</v>
      </c>
      <c r="K23" s="41">
        <v>0</v>
      </c>
      <c r="L23" s="39">
        <v>0</v>
      </c>
      <c r="M23" s="38">
        <f t="shared" si="2"/>
        <v>899</v>
      </c>
      <c r="N23" s="62" t="s">
        <v>456</v>
      </c>
      <c r="O23" s="63" t="s">
        <v>457</v>
      </c>
      <c r="P23" s="61" t="s">
        <v>42</v>
      </c>
      <c r="Q23" s="170" t="s">
        <v>43</v>
      </c>
      <c r="R23" s="180">
        <v>0</v>
      </c>
      <c r="S23" s="182">
        <v>0</v>
      </c>
      <c r="T23" s="145">
        <v>0</v>
      </c>
      <c r="U23" s="32">
        <v>41762</v>
      </c>
      <c r="V23" s="32">
        <v>41768</v>
      </c>
    </row>
    <row r="24" spans="1:23" s="17" customFormat="1" ht="15.75">
      <c r="A24" s="60">
        <v>35068</v>
      </c>
      <c r="B24" s="36" t="s">
        <v>458</v>
      </c>
      <c r="C24" s="36" t="s">
        <v>459</v>
      </c>
      <c r="D24" s="36" t="s">
        <v>460</v>
      </c>
      <c r="E24" s="37">
        <v>1000</v>
      </c>
      <c r="F24" s="38">
        <v>0</v>
      </c>
      <c r="G24" s="38">
        <f t="shared" si="0"/>
        <v>1000</v>
      </c>
      <c r="H24" s="39">
        <v>100</v>
      </c>
      <c r="I24" s="38">
        <f t="shared" si="1"/>
        <v>900</v>
      </c>
      <c r="J24" s="39">
        <v>1</v>
      </c>
      <c r="K24" s="41">
        <v>0</v>
      </c>
      <c r="L24" s="39">
        <v>0</v>
      </c>
      <c r="M24" s="38">
        <f t="shared" si="2"/>
        <v>899</v>
      </c>
      <c r="N24" s="62" t="s">
        <v>461</v>
      </c>
      <c r="O24" s="63" t="s">
        <v>462</v>
      </c>
      <c r="P24" s="61" t="s">
        <v>42</v>
      </c>
      <c r="Q24" s="170" t="s">
        <v>43</v>
      </c>
      <c r="R24" s="180">
        <v>0</v>
      </c>
      <c r="S24" s="182">
        <v>0</v>
      </c>
      <c r="T24" s="145">
        <v>0</v>
      </c>
      <c r="U24" s="32">
        <v>41762</v>
      </c>
      <c r="V24" s="32">
        <v>41768</v>
      </c>
      <c r="W24" s="33"/>
    </row>
    <row r="25" spans="1:23" s="17" customFormat="1" ht="15.75">
      <c r="A25" s="60">
        <v>36835</v>
      </c>
      <c r="B25" s="64" t="s">
        <v>303</v>
      </c>
      <c r="C25" s="36" t="s">
        <v>304</v>
      </c>
      <c r="D25" s="36" t="s">
        <v>305</v>
      </c>
      <c r="E25" s="37">
        <v>3000</v>
      </c>
      <c r="F25" s="38">
        <v>0</v>
      </c>
      <c r="G25" s="38">
        <f t="shared" si="0"/>
        <v>3000</v>
      </c>
      <c r="H25" s="39">
        <v>300</v>
      </c>
      <c r="I25" s="38">
        <f t="shared" si="1"/>
        <v>2700</v>
      </c>
      <c r="J25" s="39">
        <v>3</v>
      </c>
      <c r="K25" s="41">
        <v>0</v>
      </c>
      <c r="L25" s="39">
        <v>0</v>
      </c>
      <c r="M25" s="38">
        <f t="shared" si="2"/>
        <v>2697</v>
      </c>
      <c r="N25" s="62" t="s">
        <v>306</v>
      </c>
      <c r="O25" s="63" t="s">
        <v>307</v>
      </c>
      <c r="P25" s="61" t="s">
        <v>42</v>
      </c>
      <c r="Q25" s="170" t="s">
        <v>43</v>
      </c>
      <c r="R25" s="180">
        <v>0</v>
      </c>
      <c r="S25" s="182">
        <v>0</v>
      </c>
      <c r="T25" s="145">
        <v>0</v>
      </c>
      <c r="U25" s="32">
        <v>41762</v>
      </c>
      <c r="V25" s="32">
        <v>41768</v>
      </c>
      <c r="W25" s="33"/>
    </row>
    <row r="26" spans="1:23" s="17" customFormat="1" ht="15.75">
      <c r="A26" s="60">
        <v>58501</v>
      </c>
      <c r="B26" s="36" t="s">
        <v>308</v>
      </c>
      <c r="C26" s="36" t="s">
        <v>309</v>
      </c>
      <c r="D26" s="36" t="s">
        <v>63</v>
      </c>
      <c r="E26" s="37">
        <v>2000</v>
      </c>
      <c r="F26" s="38">
        <v>0</v>
      </c>
      <c r="G26" s="38">
        <f t="shared" si="0"/>
        <v>2000</v>
      </c>
      <c r="H26" s="39">
        <v>200</v>
      </c>
      <c r="I26" s="38">
        <f t="shared" si="1"/>
        <v>1800</v>
      </c>
      <c r="J26" s="39">
        <v>2</v>
      </c>
      <c r="K26" s="41">
        <v>0</v>
      </c>
      <c r="L26" s="39">
        <v>0</v>
      </c>
      <c r="M26" s="38">
        <f t="shared" si="2"/>
        <v>1798</v>
      </c>
      <c r="N26" s="63" t="s">
        <v>310</v>
      </c>
      <c r="O26" s="63" t="s">
        <v>311</v>
      </c>
      <c r="P26" s="61" t="s">
        <v>42</v>
      </c>
      <c r="Q26" s="170" t="s">
        <v>43</v>
      </c>
      <c r="R26" s="180">
        <v>0</v>
      </c>
      <c r="S26" s="182">
        <v>0</v>
      </c>
      <c r="T26" s="145">
        <v>0</v>
      </c>
      <c r="U26" s="32">
        <v>41762</v>
      </c>
      <c r="V26" s="32">
        <v>41768</v>
      </c>
      <c r="W26" s="33"/>
    </row>
    <row r="27" spans="1:23" s="17" customFormat="1" ht="15.75">
      <c r="A27" s="36">
        <v>49304</v>
      </c>
      <c r="B27" s="40" t="s">
        <v>463</v>
      </c>
      <c r="C27" s="40" t="s">
        <v>464</v>
      </c>
      <c r="D27" s="40" t="s">
        <v>178</v>
      </c>
      <c r="E27" s="41">
        <v>2000</v>
      </c>
      <c r="F27" s="38">
        <v>0</v>
      </c>
      <c r="G27" s="38">
        <f t="shared" si="0"/>
        <v>2000</v>
      </c>
      <c r="H27" s="41">
        <v>200</v>
      </c>
      <c r="I27" s="38">
        <f t="shared" si="1"/>
        <v>1800</v>
      </c>
      <c r="J27" s="41">
        <v>2</v>
      </c>
      <c r="K27" s="41">
        <v>0</v>
      </c>
      <c r="L27" s="39">
        <v>0</v>
      </c>
      <c r="M27" s="38">
        <f t="shared" si="2"/>
        <v>1798</v>
      </c>
      <c r="N27" s="63" t="s">
        <v>465</v>
      </c>
      <c r="O27" s="63" t="s">
        <v>466</v>
      </c>
      <c r="P27" s="61" t="s">
        <v>42</v>
      </c>
      <c r="Q27" s="170" t="s">
        <v>43</v>
      </c>
      <c r="R27" s="180">
        <v>0</v>
      </c>
      <c r="S27" s="182">
        <v>0</v>
      </c>
      <c r="T27" s="145">
        <v>0</v>
      </c>
      <c r="U27" s="32">
        <v>41762</v>
      </c>
      <c r="V27" s="32">
        <v>41768</v>
      </c>
      <c r="W27" s="33"/>
    </row>
    <row r="28" spans="1:23" s="17" customFormat="1" ht="15.75">
      <c r="A28" s="36">
        <v>7851</v>
      </c>
      <c r="B28" s="40" t="s">
        <v>467</v>
      </c>
      <c r="C28" s="40" t="s">
        <v>468</v>
      </c>
      <c r="D28" s="40" t="s">
        <v>178</v>
      </c>
      <c r="E28" s="41">
        <v>8600</v>
      </c>
      <c r="F28" s="38">
        <f>E28*0.1</f>
        <v>860</v>
      </c>
      <c r="G28" s="38">
        <f t="shared" si="0"/>
        <v>7740</v>
      </c>
      <c r="H28" s="41">
        <v>860</v>
      </c>
      <c r="I28" s="38">
        <f t="shared" si="1"/>
        <v>6880</v>
      </c>
      <c r="J28" s="41">
        <v>9</v>
      </c>
      <c r="K28" s="41">
        <v>0</v>
      </c>
      <c r="L28" s="39">
        <v>0</v>
      </c>
      <c r="M28" s="38">
        <f t="shared" si="2"/>
        <v>6871</v>
      </c>
      <c r="N28" s="41" t="s">
        <v>469</v>
      </c>
      <c r="O28" s="41" t="s">
        <v>470</v>
      </c>
      <c r="P28" s="42" t="s">
        <v>42</v>
      </c>
      <c r="Q28" s="169" t="s">
        <v>43</v>
      </c>
      <c r="R28" s="180">
        <v>0</v>
      </c>
      <c r="S28" s="182">
        <v>0</v>
      </c>
      <c r="T28" s="145">
        <v>0</v>
      </c>
      <c r="U28" s="32">
        <v>41762</v>
      </c>
      <c r="V28" s="32">
        <v>41768</v>
      </c>
      <c r="W28" s="33"/>
    </row>
    <row r="29" spans="1:23" s="17" customFormat="1" ht="15.75">
      <c r="A29" s="60">
        <v>51437</v>
      </c>
      <c r="B29" s="36" t="s">
        <v>209</v>
      </c>
      <c r="C29" s="36" t="s">
        <v>210</v>
      </c>
      <c r="D29" s="36" t="s">
        <v>66</v>
      </c>
      <c r="E29" s="37">
        <v>4000</v>
      </c>
      <c r="F29" s="38">
        <v>0</v>
      </c>
      <c r="G29" s="38">
        <f t="shared" si="0"/>
        <v>4000</v>
      </c>
      <c r="H29" s="39">
        <v>400</v>
      </c>
      <c r="I29" s="38">
        <f t="shared" si="1"/>
        <v>3600</v>
      </c>
      <c r="J29" s="39">
        <v>4</v>
      </c>
      <c r="K29" s="41">
        <v>0</v>
      </c>
      <c r="L29" s="39">
        <v>0</v>
      </c>
      <c r="M29" s="38">
        <f t="shared" si="2"/>
        <v>3596</v>
      </c>
      <c r="N29" s="62" t="s">
        <v>211</v>
      </c>
      <c r="O29" s="63" t="s">
        <v>212</v>
      </c>
      <c r="P29" s="61" t="s">
        <v>42</v>
      </c>
      <c r="Q29" s="170" t="s">
        <v>54</v>
      </c>
      <c r="R29" s="180">
        <v>0</v>
      </c>
      <c r="S29" s="182">
        <v>0</v>
      </c>
      <c r="T29" s="145">
        <v>0</v>
      </c>
      <c r="U29" s="32">
        <v>41762</v>
      </c>
      <c r="V29" s="32">
        <v>41768</v>
      </c>
      <c r="W29" s="33"/>
    </row>
    <row r="30" spans="1:23" s="17" customFormat="1" ht="15.75">
      <c r="A30" s="60">
        <v>46350</v>
      </c>
      <c r="B30" s="36" t="s">
        <v>471</v>
      </c>
      <c r="C30" s="36" t="s">
        <v>472</v>
      </c>
      <c r="D30" s="36" t="s">
        <v>473</v>
      </c>
      <c r="E30" s="37">
        <v>2000</v>
      </c>
      <c r="F30" s="38">
        <v>0</v>
      </c>
      <c r="G30" s="38">
        <f t="shared" si="0"/>
        <v>2000</v>
      </c>
      <c r="H30" s="39">
        <v>200</v>
      </c>
      <c r="I30" s="38">
        <f t="shared" si="1"/>
        <v>1800</v>
      </c>
      <c r="J30" s="39">
        <v>2</v>
      </c>
      <c r="K30" s="41">
        <v>0</v>
      </c>
      <c r="L30" s="39">
        <v>0</v>
      </c>
      <c r="M30" s="38">
        <f t="shared" si="2"/>
        <v>1798</v>
      </c>
      <c r="N30" s="63" t="s">
        <v>474</v>
      </c>
      <c r="O30" s="63" t="s">
        <v>475</v>
      </c>
      <c r="P30" s="61" t="s">
        <v>42</v>
      </c>
      <c r="Q30" s="170" t="s">
        <v>43</v>
      </c>
      <c r="R30" s="180">
        <v>0</v>
      </c>
      <c r="S30" s="182">
        <v>0</v>
      </c>
      <c r="T30" s="145">
        <v>0</v>
      </c>
      <c r="U30" s="32">
        <v>41762</v>
      </c>
      <c r="V30" s="32">
        <v>41768</v>
      </c>
      <c r="W30" s="33"/>
    </row>
    <row r="31" spans="1:23" s="17" customFormat="1" ht="15.75">
      <c r="A31" s="60">
        <v>11434</v>
      </c>
      <c r="B31" s="36" t="s">
        <v>213</v>
      </c>
      <c r="C31" s="36" t="s">
        <v>214</v>
      </c>
      <c r="D31" s="36" t="s">
        <v>63</v>
      </c>
      <c r="E31" s="37">
        <v>1000</v>
      </c>
      <c r="F31" s="38">
        <v>0</v>
      </c>
      <c r="G31" s="38">
        <f t="shared" si="0"/>
        <v>1000</v>
      </c>
      <c r="H31" s="39">
        <v>100</v>
      </c>
      <c r="I31" s="38">
        <f t="shared" si="1"/>
        <v>900</v>
      </c>
      <c r="J31" s="39">
        <v>1</v>
      </c>
      <c r="K31" s="41">
        <v>0</v>
      </c>
      <c r="L31" s="39">
        <v>0</v>
      </c>
      <c r="M31" s="38">
        <f t="shared" si="2"/>
        <v>899</v>
      </c>
      <c r="N31" s="62" t="s">
        <v>215</v>
      </c>
      <c r="O31" s="63" t="s">
        <v>216</v>
      </c>
      <c r="P31" s="61" t="s">
        <v>42</v>
      </c>
      <c r="Q31" s="170" t="s">
        <v>43</v>
      </c>
      <c r="R31" s="180">
        <v>0</v>
      </c>
      <c r="S31" s="182">
        <v>0</v>
      </c>
      <c r="T31" s="145">
        <v>0</v>
      </c>
      <c r="U31" s="32">
        <v>41762</v>
      </c>
      <c r="V31" s="32">
        <v>41768</v>
      </c>
      <c r="W31" s="33"/>
    </row>
    <row r="32" spans="1:23" s="17" customFormat="1" ht="15.75">
      <c r="A32" s="60">
        <v>12036</v>
      </c>
      <c r="B32" s="36" t="s">
        <v>298</v>
      </c>
      <c r="C32" s="36" t="s">
        <v>313</v>
      </c>
      <c r="D32" s="36" t="s">
        <v>314</v>
      </c>
      <c r="E32" s="37">
        <v>1000</v>
      </c>
      <c r="F32" s="38">
        <v>0</v>
      </c>
      <c r="G32" s="38">
        <f t="shared" si="0"/>
        <v>1000</v>
      </c>
      <c r="H32" s="39">
        <v>100</v>
      </c>
      <c r="I32" s="38">
        <f t="shared" si="1"/>
        <v>900</v>
      </c>
      <c r="J32" s="39">
        <v>1</v>
      </c>
      <c r="K32" s="41">
        <v>0</v>
      </c>
      <c r="L32" s="39">
        <v>0</v>
      </c>
      <c r="M32" s="38">
        <f t="shared" si="2"/>
        <v>899</v>
      </c>
      <c r="N32" s="62" t="s">
        <v>315</v>
      </c>
      <c r="O32" s="63" t="s">
        <v>316</v>
      </c>
      <c r="P32" s="61" t="s">
        <v>42</v>
      </c>
      <c r="Q32" s="170" t="s">
        <v>61</v>
      </c>
      <c r="R32" s="180">
        <v>0</v>
      </c>
      <c r="S32" s="182">
        <v>0</v>
      </c>
      <c r="T32" s="145">
        <v>0</v>
      </c>
      <c r="U32" s="32">
        <v>41762</v>
      </c>
      <c r="V32" s="32">
        <v>41768</v>
      </c>
      <c r="W32" s="33"/>
    </row>
    <row r="33" spans="1:23" s="17" customFormat="1" ht="15.75">
      <c r="A33" s="60">
        <v>59096</v>
      </c>
      <c r="B33" s="36" t="s">
        <v>317</v>
      </c>
      <c r="C33" s="36" t="s">
        <v>318</v>
      </c>
      <c r="D33" s="36" t="s">
        <v>319</v>
      </c>
      <c r="E33" s="37">
        <v>2000</v>
      </c>
      <c r="F33" s="38">
        <v>0</v>
      </c>
      <c r="G33" s="38">
        <f t="shared" si="0"/>
        <v>2000</v>
      </c>
      <c r="H33" s="39">
        <v>200</v>
      </c>
      <c r="I33" s="38">
        <f t="shared" si="1"/>
        <v>1800</v>
      </c>
      <c r="J33" s="39">
        <v>2</v>
      </c>
      <c r="K33" s="41">
        <v>0</v>
      </c>
      <c r="L33" s="39">
        <v>0</v>
      </c>
      <c r="M33" s="38">
        <f t="shared" si="2"/>
        <v>1798</v>
      </c>
      <c r="N33" s="63" t="s">
        <v>320</v>
      </c>
      <c r="O33" s="62" t="s">
        <v>321</v>
      </c>
      <c r="P33" s="42" t="s">
        <v>64</v>
      </c>
      <c r="Q33" s="170" t="s">
        <v>65</v>
      </c>
      <c r="R33" s="180">
        <v>0</v>
      </c>
      <c r="S33" s="182">
        <v>0</v>
      </c>
      <c r="T33" s="145">
        <v>0</v>
      </c>
      <c r="U33" s="32">
        <v>41762</v>
      </c>
      <c r="V33" s="32">
        <v>41768</v>
      </c>
      <c r="W33" s="33"/>
    </row>
    <row r="34" spans="1:23" s="17" customFormat="1" ht="15.75">
      <c r="A34" s="60">
        <v>17223</v>
      </c>
      <c r="B34" s="36" t="s">
        <v>217</v>
      </c>
      <c r="C34" s="36" t="s">
        <v>218</v>
      </c>
      <c r="D34" s="36" t="s">
        <v>144</v>
      </c>
      <c r="E34" s="37">
        <v>6000</v>
      </c>
      <c r="F34" s="38">
        <f>E34*0.1</f>
        <v>600</v>
      </c>
      <c r="G34" s="38">
        <f t="shared" si="0"/>
        <v>5400</v>
      </c>
      <c r="H34" s="39">
        <v>600</v>
      </c>
      <c r="I34" s="38">
        <f t="shared" si="1"/>
        <v>4800</v>
      </c>
      <c r="J34" s="39">
        <v>0</v>
      </c>
      <c r="K34" s="41">
        <v>0</v>
      </c>
      <c r="L34" s="39">
        <v>0</v>
      </c>
      <c r="M34" s="38">
        <f t="shared" si="2"/>
        <v>4800</v>
      </c>
      <c r="N34" s="62" t="s">
        <v>219</v>
      </c>
      <c r="O34" s="63" t="s">
        <v>220</v>
      </c>
      <c r="P34" s="61" t="s">
        <v>64</v>
      </c>
      <c r="Q34" s="170" t="s">
        <v>65</v>
      </c>
      <c r="R34" s="180">
        <v>0</v>
      </c>
      <c r="S34" s="182">
        <v>0</v>
      </c>
      <c r="T34" s="145">
        <v>0</v>
      </c>
      <c r="U34" s="32">
        <v>41762</v>
      </c>
      <c r="V34" s="32">
        <v>41768</v>
      </c>
      <c r="W34" s="33"/>
    </row>
    <row r="35" spans="1:23" s="17" customFormat="1" ht="15.75">
      <c r="A35" s="60">
        <v>52217</v>
      </c>
      <c r="B35" s="64" t="s">
        <v>322</v>
      </c>
      <c r="C35" s="36" t="s">
        <v>323</v>
      </c>
      <c r="D35" s="36" t="s">
        <v>324</v>
      </c>
      <c r="E35" s="37">
        <v>1000</v>
      </c>
      <c r="F35" s="38">
        <v>0</v>
      </c>
      <c r="G35" s="38">
        <f t="shared" si="0"/>
        <v>1000</v>
      </c>
      <c r="H35" s="39">
        <v>100</v>
      </c>
      <c r="I35" s="38">
        <f t="shared" si="1"/>
        <v>900</v>
      </c>
      <c r="J35" s="39">
        <v>1</v>
      </c>
      <c r="K35" s="41">
        <v>0</v>
      </c>
      <c r="L35" s="39">
        <v>0</v>
      </c>
      <c r="M35" s="38">
        <f t="shared" si="2"/>
        <v>899</v>
      </c>
      <c r="N35" s="62" t="s">
        <v>325</v>
      </c>
      <c r="O35" s="63" t="s">
        <v>326</v>
      </c>
      <c r="P35" s="61" t="s">
        <v>46</v>
      </c>
      <c r="Q35" s="170" t="s">
        <v>83</v>
      </c>
      <c r="R35" s="180">
        <v>0</v>
      </c>
      <c r="S35" s="182">
        <v>0</v>
      </c>
      <c r="T35" s="145">
        <v>0</v>
      </c>
      <c r="U35" s="32">
        <v>41762</v>
      </c>
      <c r="V35" s="32">
        <v>41768</v>
      </c>
      <c r="W35" s="33"/>
    </row>
    <row r="36" spans="1:23" s="17" customFormat="1" ht="15.75">
      <c r="A36" s="60">
        <v>1063</v>
      </c>
      <c r="B36" s="60" t="s">
        <v>476</v>
      </c>
      <c r="C36" s="60" t="s">
        <v>477</v>
      </c>
      <c r="D36" s="60" t="s">
        <v>478</v>
      </c>
      <c r="E36" s="37">
        <v>1000</v>
      </c>
      <c r="F36" s="38">
        <v>0</v>
      </c>
      <c r="G36" s="38">
        <f t="shared" si="0"/>
        <v>1000</v>
      </c>
      <c r="H36" s="39">
        <v>100</v>
      </c>
      <c r="I36" s="38">
        <f t="shared" si="1"/>
        <v>900</v>
      </c>
      <c r="J36" s="39">
        <v>1</v>
      </c>
      <c r="K36" s="41">
        <v>0</v>
      </c>
      <c r="L36" s="39">
        <v>0</v>
      </c>
      <c r="M36" s="38">
        <f t="shared" si="2"/>
        <v>899</v>
      </c>
      <c r="N36" s="62" t="s">
        <v>479</v>
      </c>
      <c r="O36" s="63" t="s">
        <v>480</v>
      </c>
      <c r="P36" s="61" t="s">
        <v>42</v>
      </c>
      <c r="Q36" s="170" t="s">
        <v>54</v>
      </c>
      <c r="R36" s="180">
        <v>0</v>
      </c>
      <c r="S36" s="182">
        <v>0</v>
      </c>
      <c r="T36" s="145">
        <v>0</v>
      </c>
      <c r="U36" s="32">
        <v>41762</v>
      </c>
      <c r="V36" s="32">
        <v>41768</v>
      </c>
      <c r="W36" s="33"/>
    </row>
    <row r="37" spans="1:23" s="17" customFormat="1" ht="15.75">
      <c r="A37" s="60">
        <v>1991</v>
      </c>
      <c r="B37" s="36" t="s">
        <v>481</v>
      </c>
      <c r="C37" s="36" t="s">
        <v>482</v>
      </c>
      <c r="D37" s="36" t="s">
        <v>483</v>
      </c>
      <c r="E37" s="37">
        <v>1000</v>
      </c>
      <c r="F37" s="38">
        <v>0</v>
      </c>
      <c r="G37" s="38">
        <f t="shared" ref="G37:G68" si="3">E37-F37</f>
        <v>1000</v>
      </c>
      <c r="H37" s="39">
        <v>100</v>
      </c>
      <c r="I37" s="38">
        <f t="shared" ref="I37:I68" si="4">G37-H37</f>
        <v>900</v>
      </c>
      <c r="J37" s="39">
        <v>1</v>
      </c>
      <c r="K37" s="41">
        <v>0</v>
      </c>
      <c r="L37" s="39">
        <v>0</v>
      </c>
      <c r="M37" s="38">
        <f t="shared" ref="M37:M68" si="5">I37-J37-K37-L37</f>
        <v>899</v>
      </c>
      <c r="N37" s="62" t="s">
        <v>484</v>
      </c>
      <c r="O37" s="63" t="s">
        <v>485</v>
      </c>
      <c r="P37" s="61" t="s">
        <v>42</v>
      </c>
      <c r="Q37" s="170" t="s">
        <v>43</v>
      </c>
      <c r="R37" s="180">
        <v>0</v>
      </c>
      <c r="S37" s="182">
        <v>0</v>
      </c>
      <c r="T37" s="145">
        <v>0</v>
      </c>
      <c r="U37" s="32">
        <v>41762</v>
      </c>
      <c r="V37" s="32">
        <v>41768</v>
      </c>
      <c r="W37" s="33"/>
    </row>
    <row r="38" spans="1:23" s="17" customFormat="1" ht="15.75">
      <c r="A38" s="60">
        <v>43640</v>
      </c>
      <c r="B38" s="36" t="s">
        <v>194</v>
      </c>
      <c r="C38" s="36" t="s">
        <v>486</v>
      </c>
      <c r="D38" s="36" t="s">
        <v>487</v>
      </c>
      <c r="E38" s="37">
        <v>2000</v>
      </c>
      <c r="F38" s="38">
        <v>0</v>
      </c>
      <c r="G38" s="38">
        <f t="shared" si="3"/>
        <v>2000</v>
      </c>
      <c r="H38" s="39">
        <v>200</v>
      </c>
      <c r="I38" s="38">
        <f t="shared" si="4"/>
        <v>1800</v>
      </c>
      <c r="J38" s="39">
        <v>2</v>
      </c>
      <c r="K38" s="41">
        <v>0</v>
      </c>
      <c r="L38" s="39">
        <v>0</v>
      </c>
      <c r="M38" s="38">
        <f t="shared" si="5"/>
        <v>1798</v>
      </c>
      <c r="N38" s="62" t="s">
        <v>488</v>
      </c>
      <c r="O38" s="63" t="s">
        <v>489</v>
      </c>
      <c r="P38" s="61" t="s">
        <v>42</v>
      </c>
      <c r="Q38" s="170" t="s">
        <v>43</v>
      </c>
      <c r="R38" s="180">
        <v>0</v>
      </c>
      <c r="S38" s="182">
        <v>0</v>
      </c>
      <c r="T38" s="145">
        <v>0</v>
      </c>
      <c r="U38" s="32">
        <v>41762</v>
      </c>
      <c r="V38" s="32">
        <v>41768</v>
      </c>
      <c r="W38" s="33"/>
    </row>
    <row r="39" spans="1:23" s="95" customFormat="1" ht="15.75">
      <c r="A39" s="36">
        <v>11063</v>
      </c>
      <c r="B39" s="40" t="s">
        <v>490</v>
      </c>
      <c r="C39" s="40" t="s">
        <v>491</v>
      </c>
      <c r="D39" s="40" t="s">
        <v>492</v>
      </c>
      <c r="E39" s="37">
        <v>1000</v>
      </c>
      <c r="F39" s="38">
        <v>0</v>
      </c>
      <c r="G39" s="38">
        <f t="shared" si="3"/>
        <v>1000</v>
      </c>
      <c r="H39" s="39">
        <v>100</v>
      </c>
      <c r="I39" s="38">
        <f t="shared" si="4"/>
        <v>900</v>
      </c>
      <c r="J39" s="39">
        <v>1</v>
      </c>
      <c r="K39" s="41">
        <v>0</v>
      </c>
      <c r="L39" s="39">
        <v>0</v>
      </c>
      <c r="M39" s="38">
        <f t="shared" si="5"/>
        <v>899</v>
      </c>
      <c r="N39" s="62" t="s">
        <v>493</v>
      </c>
      <c r="O39" s="63" t="s">
        <v>494</v>
      </c>
      <c r="P39" s="61" t="s">
        <v>46</v>
      </c>
      <c r="Q39" s="170" t="s">
        <v>47</v>
      </c>
      <c r="R39" s="180">
        <v>0</v>
      </c>
      <c r="S39" s="182">
        <v>0</v>
      </c>
      <c r="T39" s="145">
        <v>0</v>
      </c>
      <c r="U39" s="32">
        <v>41762</v>
      </c>
      <c r="V39" s="32">
        <v>41768</v>
      </c>
    </row>
    <row r="40" spans="1:23" s="17" customFormat="1" ht="15.75">
      <c r="A40" s="60">
        <v>22940</v>
      </c>
      <c r="B40" s="36" t="s">
        <v>495</v>
      </c>
      <c r="C40" s="36" t="s">
        <v>496</v>
      </c>
      <c r="D40" s="36" t="s">
        <v>497</v>
      </c>
      <c r="E40" s="37">
        <v>1000</v>
      </c>
      <c r="F40" s="38">
        <v>0</v>
      </c>
      <c r="G40" s="38">
        <f t="shared" si="3"/>
        <v>1000</v>
      </c>
      <c r="H40" s="39">
        <v>100</v>
      </c>
      <c r="I40" s="38">
        <f t="shared" si="4"/>
        <v>900</v>
      </c>
      <c r="J40" s="39">
        <v>1</v>
      </c>
      <c r="K40" s="41">
        <v>0</v>
      </c>
      <c r="L40" s="39">
        <v>0</v>
      </c>
      <c r="M40" s="38">
        <f t="shared" si="5"/>
        <v>899</v>
      </c>
      <c r="N40" s="62" t="s">
        <v>498</v>
      </c>
      <c r="O40" s="63" t="s">
        <v>499</v>
      </c>
      <c r="P40" s="61" t="s">
        <v>64</v>
      </c>
      <c r="Q40" s="170" t="s">
        <v>65</v>
      </c>
      <c r="R40" s="180">
        <v>0</v>
      </c>
      <c r="S40" s="182">
        <v>0</v>
      </c>
      <c r="T40" s="145">
        <v>0</v>
      </c>
      <c r="U40" s="32">
        <v>41762</v>
      </c>
      <c r="V40" s="32">
        <v>41768</v>
      </c>
      <c r="W40" s="33"/>
    </row>
    <row r="41" spans="1:23" s="17" customFormat="1" ht="15.75">
      <c r="A41" s="60">
        <v>51390</v>
      </c>
      <c r="B41" s="60" t="s">
        <v>500</v>
      </c>
      <c r="C41" s="60" t="s">
        <v>501</v>
      </c>
      <c r="D41" s="60" t="s">
        <v>502</v>
      </c>
      <c r="E41" s="37">
        <v>7000</v>
      </c>
      <c r="F41" s="38">
        <f>E41*0.1</f>
        <v>700</v>
      </c>
      <c r="G41" s="38">
        <f t="shared" si="3"/>
        <v>6300</v>
      </c>
      <c r="H41" s="39">
        <v>700</v>
      </c>
      <c r="I41" s="38">
        <f t="shared" si="4"/>
        <v>5600</v>
      </c>
      <c r="J41" s="39">
        <v>7</v>
      </c>
      <c r="K41" s="41">
        <v>0</v>
      </c>
      <c r="L41" s="39">
        <v>0</v>
      </c>
      <c r="M41" s="38">
        <f t="shared" si="5"/>
        <v>5593</v>
      </c>
      <c r="N41" s="62" t="s">
        <v>503</v>
      </c>
      <c r="O41" s="63" t="s">
        <v>504</v>
      </c>
      <c r="P41" s="61" t="s">
        <v>42</v>
      </c>
      <c r="Q41" s="170" t="s">
        <v>43</v>
      </c>
      <c r="R41" s="180">
        <v>0</v>
      </c>
      <c r="S41" s="182">
        <v>0</v>
      </c>
      <c r="T41" s="145">
        <v>0</v>
      </c>
      <c r="U41" s="32">
        <v>41762</v>
      </c>
      <c r="V41" s="32">
        <v>41768</v>
      </c>
      <c r="W41" s="33"/>
    </row>
    <row r="42" spans="1:23" s="17" customFormat="1" ht="15.75">
      <c r="A42" s="60">
        <v>52261</v>
      </c>
      <c r="B42" s="60" t="s">
        <v>505</v>
      </c>
      <c r="C42" s="60" t="s">
        <v>506</v>
      </c>
      <c r="D42" s="60" t="s">
        <v>398</v>
      </c>
      <c r="E42" s="37">
        <v>1000</v>
      </c>
      <c r="F42" s="38">
        <v>0</v>
      </c>
      <c r="G42" s="38">
        <f t="shared" si="3"/>
        <v>1000</v>
      </c>
      <c r="H42" s="39">
        <v>100</v>
      </c>
      <c r="I42" s="38">
        <f t="shared" si="4"/>
        <v>900</v>
      </c>
      <c r="J42" s="39">
        <v>1</v>
      </c>
      <c r="K42" s="41">
        <v>0</v>
      </c>
      <c r="L42" s="39">
        <v>0</v>
      </c>
      <c r="M42" s="38">
        <f t="shared" si="5"/>
        <v>899</v>
      </c>
      <c r="N42" s="41" t="s">
        <v>507</v>
      </c>
      <c r="O42" s="41" t="s">
        <v>508</v>
      </c>
      <c r="P42" s="42" t="s">
        <v>42</v>
      </c>
      <c r="Q42" s="170" t="s">
        <v>43</v>
      </c>
      <c r="R42" s="180">
        <v>0</v>
      </c>
      <c r="S42" s="182">
        <v>0</v>
      </c>
      <c r="T42" s="145">
        <v>0</v>
      </c>
      <c r="U42" s="32">
        <v>41762</v>
      </c>
      <c r="V42" s="32">
        <v>41768</v>
      </c>
      <c r="W42" s="33"/>
    </row>
    <row r="43" spans="1:23" s="17" customFormat="1" ht="15.75">
      <c r="A43" s="60">
        <v>48539</v>
      </c>
      <c r="B43" s="36" t="s">
        <v>509</v>
      </c>
      <c r="C43" s="36" t="s">
        <v>273</v>
      </c>
      <c r="D43" s="36" t="s">
        <v>510</v>
      </c>
      <c r="E43" s="37">
        <v>1000</v>
      </c>
      <c r="F43" s="38">
        <v>0</v>
      </c>
      <c r="G43" s="38">
        <f t="shared" si="3"/>
        <v>1000</v>
      </c>
      <c r="H43" s="39">
        <v>100</v>
      </c>
      <c r="I43" s="38">
        <f t="shared" si="4"/>
        <v>900</v>
      </c>
      <c r="J43" s="39">
        <v>1</v>
      </c>
      <c r="K43" s="41">
        <v>0</v>
      </c>
      <c r="L43" s="39">
        <v>0</v>
      </c>
      <c r="M43" s="38">
        <f t="shared" si="5"/>
        <v>899</v>
      </c>
      <c r="N43" s="62" t="s">
        <v>511</v>
      </c>
      <c r="O43" s="63" t="s">
        <v>512</v>
      </c>
      <c r="P43" s="61" t="s">
        <v>64</v>
      </c>
      <c r="Q43" s="170" t="s">
        <v>70</v>
      </c>
      <c r="R43" s="180">
        <v>0</v>
      </c>
      <c r="S43" s="182">
        <v>0</v>
      </c>
      <c r="T43" s="145">
        <v>0</v>
      </c>
      <c r="U43" s="32">
        <v>41762</v>
      </c>
      <c r="V43" s="32">
        <v>41768</v>
      </c>
      <c r="W43" s="33"/>
    </row>
    <row r="44" spans="1:23" s="127" customFormat="1" ht="15.75">
      <c r="A44" s="60">
        <v>14756</v>
      </c>
      <c r="B44" s="60" t="s">
        <v>513</v>
      </c>
      <c r="C44" s="60" t="s">
        <v>514</v>
      </c>
      <c r="D44" s="60" t="s">
        <v>515</v>
      </c>
      <c r="E44" s="37">
        <v>1000</v>
      </c>
      <c r="F44" s="38">
        <v>0</v>
      </c>
      <c r="G44" s="38">
        <f t="shared" si="3"/>
        <v>1000</v>
      </c>
      <c r="H44" s="39">
        <v>100</v>
      </c>
      <c r="I44" s="38">
        <f t="shared" si="4"/>
        <v>900</v>
      </c>
      <c r="J44" s="39">
        <v>1</v>
      </c>
      <c r="K44" s="41">
        <v>0</v>
      </c>
      <c r="L44" s="39">
        <v>0</v>
      </c>
      <c r="M44" s="38">
        <f t="shared" si="5"/>
        <v>899</v>
      </c>
      <c r="N44" s="62" t="s">
        <v>516</v>
      </c>
      <c r="O44" s="63" t="s">
        <v>517</v>
      </c>
      <c r="P44" s="61" t="s">
        <v>46</v>
      </c>
      <c r="Q44" s="170" t="s">
        <v>67</v>
      </c>
      <c r="R44" s="180">
        <v>0</v>
      </c>
      <c r="S44" s="182">
        <v>0</v>
      </c>
      <c r="T44" s="145">
        <v>0</v>
      </c>
      <c r="U44" s="32">
        <v>41762</v>
      </c>
      <c r="V44" s="32">
        <v>41768</v>
      </c>
    </row>
    <row r="45" spans="1:23" s="17" customFormat="1" ht="15.75">
      <c r="A45" s="60">
        <v>35277</v>
      </c>
      <c r="B45" s="36" t="s">
        <v>518</v>
      </c>
      <c r="C45" s="36" t="s">
        <v>519</v>
      </c>
      <c r="D45" s="36" t="s">
        <v>520</v>
      </c>
      <c r="E45" s="37">
        <v>1000</v>
      </c>
      <c r="F45" s="38">
        <v>0</v>
      </c>
      <c r="G45" s="38">
        <f t="shared" si="3"/>
        <v>1000</v>
      </c>
      <c r="H45" s="39">
        <v>100</v>
      </c>
      <c r="I45" s="38">
        <f t="shared" si="4"/>
        <v>900</v>
      </c>
      <c r="J45" s="39">
        <v>1</v>
      </c>
      <c r="K45" s="41">
        <v>0</v>
      </c>
      <c r="L45" s="39">
        <v>0</v>
      </c>
      <c r="M45" s="38">
        <f t="shared" si="5"/>
        <v>899</v>
      </c>
      <c r="N45" s="41" t="s">
        <v>521</v>
      </c>
      <c r="O45" s="63" t="s">
        <v>522</v>
      </c>
      <c r="P45" s="61" t="s">
        <v>46</v>
      </c>
      <c r="Q45" s="170" t="s">
        <v>47</v>
      </c>
      <c r="R45" s="180">
        <v>0</v>
      </c>
      <c r="S45" s="182">
        <v>0</v>
      </c>
      <c r="T45" s="145">
        <v>0</v>
      </c>
      <c r="U45" s="32">
        <v>41762</v>
      </c>
      <c r="V45" s="32">
        <v>41768</v>
      </c>
      <c r="W45" s="33"/>
    </row>
    <row r="46" spans="1:23" s="17" customFormat="1" ht="15.75">
      <c r="A46" s="60">
        <v>41528</v>
      </c>
      <c r="B46" s="36" t="s">
        <v>523</v>
      </c>
      <c r="C46" s="36" t="s">
        <v>381</v>
      </c>
      <c r="D46" s="36" t="s">
        <v>524</v>
      </c>
      <c r="E46" s="37">
        <v>1000</v>
      </c>
      <c r="F46" s="38">
        <v>0</v>
      </c>
      <c r="G46" s="38">
        <f t="shared" si="3"/>
        <v>1000</v>
      </c>
      <c r="H46" s="39">
        <v>100</v>
      </c>
      <c r="I46" s="38">
        <f t="shared" si="4"/>
        <v>900</v>
      </c>
      <c r="J46" s="39">
        <v>1</v>
      </c>
      <c r="K46" s="41">
        <v>0</v>
      </c>
      <c r="L46" s="39">
        <v>0</v>
      </c>
      <c r="M46" s="38">
        <f t="shared" si="5"/>
        <v>899</v>
      </c>
      <c r="N46" s="62" t="s">
        <v>525</v>
      </c>
      <c r="O46" s="63" t="s">
        <v>526</v>
      </c>
      <c r="P46" s="61" t="s">
        <v>42</v>
      </c>
      <c r="Q46" s="170" t="s">
        <v>54</v>
      </c>
      <c r="R46" s="180">
        <v>0</v>
      </c>
      <c r="S46" s="182">
        <v>0</v>
      </c>
      <c r="T46" s="145">
        <v>0</v>
      </c>
      <c r="U46" s="32">
        <v>41762</v>
      </c>
      <c r="V46" s="32">
        <v>41768</v>
      </c>
      <c r="W46" s="33"/>
    </row>
    <row r="47" spans="1:23" s="17" customFormat="1" ht="15.75">
      <c r="A47" s="60">
        <v>57806</v>
      </c>
      <c r="B47" s="60" t="s">
        <v>69</v>
      </c>
      <c r="C47" s="60" t="s">
        <v>527</v>
      </c>
      <c r="D47" s="60" t="s">
        <v>528</v>
      </c>
      <c r="E47" s="37">
        <v>1000</v>
      </c>
      <c r="F47" s="38">
        <v>0</v>
      </c>
      <c r="G47" s="38">
        <f t="shared" si="3"/>
        <v>1000</v>
      </c>
      <c r="H47" s="39">
        <v>100</v>
      </c>
      <c r="I47" s="38">
        <f t="shared" si="4"/>
        <v>900</v>
      </c>
      <c r="J47" s="39">
        <v>1</v>
      </c>
      <c r="K47" s="41">
        <v>0</v>
      </c>
      <c r="L47" s="39">
        <v>0</v>
      </c>
      <c r="M47" s="38">
        <f t="shared" si="5"/>
        <v>899</v>
      </c>
      <c r="N47" s="62" t="s">
        <v>529</v>
      </c>
      <c r="O47" s="63" t="s">
        <v>530</v>
      </c>
      <c r="P47" s="61" t="s">
        <v>46</v>
      </c>
      <c r="Q47" s="170" t="s">
        <v>161</v>
      </c>
      <c r="R47" s="180">
        <v>0</v>
      </c>
      <c r="S47" s="182">
        <v>0</v>
      </c>
      <c r="T47" s="145">
        <v>0</v>
      </c>
      <c r="U47" s="32">
        <v>41762</v>
      </c>
      <c r="V47" s="32">
        <v>41768</v>
      </c>
      <c r="W47" s="33"/>
    </row>
    <row r="48" spans="1:23" s="17" customFormat="1" ht="15.75">
      <c r="A48" s="36">
        <v>2760</v>
      </c>
      <c r="B48" s="40" t="s">
        <v>531</v>
      </c>
      <c r="C48" s="40" t="s">
        <v>532</v>
      </c>
      <c r="D48" s="40" t="s">
        <v>74</v>
      </c>
      <c r="E48" s="37">
        <v>1000</v>
      </c>
      <c r="F48" s="38">
        <v>0</v>
      </c>
      <c r="G48" s="38">
        <f t="shared" si="3"/>
        <v>1000</v>
      </c>
      <c r="H48" s="39">
        <v>100</v>
      </c>
      <c r="I48" s="38">
        <f t="shared" si="4"/>
        <v>900</v>
      </c>
      <c r="J48" s="39">
        <v>1</v>
      </c>
      <c r="K48" s="41">
        <v>0</v>
      </c>
      <c r="L48" s="39">
        <v>0</v>
      </c>
      <c r="M48" s="38">
        <f t="shared" si="5"/>
        <v>899</v>
      </c>
      <c r="N48" s="62" t="s">
        <v>533</v>
      </c>
      <c r="O48" s="63" t="s">
        <v>534</v>
      </c>
      <c r="P48" s="61" t="s">
        <v>46</v>
      </c>
      <c r="Q48" s="170" t="s">
        <v>47</v>
      </c>
      <c r="R48" s="180">
        <v>0</v>
      </c>
      <c r="S48" s="182">
        <v>0</v>
      </c>
      <c r="T48" s="145">
        <v>0</v>
      </c>
      <c r="U48" s="32">
        <v>41762</v>
      </c>
      <c r="V48" s="32">
        <v>41768</v>
      </c>
      <c r="W48" s="33"/>
    </row>
    <row r="49" spans="1:23" s="17" customFormat="1" ht="15.75">
      <c r="A49" s="66">
        <v>47440</v>
      </c>
      <c r="B49" s="41" t="s">
        <v>535</v>
      </c>
      <c r="C49" s="41" t="s">
        <v>536</v>
      </c>
      <c r="D49" s="41" t="s">
        <v>537</v>
      </c>
      <c r="E49" s="37">
        <v>1000</v>
      </c>
      <c r="F49" s="38">
        <v>0</v>
      </c>
      <c r="G49" s="38">
        <f t="shared" si="3"/>
        <v>1000</v>
      </c>
      <c r="H49" s="39">
        <v>100</v>
      </c>
      <c r="I49" s="38">
        <f t="shared" si="4"/>
        <v>900</v>
      </c>
      <c r="J49" s="39">
        <v>1</v>
      </c>
      <c r="K49" s="41">
        <v>0</v>
      </c>
      <c r="L49" s="39">
        <v>0</v>
      </c>
      <c r="M49" s="38">
        <f t="shared" si="5"/>
        <v>899</v>
      </c>
      <c r="N49" s="63" t="s">
        <v>538</v>
      </c>
      <c r="O49" s="62" t="s">
        <v>539</v>
      </c>
      <c r="P49" s="42" t="s">
        <v>42</v>
      </c>
      <c r="Q49" s="170" t="s">
        <v>61</v>
      </c>
      <c r="R49" s="180">
        <v>0</v>
      </c>
      <c r="S49" s="182">
        <v>0</v>
      </c>
      <c r="T49" s="145">
        <v>0</v>
      </c>
      <c r="U49" s="32">
        <v>41762</v>
      </c>
      <c r="V49" s="32">
        <v>41768</v>
      </c>
      <c r="W49" s="33"/>
    </row>
    <row r="50" spans="1:23" s="17" customFormat="1" ht="15.75">
      <c r="A50" s="60">
        <v>50920</v>
      </c>
      <c r="B50" s="36" t="s">
        <v>327</v>
      </c>
      <c r="C50" s="36" t="s">
        <v>328</v>
      </c>
      <c r="D50" s="36" t="s">
        <v>329</v>
      </c>
      <c r="E50" s="37">
        <v>2000</v>
      </c>
      <c r="F50" s="38">
        <v>0</v>
      </c>
      <c r="G50" s="38">
        <f t="shared" si="3"/>
        <v>2000</v>
      </c>
      <c r="H50" s="39">
        <v>200</v>
      </c>
      <c r="I50" s="38">
        <f t="shared" si="4"/>
        <v>1800</v>
      </c>
      <c r="J50" s="39">
        <v>2</v>
      </c>
      <c r="K50" s="41">
        <v>0</v>
      </c>
      <c r="L50" s="39">
        <v>0</v>
      </c>
      <c r="M50" s="38">
        <f t="shared" si="5"/>
        <v>1798</v>
      </c>
      <c r="N50" s="62" t="s">
        <v>330</v>
      </c>
      <c r="O50" s="63" t="s">
        <v>331</v>
      </c>
      <c r="P50" s="61" t="s">
        <v>42</v>
      </c>
      <c r="Q50" s="170" t="s">
        <v>43</v>
      </c>
      <c r="R50" s="180">
        <v>0</v>
      </c>
      <c r="S50" s="182">
        <v>0</v>
      </c>
      <c r="T50" s="145">
        <v>0</v>
      </c>
      <c r="U50" s="32">
        <v>41762</v>
      </c>
      <c r="V50" s="32">
        <v>41768</v>
      </c>
      <c r="W50" s="33"/>
    </row>
    <row r="51" spans="1:23" s="17" customFormat="1" ht="15.75">
      <c r="A51" s="60">
        <v>12035</v>
      </c>
      <c r="B51" s="36" t="s">
        <v>298</v>
      </c>
      <c r="C51" s="36" t="s">
        <v>540</v>
      </c>
      <c r="D51" s="36" t="s">
        <v>541</v>
      </c>
      <c r="E51" s="37">
        <v>1000</v>
      </c>
      <c r="F51" s="38">
        <v>0</v>
      </c>
      <c r="G51" s="38">
        <f t="shared" si="3"/>
        <v>1000</v>
      </c>
      <c r="H51" s="39">
        <v>100</v>
      </c>
      <c r="I51" s="38">
        <f t="shared" si="4"/>
        <v>900</v>
      </c>
      <c r="J51" s="39">
        <v>1</v>
      </c>
      <c r="K51" s="41">
        <v>0</v>
      </c>
      <c r="L51" s="39">
        <v>0</v>
      </c>
      <c r="M51" s="38">
        <f t="shared" si="5"/>
        <v>899</v>
      </c>
      <c r="N51" s="62" t="s">
        <v>542</v>
      </c>
      <c r="O51" s="63" t="s">
        <v>543</v>
      </c>
      <c r="P51" s="61" t="s">
        <v>42</v>
      </c>
      <c r="Q51" s="170" t="s">
        <v>61</v>
      </c>
      <c r="R51" s="180">
        <v>0</v>
      </c>
      <c r="S51" s="182">
        <v>0</v>
      </c>
      <c r="T51" s="145">
        <v>0</v>
      </c>
      <c r="U51" s="32">
        <v>41762</v>
      </c>
      <c r="V51" s="32">
        <v>41768</v>
      </c>
      <c r="W51" s="33"/>
    </row>
    <row r="52" spans="1:23" s="17" customFormat="1" ht="15.75">
      <c r="A52" s="60">
        <v>5718</v>
      </c>
      <c r="B52" s="36" t="s">
        <v>544</v>
      </c>
      <c r="C52" s="36" t="s">
        <v>545</v>
      </c>
      <c r="D52" s="36" t="s">
        <v>396</v>
      </c>
      <c r="E52" s="37">
        <v>1000</v>
      </c>
      <c r="F52" s="38">
        <v>0</v>
      </c>
      <c r="G52" s="38">
        <f t="shared" si="3"/>
        <v>1000</v>
      </c>
      <c r="H52" s="39">
        <v>100</v>
      </c>
      <c r="I52" s="38">
        <f t="shared" si="4"/>
        <v>900</v>
      </c>
      <c r="J52" s="39">
        <v>1</v>
      </c>
      <c r="K52" s="41">
        <v>0</v>
      </c>
      <c r="L52" s="39">
        <v>0</v>
      </c>
      <c r="M52" s="38">
        <f t="shared" si="5"/>
        <v>899</v>
      </c>
      <c r="N52" s="63" t="s">
        <v>546</v>
      </c>
      <c r="O52" s="63" t="s">
        <v>547</v>
      </c>
      <c r="P52" s="61" t="s">
        <v>42</v>
      </c>
      <c r="Q52" s="170" t="s">
        <v>43</v>
      </c>
      <c r="R52" s="180">
        <v>0</v>
      </c>
      <c r="S52" s="182">
        <v>0</v>
      </c>
      <c r="T52" s="145">
        <v>0</v>
      </c>
      <c r="U52" s="32">
        <v>41762</v>
      </c>
      <c r="V52" s="32">
        <v>41768</v>
      </c>
      <c r="W52" s="33"/>
    </row>
    <row r="53" spans="1:23" s="17" customFormat="1" ht="15.75">
      <c r="A53" s="60">
        <v>623</v>
      </c>
      <c r="B53" s="36" t="s">
        <v>221</v>
      </c>
      <c r="C53" s="36" t="s">
        <v>222</v>
      </c>
      <c r="D53" s="36" t="s">
        <v>223</v>
      </c>
      <c r="E53" s="37">
        <v>1000</v>
      </c>
      <c r="F53" s="38">
        <v>0</v>
      </c>
      <c r="G53" s="38">
        <f t="shared" si="3"/>
        <v>1000</v>
      </c>
      <c r="H53" s="39">
        <v>100</v>
      </c>
      <c r="I53" s="38">
        <f t="shared" si="4"/>
        <v>900</v>
      </c>
      <c r="J53" s="39">
        <v>1</v>
      </c>
      <c r="K53" s="41">
        <v>0</v>
      </c>
      <c r="L53" s="39">
        <v>0</v>
      </c>
      <c r="M53" s="38">
        <f t="shared" si="5"/>
        <v>899</v>
      </c>
      <c r="N53" s="62" t="s">
        <v>224</v>
      </c>
      <c r="O53" s="63" t="s">
        <v>225</v>
      </c>
      <c r="P53" s="61" t="s">
        <v>46</v>
      </c>
      <c r="Q53" s="170" t="s">
        <v>83</v>
      </c>
      <c r="R53" s="180">
        <v>0</v>
      </c>
      <c r="S53" s="182">
        <v>0</v>
      </c>
      <c r="T53" s="145">
        <v>0</v>
      </c>
      <c r="U53" s="32">
        <v>41762</v>
      </c>
      <c r="V53" s="32">
        <v>41768</v>
      </c>
      <c r="W53" s="33"/>
    </row>
    <row r="54" spans="1:23" s="17" customFormat="1" ht="15.75">
      <c r="A54" s="36">
        <v>23318</v>
      </c>
      <c r="B54" s="40" t="s">
        <v>266</v>
      </c>
      <c r="C54" s="40" t="s">
        <v>548</v>
      </c>
      <c r="D54" s="40" t="s">
        <v>549</v>
      </c>
      <c r="E54" s="37">
        <v>1000</v>
      </c>
      <c r="F54" s="38">
        <v>0</v>
      </c>
      <c r="G54" s="38">
        <f t="shared" si="3"/>
        <v>1000</v>
      </c>
      <c r="H54" s="39">
        <v>100</v>
      </c>
      <c r="I54" s="38">
        <f t="shared" si="4"/>
        <v>900</v>
      </c>
      <c r="J54" s="39">
        <v>1</v>
      </c>
      <c r="K54" s="41">
        <v>0</v>
      </c>
      <c r="L54" s="39">
        <v>0</v>
      </c>
      <c r="M54" s="38">
        <f t="shared" si="5"/>
        <v>899</v>
      </c>
      <c r="N54" s="41" t="s">
        <v>550</v>
      </c>
      <c r="O54" s="41" t="s">
        <v>551</v>
      </c>
      <c r="P54" s="61" t="s">
        <v>46</v>
      </c>
      <c r="Q54" s="170" t="s">
        <v>47</v>
      </c>
      <c r="R54" s="180">
        <v>0</v>
      </c>
      <c r="S54" s="182">
        <v>0</v>
      </c>
      <c r="T54" s="145">
        <v>0</v>
      </c>
      <c r="U54" s="32">
        <v>41762</v>
      </c>
      <c r="V54" s="32">
        <v>41768</v>
      </c>
      <c r="W54" s="33"/>
    </row>
    <row r="55" spans="1:23" s="17" customFormat="1" ht="15.75">
      <c r="A55" s="60">
        <v>29841</v>
      </c>
      <c r="B55" s="60" t="s">
        <v>204</v>
      </c>
      <c r="C55" s="60" t="s">
        <v>552</v>
      </c>
      <c r="D55" s="60" t="s">
        <v>553</v>
      </c>
      <c r="E55" s="37">
        <v>2000</v>
      </c>
      <c r="F55" s="38">
        <v>0</v>
      </c>
      <c r="G55" s="38">
        <f t="shared" si="3"/>
        <v>2000</v>
      </c>
      <c r="H55" s="39">
        <v>200</v>
      </c>
      <c r="I55" s="38">
        <f t="shared" si="4"/>
        <v>1800</v>
      </c>
      <c r="J55" s="39">
        <v>2</v>
      </c>
      <c r="K55" s="41">
        <v>0</v>
      </c>
      <c r="L55" s="39">
        <v>0</v>
      </c>
      <c r="M55" s="38">
        <f t="shared" si="5"/>
        <v>1798</v>
      </c>
      <c r="N55" s="41" t="s">
        <v>554</v>
      </c>
      <c r="O55" s="62" t="s">
        <v>555</v>
      </c>
      <c r="P55" s="42" t="s">
        <v>42</v>
      </c>
      <c r="Q55" s="170" t="s">
        <v>43</v>
      </c>
      <c r="R55" s="180">
        <v>0</v>
      </c>
      <c r="S55" s="182">
        <v>0</v>
      </c>
      <c r="T55" s="145">
        <v>0</v>
      </c>
      <c r="U55" s="32">
        <v>41762</v>
      </c>
      <c r="V55" s="32">
        <v>41768</v>
      </c>
      <c r="W55" s="33"/>
    </row>
    <row r="56" spans="1:23" s="17" customFormat="1" ht="15.75">
      <c r="A56" s="60">
        <v>29119</v>
      </c>
      <c r="B56" s="60" t="s">
        <v>556</v>
      </c>
      <c r="C56" s="60" t="s">
        <v>332</v>
      </c>
      <c r="D56" s="60" t="s">
        <v>557</v>
      </c>
      <c r="E56" s="37">
        <v>2000</v>
      </c>
      <c r="F56" s="38">
        <v>0</v>
      </c>
      <c r="G56" s="38">
        <f t="shared" si="3"/>
        <v>2000</v>
      </c>
      <c r="H56" s="39">
        <v>200</v>
      </c>
      <c r="I56" s="38">
        <f t="shared" si="4"/>
        <v>1800</v>
      </c>
      <c r="J56" s="39">
        <v>2</v>
      </c>
      <c r="K56" s="41">
        <v>0</v>
      </c>
      <c r="L56" s="39">
        <v>0</v>
      </c>
      <c r="M56" s="38">
        <f t="shared" si="5"/>
        <v>1798</v>
      </c>
      <c r="N56" s="62" t="s">
        <v>558</v>
      </c>
      <c r="O56" s="63" t="s">
        <v>559</v>
      </c>
      <c r="P56" s="61" t="s">
        <v>42</v>
      </c>
      <c r="Q56" s="170" t="s">
        <v>43</v>
      </c>
      <c r="R56" s="180">
        <v>0</v>
      </c>
      <c r="S56" s="182">
        <v>0</v>
      </c>
      <c r="T56" s="145">
        <v>0</v>
      </c>
      <c r="U56" s="32">
        <v>41762</v>
      </c>
      <c r="V56" s="32">
        <v>41768</v>
      </c>
      <c r="W56" s="33"/>
    </row>
    <row r="57" spans="1:23" s="17" customFormat="1" ht="15.75">
      <c r="A57" s="60">
        <v>16903</v>
      </c>
      <c r="B57" s="36" t="s">
        <v>560</v>
      </c>
      <c r="C57" s="36" t="s">
        <v>561</v>
      </c>
      <c r="D57" s="36" t="s">
        <v>562</v>
      </c>
      <c r="E57" s="37">
        <v>1000</v>
      </c>
      <c r="F57" s="38">
        <v>0</v>
      </c>
      <c r="G57" s="38">
        <f t="shared" si="3"/>
        <v>1000</v>
      </c>
      <c r="H57" s="39">
        <v>100</v>
      </c>
      <c r="I57" s="38">
        <f t="shared" si="4"/>
        <v>900</v>
      </c>
      <c r="J57" s="39">
        <v>1</v>
      </c>
      <c r="K57" s="41">
        <v>0</v>
      </c>
      <c r="L57" s="39">
        <v>0</v>
      </c>
      <c r="M57" s="38">
        <f t="shared" si="5"/>
        <v>899</v>
      </c>
      <c r="N57" s="65" t="s">
        <v>563</v>
      </c>
      <c r="O57" s="41" t="s">
        <v>564</v>
      </c>
      <c r="P57" s="42" t="s">
        <v>42</v>
      </c>
      <c r="Q57" s="170" t="s">
        <v>43</v>
      </c>
      <c r="R57" s="180">
        <v>0</v>
      </c>
      <c r="S57" s="182">
        <v>0</v>
      </c>
      <c r="T57" s="145">
        <v>0</v>
      </c>
      <c r="U57" s="32">
        <v>41762</v>
      </c>
      <c r="V57" s="32">
        <v>41768</v>
      </c>
      <c r="W57" s="33"/>
    </row>
    <row r="58" spans="1:23" s="17" customFormat="1" ht="15.75">
      <c r="A58" s="36">
        <v>26556</v>
      </c>
      <c r="B58" s="40" t="s">
        <v>565</v>
      </c>
      <c r="C58" s="40" t="s">
        <v>566</v>
      </c>
      <c r="D58" s="40" t="s">
        <v>567</v>
      </c>
      <c r="E58" s="37">
        <v>2000</v>
      </c>
      <c r="F58" s="38">
        <v>0</v>
      </c>
      <c r="G58" s="38">
        <f t="shared" si="3"/>
        <v>2000</v>
      </c>
      <c r="H58" s="39">
        <v>200</v>
      </c>
      <c r="I58" s="38">
        <f t="shared" si="4"/>
        <v>1800</v>
      </c>
      <c r="J58" s="39">
        <v>2</v>
      </c>
      <c r="K58" s="41">
        <v>0</v>
      </c>
      <c r="L58" s="39">
        <v>0</v>
      </c>
      <c r="M58" s="38">
        <f t="shared" si="5"/>
        <v>1798</v>
      </c>
      <c r="N58" s="62" t="s">
        <v>568</v>
      </c>
      <c r="O58" s="63" t="s">
        <v>569</v>
      </c>
      <c r="P58" s="61" t="s">
        <v>42</v>
      </c>
      <c r="Q58" s="170" t="s">
        <v>43</v>
      </c>
      <c r="R58" s="180">
        <v>0</v>
      </c>
      <c r="S58" s="182">
        <v>0</v>
      </c>
      <c r="T58" s="145">
        <v>0</v>
      </c>
      <c r="U58" s="32">
        <v>41762</v>
      </c>
      <c r="V58" s="32">
        <v>41768</v>
      </c>
      <c r="W58" s="33"/>
    </row>
    <row r="59" spans="1:23" s="17" customFormat="1" ht="15.75">
      <c r="A59" s="60">
        <v>68766</v>
      </c>
      <c r="B59" s="36" t="s">
        <v>226</v>
      </c>
      <c r="C59" s="36" t="s">
        <v>227</v>
      </c>
      <c r="D59" s="36" t="s">
        <v>228</v>
      </c>
      <c r="E59" s="37">
        <v>2000</v>
      </c>
      <c r="F59" s="38">
        <v>0</v>
      </c>
      <c r="G59" s="38">
        <f t="shared" si="3"/>
        <v>2000</v>
      </c>
      <c r="H59" s="39">
        <v>200</v>
      </c>
      <c r="I59" s="38">
        <f t="shared" si="4"/>
        <v>1800</v>
      </c>
      <c r="J59" s="39">
        <v>2</v>
      </c>
      <c r="K59" s="41">
        <v>0</v>
      </c>
      <c r="L59" s="39">
        <v>0</v>
      </c>
      <c r="M59" s="38">
        <f t="shared" si="5"/>
        <v>1798</v>
      </c>
      <c r="N59" s="62" t="s">
        <v>229</v>
      </c>
      <c r="O59" s="63" t="s">
        <v>230</v>
      </c>
      <c r="P59" s="61" t="s">
        <v>42</v>
      </c>
      <c r="Q59" s="170" t="s">
        <v>43</v>
      </c>
      <c r="R59" s="180">
        <v>0</v>
      </c>
      <c r="S59" s="182">
        <v>0</v>
      </c>
      <c r="T59" s="145">
        <v>0</v>
      </c>
      <c r="U59" s="32">
        <v>41762</v>
      </c>
      <c r="V59" s="32">
        <v>41768</v>
      </c>
      <c r="W59" s="33"/>
    </row>
    <row r="60" spans="1:23" s="17" customFormat="1" ht="15.75">
      <c r="A60" s="60">
        <v>49483</v>
      </c>
      <c r="B60" s="36" t="s">
        <v>570</v>
      </c>
      <c r="C60" s="36" t="s">
        <v>571</v>
      </c>
      <c r="D60" s="36" t="s">
        <v>572</v>
      </c>
      <c r="E60" s="37">
        <v>1000</v>
      </c>
      <c r="F60" s="38">
        <v>0</v>
      </c>
      <c r="G60" s="38">
        <f t="shared" si="3"/>
        <v>1000</v>
      </c>
      <c r="H60" s="39">
        <v>100</v>
      </c>
      <c r="I60" s="38">
        <f t="shared" si="4"/>
        <v>900</v>
      </c>
      <c r="J60" s="39">
        <v>1</v>
      </c>
      <c r="K60" s="41">
        <v>0</v>
      </c>
      <c r="L60" s="39">
        <v>0</v>
      </c>
      <c r="M60" s="38">
        <f t="shared" si="5"/>
        <v>899</v>
      </c>
      <c r="N60" s="62" t="s">
        <v>573</v>
      </c>
      <c r="O60" s="63" t="s">
        <v>574</v>
      </c>
      <c r="P60" s="61" t="s">
        <v>42</v>
      </c>
      <c r="Q60" s="170" t="s">
        <v>61</v>
      </c>
      <c r="R60" s="180">
        <v>0</v>
      </c>
      <c r="S60" s="182">
        <v>0</v>
      </c>
      <c r="T60" s="145">
        <v>0</v>
      </c>
      <c r="U60" s="32">
        <v>41762</v>
      </c>
      <c r="V60" s="32">
        <v>41768</v>
      </c>
      <c r="W60" s="33"/>
    </row>
    <row r="61" spans="1:23" s="17" customFormat="1" ht="15.75">
      <c r="A61" s="60">
        <v>28807</v>
      </c>
      <c r="B61" s="36" t="s">
        <v>575</v>
      </c>
      <c r="C61" s="36" t="s">
        <v>576</v>
      </c>
      <c r="D61" s="36" t="s">
        <v>577</v>
      </c>
      <c r="E61" s="37">
        <v>2000</v>
      </c>
      <c r="F61" s="38">
        <v>0</v>
      </c>
      <c r="G61" s="38">
        <f t="shared" si="3"/>
        <v>2000</v>
      </c>
      <c r="H61" s="39">
        <v>200</v>
      </c>
      <c r="I61" s="38">
        <f t="shared" si="4"/>
        <v>1800</v>
      </c>
      <c r="J61" s="39">
        <v>2</v>
      </c>
      <c r="K61" s="41">
        <v>0</v>
      </c>
      <c r="L61" s="39">
        <v>0</v>
      </c>
      <c r="M61" s="38">
        <f t="shared" si="5"/>
        <v>1798</v>
      </c>
      <c r="N61" s="62" t="s">
        <v>578</v>
      </c>
      <c r="O61" s="63" t="s">
        <v>579</v>
      </c>
      <c r="P61" s="61" t="s">
        <v>64</v>
      </c>
      <c r="Q61" s="170" t="s">
        <v>80</v>
      </c>
      <c r="R61" s="180">
        <v>0</v>
      </c>
      <c r="S61" s="182">
        <v>0</v>
      </c>
      <c r="T61" s="145">
        <v>0</v>
      </c>
      <c r="U61" s="32">
        <v>41762</v>
      </c>
      <c r="V61" s="32">
        <v>41768</v>
      </c>
      <c r="W61" s="33"/>
    </row>
    <row r="62" spans="1:23" s="17" customFormat="1" ht="15.75">
      <c r="A62" s="60">
        <v>26602</v>
      </c>
      <c r="B62" s="36" t="s">
        <v>580</v>
      </c>
      <c r="C62" s="36" t="s">
        <v>581</v>
      </c>
      <c r="D62" s="36" t="s">
        <v>582</v>
      </c>
      <c r="E62" s="37">
        <v>1000</v>
      </c>
      <c r="F62" s="38">
        <v>0</v>
      </c>
      <c r="G62" s="38">
        <f t="shared" si="3"/>
        <v>1000</v>
      </c>
      <c r="H62" s="39">
        <v>100</v>
      </c>
      <c r="I62" s="38">
        <f t="shared" si="4"/>
        <v>900</v>
      </c>
      <c r="J62" s="39">
        <v>1</v>
      </c>
      <c r="K62" s="41">
        <v>0</v>
      </c>
      <c r="L62" s="39">
        <v>0</v>
      </c>
      <c r="M62" s="38">
        <f t="shared" si="5"/>
        <v>899</v>
      </c>
      <c r="N62" s="63" t="s">
        <v>583</v>
      </c>
      <c r="O62" s="62" t="s">
        <v>584</v>
      </c>
      <c r="P62" s="42" t="s">
        <v>42</v>
      </c>
      <c r="Q62" s="170" t="s">
        <v>43</v>
      </c>
      <c r="R62" s="180">
        <v>0</v>
      </c>
      <c r="S62" s="182">
        <v>0</v>
      </c>
      <c r="T62" s="145">
        <v>0</v>
      </c>
      <c r="U62" s="32">
        <v>41762</v>
      </c>
      <c r="V62" s="32">
        <v>41768</v>
      </c>
      <c r="W62" s="33"/>
    </row>
    <row r="63" spans="1:23" s="17" customFormat="1" ht="15.75">
      <c r="A63" s="60">
        <v>31060</v>
      </c>
      <c r="B63" s="36" t="s">
        <v>231</v>
      </c>
      <c r="C63" s="36" t="s">
        <v>232</v>
      </c>
      <c r="D63" s="36" t="s">
        <v>39</v>
      </c>
      <c r="E63" s="37">
        <v>3000</v>
      </c>
      <c r="F63" s="38">
        <v>0</v>
      </c>
      <c r="G63" s="38">
        <f t="shared" si="3"/>
        <v>3000</v>
      </c>
      <c r="H63" s="39">
        <v>300</v>
      </c>
      <c r="I63" s="38">
        <f t="shared" si="4"/>
        <v>2700</v>
      </c>
      <c r="J63" s="39">
        <v>3</v>
      </c>
      <c r="K63" s="41">
        <v>0</v>
      </c>
      <c r="L63" s="39">
        <v>0</v>
      </c>
      <c r="M63" s="38">
        <f t="shared" si="5"/>
        <v>2697</v>
      </c>
      <c r="N63" s="63" t="s">
        <v>233</v>
      </c>
      <c r="O63" s="63"/>
      <c r="P63" s="61" t="s">
        <v>42</v>
      </c>
      <c r="Q63" s="170" t="s">
        <v>54</v>
      </c>
      <c r="R63" s="180">
        <v>0</v>
      </c>
      <c r="S63" s="182">
        <v>0</v>
      </c>
      <c r="T63" s="145">
        <v>0</v>
      </c>
      <c r="U63" s="32">
        <v>41762</v>
      </c>
      <c r="V63" s="32">
        <v>41768</v>
      </c>
      <c r="W63" s="33"/>
    </row>
    <row r="64" spans="1:23" s="17" customFormat="1" ht="15.75">
      <c r="A64" s="60">
        <v>16776</v>
      </c>
      <c r="B64" s="36" t="s">
        <v>44</v>
      </c>
      <c r="C64" s="36" t="s">
        <v>585</v>
      </c>
      <c r="D64" s="36" t="s">
        <v>45</v>
      </c>
      <c r="E64" s="37">
        <v>2600</v>
      </c>
      <c r="F64" s="38">
        <v>0</v>
      </c>
      <c r="G64" s="38">
        <f t="shared" si="3"/>
        <v>2600</v>
      </c>
      <c r="H64" s="39">
        <v>260</v>
      </c>
      <c r="I64" s="38">
        <f t="shared" si="4"/>
        <v>2340</v>
      </c>
      <c r="J64" s="39">
        <v>3</v>
      </c>
      <c r="K64" s="41">
        <v>0</v>
      </c>
      <c r="L64" s="39">
        <v>0</v>
      </c>
      <c r="M64" s="38">
        <f t="shared" si="5"/>
        <v>2337</v>
      </c>
      <c r="N64" s="62" t="s">
        <v>586</v>
      </c>
      <c r="O64" s="63" t="s">
        <v>587</v>
      </c>
      <c r="P64" s="61" t="s">
        <v>42</v>
      </c>
      <c r="Q64" s="170" t="s">
        <v>43</v>
      </c>
      <c r="R64" s="180">
        <v>0</v>
      </c>
      <c r="S64" s="182">
        <v>0</v>
      </c>
      <c r="T64" s="145">
        <v>0</v>
      </c>
      <c r="U64" s="32">
        <v>41762</v>
      </c>
      <c r="V64" s="32">
        <v>41768</v>
      </c>
      <c r="W64" s="33"/>
    </row>
    <row r="65" spans="1:23" s="17" customFormat="1" ht="15.75">
      <c r="A65" s="60">
        <v>40149</v>
      </c>
      <c r="B65" s="36" t="s">
        <v>588</v>
      </c>
      <c r="C65" s="36" t="s">
        <v>589</v>
      </c>
      <c r="D65" s="36" t="s">
        <v>549</v>
      </c>
      <c r="E65" s="37">
        <v>1000</v>
      </c>
      <c r="F65" s="38">
        <v>0</v>
      </c>
      <c r="G65" s="38">
        <f t="shared" si="3"/>
        <v>1000</v>
      </c>
      <c r="H65" s="39">
        <v>100</v>
      </c>
      <c r="I65" s="38">
        <f t="shared" si="4"/>
        <v>900</v>
      </c>
      <c r="J65" s="39">
        <v>1</v>
      </c>
      <c r="K65" s="41">
        <v>0</v>
      </c>
      <c r="L65" s="39">
        <v>0</v>
      </c>
      <c r="M65" s="38">
        <f t="shared" si="5"/>
        <v>899</v>
      </c>
      <c r="N65" s="41" t="s">
        <v>590</v>
      </c>
      <c r="O65" s="41" t="s">
        <v>591</v>
      </c>
      <c r="P65" s="61" t="s">
        <v>46</v>
      </c>
      <c r="Q65" s="170" t="s">
        <v>47</v>
      </c>
      <c r="R65" s="180">
        <v>0</v>
      </c>
      <c r="S65" s="182">
        <v>0</v>
      </c>
      <c r="T65" s="145">
        <v>0</v>
      </c>
      <c r="U65" s="32">
        <v>41762</v>
      </c>
      <c r="V65" s="32">
        <v>41768</v>
      </c>
      <c r="W65" s="33"/>
    </row>
    <row r="66" spans="1:23" s="17" customFormat="1" ht="15.75">
      <c r="A66" s="60">
        <v>42292</v>
      </c>
      <c r="B66" s="36" t="s">
        <v>278</v>
      </c>
      <c r="C66" s="36" t="s">
        <v>279</v>
      </c>
      <c r="D66" s="36" t="s">
        <v>280</v>
      </c>
      <c r="E66" s="37">
        <v>1600</v>
      </c>
      <c r="F66" s="38">
        <v>0</v>
      </c>
      <c r="G66" s="38">
        <f t="shared" si="3"/>
        <v>1600</v>
      </c>
      <c r="H66" s="39">
        <v>160</v>
      </c>
      <c r="I66" s="38">
        <f t="shared" si="4"/>
        <v>1440</v>
      </c>
      <c r="J66" s="39">
        <v>2</v>
      </c>
      <c r="K66" s="41">
        <v>0</v>
      </c>
      <c r="L66" s="39">
        <v>0</v>
      </c>
      <c r="M66" s="38">
        <f t="shared" si="5"/>
        <v>1438</v>
      </c>
      <c r="N66" s="62" t="s">
        <v>281</v>
      </c>
      <c r="O66" s="63" t="s">
        <v>282</v>
      </c>
      <c r="P66" s="61" t="s">
        <v>46</v>
      </c>
      <c r="Q66" s="170" t="s">
        <v>47</v>
      </c>
      <c r="R66" s="180">
        <v>0</v>
      </c>
      <c r="S66" s="182">
        <v>0</v>
      </c>
      <c r="T66" s="145">
        <v>0</v>
      </c>
      <c r="U66" s="32">
        <v>41762</v>
      </c>
      <c r="V66" s="32">
        <v>41768</v>
      </c>
      <c r="W66" s="33"/>
    </row>
    <row r="67" spans="1:23" s="17" customFormat="1" ht="15.75">
      <c r="A67" s="60">
        <v>28737</v>
      </c>
      <c r="B67" s="36" t="s">
        <v>592</v>
      </c>
      <c r="C67" s="36" t="s">
        <v>593</v>
      </c>
      <c r="D67" s="36" t="s">
        <v>237</v>
      </c>
      <c r="E67" s="37">
        <v>5000</v>
      </c>
      <c r="F67" s="38">
        <f>E67*0.1</f>
        <v>500</v>
      </c>
      <c r="G67" s="38">
        <f t="shared" si="3"/>
        <v>4500</v>
      </c>
      <c r="H67" s="39">
        <v>500</v>
      </c>
      <c r="I67" s="38">
        <f t="shared" si="4"/>
        <v>4000</v>
      </c>
      <c r="J67" s="39">
        <v>5</v>
      </c>
      <c r="K67" s="41">
        <v>0</v>
      </c>
      <c r="L67" s="39">
        <v>0</v>
      </c>
      <c r="M67" s="38">
        <f t="shared" si="5"/>
        <v>3995</v>
      </c>
      <c r="N67" s="62" t="s">
        <v>594</v>
      </c>
      <c r="O67" s="63" t="s">
        <v>595</v>
      </c>
      <c r="P67" s="61" t="s">
        <v>42</v>
      </c>
      <c r="Q67" s="170" t="s">
        <v>43</v>
      </c>
      <c r="R67" s="180">
        <v>0</v>
      </c>
      <c r="S67" s="182">
        <v>0</v>
      </c>
      <c r="T67" s="145">
        <v>0</v>
      </c>
      <c r="U67" s="32">
        <v>41762</v>
      </c>
      <c r="V67" s="32">
        <v>41768</v>
      </c>
      <c r="W67" s="33"/>
    </row>
    <row r="68" spans="1:23" s="17" customFormat="1" ht="15.75">
      <c r="A68" s="60">
        <v>19179</v>
      </c>
      <c r="B68" s="36" t="s">
        <v>392</v>
      </c>
      <c r="C68" s="36" t="s">
        <v>73</v>
      </c>
      <c r="D68" s="36" t="s">
        <v>248</v>
      </c>
      <c r="E68" s="37">
        <v>1000</v>
      </c>
      <c r="F68" s="38">
        <v>0</v>
      </c>
      <c r="G68" s="38">
        <f t="shared" si="3"/>
        <v>1000</v>
      </c>
      <c r="H68" s="39">
        <v>100</v>
      </c>
      <c r="I68" s="38">
        <f t="shared" si="4"/>
        <v>900</v>
      </c>
      <c r="J68" s="39">
        <v>1</v>
      </c>
      <c r="K68" s="41">
        <v>0</v>
      </c>
      <c r="L68" s="39">
        <v>0</v>
      </c>
      <c r="M68" s="38">
        <f t="shared" si="5"/>
        <v>899</v>
      </c>
      <c r="N68" s="62" t="s">
        <v>596</v>
      </c>
      <c r="O68" s="63" t="s">
        <v>597</v>
      </c>
      <c r="P68" s="61" t="s">
        <v>42</v>
      </c>
      <c r="Q68" s="170" t="s">
        <v>60</v>
      </c>
      <c r="R68" s="180">
        <v>0</v>
      </c>
      <c r="S68" s="182">
        <v>0</v>
      </c>
      <c r="T68" s="145">
        <v>0</v>
      </c>
      <c r="U68" s="32">
        <v>41762</v>
      </c>
      <c r="V68" s="32">
        <v>41768</v>
      </c>
      <c r="W68" s="33"/>
    </row>
    <row r="69" spans="1:23" s="17" customFormat="1" ht="15.75">
      <c r="A69" s="60">
        <v>26567</v>
      </c>
      <c r="B69" s="36" t="s">
        <v>565</v>
      </c>
      <c r="C69" s="36" t="s">
        <v>598</v>
      </c>
      <c r="D69" s="36" t="s">
        <v>599</v>
      </c>
      <c r="E69" s="37">
        <v>2000</v>
      </c>
      <c r="F69" s="38">
        <v>0</v>
      </c>
      <c r="G69" s="38">
        <f t="shared" ref="G69:G75" si="6">E69-F69</f>
        <v>2000</v>
      </c>
      <c r="H69" s="39">
        <v>200</v>
      </c>
      <c r="I69" s="38">
        <f t="shared" ref="I69:I75" si="7">G69-H69</f>
        <v>1800</v>
      </c>
      <c r="J69" s="39">
        <v>2</v>
      </c>
      <c r="K69" s="41">
        <v>0</v>
      </c>
      <c r="L69" s="39">
        <v>0</v>
      </c>
      <c r="M69" s="38">
        <f t="shared" ref="M69:M75" si="8">I69-J69-K69-L69</f>
        <v>1798</v>
      </c>
      <c r="N69" s="62" t="s">
        <v>600</v>
      </c>
      <c r="O69" s="63" t="s">
        <v>601</v>
      </c>
      <c r="P69" s="61" t="s">
        <v>42</v>
      </c>
      <c r="Q69" s="170" t="s">
        <v>43</v>
      </c>
      <c r="R69" s="180">
        <v>0</v>
      </c>
      <c r="S69" s="182">
        <v>0</v>
      </c>
      <c r="T69" s="145">
        <v>0</v>
      </c>
      <c r="U69" s="32">
        <v>41762</v>
      </c>
      <c r="V69" s="32">
        <v>41768</v>
      </c>
      <c r="W69" s="33"/>
    </row>
    <row r="70" spans="1:23" s="17" customFormat="1" ht="15.75">
      <c r="A70" s="60">
        <v>18409</v>
      </c>
      <c r="B70" s="36" t="s">
        <v>602</v>
      </c>
      <c r="C70" s="36" t="s">
        <v>592</v>
      </c>
      <c r="D70" s="36" t="s">
        <v>603</v>
      </c>
      <c r="E70" s="37">
        <v>1000</v>
      </c>
      <c r="F70" s="38">
        <v>0</v>
      </c>
      <c r="G70" s="38">
        <f t="shared" si="6"/>
        <v>1000</v>
      </c>
      <c r="H70" s="39">
        <v>100</v>
      </c>
      <c r="I70" s="38">
        <f t="shared" si="7"/>
        <v>900</v>
      </c>
      <c r="J70" s="39">
        <v>1</v>
      </c>
      <c r="K70" s="41">
        <v>0</v>
      </c>
      <c r="L70" s="39">
        <v>0</v>
      </c>
      <c r="M70" s="38">
        <f t="shared" si="8"/>
        <v>899</v>
      </c>
      <c r="N70" s="62" t="s">
        <v>604</v>
      </c>
      <c r="O70" s="63" t="s">
        <v>605</v>
      </c>
      <c r="P70" s="61" t="s">
        <v>42</v>
      </c>
      <c r="Q70" s="170" t="s">
        <v>43</v>
      </c>
      <c r="R70" s="180">
        <v>0</v>
      </c>
      <c r="S70" s="182">
        <v>0</v>
      </c>
      <c r="T70" s="145">
        <v>0</v>
      </c>
      <c r="U70" s="32">
        <v>41762</v>
      </c>
      <c r="V70" s="32">
        <v>41768</v>
      </c>
      <c r="W70" s="33"/>
    </row>
    <row r="71" spans="1:23" s="17" customFormat="1" ht="15.75">
      <c r="A71" s="66">
        <v>34948</v>
      </c>
      <c r="B71" s="65" t="s">
        <v>75</v>
      </c>
      <c r="C71" s="41" t="s">
        <v>76</v>
      </c>
      <c r="D71" s="41" t="s">
        <v>77</v>
      </c>
      <c r="E71" s="37">
        <v>14800</v>
      </c>
      <c r="F71" s="38">
        <f>E71*0.1</f>
        <v>1480</v>
      </c>
      <c r="G71" s="38">
        <f t="shared" si="6"/>
        <v>13320</v>
      </c>
      <c r="H71" s="39">
        <v>1480</v>
      </c>
      <c r="I71" s="38">
        <f t="shared" si="7"/>
        <v>11840</v>
      </c>
      <c r="J71" s="39">
        <v>16</v>
      </c>
      <c r="K71" s="41">
        <v>0</v>
      </c>
      <c r="L71" s="39">
        <v>0</v>
      </c>
      <c r="M71" s="38">
        <f t="shared" si="8"/>
        <v>11824</v>
      </c>
      <c r="N71" s="63" t="s">
        <v>78</v>
      </c>
      <c r="O71" s="62" t="s">
        <v>79</v>
      </c>
      <c r="P71" s="42" t="s">
        <v>64</v>
      </c>
      <c r="Q71" s="170" t="s">
        <v>80</v>
      </c>
      <c r="R71" s="180">
        <v>0</v>
      </c>
      <c r="S71" s="182">
        <v>0</v>
      </c>
      <c r="T71" s="145">
        <v>0</v>
      </c>
      <c r="U71" s="32">
        <v>41762</v>
      </c>
      <c r="V71" s="32">
        <v>41768</v>
      </c>
      <c r="W71" s="33"/>
    </row>
    <row r="72" spans="1:23" s="17" customFormat="1" ht="15.75">
      <c r="A72" s="60">
        <v>37334</v>
      </c>
      <c r="B72" s="36" t="s">
        <v>606</v>
      </c>
      <c r="C72" s="36" t="s">
        <v>607</v>
      </c>
      <c r="D72" s="36" t="s">
        <v>608</v>
      </c>
      <c r="E72" s="37">
        <v>1000</v>
      </c>
      <c r="F72" s="38">
        <v>0</v>
      </c>
      <c r="G72" s="38">
        <f t="shared" si="6"/>
        <v>1000</v>
      </c>
      <c r="H72" s="39">
        <v>100</v>
      </c>
      <c r="I72" s="38">
        <f t="shared" si="7"/>
        <v>900</v>
      </c>
      <c r="J72" s="39">
        <v>1</v>
      </c>
      <c r="K72" s="41">
        <v>0</v>
      </c>
      <c r="L72" s="39">
        <v>0</v>
      </c>
      <c r="M72" s="38">
        <f t="shared" si="8"/>
        <v>899</v>
      </c>
      <c r="N72" s="62" t="s">
        <v>609</v>
      </c>
      <c r="O72" s="63" t="s">
        <v>610</v>
      </c>
      <c r="P72" s="61" t="s">
        <v>42</v>
      </c>
      <c r="Q72" s="170" t="s">
        <v>43</v>
      </c>
      <c r="R72" s="180">
        <v>0</v>
      </c>
      <c r="S72" s="182">
        <v>0</v>
      </c>
      <c r="T72" s="145">
        <v>0</v>
      </c>
      <c r="U72" s="32">
        <v>41762</v>
      </c>
      <c r="V72" s="32">
        <v>41768</v>
      </c>
      <c r="W72" s="33"/>
    </row>
    <row r="73" spans="1:23" s="17" customFormat="1" ht="15.75">
      <c r="A73" s="60">
        <v>34932</v>
      </c>
      <c r="B73" s="36" t="s">
        <v>75</v>
      </c>
      <c r="C73" s="36" t="s">
        <v>334</v>
      </c>
      <c r="D73" s="36" t="s">
        <v>81</v>
      </c>
      <c r="E73" s="37">
        <v>2000</v>
      </c>
      <c r="F73" s="38">
        <v>0</v>
      </c>
      <c r="G73" s="38">
        <f t="shared" si="6"/>
        <v>2000</v>
      </c>
      <c r="H73" s="39">
        <v>200</v>
      </c>
      <c r="I73" s="38">
        <f t="shared" si="7"/>
        <v>1800</v>
      </c>
      <c r="J73" s="39">
        <v>2</v>
      </c>
      <c r="K73" s="41">
        <v>0</v>
      </c>
      <c r="L73" s="39">
        <v>0</v>
      </c>
      <c r="M73" s="38">
        <f t="shared" si="8"/>
        <v>1798</v>
      </c>
      <c r="N73" s="62" t="s">
        <v>335</v>
      </c>
      <c r="O73" s="63" t="s">
        <v>336</v>
      </c>
      <c r="P73" s="61" t="s">
        <v>64</v>
      </c>
      <c r="Q73" s="170" t="s">
        <v>80</v>
      </c>
      <c r="R73" s="180">
        <v>0</v>
      </c>
      <c r="S73" s="182">
        <v>0</v>
      </c>
      <c r="T73" s="145">
        <v>0</v>
      </c>
      <c r="U73" s="32">
        <v>41762</v>
      </c>
      <c r="V73" s="32">
        <v>41768</v>
      </c>
      <c r="W73" s="33"/>
    </row>
    <row r="74" spans="1:23" s="17" customFormat="1" ht="15.75">
      <c r="A74" s="60">
        <v>13885</v>
      </c>
      <c r="B74" s="36" t="s">
        <v>611</v>
      </c>
      <c r="C74" s="36" t="s">
        <v>612</v>
      </c>
      <c r="D74" s="36" t="s">
        <v>613</v>
      </c>
      <c r="E74" s="37">
        <v>1000</v>
      </c>
      <c r="F74" s="38">
        <v>0</v>
      </c>
      <c r="G74" s="38">
        <f t="shared" si="6"/>
        <v>1000</v>
      </c>
      <c r="H74" s="39">
        <v>100</v>
      </c>
      <c r="I74" s="38">
        <f t="shared" si="7"/>
        <v>900</v>
      </c>
      <c r="J74" s="39">
        <v>1</v>
      </c>
      <c r="K74" s="41">
        <v>0</v>
      </c>
      <c r="L74" s="39">
        <v>0</v>
      </c>
      <c r="M74" s="38">
        <f t="shared" si="8"/>
        <v>899</v>
      </c>
      <c r="N74" s="62" t="s">
        <v>614</v>
      </c>
      <c r="O74" s="63" t="s">
        <v>615</v>
      </c>
      <c r="P74" s="61" t="s">
        <v>42</v>
      </c>
      <c r="Q74" s="170" t="s">
        <v>43</v>
      </c>
      <c r="R74" s="180">
        <v>0</v>
      </c>
      <c r="S74" s="182">
        <v>0</v>
      </c>
      <c r="T74" s="145">
        <v>0</v>
      </c>
      <c r="U74" s="32">
        <v>41762</v>
      </c>
      <c r="V74" s="32">
        <v>41768</v>
      </c>
      <c r="W74" s="33"/>
    </row>
    <row r="75" spans="1:23" s="17" customFormat="1" ht="15.75">
      <c r="A75" s="60">
        <v>40957</v>
      </c>
      <c r="B75" s="60" t="s">
        <v>238</v>
      </c>
      <c r="C75" s="60" t="s">
        <v>239</v>
      </c>
      <c r="D75" s="60" t="s">
        <v>74</v>
      </c>
      <c r="E75" s="37">
        <v>8000</v>
      </c>
      <c r="F75" s="38">
        <f>E75*0.1</f>
        <v>800</v>
      </c>
      <c r="G75" s="38">
        <f t="shared" si="6"/>
        <v>7200</v>
      </c>
      <c r="H75" s="39">
        <v>800</v>
      </c>
      <c r="I75" s="38">
        <f t="shared" si="7"/>
        <v>6400</v>
      </c>
      <c r="J75" s="39">
        <v>8</v>
      </c>
      <c r="K75" s="41">
        <v>0</v>
      </c>
      <c r="L75" s="39">
        <v>0</v>
      </c>
      <c r="M75" s="38">
        <f t="shared" si="8"/>
        <v>6392</v>
      </c>
      <c r="N75" s="62" t="s">
        <v>240</v>
      </c>
      <c r="O75" s="63" t="s">
        <v>241</v>
      </c>
      <c r="P75" s="61" t="s">
        <v>42</v>
      </c>
      <c r="Q75" s="170" t="s">
        <v>43</v>
      </c>
      <c r="R75" s="180">
        <v>0</v>
      </c>
      <c r="S75" s="182">
        <v>0</v>
      </c>
      <c r="T75" s="145">
        <v>0</v>
      </c>
      <c r="U75" s="32">
        <v>41762</v>
      </c>
      <c r="V75" s="32">
        <v>41768</v>
      </c>
      <c r="W75" s="33"/>
    </row>
    <row r="76" spans="1:23" s="17" customFormat="1" ht="15.75">
      <c r="A76" s="60" t="s">
        <v>368</v>
      </c>
      <c r="B76" s="36" t="s">
        <v>106</v>
      </c>
      <c r="C76" s="36" t="s">
        <v>107</v>
      </c>
      <c r="D76" s="36"/>
      <c r="E76" s="37">
        <v>1575</v>
      </c>
      <c r="F76" s="38">
        <v>157.5</v>
      </c>
      <c r="G76" s="38">
        <v>1417.5</v>
      </c>
      <c r="H76" s="39">
        <v>157.5</v>
      </c>
      <c r="I76" s="38">
        <v>1260</v>
      </c>
      <c r="J76" s="39">
        <v>1.8</v>
      </c>
      <c r="K76" s="41">
        <v>0</v>
      </c>
      <c r="L76" s="39">
        <v>0</v>
      </c>
      <c r="M76" s="38">
        <v>1258.2</v>
      </c>
      <c r="N76" s="62" t="s">
        <v>108</v>
      </c>
      <c r="O76" s="63"/>
      <c r="P76" s="61" t="s">
        <v>42</v>
      </c>
      <c r="Q76" s="170" t="s">
        <v>616</v>
      </c>
      <c r="R76" s="180">
        <v>0</v>
      </c>
      <c r="S76" s="182">
        <v>0</v>
      </c>
      <c r="T76" s="145">
        <v>0</v>
      </c>
      <c r="U76" s="32">
        <v>41762</v>
      </c>
      <c r="V76" s="32">
        <v>41768</v>
      </c>
      <c r="W76" s="33"/>
    </row>
    <row r="77" spans="1:23" s="17" customFormat="1" ht="15.75">
      <c r="A77" s="60">
        <v>33456</v>
      </c>
      <c r="B77" s="36" t="s">
        <v>617</v>
      </c>
      <c r="C77" s="36" t="s">
        <v>618</v>
      </c>
      <c r="D77" s="36" t="s">
        <v>94</v>
      </c>
      <c r="E77" s="37">
        <v>2000</v>
      </c>
      <c r="F77" s="38">
        <v>0</v>
      </c>
      <c r="G77" s="38">
        <f t="shared" ref="G77:G107" si="9">E77-F77</f>
        <v>2000</v>
      </c>
      <c r="H77" s="39">
        <v>200</v>
      </c>
      <c r="I77" s="38">
        <f t="shared" ref="I77:I107" si="10">G77-H77</f>
        <v>1800</v>
      </c>
      <c r="J77" s="39">
        <v>0</v>
      </c>
      <c r="K77" s="41">
        <v>0</v>
      </c>
      <c r="L77" s="39">
        <v>0</v>
      </c>
      <c r="M77" s="38">
        <f t="shared" ref="M77:M107" si="11">I77-J77-K77-L77</f>
        <v>1800</v>
      </c>
      <c r="N77" s="62" t="s">
        <v>619</v>
      </c>
      <c r="O77" s="63" t="s">
        <v>620</v>
      </c>
      <c r="P77" s="61" t="s">
        <v>64</v>
      </c>
      <c r="Q77" s="170" t="s">
        <v>80</v>
      </c>
      <c r="R77" s="180">
        <v>0</v>
      </c>
      <c r="S77" s="182">
        <v>0</v>
      </c>
      <c r="T77" s="145">
        <v>0</v>
      </c>
      <c r="U77" s="32">
        <v>41762</v>
      </c>
      <c r="V77" s="32">
        <v>41768</v>
      </c>
      <c r="W77" s="33"/>
    </row>
    <row r="78" spans="1:23" s="17" customFormat="1" ht="15.75">
      <c r="A78" s="60">
        <v>43664</v>
      </c>
      <c r="B78" s="36" t="s">
        <v>194</v>
      </c>
      <c r="C78" s="36" t="s">
        <v>621</v>
      </c>
      <c r="D78" s="36" t="s">
        <v>622</v>
      </c>
      <c r="E78" s="37">
        <v>2000</v>
      </c>
      <c r="F78" s="38">
        <v>0</v>
      </c>
      <c r="G78" s="38">
        <f t="shared" si="9"/>
        <v>2000</v>
      </c>
      <c r="H78" s="39">
        <v>200</v>
      </c>
      <c r="I78" s="38">
        <f t="shared" si="10"/>
        <v>1800</v>
      </c>
      <c r="J78" s="39">
        <v>2</v>
      </c>
      <c r="K78" s="41">
        <v>0</v>
      </c>
      <c r="L78" s="39">
        <v>0</v>
      </c>
      <c r="M78" s="38">
        <f t="shared" si="11"/>
        <v>1798</v>
      </c>
      <c r="N78" s="62" t="s">
        <v>623</v>
      </c>
      <c r="O78" s="63" t="s">
        <v>624</v>
      </c>
      <c r="P78" s="61" t="s">
        <v>42</v>
      </c>
      <c r="Q78" s="170" t="s">
        <v>43</v>
      </c>
      <c r="R78" s="180">
        <v>0</v>
      </c>
      <c r="S78" s="182">
        <v>0</v>
      </c>
      <c r="T78" s="145">
        <v>0</v>
      </c>
      <c r="U78" s="32">
        <v>41762</v>
      </c>
      <c r="V78" s="32">
        <v>41768</v>
      </c>
      <c r="W78" s="33"/>
    </row>
    <row r="79" spans="1:23" s="17" customFormat="1" ht="15.75">
      <c r="A79" s="60">
        <v>42925</v>
      </c>
      <c r="B79" s="36" t="s">
        <v>242</v>
      </c>
      <c r="C79" s="36" t="s">
        <v>625</v>
      </c>
      <c r="D79" s="36" t="s">
        <v>84</v>
      </c>
      <c r="E79" s="37">
        <v>1000</v>
      </c>
      <c r="F79" s="38">
        <v>0</v>
      </c>
      <c r="G79" s="38">
        <f t="shared" si="9"/>
        <v>1000</v>
      </c>
      <c r="H79" s="39">
        <v>100</v>
      </c>
      <c r="I79" s="38">
        <f t="shared" si="10"/>
        <v>900</v>
      </c>
      <c r="J79" s="39">
        <v>1</v>
      </c>
      <c r="K79" s="41">
        <v>0</v>
      </c>
      <c r="L79" s="39">
        <v>0</v>
      </c>
      <c r="M79" s="38">
        <f t="shared" si="11"/>
        <v>899</v>
      </c>
      <c r="N79" s="62" t="s">
        <v>626</v>
      </c>
      <c r="O79" s="63" t="s">
        <v>627</v>
      </c>
      <c r="P79" s="61" t="s">
        <v>42</v>
      </c>
      <c r="Q79" s="170" t="s">
        <v>43</v>
      </c>
      <c r="R79" s="180">
        <v>0</v>
      </c>
      <c r="S79" s="182">
        <v>0</v>
      </c>
      <c r="T79" s="145">
        <v>0</v>
      </c>
      <c r="U79" s="32">
        <v>41762</v>
      </c>
      <c r="V79" s="32">
        <v>41768</v>
      </c>
      <c r="W79" s="33"/>
    </row>
    <row r="80" spans="1:23" s="17" customFormat="1" ht="15.75">
      <c r="A80" s="60">
        <v>23845</v>
      </c>
      <c r="B80" s="36" t="s">
        <v>173</v>
      </c>
      <c r="C80" s="36" t="s">
        <v>174</v>
      </c>
      <c r="D80" s="36" t="s">
        <v>86</v>
      </c>
      <c r="E80" s="37">
        <v>2000</v>
      </c>
      <c r="F80" s="38">
        <v>0</v>
      </c>
      <c r="G80" s="38">
        <f t="shared" si="9"/>
        <v>2000</v>
      </c>
      <c r="H80" s="39">
        <v>200</v>
      </c>
      <c r="I80" s="38">
        <f t="shared" si="10"/>
        <v>1800</v>
      </c>
      <c r="J80" s="39">
        <v>2</v>
      </c>
      <c r="K80" s="41">
        <v>0</v>
      </c>
      <c r="L80" s="39">
        <v>0</v>
      </c>
      <c r="M80" s="38">
        <f t="shared" si="11"/>
        <v>1798</v>
      </c>
      <c r="N80" s="62" t="s">
        <v>175</v>
      </c>
      <c r="O80" s="63" t="s">
        <v>176</v>
      </c>
      <c r="P80" s="61" t="s">
        <v>64</v>
      </c>
      <c r="Q80" s="170" t="s">
        <v>80</v>
      </c>
      <c r="R80" s="180">
        <v>0</v>
      </c>
      <c r="S80" s="182">
        <v>0</v>
      </c>
      <c r="T80" s="145">
        <v>0</v>
      </c>
      <c r="U80" s="32">
        <v>41762</v>
      </c>
      <c r="V80" s="32">
        <v>41768</v>
      </c>
      <c r="W80" s="33"/>
    </row>
    <row r="81" spans="1:23" s="17" customFormat="1" ht="15.75">
      <c r="A81" s="36">
        <v>7667</v>
      </c>
      <c r="B81" s="40" t="s">
        <v>157</v>
      </c>
      <c r="C81" s="40" t="s">
        <v>337</v>
      </c>
      <c r="D81" s="40" t="s">
        <v>338</v>
      </c>
      <c r="E81" s="41">
        <v>4000</v>
      </c>
      <c r="F81" s="38">
        <v>0</v>
      </c>
      <c r="G81" s="38">
        <f t="shared" si="9"/>
        <v>4000</v>
      </c>
      <c r="H81" s="41">
        <v>400</v>
      </c>
      <c r="I81" s="38">
        <f t="shared" si="10"/>
        <v>3600</v>
      </c>
      <c r="J81" s="41">
        <v>4</v>
      </c>
      <c r="K81" s="41">
        <v>0</v>
      </c>
      <c r="L81" s="39">
        <v>0</v>
      </c>
      <c r="M81" s="38">
        <f t="shared" si="11"/>
        <v>3596</v>
      </c>
      <c r="N81" s="41" t="s">
        <v>339</v>
      </c>
      <c r="O81" s="41" t="s">
        <v>340</v>
      </c>
      <c r="P81" s="42" t="s">
        <v>42</v>
      </c>
      <c r="Q81" s="169" t="s">
        <v>43</v>
      </c>
      <c r="R81" s="180">
        <v>0</v>
      </c>
      <c r="S81" s="182">
        <v>0</v>
      </c>
      <c r="T81" s="145">
        <v>0</v>
      </c>
      <c r="U81" s="32">
        <v>41762</v>
      </c>
      <c r="V81" s="32">
        <v>41768</v>
      </c>
      <c r="W81" s="33"/>
    </row>
    <row r="82" spans="1:23" s="17" customFormat="1" ht="15.75">
      <c r="A82" s="60">
        <v>7666</v>
      </c>
      <c r="B82" s="36" t="s">
        <v>157</v>
      </c>
      <c r="C82" s="36" t="s">
        <v>628</v>
      </c>
      <c r="D82" s="36" t="s">
        <v>57</v>
      </c>
      <c r="E82" s="37">
        <v>1000</v>
      </c>
      <c r="F82" s="38">
        <v>0</v>
      </c>
      <c r="G82" s="38">
        <f t="shared" si="9"/>
        <v>1000</v>
      </c>
      <c r="H82" s="39">
        <v>100</v>
      </c>
      <c r="I82" s="38">
        <f t="shared" si="10"/>
        <v>900</v>
      </c>
      <c r="J82" s="39">
        <v>1</v>
      </c>
      <c r="K82" s="41">
        <v>0</v>
      </c>
      <c r="L82" s="39">
        <v>0</v>
      </c>
      <c r="M82" s="38">
        <f t="shared" si="11"/>
        <v>899</v>
      </c>
      <c r="N82" s="62" t="s">
        <v>629</v>
      </c>
      <c r="O82" s="63" t="s">
        <v>630</v>
      </c>
      <c r="P82" s="61" t="s">
        <v>42</v>
      </c>
      <c r="Q82" s="170" t="s">
        <v>43</v>
      </c>
      <c r="R82" s="180">
        <v>0</v>
      </c>
      <c r="S82" s="182">
        <v>0</v>
      </c>
      <c r="T82" s="145">
        <v>0</v>
      </c>
      <c r="U82" s="32">
        <v>41762</v>
      </c>
      <c r="V82" s="32">
        <v>41768</v>
      </c>
      <c r="W82" s="33"/>
    </row>
    <row r="83" spans="1:23" s="17" customFormat="1" ht="15.75">
      <c r="A83" s="36">
        <v>50789</v>
      </c>
      <c r="B83" s="40" t="s">
        <v>631</v>
      </c>
      <c r="C83" s="40" t="s">
        <v>565</v>
      </c>
      <c r="D83" s="40" t="s">
        <v>82</v>
      </c>
      <c r="E83" s="41">
        <v>3000</v>
      </c>
      <c r="F83" s="38">
        <v>0</v>
      </c>
      <c r="G83" s="38">
        <f t="shared" si="9"/>
        <v>3000</v>
      </c>
      <c r="H83" s="41">
        <v>300</v>
      </c>
      <c r="I83" s="38">
        <f t="shared" si="10"/>
        <v>2700</v>
      </c>
      <c r="J83" s="41">
        <v>3</v>
      </c>
      <c r="K83" s="41">
        <v>0</v>
      </c>
      <c r="L83" s="39">
        <v>0</v>
      </c>
      <c r="M83" s="38">
        <f t="shared" si="11"/>
        <v>2697</v>
      </c>
      <c r="N83" s="62" t="s">
        <v>632</v>
      </c>
      <c r="O83" s="63" t="s">
        <v>633</v>
      </c>
      <c r="P83" s="61" t="s">
        <v>46</v>
      </c>
      <c r="Q83" s="170" t="s">
        <v>67</v>
      </c>
      <c r="R83" s="180">
        <v>0</v>
      </c>
      <c r="S83" s="182">
        <v>0</v>
      </c>
      <c r="T83" s="145">
        <v>0</v>
      </c>
      <c r="U83" s="32">
        <v>41762</v>
      </c>
      <c r="V83" s="32">
        <v>41768</v>
      </c>
      <c r="W83" s="33"/>
    </row>
    <row r="84" spans="1:23" s="17" customFormat="1" ht="15.75">
      <c r="A84" s="60">
        <v>37648</v>
      </c>
      <c r="B84" s="36" t="s">
        <v>162</v>
      </c>
      <c r="C84" s="36" t="s">
        <v>634</v>
      </c>
      <c r="D84" s="36" t="s">
        <v>635</v>
      </c>
      <c r="E84" s="37">
        <v>2000</v>
      </c>
      <c r="F84" s="38">
        <v>0</v>
      </c>
      <c r="G84" s="38">
        <f t="shared" si="9"/>
        <v>2000</v>
      </c>
      <c r="H84" s="39">
        <v>200</v>
      </c>
      <c r="I84" s="38">
        <f t="shared" si="10"/>
        <v>1800</v>
      </c>
      <c r="J84" s="39">
        <v>2</v>
      </c>
      <c r="K84" s="41">
        <v>0</v>
      </c>
      <c r="L84" s="39">
        <v>0</v>
      </c>
      <c r="M84" s="38">
        <f t="shared" si="11"/>
        <v>1798</v>
      </c>
      <c r="N84" s="62" t="s">
        <v>636</v>
      </c>
      <c r="O84" s="63" t="s">
        <v>637</v>
      </c>
      <c r="P84" s="61" t="s">
        <v>42</v>
      </c>
      <c r="Q84" s="170" t="s">
        <v>43</v>
      </c>
      <c r="R84" s="180">
        <v>0</v>
      </c>
      <c r="S84" s="182">
        <v>0</v>
      </c>
      <c r="T84" s="145">
        <v>0</v>
      </c>
      <c r="U84" s="32">
        <v>41762</v>
      </c>
      <c r="V84" s="32">
        <v>41768</v>
      </c>
      <c r="W84" s="33"/>
    </row>
    <row r="85" spans="1:23" s="17" customFormat="1" ht="15.75">
      <c r="A85" s="60">
        <v>16853</v>
      </c>
      <c r="B85" s="36" t="s">
        <v>341</v>
      </c>
      <c r="C85" s="36" t="s">
        <v>342</v>
      </c>
      <c r="D85" s="36" t="s">
        <v>85</v>
      </c>
      <c r="E85" s="37">
        <v>1000</v>
      </c>
      <c r="F85" s="38">
        <v>0</v>
      </c>
      <c r="G85" s="38">
        <f t="shared" si="9"/>
        <v>1000</v>
      </c>
      <c r="H85" s="39">
        <v>100</v>
      </c>
      <c r="I85" s="38">
        <f t="shared" si="10"/>
        <v>900</v>
      </c>
      <c r="J85" s="39">
        <v>1</v>
      </c>
      <c r="K85" s="41">
        <v>0</v>
      </c>
      <c r="L85" s="39">
        <v>0</v>
      </c>
      <c r="M85" s="38">
        <f t="shared" si="11"/>
        <v>899</v>
      </c>
      <c r="N85" s="63" t="s">
        <v>343</v>
      </c>
      <c r="O85" s="63" t="s">
        <v>344</v>
      </c>
      <c r="P85" s="61" t="s">
        <v>42</v>
      </c>
      <c r="Q85" s="170" t="s">
        <v>43</v>
      </c>
      <c r="R85" s="180">
        <v>0</v>
      </c>
      <c r="S85" s="182">
        <v>0</v>
      </c>
      <c r="T85" s="145">
        <v>0</v>
      </c>
      <c r="U85" s="32">
        <v>41762</v>
      </c>
      <c r="V85" s="32">
        <v>41768</v>
      </c>
      <c r="W85" s="33"/>
    </row>
    <row r="86" spans="1:23" s="17" customFormat="1" ht="15.75">
      <c r="A86" s="60">
        <v>24249</v>
      </c>
      <c r="B86" s="36" t="s">
        <v>369</v>
      </c>
      <c r="C86" s="36" t="s">
        <v>638</v>
      </c>
      <c r="D86" s="36" t="s">
        <v>639</v>
      </c>
      <c r="E86" s="37">
        <v>1600</v>
      </c>
      <c r="F86" s="38">
        <v>0</v>
      </c>
      <c r="G86" s="38">
        <f t="shared" si="9"/>
        <v>1600</v>
      </c>
      <c r="H86" s="39">
        <v>160</v>
      </c>
      <c r="I86" s="38">
        <f t="shared" si="10"/>
        <v>1440</v>
      </c>
      <c r="J86" s="39">
        <v>0</v>
      </c>
      <c r="K86" s="41">
        <v>0</v>
      </c>
      <c r="L86" s="39">
        <v>0</v>
      </c>
      <c r="M86" s="38">
        <f t="shared" si="11"/>
        <v>1440</v>
      </c>
      <c r="N86" s="63" t="s">
        <v>640</v>
      </c>
      <c r="O86" s="62" t="s">
        <v>641</v>
      </c>
      <c r="P86" s="42" t="s">
        <v>42</v>
      </c>
      <c r="Q86" s="170" t="s">
        <v>43</v>
      </c>
      <c r="R86" s="180">
        <v>0</v>
      </c>
      <c r="S86" s="182">
        <v>0</v>
      </c>
      <c r="T86" s="145">
        <v>0</v>
      </c>
      <c r="U86" s="32">
        <v>41762</v>
      </c>
      <c r="V86" s="32">
        <v>41768</v>
      </c>
      <c r="W86" s="33"/>
    </row>
    <row r="87" spans="1:23" s="33" customFormat="1" ht="15.75">
      <c r="A87" s="60">
        <v>9988</v>
      </c>
      <c r="B87" s="36" t="s">
        <v>642</v>
      </c>
      <c r="C87" s="36" t="s">
        <v>227</v>
      </c>
      <c r="D87" s="36" t="s">
        <v>643</v>
      </c>
      <c r="E87" s="37">
        <v>1000</v>
      </c>
      <c r="F87" s="38">
        <v>0</v>
      </c>
      <c r="G87" s="38">
        <f t="shared" si="9"/>
        <v>1000</v>
      </c>
      <c r="H87" s="39">
        <v>100</v>
      </c>
      <c r="I87" s="38">
        <f t="shared" si="10"/>
        <v>900</v>
      </c>
      <c r="J87" s="39">
        <v>1</v>
      </c>
      <c r="K87" s="41">
        <v>0</v>
      </c>
      <c r="L87" s="39">
        <v>0</v>
      </c>
      <c r="M87" s="38">
        <f t="shared" si="11"/>
        <v>899</v>
      </c>
      <c r="N87" s="62" t="s">
        <v>644</v>
      </c>
      <c r="O87" s="63" t="s">
        <v>645</v>
      </c>
      <c r="P87" s="61" t="s">
        <v>64</v>
      </c>
      <c r="Q87" s="170" t="s">
        <v>70</v>
      </c>
      <c r="R87" s="180">
        <v>0</v>
      </c>
      <c r="S87" s="182">
        <v>0</v>
      </c>
      <c r="T87" s="145">
        <v>0</v>
      </c>
      <c r="U87" s="32">
        <v>41762</v>
      </c>
      <c r="V87" s="32">
        <v>41768</v>
      </c>
    </row>
    <row r="88" spans="1:23" s="33" customFormat="1" ht="15.75">
      <c r="A88" s="60">
        <v>7936</v>
      </c>
      <c r="B88" s="36" t="s">
        <v>646</v>
      </c>
      <c r="C88" s="36" t="s">
        <v>647</v>
      </c>
      <c r="D88" s="36" t="s">
        <v>648</v>
      </c>
      <c r="E88" s="37">
        <v>1000</v>
      </c>
      <c r="F88" s="38">
        <v>0</v>
      </c>
      <c r="G88" s="38">
        <f t="shared" si="9"/>
        <v>1000</v>
      </c>
      <c r="H88" s="39">
        <v>100</v>
      </c>
      <c r="I88" s="38">
        <f t="shared" si="10"/>
        <v>900</v>
      </c>
      <c r="J88" s="39">
        <v>1</v>
      </c>
      <c r="K88" s="41">
        <v>0</v>
      </c>
      <c r="L88" s="39">
        <v>0</v>
      </c>
      <c r="M88" s="38">
        <f t="shared" si="11"/>
        <v>899</v>
      </c>
      <c r="N88" s="62" t="s">
        <v>649</v>
      </c>
      <c r="O88" s="63" t="s">
        <v>650</v>
      </c>
      <c r="P88" s="61" t="s">
        <v>42</v>
      </c>
      <c r="Q88" s="170" t="s">
        <v>43</v>
      </c>
      <c r="R88" s="180">
        <v>0</v>
      </c>
      <c r="S88" s="182">
        <v>0</v>
      </c>
      <c r="T88" s="145">
        <v>0</v>
      </c>
      <c r="U88" s="32">
        <v>41762</v>
      </c>
      <c r="V88" s="32">
        <v>41768</v>
      </c>
    </row>
    <row r="89" spans="1:23" s="33" customFormat="1" ht="15.75">
      <c r="A89" s="60">
        <v>4550</v>
      </c>
      <c r="B89" s="36" t="s">
        <v>68</v>
      </c>
      <c r="C89" s="36" t="s">
        <v>651</v>
      </c>
      <c r="D89" s="36" t="s">
        <v>611</v>
      </c>
      <c r="E89" s="37">
        <v>1000</v>
      </c>
      <c r="F89" s="38">
        <v>0</v>
      </c>
      <c r="G89" s="38">
        <f t="shared" si="9"/>
        <v>1000</v>
      </c>
      <c r="H89" s="39">
        <v>100</v>
      </c>
      <c r="I89" s="38">
        <f t="shared" si="10"/>
        <v>900</v>
      </c>
      <c r="J89" s="39">
        <v>1</v>
      </c>
      <c r="K89" s="41">
        <v>0</v>
      </c>
      <c r="L89" s="39">
        <v>0</v>
      </c>
      <c r="M89" s="38">
        <f t="shared" si="11"/>
        <v>899</v>
      </c>
      <c r="N89" s="41" t="s">
        <v>652</v>
      </c>
      <c r="O89" s="62" t="s">
        <v>653</v>
      </c>
      <c r="P89" s="42" t="s">
        <v>42</v>
      </c>
      <c r="Q89" s="170" t="s">
        <v>43</v>
      </c>
      <c r="R89" s="180">
        <v>0</v>
      </c>
      <c r="S89" s="182">
        <v>0</v>
      </c>
      <c r="T89" s="145">
        <v>0</v>
      </c>
      <c r="U89" s="32">
        <v>41762</v>
      </c>
      <c r="V89" s="32">
        <v>41768</v>
      </c>
    </row>
    <row r="90" spans="1:23" s="33" customFormat="1" ht="15.75">
      <c r="A90" s="60">
        <v>56722</v>
      </c>
      <c r="B90" s="64" t="s">
        <v>654</v>
      </c>
      <c r="C90" s="36" t="s">
        <v>366</v>
      </c>
      <c r="D90" s="36" t="s">
        <v>338</v>
      </c>
      <c r="E90" s="37">
        <v>4600</v>
      </c>
      <c r="F90" s="38">
        <v>0</v>
      </c>
      <c r="G90" s="38">
        <f t="shared" si="9"/>
        <v>4600</v>
      </c>
      <c r="H90" s="39">
        <v>460</v>
      </c>
      <c r="I90" s="38">
        <f t="shared" si="10"/>
        <v>4140</v>
      </c>
      <c r="J90" s="39">
        <v>5</v>
      </c>
      <c r="K90" s="41">
        <v>0</v>
      </c>
      <c r="L90" s="39">
        <v>0</v>
      </c>
      <c r="M90" s="38">
        <f t="shared" si="11"/>
        <v>4135</v>
      </c>
      <c r="N90" s="62" t="s">
        <v>655</v>
      </c>
      <c r="O90" s="63" t="s">
        <v>656</v>
      </c>
      <c r="P90" s="61" t="s">
        <v>42</v>
      </c>
      <c r="Q90" s="170" t="s">
        <v>43</v>
      </c>
      <c r="R90" s="180">
        <v>0</v>
      </c>
      <c r="S90" s="182">
        <v>0</v>
      </c>
      <c r="T90" s="145">
        <v>0</v>
      </c>
      <c r="U90" s="32">
        <v>41762</v>
      </c>
      <c r="V90" s="32">
        <v>41768</v>
      </c>
    </row>
    <row r="91" spans="1:23" s="33" customFormat="1" ht="15.75">
      <c r="A91" s="66">
        <v>3337</v>
      </c>
      <c r="B91" s="41" t="s">
        <v>657</v>
      </c>
      <c r="C91" s="41" t="s">
        <v>658</v>
      </c>
      <c r="D91" s="41" t="s">
        <v>160</v>
      </c>
      <c r="E91" s="37">
        <v>2000</v>
      </c>
      <c r="F91" s="38">
        <v>0</v>
      </c>
      <c r="G91" s="38">
        <f t="shared" si="9"/>
        <v>2000</v>
      </c>
      <c r="H91" s="39">
        <v>200</v>
      </c>
      <c r="I91" s="38">
        <f t="shared" si="10"/>
        <v>1800</v>
      </c>
      <c r="J91" s="39">
        <v>2</v>
      </c>
      <c r="K91" s="41">
        <v>0</v>
      </c>
      <c r="L91" s="39">
        <v>0</v>
      </c>
      <c r="M91" s="38">
        <f t="shared" si="11"/>
        <v>1798</v>
      </c>
      <c r="N91" s="62" t="s">
        <v>659</v>
      </c>
      <c r="O91" s="63" t="s">
        <v>660</v>
      </c>
      <c r="P91" s="61" t="s">
        <v>42</v>
      </c>
      <c r="Q91" s="170" t="s">
        <v>43</v>
      </c>
      <c r="R91" s="180">
        <v>0</v>
      </c>
      <c r="S91" s="182">
        <v>0</v>
      </c>
      <c r="T91" s="145">
        <v>0</v>
      </c>
      <c r="U91" s="32">
        <v>41762</v>
      </c>
      <c r="V91" s="32">
        <v>41768</v>
      </c>
    </row>
    <row r="92" spans="1:23" s="33" customFormat="1" ht="15.75">
      <c r="A92" s="60">
        <v>38281</v>
      </c>
      <c r="B92" s="60" t="s">
        <v>243</v>
      </c>
      <c r="C92" s="60" t="s">
        <v>244</v>
      </c>
      <c r="D92" s="60" t="s">
        <v>245</v>
      </c>
      <c r="E92" s="37">
        <v>4000</v>
      </c>
      <c r="F92" s="38">
        <v>0</v>
      </c>
      <c r="G92" s="38">
        <f t="shared" si="9"/>
        <v>4000</v>
      </c>
      <c r="H92" s="39">
        <v>400</v>
      </c>
      <c r="I92" s="38">
        <f t="shared" si="10"/>
        <v>3600</v>
      </c>
      <c r="J92" s="39">
        <v>4</v>
      </c>
      <c r="K92" s="41">
        <v>0</v>
      </c>
      <c r="L92" s="39">
        <v>0</v>
      </c>
      <c r="M92" s="38">
        <f t="shared" si="11"/>
        <v>3596</v>
      </c>
      <c r="N92" s="62" t="s">
        <v>246</v>
      </c>
      <c r="O92" s="63" t="s">
        <v>247</v>
      </c>
      <c r="P92" s="61" t="s">
        <v>42</v>
      </c>
      <c r="Q92" s="170" t="s">
        <v>54</v>
      </c>
      <c r="R92" s="180">
        <v>0</v>
      </c>
      <c r="S92" s="182">
        <v>0</v>
      </c>
      <c r="T92" s="145">
        <v>0</v>
      </c>
      <c r="U92" s="32">
        <v>41762</v>
      </c>
      <c r="V92" s="32">
        <v>41768</v>
      </c>
    </row>
    <row r="93" spans="1:23" s="33" customFormat="1" ht="15.75">
      <c r="A93" s="60">
        <v>41261</v>
      </c>
      <c r="B93" s="36" t="s">
        <v>661</v>
      </c>
      <c r="C93" s="36" t="s">
        <v>662</v>
      </c>
      <c r="D93" s="36" t="s">
        <v>663</v>
      </c>
      <c r="E93" s="37">
        <v>1000</v>
      </c>
      <c r="F93" s="38">
        <v>0</v>
      </c>
      <c r="G93" s="38">
        <f t="shared" si="9"/>
        <v>1000</v>
      </c>
      <c r="H93" s="39">
        <v>100</v>
      </c>
      <c r="I93" s="38">
        <f t="shared" si="10"/>
        <v>900</v>
      </c>
      <c r="J93" s="39">
        <v>1</v>
      </c>
      <c r="K93" s="41">
        <v>0</v>
      </c>
      <c r="L93" s="39">
        <v>0</v>
      </c>
      <c r="M93" s="38">
        <f t="shared" si="11"/>
        <v>899</v>
      </c>
      <c r="N93" s="62" t="s">
        <v>664</v>
      </c>
      <c r="O93" s="63" t="s">
        <v>665</v>
      </c>
      <c r="P93" s="61" t="s">
        <v>42</v>
      </c>
      <c r="Q93" s="170" t="s">
        <v>43</v>
      </c>
      <c r="R93" s="180">
        <v>0</v>
      </c>
      <c r="S93" s="182">
        <v>0</v>
      </c>
      <c r="T93" s="145">
        <v>0</v>
      </c>
      <c r="U93" s="32">
        <v>41762</v>
      </c>
      <c r="V93" s="32">
        <v>41768</v>
      </c>
    </row>
    <row r="94" spans="1:23" s="33" customFormat="1" ht="15.75">
      <c r="A94" s="60">
        <v>47223</v>
      </c>
      <c r="B94" s="60" t="s">
        <v>201</v>
      </c>
      <c r="C94" s="60" t="s">
        <v>349</v>
      </c>
      <c r="D94" s="60" t="s">
        <v>350</v>
      </c>
      <c r="E94" s="37">
        <v>1000</v>
      </c>
      <c r="F94" s="38">
        <v>0</v>
      </c>
      <c r="G94" s="38">
        <f t="shared" si="9"/>
        <v>1000</v>
      </c>
      <c r="H94" s="39">
        <v>100</v>
      </c>
      <c r="I94" s="38">
        <f t="shared" si="10"/>
        <v>900</v>
      </c>
      <c r="J94" s="39">
        <v>1</v>
      </c>
      <c r="K94" s="41">
        <v>0</v>
      </c>
      <c r="L94" s="39">
        <v>0</v>
      </c>
      <c r="M94" s="38">
        <f t="shared" si="11"/>
        <v>899</v>
      </c>
      <c r="N94" s="62" t="s">
        <v>351</v>
      </c>
      <c r="O94" s="63" t="s">
        <v>352</v>
      </c>
      <c r="P94" s="61" t="s">
        <v>64</v>
      </c>
      <c r="Q94" s="170" t="s">
        <v>70</v>
      </c>
      <c r="R94" s="180">
        <v>0</v>
      </c>
      <c r="S94" s="182">
        <v>0</v>
      </c>
      <c r="T94" s="145">
        <v>0</v>
      </c>
      <c r="U94" s="32">
        <v>41762</v>
      </c>
      <c r="V94" s="32">
        <v>41768</v>
      </c>
    </row>
    <row r="95" spans="1:23" s="33" customFormat="1" ht="15.75">
      <c r="A95" s="60">
        <v>14085</v>
      </c>
      <c r="B95" s="36" t="s">
        <v>666</v>
      </c>
      <c r="C95" s="36" t="s">
        <v>667</v>
      </c>
      <c r="D95" s="36" t="s">
        <v>668</v>
      </c>
      <c r="E95" s="37">
        <v>15000</v>
      </c>
      <c r="F95" s="38">
        <f>E95*0.1</f>
        <v>1500</v>
      </c>
      <c r="G95" s="38">
        <f t="shared" si="9"/>
        <v>13500</v>
      </c>
      <c r="H95" s="39">
        <v>1500</v>
      </c>
      <c r="I95" s="38">
        <f t="shared" si="10"/>
        <v>12000</v>
      </c>
      <c r="J95" s="39">
        <v>15</v>
      </c>
      <c r="K95" s="41">
        <v>0</v>
      </c>
      <c r="L95" s="39">
        <v>0</v>
      </c>
      <c r="M95" s="38">
        <f t="shared" si="11"/>
        <v>11985</v>
      </c>
      <c r="N95" s="62" t="s">
        <v>669</v>
      </c>
      <c r="O95" s="63" t="s">
        <v>670</v>
      </c>
      <c r="P95" s="61" t="s">
        <v>46</v>
      </c>
      <c r="Q95" s="170" t="s">
        <v>47</v>
      </c>
      <c r="R95" s="180">
        <v>0</v>
      </c>
      <c r="S95" s="182">
        <v>0</v>
      </c>
      <c r="T95" s="145">
        <v>0</v>
      </c>
      <c r="U95" s="32">
        <v>41762</v>
      </c>
      <c r="V95" s="32">
        <v>41768</v>
      </c>
    </row>
    <row r="96" spans="1:23" s="33" customFormat="1" ht="15.75">
      <c r="A96" s="60">
        <v>43768</v>
      </c>
      <c r="B96" s="36" t="s">
        <v>671</v>
      </c>
      <c r="C96" s="36" t="s">
        <v>672</v>
      </c>
      <c r="D96" s="36" t="s">
        <v>673</v>
      </c>
      <c r="E96" s="37">
        <v>1000</v>
      </c>
      <c r="F96" s="38">
        <v>0</v>
      </c>
      <c r="G96" s="38">
        <f t="shared" si="9"/>
        <v>1000</v>
      </c>
      <c r="H96" s="39">
        <v>100</v>
      </c>
      <c r="I96" s="38">
        <f t="shared" si="10"/>
        <v>900</v>
      </c>
      <c r="J96" s="39">
        <v>1</v>
      </c>
      <c r="K96" s="41">
        <v>0</v>
      </c>
      <c r="L96" s="39">
        <v>0</v>
      </c>
      <c r="M96" s="38">
        <f t="shared" si="11"/>
        <v>899</v>
      </c>
      <c r="N96" s="62" t="s">
        <v>674</v>
      </c>
      <c r="O96" s="63" t="s">
        <v>675</v>
      </c>
      <c r="P96" s="61" t="s">
        <v>42</v>
      </c>
      <c r="Q96" s="170" t="s">
        <v>43</v>
      </c>
      <c r="R96" s="180">
        <v>0</v>
      </c>
      <c r="S96" s="182">
        <v>0</v>
      </c>
      <c r="T96" s="145">
        <v>0</v>
      </c>
      <c r="U96" s="32">
        <v>41762</v>
      </c>
      <c r="V96" s="32">
        <v>41768</v>
      </c>
    </row>
    <row r="97" spans="1:23" s="17" customFormat="1" ht="15.75">
      <c r="A97" s="60">
        <v>54496</v>
      </c>
      <c r="B97" s="64" t="s">
        <v>115</v>
      </c>
      <c r="C97" s="36" t="s">
        <v>353</v>
      </c>
      <c r="D97" s="36" t="s">
        <v>354</v>
      </c>
      <c r="E97" s="37">
        <v>1000</v>
      </c>
      <c r="F97" s="38">
        <v>0</v>
      </c>
      <c r="G97" s="38">
        <f t="shared" si="9"/>
        <v>1000</v>
      </c>
      <c r="H97" s="39">
        <v>100</v>
      </c>
      <c r="I97" s="38">
        <f t="shared" si="10"/>
        <v>900</v>
      </c>
      <c r="J97" s="39">
        <v>1</v>
      </c>
      <c r="K97" s="41">
        <v>0</v>
      </c>
      <c r="L97" s="39">
        <v>0</v>
      </c>
      <c r="M97" s="38">
        <f t="shared" si="11"/>
        <v>899</v>
      </c>
      <c r="N97" s="62" t="s">
        <v>355</v>
      </c>
      <c r="O97" s="63" t="s">
        <v>356</v>
      </c>
      <c r="P97" s="61" t="s">
        <v>42</v>
      </c>
      <c r="Q97" s="170" t="s">
        <v>43</v>
      </c>
      <c r="R97" s="180">
        <v>0</v>
      </c>
      <c r="S97" s="182">
        <v>0</v>
      </c>
      <c r="T97" s="145">
        <v>0</v>
      </c>
      <c r="U97" s="32">
        <v>41762</v>
      </c>
      <c r="V97" s="32">
        <v>41768</v>
      </c>
      <c r="W97" s="33"/>
    </row>
    <row r="98" spans="1:23" s="17" customFormat="1" ht="15.75">
      <c r="A98" s="60">
        <v>262</v>
      </c>
      <c r="B98" s="36" t="s">
        <v>82</v>
      </c>
      <c r="C98" s="36" t="s">
        <v>249</v>
      </c>
      <c r="D98" s="36" t="s">
        <v>82</v>
      </c>
      <c r="E98" s="37">
        <v>4000</v>
      </c>
      <c r="F98" s="38">
        <v>0</v>
      </c>
      <c r="G98" s="38">
        <f t="shared" si="9"/>
        <v>4000</v>
      </c>
      <c r="H98" s="39">
        <v>400</v>
      </c>
      <c r="I98" s="38">
        <f t="shared" si="10"/>
        <v>3600</v>
      </c>
      <c r="J98" s="39">
        <v>4</v>
      </c>
      <c r="K98" s="41">
        <v>0</v>
      </c>
      <c r="L98" s="39">
        <v>0</v>
      </c>
      <c r="M98" s="38">
        <f t="shared" si="11"/>
        <v>3596</v>
      </c>
      <c r="N98" s="62" t="s">
        <v>250</v>
      </c>
      <c r="O98" s="63" t="s">
        <v>251</v>
      </c>
      <c r="P98" s="61" t="s">
        <v>42</v>
      </c>
      <c r="Q98" s="170" t="s">
        <v>43</v>
      </c>
      <c r="R98" s="180">
        <v>0</v>
      </c>
      <c r="S98" s="182">
        <v>0</v>
      </c>
      <c r="T98" s="145">
        <v>0</v>
      </c>
      <c r="U98" s="32">
        <v>41762</v>
      </c>
      <c r="V98" s="32">
        <v>41768</v>
      </c>
      <c r="W98" s="33"/>
    </row>
    <row r="99" spans="1:23" s="17" customFormat="1" ht="15.75">
      <c r="A99" s="60">
        <v>67950</v>
      </c>
      <c r="B99" s="60" t="s">
        <v>676</v>
      </c>
      <c r="C99" s="60" t="s">
        <v>677</v>
      </c>
      <c r="D99" s="60" t="s">
        <v>243</v>
      </c>
      <c r="E99" s="37">
        <v>1000</v>
      </c>
      <c r="F99" s="38">
        <v>0</v>
      </c>
      <c r="G99" s="38">
        <f t="shared" si="9"/>
        <v>1000</v>
      </c>
      <c r="H99" s="39">
        <v>100</v>
      </c>
      <c r="I99" s="38">
        <f t="shared" si="10"/>
        <v>900</v>
      </c>
      <c r="J99" s="39">
        <v>1</v>
      </c>
      <c r="K99" s="41">
        <v>0</v>
      </c>
      <c r="L99" s="39">
        <v>200</v>
      </c>
      <c r="M99" s="38">
        <f t="shared" si="11"/>
        <v>699</v>
      </c>
      <c r="N99" s="62" t="s">
        <v>678</v>
      </c>
      <c r="O99" s="63" t="s">
        <v>679</v>
      </c>
      <c r="P99" s="61" t="s">
        <v>42</v>
      </c>
      <c r="Q99" s="170" t="s">
        <v>43</v>
      </c>
      <c r="R99" s="180">
        <v>0</v>
      </c>
      <c r="S99" s="182">
        <v>0</v>
      </c>
      <c r="T99" s="145">
        <v>0</v>
      </c>
      <c r="U99" s="32">
        <v>41762</v>
      </c>
      <c r="V99" s="32">
        <v>41768</v>
      </c>
      <c r="W99" s="33"/>
    </row>
    <row r="100" spans="1:23" s="17" customFormat="1" ht="15.75">
      <c r="A100" s="60">
        <v>9783</v>
      </c>
      <c r="B100" s="36" t="s">
        <v>680</v>
      </c>
      <c r="C100" s="36" t="s">
        <v>681</v>
      </c>
      <c r="D100" s="36" t="s">
        <v>682</v>
      </c>
      <c r="E100" s="37">
        <v>2600</v>
      </c>
      <c r="F100" s="38">
        <v>0</v>
      </c>
      <c r="G100" s="38">
        <f t="shared" si="9"/>
        <v>2600</v>
      </c>
      <c r="H100" s="39">
        <v>260</v>
      </c>
      <c r="I100" s="38">
        <f t="shared" si="10"/>
        <v>2340</v>
      </c>
      <c r="J100" s="39">
        <v>3</v>
      </c>
      <c r="K100" s="41">
        <v>0</v>
      </c>
      <c r="L100" s="39">
        <v>200</v>
      </c>
      <c r="M100" s="38">
        <f t="shared" si="11"/>
        <v>2137</v>
      </c>
      <c r="N100" s="62" t="s">
        <v>683</v>
      </c>
      <c r="O100" s="63" t="s">
        <v>684</v>
      </c>
      <c r="P100" s="61" t="s">
        <v>42</v>
      </c>
      <c r="Q100" s="170" t="s">
        <v>60</v>
      </c>
      <c r="R100" s="180">
        <v>0</v>
      </c>
      <c r="S100" s="182">
        <v>0</v>
      </c>
      <c r="T100" s="145">
        <v>0</v>
      </c>
      <c r="U100" s="32">
        <v>41762</v>
      </c>
      <c r="V100" s="32">
        <v>41768</v>
      </c>
      <c r="W100" s="33"/>
    </row>
    <row r="101" spans="1:23" s="17" customFormat="1" ht="15.75">
      <c r="A101" s="60">
        <v>25489</v>
      </c>
      <c r="B101" s="36" t="s">
        <v>685</v>
      </c>
      <c r="C101" s="36" t="s">
        <v>367</v>
      </c>
      <c r="D101" s="36" t="s">
        <v>686</v>
      </c>
      <c r="E101" s="37">
        <v>1000</v>
      </c>
      <c r="F101" s="38">
        <v>0</v>
      </c>
      <c r="G101" s="38">
        <f t="shared" si="9"/>
        <v>1000</v>
      </c>
      <c r="H101" s="39">
        <v>100</v>
      </c>
      <c r="I101" s="38">
        <f t="shared" si="10"/>
        <v>900</v>
      </c>
      <c r="J101" s="39">
        <v>1</v>
      </c>
      <c r="K101" s="41">
        <v>0</v>
      </c>
      <c r="L101" s="39">
        <v>200</v>
      </c>
      <c r="M101" s="38">
        <f t="shared" si="11"/>
        <v>699</v>
      </c>
      <c r="N101" s="62" t="s">
        <v>687</v>
      </c>
      <c r="O101" s="63" t="s">
        <v>688</v>
      </c>
      <c r="P101" s="61" t="s">
        <v>42</v>
      </c>
      <c r="Q101" s="170" t="s">
        <v>43</v>
      </c>
      <c r="R101" s="180">
        <v>0</v>
      </c>
      <c r="S101" s="182">
        <v>0</v>
      </c>
      <c r="T101" s="145">
        <v>0</v>
      </c>
      <c r="U101" s="32">
        <v>41762</v>
      </c>
      <c r="V101" s="32">
        <v>41768</v>
      </c>
      <c r="W101" s="33"/>
    </row>
    <row r="102" spans="1:23" s="17" customFormat="1" ht="15.75">
      <c r="A102" s="60">
        <v>56943</v>
      </c>
      <c r="B102" s="64" t="s">
        <v>689</v>
      </c>
      <c r="C102" s="36" t="s">
        <v>690</v>
      </c>
      <c r="D102" s="36" t="s">
        <v>691</v>
      </c>
      <c r="E102" s="37">
        <v>1000</v>
      </c>
      <c r="F102" s="38">
        <v>0</v>
      </c>
      <c r="G102" s="38">
        <f t="shared" si="9"/>
        <v>1000</v>
      </c>
      <c r="H102" s="39">
        <v>100</v>
      </c>
      <c r="I102" s="38">
        <f t="shared" si="10"/>
        <v>900</v>
      </c>
      <c r="J102" s="39">
        <v>0</v>
      </c>
      <c r="K102" s="41">
        <v>0</v>
      </c>
      <c r="L102" s="39">
        <v>200</v>
      </c>
      <c r="M102" s="38">
        <f t="shared" si="11"/>
        <v>700</v>
      </c>
      <c r="N102" s="62" t="s">
        <v>692</v>
      </c>
      <c r="O102" s="63" t="s">
        <v>693</v>
      </c>
      <c r="P102" s="61" t="s">
        <v>46</v>
      </c>
      <c r="Q102" s="170" t="s">
        <v>47</v>
      </c>
      <c r="R102" s="180">
        <v>0</v>
      </c>
      <c r="S102" s="182">
        <v>0</v>
      </c>
      <c r="T102" s="145">
        <v>0</v>
      </c>
      <c r="U102" s="32">
        <v>41762</v>
      </c>
      <c r="V102" s="32">
        <v>41768</v>
      </c>
      <c r="W102" s="33"/>
    </row>
    <row r="103" spans="1:23" s="17" customFormat="1" ht="15.75">
      <c r="A103" s="60">
        <v>70860</v>
      </c>
      <c r="B103" s="60" t="s">
        <v>694</v>
      </c>
      <c r="C103" s="60" t="s">
        <v>695</v>
      </c>
      <c r="D103" s="60" t="s">
        <v>696</v>
      </c>
      <c r="E103" s="37">
        <v>4000</v>
      </c>
      <c r="F103" s="38">
        <v>0</v>
      </c>
      <c r="G103" s="38">
        <f t="shared" si="9"/>
        <v>4000</v>
      </c>
      <c r="H103" s="39">
        <v>400</v>
      </c>
      <c r="I103" s="38">
        <f t="shared" si="10"/>
        <v>3600</v>
      </c>
      <c r="J103" s="39">
        <v>6</v>
      </c>
      <c r="K103" s="41">
        <v>0</v>
      </c>
      <c r="L103" s="39">
        <v>200</v>
      </c>
      <c r="M103" s="38">
        <f t="shared" si="11"/>
        <v>3394</v>
      </c>
      <c r="N103" s="62" t="s">
        <v>697</v>
      </c>
      <c r="O103" s="63"/>
      <c r="P103" s="61" t="s">
        <v>42</v>
      </c>
      <c r="Q103" s="170" t="s">
        <v>60</v>
      </c>
      <c r="R103" s="180">
        <v>0</v>
      </c>
      <c r="S103" s="182">
        <v>0</v>
      </c>
      <c r="T103" s="145">
        <v>0</v>
      </c>
      <c r="U103" s="32">
        <v>41762</v>
      </c>
      <c r="V103" s="32">
        <v>41768</v>
      </c>
      <c r="W103" s="33"/>
    </row>
    <row r="104" spans="1:23" s="17" customFormat="1" ht="15.75">
      <c r="A104" s="60">
        <v>70844</v>
      </c>
      <c r="B104" s="36" t="s">
        <v>389</v>
      </c>
      <c r="C104" s="36" t="s">
        <v>390</v>
      </c>
      <c r="D104" s="36" t="s">
        <v>391</v>
      </c>
      <c r="E104" s="37">
        <v>2800</v>
      </c>
      <c r="F104" s="38">
        <v>0</v>
      </c>
      <c r="G104" s="38">
        <f t="shared" si="9"/>
        <v>2800</v>
      </c>
      <c r="H104" s="39">
        <v>280</v>
      </c>
      <c r="I104" s="38">
        <f t="shared" si="10"/>
        <v>2520</v>
      </c>
      <c r="J104" s="39">
        <v>4</v>
      </c>
      <c r="K104" s="41">
        <v>0</v>
      </c>
      <c r="L104" s="39">
        <v>200</v>
      </c>
      <c r="M104" s="38">
        <f t="shared" si="11"/>
        <v>2316</v>
      </c>
      <c r="N104" s="62" t="s">
        <v>698</v>
      </c>
      <c r="O104" s="63"/>
      <c r="P104" s="61" t="s">
        <v>42</v>
      </c>
      <c r="Q104" s="170" t="s">
        <v>60</v>
      </c>
      <c r="R104" s="180">
        <v>0</v>
      </c>
      <c r="S104" s="182">
        <v>0</v>
      </c>
      <c r="T104" s="145">
        <v>0</v>
      </c>
      <c r="U104" s="32">
        <v>41762</v>
      </c>
      <c r="V104" s="32">
        <v>41768</v>
      </c>
      <c r="W104" s="33"/>
    </row>
    <row r="105" spans="1:23" s="17" customFormat="1" ht="15.75">
      <c r="A105" s="60">
        <v>70876</v>
      </c>
      <c r="B105" s="36" t="s">
        <v>699</v>
      </c>
      <c r="C105" s="36" t="s">
        <v>700</v>
      </c>
      <c r="D105" s="36" t="s">
        <v>94</v>
      </c>
      <c r="E105" s="37">
        <v>2200</v>
      </c>
      <c r="F105" s="38">
        <v>0</v>
      </c>
      <c r="G105" s="38">
        <f t="shared" si="9"/>
        <v>2200</v>
      </c>
      <c r="H105" s="39">
        <v>220</v>
      </c>
      <c r="I105" s="38">
        <f t="shared" si="10"/>
        <v>1980</v>
      </c>
      <c r="J105" s="39">
        <v>3</v>
      </c>
      <c r="K105" s="41">
        <v>0</v>
      </c>
      <c r="L105" s="39">
        <v>200</v>
      </c>
      <c r="M105" s="38">
        <f t="shared" si="11"/>
        <v>1777</v>
      </c>
      <c r="N105" s="63" t="s">
        <v>701</v>
      </c>
      <c r="O105" s="63"/>
      <c r="P105" s="61" t="s">
        <v>42</v>
      </c>
      <c r="Q105" s="170" t="s">
        <v>47</v>
      </c>
      <c r="R105" s="180">
        <v>0</v>
      </c>
      <c r="S105" s="182">
        <v>0</v>
      </c>
      <c r="T105" s="145">
        <v>0</v>
      </c>
      <c r="U105" s="32">
        <v>41762</v>
      </c>
      <c r="V105" s="32">
        <v>41768</v>
      </c>
      <c r="W105" s="33"/>
    </row>
    <row r="106" spans="1:23" s="17" customFormat="1" ht="15.75">
      <c r="A106" s="60">
        <v>70858</v>
      </c>
      <c r="B106" s="36" t="s">
        <v>702</v>
      </c>
      <c r="C106" s="36" t="s">
        <v>703</v>
      </c>
      <c r="D106" s="36" t="s">
        <v>704</v>
      </c>
      <c r="E106" s="37">
        <v>600</v>
      </c>
      <c r="F106" s="38">
        <v>0</v>
      </c>
      <c r="G106" s="38">
        <f t="shared" si="9"/>
        <v>600</v>
      </c>
      <c r="H106" s="39">
        <v>60</v>
      </c>
      <c r="I106" s="38">
        <f t="shared" si="10"/>
        <v>540</v>
      </c>
      <c r="J106" s="39">
        <v>1</v>
      </c>
      <c r="K106" s="41">
        <v>0</v>
      </c>
      <c r="L106" s="39">
        <v>200</v>
      </c>
      <c r="M106" s="38">
        <f t="shared" si="11"/>
        <v>339</v>
      </c>
      <c r="N106" s="63" t="s">
        <v>705</v>
      </c>
      <c r="O106" s="63"/>
      <c r="P106" s="61" t="s">
        <v>42</v>
      </c>
      <c r="Q106" s="170" t="s">
        <v>47</v>
      </c>
      <c r="R106" s="180">
        <v>0</v>
      </c>
      <c r="S106" s="182">
        <v>0</v>
      </c>
      <c r="T106" s="145">
        <v>0</v>
      </c>
      <c r="U106" s="32">
        <v>41762</v>
      </c>
      <c r="V106" s="32">
        <v>41768</v>
      </c>
      <c r="W106" s="33"/>
    </row>
    <row r="107" spans="1:23" s="17" customFormat="1" ht="15.75">
      <c r="A107" s="60">
        <v>70852</v>
      </c>
      <c r="B107" s="36" t="s">
        <v>706</v>
      </c>
      <c r="C107" s="36" t="s">
        <v>205</v>
      </c>
      <c r="D107" s="36" t="s">
        <v>707</v>
      </c>
      <c r="E107" s="37">
        <v>600</v>
      </c>
      <c r="F107" s="38">
        <v>0</v>
      </c>
      <c r="G107" s="38">
        <f t="shared" si="9"/>
        <v>600</v>
      </c>
      <c r="H107" s="39">
        <v>60</v>
      </c>
      <c r="I107" s="38">
        <f t="shared" si="10"/>
        <v>540</v>
      </c>
      <c r="J107" s="39">
        <v>1</v>
      </c>
      <c r="K107" s="41">
        <v>0</v>
      </c>
      <c r="L107" s="39">
        <v>200</v>
      </c>
      <c r="M107" s="38">
        <f t="shared" si="11"/>
        <v>339</v>
      </c>
      <c r="N107" s="62" t="s">
        <v>708</v>
      </c>
      <c r="O107" s="63"/>
      <c r="P107" s="61" t="s">
        <v>42</v>
      </c>
      <c r="Q107" s="170" t="s">
        <v>43</v>
      </c>
      <c r="R107" s="180">
        <v>0</v>
      </c>
      <c r="S107" s="182">
        <v>0</v>
      </c>
      <c r="T107" s="145">
        <v>0</v>
      </c>
      <c r="U107" s="32">
        <v>41762</v>
      </c>
      <c r="V107" s="32">
        <v>41768</v>
      </c>
      <c r="W107" s="33"/>
    </row>
    <row r="108" spans="1:23" s="17" customFormat="1" ht="15.75">
      <c r="A108" s="60">
        <v>34937</v>
      </c>
      <c r="B108" s="60" t="s">
        <v>75</v>
      </c>
      <c r="C108" s="60" t="s">
        <v>88</v>
      </c>
      <c r="D108" s="60" t="s">
        <v>81</v>
      </c>
      <c r="E108" s="37">
        <v>33000</v>
      </c>
      <c r="F108" s="38">
        <f>E108*0.1</f>
        <v>3300</v>
      </c>
      <c r="G108" s="38">
        <f t="shared" ref="G108:G136" si="12">E108-F108</f>
        <v>29700</v>
      </c>
      <c r="H108" s="39">
        <v>3300</v>
      </c>
      <c r="I108" s="38">
        <f t="shared" ref="I108:I136" si="13">G108-H108</f>
        <v>26400</v>
      </c>
      <c r="J108" s="39">
        <v>40</v>
      </c>
      <c r="K108" s="41">
        <v>0</v>
      </c>
      <c r="L108" s="39">
        <v>0</v>
      </c>
      <c r="M108" s="38">
        <f t="shared" ref="M108:M136" si="14">I108-J108-K108-L108</f>
        <v>26360</v>
      </c>
      <c r="N108" s="63" t="s">
        <v>89</v>
      </c>
      <c r="O108" s="63"/>
      <c r="P108" s="61" t="s">
        <v>64</v>
      </c>
      <c r="Q108" s="170" t="s">
        <v>80</v>
      </c>
      <c r="R108" s="180">
        <v>0</v>
      </c>
      <c r="S108" s="182">
        <v>0</v>
      </c>
      <c r="T108" s="145">
        <v>0</v>
      </c>
      <c r="U108" s="32">
        <v>41762</v>
      </c>
      <c r="V108" s="32">
        <v>41768</v>
      </c>
      <c r="W108" s="33"/>
    </row>
    <row r="109" spans="1:23" s="17" customFormat="1" ht="15.75">
      <c r="A109" s="60">
        <v>37932</v>
      </c>
      <c r="B109" s="36" t="s">
        <v>90</v>
      </c>
      <c r="C109" s="36" t="s">
        <v>91</v>
      </c>
      <c r="D109" s="36" t="s">
        <v>62</v>
      </c>
      <c r="E109" s="69">
        <v>11000</v>
      </c>
      <c r="F109" s="38">
        <f>E109*0.1</f>
        <v>1100</v>
      </c>
      <c r="G109" s="38">
        <f t="shared" si="12"/>
        <v>9900</v>
      </c>
      <c r="H109" s="70">
        <v>1100</v>
      </c>
      <c r="I109" s="38">
        <f t="shared" si="13"/>
        <v>8800</v>
      </c>
      <c r="J109" s="70">
        <v>11</v>
      </c>
      <c r="K109" s="41">
        <v>0</v>
      </c>
      <c r="L109" s="39">
        <v>0</v>
      </c>
      <c r="M109" s="38">
        <f t="shared" si="14"/>
        <v>8789</v>
      </c>
      <c r="N109" s="63" t="s">
        <v>92</v>
      </c>
      <c r="O109" s="63"/>
      <c r="P109" s="61" t="s">
        <v>42</v>
      </c>
      <c r="Q109" s="170" t="s">
        <v>61</v>
      </c>
      <c r="R109" s="180">
        <v>0</v>
      </c>
      <c r="S109" s="182">
        <v>0</v>
      </c>
      <c r="T109" s="145">
        <v>0</v>
      </c>
      <c r="U109" s="32">
        <v>41762</v>
      </c>
      <c r="V109" s="32">
        <v>41768</v>
      </c>
      <c r="W109" s="33"/>
    </row>
    <row r="110" spans="1:23" s="17" customFormat="1" ht="15.75">
      <c r="A110" s="60">
        <v>38715</v>
      </c>
      <c r="B110" s="36" t="s">
        <v>709</v>
      </c>
      <c r="C110" s="36" t="s">
        <v>710</v>
      </c>
      <c r="D110" s="36" t="s">
        <v>711</v>
      </c>
      <c r="E110" s="37">
        <v>1000</v>
      </c>
      <c r="F110" s="38">
        <v>0</v>
      </c>
      <c r="G110" s="38">
        <f t="shared" si="12"/>
        <v>1000</v>
      </c>
      <c r="H110" s="39">
        <v>100</v>
      </c>
      <c r="I110" s="38">
        <f t="shared" si="13"/>
        <v>900</v>
      </c>
      <c r="J110" s="39">
        <v>1</v>
      </c>
      <c r="K110" s="41">
        <v>0</v>
      </c>
      <c r="L110" s="39">
        <v>0</v>
      </c>
      <c r="M110" s="38">
        <f t="shared" si="14"/>
        <v>899</v>
      </c>
      <c r="N110" s="41" t="s">
        <v>712</v>
      </c>
      <c r="O110" s="41" t="s">
        <v>713</v>
      </c>
      <c r="P110" s="61" t="s">
        <v>64</v>
      </c>
      <c r="Q110" s="170" t="s">
        <v>65</v>
      </c>
      <c r="R110" s="180">
        <v>0</v>
      </c>
      <c r="S110" s="182">
        <v>0</v>
      </c>
      <c r="T110" s="145">
        <v>0</v>
      </c>
      <c r="U110" s="32">
        <v>41762</v>
      </c>
      <c r="V110" s="32">
        <v>41768</v>
      </c>
      <c r="W110" s="33"/>
    </row>
    <row r="111" spans="1:23" s="17" customFormat="1" ht="15.75">
      <c r="A111" s="60">
        <v>49278</v>
      </c>
      <c r="B111" s="36" t="s">
        <v>714</v>
      </c>
      <c r="C111" s="36" t="s">
        <v>715</v>
      </c>
      <c r="D111" s="36" t="s">
        <v>716</v>
      </c>
      <c r="E111" s="37">
        <v>1000</v>
      </c>
      <c r="F111" s="38">
        <v>0</v>
      </c>
      <c r="G111" s="38">
        <f t="shared" si="12"/>
        <v>1000</v>
      </c>
      <c r="H111" s="39">
        <v>100</v>
      </c>
      <c r="I111" s="38">
        <f t="shared" si="13"/>
        <v>900</v>
      </c>
      <c r="J111" s="39">
        <v>1</v>
      </c>
      <c r="K111" s="41">
        <v>0</v>
      </c>
      <c r="L111" s="39">
        <v>0</v>
      </c>
      <c r="M111" s="38">
        <f t="shared" si="14"/>
        <v>899</v>
      </c>
      <c r="N111" s="62" t="s">
        <v>717</v>
      </c>
      <c r="O111" s="63" t="s">
        <v>718</v>
      </c>
      <c r="P111" s="61" t="s">
        <v>42</v>
      </c>
      <c r="Q111" s="170" t="s">
        <v>161</v>
      </c>
      <c r="R111" s="180">
        <v>0</v>
      </c>
      <c r="S111" s="182">
        <v>0</v>
      </c>
      <c r="T111" s="145">
        <v>0</v>
      </c>
      <c r="U111" s="32">
        <v>41762</v>
      </c>
      <c r="V111" s="32">
        <v>41768</v>
      </c>
      <c r="W111" s="33"/>
    </row>
    <row r="112" spans="1:23" s="17" customFormat="1" ht="15.75">
      <c r="A112" s="60">
        <v>69991</v>
      </c>
      <c r="B112" s="36" t="s">
        <v>252</v>
      </c>
      <c r="C112" s="36" t="s">
        <v>193</v>
      </c>
      <c r="D112" s="36" t="s">
        <v>253</v>
      </c>
      <c r="E112" s="37">
        <v>1600</v>
      </c>
      <c r="F112" s="38">
        <v>0</v>
      </c>
      <c r="G112" s="38">
        <f t="shared" si="12"/>
        <v>1600</v>
      </c>
      <c r="H112" s="39">
        <v>160</v>
      </c>
      <c r="I112" s="38">
        <f t="shared" si="13"/>
        <v>1440</v>
      </c>
      <c r="J112" s="39">
        <v>2</v>
      </c>
      <c r="K112" s="41">
        <v>0</v>
      </c>
      <c r="L112" s="39">
        <v>0</v>
      </c>
      <c r="M112" s="38">
        <f t="shared" si="14"/>
        <v>1438</v>
      </c>
      <c r="N112" s="41" t="s">
        <v>254</v>
      </c>
      <c r="O112" s="41" t="s">
        <v>255</v>
      </c>
      <c r="P112" s="42" t="s">
        <v>42</v>
      </c>
      <c r="Q112" s="169" t="s">
        <v>80</v>
      </c>
      <c r="R112" s="180">
        <v>0</v>
      </c>
      <c r="S112" s="182">
        <v>0</v>
      </c>
      <c r="T112" s="145">
        <v>0</v>
      </c>
      <c r="U112" s="32">
        <v>41762</v>
      </c>
      <c r="V112" s="32">
        <v>41768</v>
      </c>
      <c r="W112" s="33"/>
    </row>
    <row r="113" spans="1:23" s="17" customFormat="1" ht="15.75">
      <c r="A113" s="60">
        <v>70208</v>
      </c>
      <c r="B113" s="36" t="s">
        <v>719</v>
      </c>
      <c r="C113" s="36" t="s">
        <v>720</v>
      </c>
      <c r="D113" s="36" t="s">
        <v>721</v>
      </c>
      <c r="E113" s="37">
        <v>2000</v>
      </c>
      <c r="F113" s="38">
        <v>0</v>
      </c>
      <c r="G113" s="38">
        <f t="shared" si="12"/>
        <v>2000</v>
      </c>
      <c r="H113" s="39">
        <v>200</v>
      </c>
      <c r="I113" s="38">
        <f t="shared" si="13"/>
        <v>1800</v>
      </c>
      <c r="J113" s="39">
        <v>2</v>
      </c>
      <c r="K113" s="41">
        <v>0</v>
      </c>
      <c r="L113" s="39">
        <v>0</v>
      </c>
      <c r="M113" s="38">
        <f t="shared" si="14"/>
        <v>1798</v>
      </c>
      <c r="N113" s="63" t="s">
        <v>722</v>
      </c>
      <c r="O113" s="63"/>
      <c r="P113" s="61" t="s">
        <v>42</v>
      </c>
      <c r="Q113" s="170" t="s">
        <v>43</v>
      </c>
      <c r="R113" s="180">
        <v>0</v>
      </c>
      <c r="S113" s="182">
        <v>0</v>
      </c>
      <c r="T113" s="145">
        <v>0</v>
      </c>
      <c r="U113" s="32">
        <v>41762</v>
      </c>
      <c r="V113" s="32">
        <v>41768</v>
      </c>
      <c r="W113" s="33"/>
    </row>
    <row r="114" spans="1:23" s="17" customFormat="1" ht="15.75">
      <c r="A114" s="60">
        <v>27198</v>
      </c>
      <c r="B114" s="60" t="s">
        <v>723</v>
      </c>
      <c r="C114" s="60" t="s">
        <v>724</v>
      </c>
      <c r="D114" s="60" t="s">
        <v>725</v>
      </c>
      <c r="E114" s="37">
        <v>1000</v>
      </c>
      <c r="F114" s="38">
        <v>0</v>
      </c>
      <c r="G114" s="38">
        <f t="shared" si="12"/>
        <v>1000</v>
      </c>
      <c r="H114" s="39">
        <v>100</v>
      </c>
      <c r="I114" s="38">
        <f t="shared" si="13"/>
        <v>900</v>
      </c>
      <c r="J114" s="39">
        <v>1</v>
      </c>
      <c r="K114" s="41">
        <v>0</v>
      </c>
      <c r="L114" s="39">
        <v>0</v>
      </c>
      <c r="M114" s="38">
        <f t="shared" si="14"/>
        <v>899</v>
      </c>
      <c r="N114" s="62" t="s">
        <v>726</v>
      </c>
      <c r="O114" s="63" t="s">
        <v>727</v>
      </c>
      <c r="P114" s="61" t="s">
        <v>64</v>
      </c>
      <c r="Q114" s="170" t="s">
        <v>80</v>
      </c>
      <c r="R114" s="180">
        <v>0</v>
      </c>
      <c r="S114" s="182">
        <v>0</v>
      </c>
      <c r="T114" s="145">
        <v>0</v>
      </c>
      <c r="U114" s="32">
        <v>41762</v>
      </c>
      <c r="V114" s="32">
        <v>41768</v>
      </c>
      <c r="W114" s="33"/>
    </row>
    <row r="115" spans="1:23" s="17" customFormat="1" ht="15.75">
      <c r="A115" s="60">
        <v>70405</v>
      </c>
      <c r="B115" s="36" t="s">
        <v>341</v>
      </c>
      <c r="C115" s="36" t="s">
        <v>728</v>
      </c>
      <c r="D115" s="36" t="s">
        <v>160</v>
      </c>
      <c r="E115" s="37">
        <v>1600</v>
      </c>
      <c r="F115" s="38">
        <v>0</v>
      </c>
      <c r="G115" s="38">
        <f t="shared" si="12"/>
        <v>1600</v>
      </c>
      <c r="H115" s="39">
        <v>160</v>
      </c>
      <c r="I115" s="38">
        <f t="shared" si="13"/>
        <v>1440</v>
      </c>
      <c r="J115" s="39">
        <v>2</v>
      </c>
      <c r="K115" s="41">
        <v>0</v>
      </c>
      <c r="L115" s="39">
        <v>0</v>
      </c>
      <c r="M115" s="38">
        <f t="shared" si="14"/>
        <v>1438</v>
      </c>
      <c r="N115" s="41" t="s">
        <v>729</v>
      </c>
      <c r="O115" s="63"/>
      <c r="P115" s="61" t="s">
        <v>42</v>
      </c>
      <c r="Q115" s="170" t="s">
        <v>43</v>
      </c>
      <c r="R115" s="180">
        <v>0</v>
      </c>
      <c r="S115" s="182">
        <v>0</v>
      </c>
      <c r="T115" s="145">
        <v>0</v>
      </c>
      <c r="U115" s="32">
        <v>41762</v>
      </c>
      <c r="V115" s="32">
        <v>41768</v>
      </c>
      <c r="W115" s="33"/>
    </row>
    <row r="116" spans="1:23" s="17" customFormat="1" ht="15.75">
      <c r="A116" s="60">
        <v>57439</v>
      </c>
      <c r="B116" s="36" t="s">
        <v>359</v>
      </c>
      <c r="C116" s="36" t="s">
        <v>360</v>
      </c>
      <c r="D116" s="36" t="s">
        <v>361</v>
      </c>
      <c r="E116" s="37">
        <v>1000</v>
      </c>
      <c r="F116" s="38">
        <v>0</v>
      </c>
      <c r="G116" s="38">
        <f t="shared" si="12"/>
        <v>1000</v>
      </c>
      <c r="H116" s="39">
        <v>100</v>
      </c>
      <c r="I116" s="38">
        <f t="shared" si="13"/>
        <v>900</v>
      </c>
      <c r="J116" s="39">
        <v>1</v>
      </c>
      <c r="K116" s="41">
        <v>0</v>
      </c>
      <c r="L116" s="39">
        <v>0</v>
      </c>
      <c r="M116" s="38">
        <f t="shared" si="14"/>
        <v>899</v>
      </c>
      <c r="N116" s="62" t="s">
        <v>362</v>
      </c>
      <c r="O116" s="63"/>
      <c r="P116" s="61" t="s">
        <v>42</v>
      </c>
      <c r="Q116" s="170" t="s">
        <v>43</v>
      </c>
      <c r="R116" s="180">
        <v>0</v>
      </c>
      <c r="S116" s="182">
        <v>0</v>
      </c>
      <c r="T116" s="145">
        <v>0</v>
      </c>
      <c r="U116" s="32">
        <v>41762</v>
      </c>
      <c r="V116" s="32">
        <v>41768</v>
      </c>
      <c r="W116" s="33"/>
    </row>
    <row r="117" spans="1:23" s="17" customFormat="1" ht="15.75">
      <c r="A117" s="60">
        <v>17801</v>
      </c>
      <c r="B117" s="36" t="s">
        <v>179</v>
      </c>
      <c r="C117" s="36" t="s">
        <v>180</v>
      </c>
      <c r="D117" s="36" t="s">
        <v>94</v>
      </c>
      <c r="E117" s="37">
        <v>6000</v>
      </c>
      <c r="F117" s="38">
        <f>E117*0.1</f>
        <v>600</v>
      </c>
      <c r="G117" s="38">
        <f t="shared" si="12"/>
        <v>5400</v>
      </c>
      <c r="H117" s="39">
        <v>600</v>
      </c>
      <c r="I117" s="38">
        <f t="shared" si="13"/>
        <v>4800</v>
      </c>
      <c r="J117" s="39">
        <v>6</v>
      </c>
      <c r="K117" s="41">
        <v>0</v>
      </c>
      <c r="L117" s="39">
        <v>0</v>
      </c>
      <c r="M117" s="38">
        <f t="shared" si="14"/>
        <v>4794</v>
      </c>
      <c r="N117" s="62" t="s">
        <v>181</v>
      </c>
      <c r="O117" s="63" t="s">
        <v>182</v>
      </c>
      <c r="P117" s="61" t="s">
        <v>64</v>
      </c>
      <c r="Q117" s="170" t="s">
        <v>80</v>
      </c>
      <c r="R117" s="180">
        <v>0</v>
      </c>
      <c r="S117" s="182">
        <v>0</v>
      </c>
      <c r="T117" s="145">
        <v>0</v>
      </c>
      <c r="U117" s="32">
        <v>41762</v>
      </c>
      <c r="V117" s="32">
        <v>41768</v>
      </c>
      <c r="W117" s="33"/>
    </row>
    <row r="118" spans="1:23" s="17" customFormat="1" ht="15.75">
      <c r="A118" s="60">
        <v>70789</v>
      </c>
      <c r="B118" s="36" t="s">
        <v>730</v>
      </c>
      <c r="C118" s="36" t="s">
        <v>731</v>
      </c>
      <c r="D118" s="36" t="s">
        <v>160</v>
      </c>
      <c r="E118" s="37">
        <v>2200</v>
      </c>
      <c r="F118" s="38">
        <v>0</v>
      </c>
      <c r="G118" s="38">
        <f t="shared" si="12"/>
        <v>2200</v>
      </c>
      <c r="H118" s="39">
        <v>220</v>
      </c>
      <c r="I118" s="38">
        <f t="shared" si="13"/>
        <v>1980</v>
      </c>
      <c r="J118" s="39">
        <v>3</v>
      </c>
      <c r="K118" s="41">
        <v>0</v>
      </c>
      <c r="L118" s="39">
        <v>0</v>
      </c>
      <c r="M118" s="38">
        <f t="shared" si="14"/>
        <v>1977</v>
      </c>
      <c r="N118" s="63" t="s">
        <v>732</v>
      </c>
      <c r="O118" s="62"/>
      <c r="P118" s="42" t="s">
        <v>42</v>
      </c>
      <c r="Q118" s="170" t="s">
        <v>60</v>
      </c>
      <c r="R118" s="180">
        <v>0</v>
      </c>
      <c r="S118" s="182">
        <v>0</v>
      </c>
      <c r="T118" s="145">
        <v>0</v>
      </c>
      <c r="U118" s="32">
        <v>41762</v>
      </c>
      <c r="V118" s="32">
        <v>41768</v>
      </c>
      <c r="W118" s="33"/>
    </row>
    <row r="119" spans="1:23" s="17" customFormat="1" ht="15.75">
      <c r="A119" s="60">
        <v>70475</v>
      </c>
      <c r="B119" s="36" t="s">
        <v>733</v>
      </c>
      <c r="C119" s="36" t="s">
        <v>734</v>
      </c>
      <c r="D119" s="36" t="s">
        <v>735</v>
      </c>
      <c r="E119" s="37">
        <v>600</v>
      </c>
      <c r="F119" s="38">
        <v>0</v>
      </c>
      <c r="G119" s="38">
        <f t="shared" si="12"/>
        <v>600</v>
      </c>
      <c r="H119" s="39">
        <v>60</v>
      </c>
      <c r="I119" s="38">
        <f t="shared" si="13"/>
        <v>540</v>
      </c>
      <c r="J119" s="39">
        <v>1</v>
      </c>
      <c r="K119" s="41">
        <v>0</v>
      </c>
      <c r="L119" s="39">
        <v>0</v>
      </c>
      <c r="M119" s="38">
        <f t="shared" si="14"/>
        <v>539</v>
      </c>
      <c r="N119" s="63" t="s">
        <v>736</v>
      </c>
      <c r="O119" s="62"/>
      <c r="P119" s="42" t="s">
        <v>42</v>
      </c>
      <c r="Q119" s="170" t="s">
        <v>43</v>
      </c>
      <c r="R119" s="180">
        <v>0</v>
      </c>
      <c r="S119" s="182">
        <v>0</v>
      </c>
      <c r="T119" s="145">
        <v>0</v>
      </c>
      <c r="U119" s="32">
        <v>41762</v>
      </c>
      <c r="V119" s="32">
        <v>41768</v>
      </c>
      <c r="W119" s="33"/>
    </row>
    <row r="120" spans="1:23" s="33" customFormat="1" ht="15.75">
      <c r="A120" s="60">
        <v>422</v>
      </c>
      <c r="B120" s="60" t="s">
        <v>71</v>
      </c>
      <c r="C120" s="60" t="s">
        <v>297</v>
      </c>
      <c r="D120" s="60" t="s">
        <v>363</v>
      </c>
      <c r="E120" s="37">
        <v>2000</v>
      </c>
      <c r="F120" s="38">
        <v>0</v>
      </c>
      <c r="G120" s="38">
        <f t="shared" si="12"/>
        <v>2000</v>
      </c>
      <c r="H120" s="39">
        <v>200</v>
      </c>
      <c r="I120" s="38">
        <f t="shared" si="13"/>
        <v>1800</v>
      </c>
      <c r="J120" s="39">
        <v>2</v>
      </c>
      <c r="K120" s="41">
        <v>0</v>
      </c>
      <c r="L120" s="39">
        <v>0</v>
      </c>
      <c r="M120" s="38">
        <f t="shared" si="14"/>
        <v>1798</v>
      </c>
      <c r="N120" s="62" t="s">
        <v>364</v>
      </c>
      <c r="O120" s="63" t="s">
        <v>365</v>
      </c>
      <c r="P120" s="61" t="s">
        <v>42</v>
      </c>
      <c r="Q120" s="170" t="s">
        <v>60</v>
      </c>
      <c r="R120" s="180">
        <v>0</v>
      </c>
      <c r="S120" s="182">
        <v>0</v>
      </c>
      <c r="T120" s="145">
        <v>0</v>
      </c>
      <c r="U120" s="32">
        <v>41762</v>
      </c>
      <c r="V120" s="32">
        <v>41768</v>
      </c>
    </row>
    <row r="121" spans="1:23" s="17" customFormat="1" ht="15.75">
      <c r="A121" s="60">
        <v>45746</v>
      </c>
      <c r="B121" s="36" t="s">
        <v>737</v>
      </c>
      <c r="C121" s="36" t="s">
        <v>738</v>
      </c>
      <c r="D121" s="36" t="s">
        <v>739</v>
      </c>
      <c r="E121" s="37">
        <v>2000</v>
      </c>
      <c r="F121" s="38">
        <v>0</v>
      </c>
      <c r="G121" s="38">
        <f t="shared" si="12"/>
        <v>2000</v>
      </c>
      <c r="H121" s="39">
        <v>200</v>
      </c>
      <c r="I121" s="38">
        <f t="shared" si="13"/>
        <v>1800</v>
      </c>
      <c r="J121" s="39">
        <v>2</v>
      </c>
      <c r="K121" s="41">
        <v>0</v>
      </c>
      <c r="L121" s="39">
        <v>0</v>
      </c>
      <c r="M121" s="38">
        <f t="shared" si="14"/>
        <v>1798</v>
      </c>
      <c r="N121" s="63" t="s">
        <v>740</v>
      </c>
      <c r="O121" s="62" t="s">
        <v>741</v>
      </c>
      <c r="P121" s="42" t="s">
        <v>42</v>
      </c>
      <c r="Q121" s="170" t="s">
        <v>43</v>
      </c>
      <c r="R121" s="180">
        <v>0</v>
      </c>
      <c r="S121" s="182">
        <v>0</v>
      </c>
      <c r="T121" s="145">
        <v>0</v>
      </c>
      <c r="U121" s="32">
        <v>41762</v>
      </c>
      <c r="V121" s="32">
        <v>41768</v>
      </c>
    </row>
    <row r="122" spans="1:23" s="17" customFormat="1" ht="15.75">
      <c r="A122" s="60">
        <v>34950</v>
      </c>
      <c r="B122" s="36" t="s">
        <v>75</v>
      </c>
      <c r="C122" s="36" t="s">
        <v>742</v>
      </c>
      <c r="D122" s="36" t="s">
        <v>81</v>
      </c>
      <c r="E122" s="37">
        <v>1000</v>
      </c>
      <c r="F122" s="38">
        <v>0</v>
      </c>
      <c r="G122" s="38">
        <f t="shared" si="12"/>
        <v>1000</v>
      </c>
      <c r="H122" s="39">
        <v>100</v>
      </c>
      <c r="I122" s="38">
        <f t="shared" si="13"/>
        <v>900</v>
      </c>
      <c r="J122" s="39">
        <v>1</v>
      </c>
      <c r="K122" s="41">
        <v>0</v>
      </c>
      <c r="L122" s="39">
        <v>0</v>
      </c>
      <c r="M122" s="38">
        <f t="shared" si="14"/>
        <v>899</v>
      </c>
      <c r="N122" s="62" t="s">
        <v>743</v>
      </c>
      <c r="O122" s="63" t="s">
        <v>744</v>
      </c>
      <c r="P122" s="61" t="s">
        <v>64</v>
      </c>
      <c r="Q122" s="170" t="s">
        <v>80</v>
      </c>
      <c r="R122" s="180">
        <v>0</v>
      </c>
      <c r="S122" s="182">
        <v>0</v>
      </c>
      <c r="T122" s="145">
        <v>0</v>
      </c>
      <c r="U122" s="32">
        <v>41762</v>
      </c>
      <c r="V122" s="32">
        <v>41768</v>
      </c>
    </row>
    <row r="123" spans="1:23" s="17" customFormat="1" ht="15.75">
      <c r="A123" s="60">
        <v>14882</v>
      </c>
      <c r="B123" s="36" t="s">
        <v>347</v>
      </c>
      <c r="C123" s="36" t="s">
        <v>367</v>
      </c>
      <c r="D123" s="36" t="s">
        <v>745</v>
      </c>
      <c r="E123" s="37">
        <v>1000</v>
      </c>
      <c r="F123" s="38">
        <v>0</v>
      </c>
      <c r="G123" s="38">
        <f t="shared" si="12"/>
        <v>1000</v>
      </c>
      <c r="H123" s="39">
        <v>100</v>
      </c>
      <c r="I123" s="38">
        <f t="shared" si="13"/>
        <v>900</v>
      </c>
      <c r="J123" s="39">
        <v>1</v>
      </c>
      <c r="K123" s="41">
        <v>0</v>
      </c>
      <c r="L123" s="39">
        <v>0</v>
      </c>
      <c r="M123" s="38">
        <f t="shared" si="14"/>
        <v>899</v>
      </c>
      <c r="N123" s="62" t="s">
        <v>746</v>
      </c>
      <c r="O123" s="63" t="s">
        <v>747</v>
      </c>
      <c r="P123" s="61" t="s">
        <v>46</v>
      </c>
      <c r="Q123" s="170" t="s">
        <v>47</v>
      </c>
      <c r="R123" s="180">
        <v>0</v>
      </c>
      <c r="S123" s="182">
        <v>0</v>
      </c>
      <c r="T123" s="145">
        <v>0</v>
      </c>
      <c r="U123" s="32">
        <v>41762</v>
      </c>
      <c r="V123" s="32">
        <v>41768</v>
      </c>
      <c r="W123" s="33"/>
    </row>
    <row r="124" spans="1:23" s="17" customFormat="1" ht="15.75">
      <c r="A124" s="60">
        <v>67435</v>
      </c>
      <c r="B124" s="36" t="s">
        <v>748</v>
      </c>
      <c r="C124" s="36" t="s">
        <v>749</v>
      </c>
      <c r="D124" s="36" t="s">
        <v>750</v>
      </c>
      <c r="E124" s="37">
        <v>1000</v>
      </c>
      <c r="F124" s="38">
        <v>0</v>
      </c>
      <c r="G124" s="38">
        <f t="shared" si="12"/>
        <v>1000</v>
      </c>
      <c r="H124" s="39">
        <v>100</v>
      </c>
      <c r="I124" s="38">
        <f t="shared" si="13"/>
        <v>900</v>
      </c>
      <c r="J124" s="39">
        <v>0</v>
      </c>
      <c r="K124" s="41">
        <v>0</v>
      </c>
      <c r="L124" s="39">
        <v>0</v>
      </c>
      <c r="M124" s="38">
        <f t="shared" si="14"/>
        <v>900</v>
      </c>
      <c r="N124" s="62" t="s">
        <v>751</v>
      </c>
      <c r="O124" s="63" t="s">
        <v>752</v>
      </c>
      <c r="P124" s="61" t="s">
        <v>42</v>
      </c>
      <c r="Q124" s="170" t="s">
        <v>43</v>
      </c>
      <c r="R124" s="180">
        <v>0</v>
      </c>
      <c r="S124" s="182">
        <v>0</v>
      </c>
      <c r="T124" s="145">
        <v>0</v>
      </c>
      <c r="U124" s="32">
        <v>41762</v>
      </c>
      <c r="V124" s="32">
        <v>41768</v>
      </c>
      <c r="W124" s="33"/>
    </row>
    <row r="125" spans="1:23" s="33" customFormat="1" ht="15.75">
      <c r="A125" s="60">
        <v>46253</v>
      </c>
      <c r="B125" s="36" t="s">
        <v>753</v>
      </c>
      <c r="C125" s="36" t="s">
        <v>754</v>
      </c>
      <c r="D125" s="36" t="s">
        <v>755</v>
      </c>
      <c r="E125" s="37">
        <v>1000</v>
      </c>
      <c r="F125" s="38">
        <v>0</v>
      </c>
      <c r="G125" s="38">
        <f t="shared" si="12"/>
        <v>1000</v>
      </c>
      <c r="H125" s="39">
        <v>100</v>
      </c>
      <c r="I125" s="38">
        <f t="shared" si="13"/>
        <v>900</v>
      </c>
      <c r="J125" s="39">
        <v>1</v>
      </c>
      <c r="K125" s="41">
        <v>0</v>
      </c>
      <c r="L125" s="39">
        <v>0</v>
      </c>
      <c r="M125" s="38">
        <f t="shared" si="14"/>
        <v>899</v>
      </c>
      <c r="N125" s="62" t="s">
        <v>756</v>
      </c>
      <c r="O125" s="63" t="s">
        <v>757</v>
      </c>
      <c r="P125" s="61" t="s">
        <v>42</v>
      </c>
      <c r="Q125" s="170" t="s">
        <v>43</v>
      </c>
      <c r="R125" s="180">
        <v>0</v>
      </c>
      <c r="S125" s="182">
        <v>0</v>
      </c>
      <c r="T125" s="145">
        <v>0</v>
      </c>
      <c r="U125" s="32">
        <v>41762</v>
      </c>
      <c r="V125" s="32">
        <v>41768</v>
      </c>
    </row>
    <row r="126" spans="1:23" s="17" customFormat="1" ht="15.75">
      <c r="A126" s="36">
        <v>42884</v>
      </c>
      <c r="B126" s="40" t="s">
        <v>560</v>
      </c>
      <c r="C126" s="40" t="s">
        <v>758</v>
      </c>
      <c r="D126" s="40" t="s">
        <v>759</v>
      </c>
      <c r="E126" s="41">
        <v>4600</v>
      </c>
      <c r="F126" s="38">
        <v>0</v>
      </c>
      <c r="G126" s="38">
        <f t="shared" si="12"/>
        <v>4600</v>
      </c>
      <c r="H126" s="41">
        <v>460</v>
      </c>
      <c r="I126" s="38">
        <f t="shared" si="13"/>
        <v>4140</v>
      </c>
      <c r="J126" s="41">
        <v>5</v>
      </c>
      <c r="K126" s="41">
        <v>0</v>
      </c>
      <c r="L126" s="39">
        <v>0</v>
      </c>
      <c r="M126" s="38">
        <f t="shared" si="14"/>
        <v>4135</v>
      </c>
      <c r="N126" s="62" t="s">
        <v>760</v>
      </c>
      <c r="O126" s="63" t="s">
        <v>761</v>
      </c>
      <c r="P126" s="61" t="s">
        <v>42</v>
      </c>
      <c r="Q126" s="170" t="s">
        <v>43</v>
      </c>
      <c r="R126" s="180">
        <v>0</v>
      </c>
      <c r="S126" s="182">
        <v>0</v>
      </c>
      <c r="T126" s="145">
        <v>0</v>
      </c>
      <c r="U126" s="32">
        <v>41762</v>
      </c>
      <c r="V126" s="32">
        <v>41768</v>
      </c>
      <c r="W126" s="33"/>
    </row>
    <row r="127" spans="1:23" s="17" customFormat="1" ht="15.75">
      <c r="A127" s="60">
        <v>68178</v>
      </c>
      <c r="B127" s="36" t="s">
        <v>762</v>
      </c>
      <c r="C127" s="36" t="s">
        <v>763</v>
      </c>
      <c r="D127" s="36" t="s">
        <v>396</v>
      </c>
      <c r="E127" s="37">
        <v>2000</v>
      </c>
      <c r="F127" s="38">
        <v>0</v>
      </c>
      <c r="G127" s="38">
        <f t="shared" si="12"/>
        <v>2000</v>
      </c>
      <c r="H127" s="39">
        <v>200</v>
      </c>
      <c r="I127" s="38">
        <f t="shared" si="13"/>
        <v>1800</v>
      </c>
      <c r="J127" s="39">
        <v>2</v>
      </c>
      <c r="K127" s="41">
        <v>0</v>
      </c>
      <c r="L127" s="39">
        <v>0</v>
      </c>
      <c r="M127" s="38">
        <f t="shared" si="14"/>
        <v>1798</v>
      </c>
      <c r="N127" s="63" t="s">
        <v>764</v>
      </c>
      <c r="O127" s="63" t="s">
        <v>765</v>
      </c>
      <c r="P127" s="61" t="s">
        <v>42</v>
      </c>
      <c r="Q127" s="170" t="s">
        <v>60</v>
      </c>
      <c r="R127" s="180">
        <v>0</v>
      </c>
      <c r="S127" s="182">
        <v>0</v>
      </c>
      <c r="T127" s="145">
        <v>0</v>
      </c>
      <c r="U127" s="32">
        <v>41762</v>
      </c>
      <c r="V127" s="32">
        <v>41768</v>
      </c>
      <c r="W127" s="33"/>
    </row>
    <row r="128" spans="1:23" s="17" customFormat="1" ht="15.75">
      <c r="A128" s="60">
        <v>12037</v>
      </c>
      <c r="B128" s="36" t="s">
        <v>298</v>
      </c>
      <c r="C128" s="36" t="s">
        <v>607</v>
      </c>
      <c r="D128" s="36" t="s">
        <v>314</v>
      </c>
      <c r="E128" s="37">
        <v>1000</v>
      </c>
      <c r="F128" s="38">
        <v>0</v>
      </c>
      <c r="G128" s="38">
        <f t="shared" si="12"/>
        <v>1000</v>
      </c>
      <c r="H128" s="39">
        <v>100</v>
      </c>
      <c r="I128" s="38">
        <f t="shared" si="13"/>
        <v>900</v>
      </c>
      <c r="J128" s="39">
        <v>1</v>
      </c>
      <c r="K128" s="41">
        <v>0</v>
      </c>
      <c r="L128" s="39">
        <v>0</v>
      </c>
      <c r="M128" s="38">
        <f t="shared" si="14"/>
        <v>899</v>
      </c>
      <c r="N128" s="62" t="s">
        <v>766</v>
      </c>
      <c r="O128" s="63" t="s">
        <v>767</v>
      </c>
      <c r="P128" s="61" t="s">
        <v>42</v>
      </c>
      <c r="Q128" s="170" t="s">
        <v>61</v>
      </c>
      <c r="R128" s="180">
        <v>0</v>
      </c>
      <c r="S128" s="182">
        <v>0</v>
      </c>
      <c r="T128" s="145">
        <v>0</v>
      </c>
      <c r="U128" s="32">
        <v>41762</v>
      </c>
      <c r="V128" s="32">
        <v>41768</v>
      </c>
      <c r="W128" s="33"/>
    </row>
    <row r="129" spans="1:23" s="17" customFormat="1" ht="15.75">
      <c r="A129" s="60">
        <v>46028</v>
      </c>
      <c r="B129" s="36" t="s">
        <v>768</v>
      </c>
      <c r="C129" s="36" t="s">
        <v>302</v>
      </c>
      <c r="D129" s="36" t="s">
        <v>374</v>
      </c>
      <c r="E129" s="37">
        <v>3000</v>
      </c>
      <c r="F129" s="38">
        <v>0</v>
      </c>
      <c r="G129" s="38">
        <f t="shared" si="12"/>
        <v>3000</v>
      </c>
      <c r="H129" s="39">
        <v>300</v>
      </c>
      <c r="I129" s="38">
        <f t="shared" si="13"/>
        <v>2700</v>
      </c>
      <c r="J129" s="39">
        <v>3</v>
      </c>
      <c r="K129" s="41">
        <v>0</v>
      </c>
      <c r="L129" s="39">
        <v>0</v>
      </c>
      <c r="M129" s="38">
        <f t="shared" si="14"/>
        <v>2697</v>
      </c>
      <c r="N129" s="41" t="s">
        <v>769</v>
      </c>
      <c r="O129" s="63" t="s">
        <v>770</v>
      </c>
      <c r="P129" s="42" t="s">
        <v>42</v>
      </c>
      <c r="Q129" s="170" t="s">
        <v>43</v>
      </c>
      <c r="R129" s="180">
        <v>0</v>
      </c>
      <c r="S129" s="182">
        <v>0</v>
      </c>
      <c r="T129" s="145">
        <v>0</v>
      </c>
      <c r="U129" s="32">
        <v>41762</v>
      </c>
      <c r="V129" s="32">
        <v>41768</v>
      </c>
      <c r="W129" s="33"/>
    </row>
    <row r="130" spans="1:23" s="17" customFormat="1" ht="15.75">
      <c r="A130" s="60">
        <v>54303</v>
      </c>
      <c r="B130" s="36" t="s">
        <v>771</v>
      </c>
      <c r="C130" s="36" t="s">
        <v>772</v>
      </c>
      <c r="D130" s="36" t="s">
        <v>55</v>
      </c>
      <c r="E130" s="37">
        <v>2000</v>
      </c>
      <c r="F130" s="38">
        <v>0</v>
      </c>
      <c r="G130" s="38">
        <f t="shared" si="12"/>
        <v>2000</v>
      </c>
      <c r="H130" s="39">
        <v>200</v>
      </c>
      <c r="I130" s="38">
        <f t="shared" si="13"/>
        <v>1800</v>
      </c>
      <c r="J130" s="39">
        <v>2</v>
      </c>
      <c r="K130" s="41">
        <v>0</v>
      </c>
      <c r="L130" s="39">
        <v>0</v>
      </c>
      <c r="M130" s="38">
        <f t="shared" si="14"/>
        <v>1798</v>
      </c>
      <c r="N130" s="62" t="s">
        <v>773</v>
      </c>
      <c r="O130" s="63" t="s">
        <v>774</v>
      </c>
      <c r="P130" s="61" t="s">
        <v>42</v>
      </c>
      <c r="Q130" s="170" t="s">
        <v>60</v>
      </c>
      <c r="R130" s="180">
        <v>0</v>
      </c>
      <c r="S130" s="182">
        <v>0</v>
      </c>
      <c r="T130" s="145">
        <v>0</v>
      </c>
      <c r="U130" s="32">
        <v>41762</v>
      </c>
      <c r="V130" s="32">
        <v>41768</v>
      </c>
      <c r="W130" s="33"/>
    </row>
    <row r="131" spans="1:23" s="17" customFormat="1" ht="15.75">
      <c r="A131" s="60">
        <v>10594</v>
      </c>
      <c r="B131" s="36" t="s">
        <v>55</v>
      </c>
      <c r="C131" s="36" t="s">
        <v>775</v>
      </c>
      <c r="D131" s="36" t="s">
        <v>776</v>
      </c>
      <c r="E131" s="37">
        <v>2000</v>
      </c>
      <c r="F131" s="38">
        <v>0</v>
      </c>
      <c r="G131" s="38">
        <f t="shared" si="12"/>
        <v>2000</v>
      </c>
      <c r="H131" s="39">
        <v>200</v>
      </c>
      <c r="I131" s="38">
        <f t="shared" si="13"/>
        <v>1800</v>
      </c>
      <c r="J131" s="39">
        <v>2</v>
      </c>
      <c r="K131" s="41">
        <v>0</v>
      </c>
      <c r="L131" s="39">
        <v>0</v>
      </c>
      <c r="M131" s="38">
        <f t="shared" si="14"/>
        <v>1798</v>
      </c>
      <c r="N131" s="62" t="s">
        <v>777</v>
      </c>
      <c r="O131" s="63" t="s">
        <v>778</v>
      </c>
      <c r="P131" s="61" t="s">
        <v>42</v>
      </c>
      <c r="Q131" s="170" t="s">
        <v>60</v>
      </c>
      <c r="R131" s="180">
        <v>0</v>
      </c>
      <c r="S131" s="182">
        <v>0</v>
      </c>
      <c r="T131" s="145">
        <v>0</v>
      </c>
      <c r="U131" s="32">
        <v>41762</v>
      </c>
      <c r="V131" s="32">
        <v>41768</v>
      </c>
      <c r="W131" s="33"/>
    </row>
    <row r="132" spans="1:23" s="17" customFormat="1" ht="15.75">
      <c r="A132" s="60">
        <v>68797</v>
      </c>
      <c r="B132" s="36" t="s">
        <v>779</v>
      </c>
      <c r="C132" s="36" t="s">
        <v>780</v>
      </c>
      <c r="D132" s="36" t="s">
        <v>781</v>
      </c>
      <c r="E132" s="37">
        <v>1600</v>
      </c>
      <c r="F132" s="38">
        <v>0</v>
      </c>
      <c r="G132" s="38">
        <f t="shared" si="12"/>
        <v>1600</v>
      </c>
      <c r="H132" s="39">
        <v>160</v>
      </c>
      <c r="I132" s="38">
        <f t="shared" si="13"/>
        <v>1440</v>
      </c>
      <c r="J132" s="39">
        <v>3</v>
      </c>
      <c r="K132" s="41">
        <v>0</v>
      </c>
      <c r="L132" s="39">
        <v>0</v>
      </c>
      <c r="M132" s="38">
        <f t="shared" si="14"/>
        <v>1437</v>
      </c>
      <c r="N132" s="62" t="s">
        <v>782</v>
      </c>
      <c r="O132" s="63" t="s">
        <v>783</v>
      </c>
      <c r="P132" s="61" t="s">
        <v>42</v>
      </c>
      <c r="Q132" s="170" t="s">
        <v>43</v>
      </c>
      <c r="R132" s="180">
        <v>0</v>
      </c>
      <c r="S132" s="182">
        <v>0</v>
      </c>
      <c r="T132" s="145">
        <v>0</v>
      </c>
      <c r="U132" s="32">
        <v>41762</v>
      </c>
      <c r="V132" s="32">
        <v>41768</v>
      </c>
      <c r="W132" s="33"/>
    </row>
    <row r="133" spans="1:23" s="17" customFormat="1" ht="15.75">
      <c r="A133" s="60">
        <v>48249</v>
      </c>
      <c r="B133" s="36" t="s">
        <v>248</v>
      </c>
      <c r="C133" s="36" t="s">
        <v>667</v>
      </c>
      <c r="D133" s="36" t="s">
        <v>324</v>
      </c>
      <c r="E133" s="37">
        <v>1600</v>
      </c>
      <c r="F133" s="38">
        <v>0</v>
      </c>
      <c r="G133" s="38">
        <f t="shared" si="12"/>
        <v>1600</v>
      </c>
      <c r="H133" s="39">
        <v>160</v>
      </c>
      <c r="I133" s="38">
        <f t="shared" si="13"/>
        <v>1440</v>
      </c>
      <c r="J133" s="39">
        <f>2+524</f>
        <v>526</v>
      </c>
      <c r="K133" s="41">
        <v>0</v>
      </c>
      <c r="L133" s="39">
        <v>0</v>
      </c>
      <c r="M133" s="38">
        <f t="shared" si="14"/>
        <v>914</v>
      </c>
      <c r="N133" s="63" t="s">
        <v>784</v>
      </c>
      <c r="O133" s="63" t="s">
        <v>785</v>
      </c>
      <c r="P133" s="61" t="s">
        <v>42</v>
      </c>
      <c r="Q133" s="170" t="s">
        <v>43</v>
      </c>
      <c r="R133" s="180">
        <v>0</v>
      </c>
      <c r="S133" s="182">
        <v>0</v>
      </c>
      <c r="T133" s="145">
        <v>0</v>
      </c>
      <c r="U133" s="32">
        <v>41762</v>
      </c>
      <c r="V133" s="32">
        <v>41768</v>
      </c>
      <c r="W133" s="33"/>
    </row>
    <row r="134" spans="1:23" s="17" customFormat="1" ht="15.75">
      <c r="A134" s="60">
        <v>69734</v>
      </c>
      <c r="B134" s="36" t="s">
        <v>786</v>
      </c>
      <c r="C134" s="36" t="s">
        <v>787</v>
      </c>
      <c r="D134" s="36" t="s">
        <v>788</v>
      </c>
      <c r="E134" s="37">
        <v>600</v>
      </c>
      <c r="F134" s="38">
        <v>0</v>
      </c>
      <c r="G134" s="38">
        <f t="shared" si="12"/>
        <v>600</v>
      </c>
      <c r="H134" s="39">
        <v>60</v>
      </c>
      <c r="I134" s="38">
        <f t="shared" si="13"/>
        <v>540</v>
      </c>
      <c r="J134" s="39">
        <v>1</v>
      </c>
      <c r="K134" s="41">
        <v>0</v>
      </c>
      <c r="L134" s="39">
        <v>0</v>
      </c>
      <c r="M134" s="38">
        <f t="shared" si="14"/>
        <v>539</v>
      </c>
      <c r="N134" s="41" t="s">
        <v>789</v>
      </c>
      <c r="O134" s="63" t="s">
        <v>790</v>
      </c>
      <c r="P134" s="61" t="s">
        <v>42</v>
      </c>
      <c r="Q134" s="170" t="s">
        <v>47</v>
      </c>
      <c r="R134" s="180">
        <v>0</v>
      </c>
      <c r="S134" s="182">
        <v>0</v>
      </c>
      <c r="T134" s="145">
        <v>0</v>
      </c>
      <c r="U134" s="32">
        <v>41762</v>
      </c>
      <c r="V134" s="32">
        <v>41768</v>
      </c>
      <c r="W134" s="33"/>
    </row>
    <row r="135" spans="1:23" s="33" customFormat="1" ht="15.75">
      <c r="A135" s="60">
        <v>69790</v>
      </c>
      <c r="B135" s="36" t="s">
        <v>197</v>
      </c>
      <c r="C135" s="36" t="s">
        <v>198</v>
      </c>
      <c r="D135" s="36" t="s">
        <v>82</v>
      </c>
      <c r="E135" s="37">
        <v>1000</v>
      </c>
      <c r="F135" s="38">
        <v>0</v>
      </c>
      <c r="G135" s="38">
        <f t="shared" si="12"/>
        <v>1000</v>
      </c>
      <c r="H135" s="39">
        <v>100</v>
      </c>
      <c r="I135" s="38">
        <f t="shared" si="13"/>
        <v>900</v>
      </c>
      <c r="J135" s="39">
        <v>1</v>
      </c>
      <c r="K135" s="41">
        <v>0</v>
      </c>
      <c r="L135" s="39">
        <v>0</v>
      </c>
      <c r="M135" s="38">
        <f t="shared" si="14"/>
        <v>899</v>
      </c>
      <c r="N135" s="63" t="s">
        <v>199</v>
      </c>
      <c r="O135" s="63" t="s">
        <v>200</v>
      </c>
      <c r="P135" s="61" t="s">
        <v>42</v>
      </c>
      <c r="Q135" s="170" t="s">
        <v>80</v>
      </c>
      <c r="R135" s="180">
        <v>0</v>
      </c>
      <c r="S135" s="182">
        <v>0</v>
      </c>
      <c r="T135" s="145">
        <v>0</v>
      </c>
      <c r="U135" s="32">
        <v>41762</v>
      </c>
      <c r="V135" s="32">
        <v>41768</v>
      </c>
    </row>
    <row r="136" spans="1:23" s="17" customFormat="1" ht="15.75">
      <c r="A136" s="60">
        <v>47441</v>
      </c>
      <c r="B136" s="36" t="s">
        <v>535</v>
      </c>
      <c r="C136" s="36" t="s">
        <v>791</v>
      </c>
      <c r="D136" s="36" t="s">
        <v>792</v>
      </c>
      <c r="E136" s="37">
        <v>2600</v>
      </c>
      <c r="F136" s="38">
        <v>0</v>
      </c>
      <c r="G136" s="38">
        <f t="shared" si="12"/>
        <v>2600</v>
      </c>
      <c r="H136" s="39">
        <v>260</v>
      </c>
      <c r="I136" s="38">
        <f t="shared" si="13"/>
        <v>2340</v>
      </c>
      <c r="J136" s="39">
        <v>3</v>
      </c>
      <c r="K136" s="41">
        <v>0</v>
      </c>
      <c r="L136" s="39">
        <v>0</v>
      </c>
      <c r="M136" s="38">
        <f t="shared" si="14"/>
        <v>2337</v>
      </c>
      <c r="N136" s="62" t="s">
        <v>793</v>
      </c>
      <c r="O136" s="63" t="s">
        <v>794</v>
      </c>
      <c r="P136" s="61" t="s">
        <v>42</v>
      </c>
      <c r="Q136" s="170" t="s">
        <v>61</v>
      </c>
      <c r="R136" s="180">
        <v>0</v>
      </c>
      <c r="S136" s="182">
        <v>0</v>
      </c>
      <c r="T136" s="145">
        <v>0</v>
      </c>
      <c r="U136" s="32">
        <v>41762</v>
      </c>
      <c r="V136" s="32">
        <v>41768</v>
      </c>
      <c r="W136" s="33"/>
    </row>
    <row r="137" spans="1:23" s="17" customFormat="1" ht="15.75">
      <c r="A137" s="75" t="s">
        <v>95</v>
      </c>
      <c r="B137" s="76" t="s">
        <v>96</v>
      </c>
      <c r="C137" s="76" t="s">
        <v>97</v>
      </c>
      <c r="D137" s="76"/>
      <c r="E137" s="93">
        <v>6670</v>
      </c>
      <c r="F137" s="78">
        <v>667</v>
      </c>
      <c r="G137" s="78">
        <v>6003</v>
      </c>
      <c r="H137" s="77">
        <v>667</v>
      </c>
      <c r="I137" s="78">
        <v>5336</v>
      </c>
      <c r="J137" s="77">
        <v>7.59</v>
      </c>
      <c r="K137" s="89">
        <v>0</v>
      </c>
      <c r="L137" s="39">
        <v>0</v>
      </c>
      <c r="M137" s="78">
        <v>5328.41</v>
      </c>
      <c r="N137" s="79" t="s">
        <v>98</v>
      </c>
      <c r="O137" s="80"/>
      <c r="P137" s="81" t="s">
        <v>42</v>
      </c>
      <c r="Q137" s="171" t="s">
        <v>99</v>
      </c>
      <c r="R137" s="180">
        <v>1</v>
      </c>
      <c r="S137" s="182">
        <v>0</v>
      </c>
      <c r="T137" s="145">
        <v>0</v>
      </c>
      <c r="U137" s="32">
        <v>41762</v>
      </c>
      <c r="V137" s="32">
        <v>41768</v>
      </c>
      <c r="W137" s="33"/>
    </row>
    <row r="138" spans="1:23" s="17" customFormat="1" ht="15.75">
      <c r="A138" s="75" t="s">
        <v>100</v>
      </c>
      <c r="B138" s="76" t="s">
        <v>101</v>
      </c>
      <c r="C138" s="76" t="s">
        <v>102</v>
      </c>
      <c r="D138" s="76"/>
      <c r="E138" s="93">
        <v>2900</v>
      </c>
      <c r="F138" s="78">
        <v>290</v>
      </c>
      <c r="G138" s="78">
        <v>2610</v>
      </c>
      <c r="H138" s="77">
        <v>290</v>
      </c>
      <c r="I138" s="78">
        <v>2320</v>
      </c>
      <c r="J138" s="77">
        <v>3.3</v>
      </c>
      <c r="K138" s="89">
        <v>0</v>
      </c>
      <c r="L138" s="39">
        <v>0</v>
      </c>
      <c r="M138" s="78">
        <v>2316.6999999999998</v>
      </c>
      <c r="N138" s="79" t="s">
        <v>92</v>
      </c>
      <c r="O138" s="80"/>
      <c r="P138" s="81" t="s">
        <v>42</v>
      </c>
      <c r="Q138" s="171" t="s">
        <v>99</v>
      </c>
      <c r="R138" s="180">
        <v>1</v>
      </c>
      <c r="S138" s="182">
        <v>0</v>
      </c>
      <c r="T138" s="145">
        <v>0</v>
      </c>
      <c r="U138" s="32">
        <v>41762</v>
      </c>
      <c r="V138" s="32">
        <v>41768</v>
      </c>
      <c r="W138" s="33"/>
    </row>
    <row r="139" spans="1:23" s="17" customFormat="1" ht="15.75">
      <c r="A139" s="75" t="s">
        <v>103</v>
      </c>
      <c r="B139" s="76" t="s">
        <v>104</v>
      </c>
      <c r="C139" s="76" t="s">
        <v>73</v>
      </c>
      <c r="D139" s="76"/>
      <c r="E139" s="93">
        <v>1160</v>
      </c>
      <c r="F139" s="78">
        <v>116</v>
      </c>
      <c r="G139" s="78">
        <v>1044</v>
      </c>
      <c r="H139" s="77">
        <v>116</v>
      </c>
      <c r="I139" s="78">
        <v>928</v>
      </c>
      <c r="J139" s="77">
        <v>1.32</v>
      </c>
      <c r="K139" s="89">
        <v>0</v>
      </c>
      <c r="L139" s="39">
        <v>0</v>
      </c>
      <c r="M139" s="78">
        <v>926.68</v>
      </c>
      <c r="N139" s="79" t="s">
        <v>105</v>
      </c>
      <c r="O139" s="80"/>
      <c r="P139" s="81" t="s">
        <v>42</v>
      </c>
      <c r="Q139" s="171" t="s">
        <v>99</v>
      </c>
      <c r="R139" s="180">
        <v>1</v>
      </c>
      <c r="S139" s="182">
        <v>0</v>
      </c>
      <c r="T139" s="145">
        <v>0</v>
      </c>
      <c r="U139" s="32">
        <v>41762</v>
      </c>
      <c r="V139" s="32">
        <v>41768</v>
      </c>
      <c r="W139" s="33"/>
    </row>
    <row r="140" spans="1:23" s="17" customFormat="1" ht="13.5" customHeight="1">
      <c r="A140" s="75" t="s">
        <v>368</v>
      </c>
      <c r="B140" s="76" t="s">
        <v>106</v>
      </c>
      <c r="C140" s="76" t="s">
        <v>107</v>
      </c>
      <c r="D140" s="76"/>
      <c r="E140" s="93">
        <v>580</v>
      </c>
      <c r="F140" s="78">
        <v>58</v>
      </c>
      <c r="G140" s="78">
        <v>522</v>
      </c>
      <c r="H140" s="77">
        <v>58</v>
      </c>
      <c r="I140" s="78">
        <v>464</v>
      </c>
      <c r="J140" s="77">
        <v>0.66</v>
      </c>
      <c r="K140" s="89">
        <v>0</v>
      </c>
      <c r="L140" s="39">
        <v>0</v>
      </c>
      <c r="M140" s="78">
        <v>463.34</v>
      </c>
      <c r="N140" s="79" t="s">
        <v>108</v>
      </c>
      <c r="O140" s="80"/>
      <c r="P140" s="81" t="s">
        <v>42</v>
      </c>
      <c r="Q140" s="171" t="s">
        <v>99</v>
      </c>
      <c r="R140" s="180">
        <v>1</v>
      </c>
      <c r="S140" s="182">
        <v>0</v>
      </c>
      <c r="T140" s="145">
        <v>0</v>
      </c>
      <c r="U140" s="32">
        <v>41762</v>
      </c>
      <c r="V140" s="32">
        <v>41768</v>
      </c>
      <c r="W140" s="33"/>
    </row>
    <row r="141" spans="1:23" s="17" customFormat="1" ht="12.75" customHeight="1">
      <c r="A141" s="75" t="s">
        <v>100</v>
      </c>
      <c r="B141" s="76" t="s">
        <v>101</v>
      </c>
      <c r="C141" s="76" t="s">
        <v>102</v>
      </c>
      <c r="D141" s="76"/>
      <c r="E141" s="93">
        <v>4200</v>
      </c>
      <c r="F141" s="78">
        <v>420</v>
      </c>
      <c r="G141" s="78">
        <v>3780</v>
      </c>
      <c r="H141" s="77">
        <v>420</v>
      </c>
      <c r="I141" s="78">
        <v>3360</v>
      </c>
      <c r="J141" s="77">
        <v>4.8</v>
      </c>
      <c r="K141" s="89">
        <v>0</v>
      </c>
      <c r="L141" s="39">
        <v>0</v>
      </c>
      <c r="M141" s="78">
        <v>3355.2</v>
      </c>
      <c r="N141" s="79" t="s">
        <v>92</v>
      </c>
      <c r="O141" s="80"/>
      <c r="P141" s="81" t="s">
        <v>42</v>
      </c>
      <c r="Q141" s="171" t="s">
        <v>616</v>
      </c>
      <c r="R141" s="180">
        <v>1</v>
      </c>
      <c r="S141" s="182">
        <v>0</v>
      </c>
      <c r="T141" s="145">
        <v>0</v>
      </c>
      <c r="U141" s="32">
        <v>41762</v>
      </c>
      <c r="V141" s="32">
        <v>41768</v>
      </c>
      <c r="W141" s="33"/>
    </row>
    <row r="142" spans="1:23" s="17" customFormat="1" ht="15.75">
      <c r="A142" s="75" t="s">
        <v>95</v>
      </c>
      <c r="B142" s="76" t="s">
        <v>96</v>
      </c>
      <c r="C142" s="76" t="s">
        <v>97</v>
      </c>
      <c r="D142" s="76"/>
      <c r="E142" s="93">
        <v>3675</v>
      </c>
      <c r="F142" s="78">
        <v>367.5</v>
      </c>
      <c r="G142" s="78">
        <v>3307.5</v>
      </c>
      <c r="H142" s="77">
        <v>367.5</v>
      </c>
      <c r="I142" s="78">
        <v>2940</v>
      </c>
      <c r="J142" s="77">
        <v>4.2</v>
      </c>
      <c r="K142" s="89">
        <v>0</v>
      </c>
      <c r="L142" s="39">
        <v>0</v>
      </c>
      <c r="M142" s="78">
        <v>2935.8</v>
      </c>
      <c r="N142" s="79" t="s">
        <v>98</v>
      </c>
      <c r="O142" s="80"/>
      <c r="P142" s="81" t="s">
        <v>42</v>
      </c>
      <c r="Q142" s="171" t="s">
        <v>616</v>
      </c>
      <c r="R142" s="180">
        <v>1</v>
      </c>
      <c r="S142" s="182">
        <v>0</v>
      </c>
      <c r="T142" s="145">
        <v>0</v>
      </c>
      <c r="U142" s="32">
        <v>41762</v>
      </c>
      <c r="V142" s="32">
        <v>41768</v>
      </c>
      <c r="W142" s="33"/>
    </row>
    <row r="143" spans="1:23" s="17" customFormat="1" ht="15.75">
      <c r="A143" s="75" t="s">
        <v>103</v>
      </c>
      <c r="B143" s="76" t="s">
        <v>104</v>
      </c>
      <c r="C143" s="76" t="s">
        <v>73</v>
      </c>
      <c r="D143" s="76"/>
      <c r="E143" s="93">
        <v>1575</v>
      </c>
      <c r="F143" s="78">
        <v>157.5</v>
      </c>
      <c r="G143" s="78">
        <v>1417.5</v>
      </c>
      <c r="H143" s="77">
        <v>157.5</v>
      </c>
      <c r="I143" s="78">
        <v>1260</v>
      </c>
      <c r="J143" s="77">
        <v>1.8</v>
      </c>
      <c r="K143" s="89">
        <v>0</v>
      </c>
      <c r="L143" s="39">
        <v>0</v>
      </c>
      <c r="M143" s="78">
        <v>1258.2</v>
      </c>
      <c r="N143" s="79" t="s">
        <v>105</v>
      </c>
      <c r="O143" s="80"/>
      <c r="P143" s="81" t="s">
        <v>42</v>
      </c>
      <c r="Q143" s="171" t="s">
        <v>616</v>
      </c>
      <c r="R143" s="180">
        <v>1</v>
      </c>
      <c r="S143" s="182">
        <v>0</v>
      </c>
      <c r="T143" s="145">
        <v>0</v>
      </c>
      <c r="U143" s="32">
        <v>41762</v>
      </c>
      <c r="V143" s="32">
        <v>41768</v>
      </c>
      <c r="W143" s="33"/>
    </row>
    <row r="144" spans="1:23" s="17" customFormat="1" ht="15.75">
      <c r="A144" s="75">
        <v>54777</v>
      </c>
      <c r="B144" s="76" t="s">
        <v>112</v>
      </c>
      <c r="C144" s="76" t="s">
        <v>113</v>
      </c>
      <c r="D144" s="76">
        <v>4</v>
      </c>
      <c r="E144" s="93">
        <v>29000</v>
      </c>
      <c r="F144" s="78">
        <f>E144*0.1</f>
        <v>2900</v>
      </c>
      <c r="G144" s="78">
        <f>E144-F144</f>
        <v>26100</v>
      </c>
      <c r="H144" s="77">
        <v>2900</v>
      </c>
      <c r="I144" s="78">
        <f>G144-H144</f>
        <v>23200</v>
      </c>
      <c r="J144" s="89">
        <v>33</v>
      </c>
      <c r="K144" s="89">
        <v>0</v>
      </c>
      <c r="L144" s="39">
        <v>0</v>
      </c>
      <c r="M144" s="78">
        <f>I144-J144-K144</f>
        <v>23167</v>
      </c>
      <c r="N144" s="79" t="s">
        <v>114</v>
      </c>
      <c r="O144" s="80"/>
      <c r="P144" s="81" t="s">
        <v>42</v>
      </c>
      <c r="Q144" s="171"/>
      <c r="R144" s="180">
        <v>1</v>
      </c>
      <c r="S144" s="182">
        <v>0</v>
      </c>
      <c r="T144" s="145">
        <v>0</v>
      </c>
      <c r="U144" s="32">
        <v>41762</v>
      </c>
      <c r="V144" s="32">
        <v>41768</v>
      </c>
      <c r="W144" s="33"/>
    </row>
    <row r="145" spans="1:23" s="17" customFormat="1" ht="15.75">
      <c r="A145" s="76">
        <v>54501</v>
      </c>
      <c r="B145" s="88" t="s">
        <v>115</v>
      </c>
      <c r="C145" s="88" t="s">
        <v>116</v>
      </c>
      <c r="D145" s="88" t="s">
        <v>82</v>
      </c>
      <c r="E145" s="89">
        <v>21000</v>
      </c>
      <c r="F145" s="78">
        <f>E145*0.1</f>
        <v>2100</v>
      </c>
      <c r="G145" s="78">
        <f>E145-F145</f>
        <v>18900</v>
      </c>
      <c r="H145" s="89">
        <v>2100</v>
      </c>
      <c r="I145" s="78">
        <f>G145-H145</f>
        <v>16800</v>
      </c>
      <c r="J145" s="89">
        <v>24</v>
      </c>
      <c r="K145" s="89">
        <v>0</v>
      </c>
      <c r="L145" s="39">
        <v>0</v>
      </c>
      <c r="M145" s="78">
        <f>I145-J145-K145</f>
        <v>16776</v>
      </c>
      <c r="N145" s="89" t="s">
        <v>114</v>
      </c>
      <c r="O145" s="89"/>
      <c r="P145" s="81" t="s">
        <v>42</v>
      </c>
      <c r="Q145" s="171"/>
      <c r="R145" s="180">
        <v>1</v>
      </c>
      <c r="S145" s="182">
        <v>0</v>
      </c>
      <c r="T145" s="145">
        <v>0</v>
      </c>
      <c r="U145" s="32">
        <v>41762</v>
      </c>
      <c r="V145" s="32">
        <v>41768</v>
      </c>
      <c r="W145" s="33"/>
    </row>
    <row r="146" spans="1:23" s="17" customFormat="1" ht="15.75">
      <c r="A146" s="75">
        <v>69953</v>
      </c>
      <c r="B146" s="76" t="s">
        <v>117</v>
      </c>
      <c r="C146" s="76" t="s">
        <v>118</v>
      </c>
      <c r="D146" s="76" t="s">
        <v>82</v>
      </c>
      <c r="E146" s="93">
        <v>10000</v>
      </c>
      <c r="F146" s="78">
        <f>E146*0.1</f>
        <v>1000</v>
      </c>
      <c r="G146" s="78">
        <f>E146-F146</f>
        <v>9000</v>
      </c>
      <c r="H146" s="77">
        <v>0</v>
      </c>
      <c r="I146" s="78">
        <f>G146-H146</f>
        <v>9000</v>
      </c>
      <c r="J146" s="89">
        <v>11</v>
      </c>
      <c r="K146" s="89">
        <v>0</v>
      </c>
      <c r="L146" s="39">
        <v>0</v>
      </c>
      <c r="M146" s="78">
        <f>I146-J146-K146</f>
        <v>8989</v>
      </c>
      <c r="N146" s="79" t="s">
        <v>119</v>
      </c>
      <c r="O146" s="80"/>
      <c r="P146" s="81" t="s">
        <v>42</v>
      </c>
      <c r="Q146" s="171"/>
      <c r="R146" s="180">
        <v>1</v>
      </c>
      <c r="S146" s="182">
        <v>0</v>
      </c>
      <c r="T146" s="145">
        <v>0</v>
      </c>
      <c r="U146" s="32">
        <v>41762</v>
      </c>
      <c r="V146" s="32">
        <v>41768</v>
      </c>
      <c r="W146" s="33"/>
    </row>
    <row r="147" spans="1:23" s="17" customFormat="1" ht="15.75">
      <c r="A147" s="146">
        <v>49629</v>
      </c>
      <c r="B147" s="147" t="s">
        <v>795</v>
      </c>
      <c r="C147" s="147" t="s">
        <v>796</v>
      </c>
      <c r="D147" s="147" t="s">
        <v>797</v>
      </c>
      <c r="E147" s="148">
        <v>1000</v>
      </c>
      <c r="F147" s="149">
        <v>0</v>
      </c>
      <c r="G147" s="149">
        <f>E147-F147</f>
        <v>1000</v>
      </c>
      <c r="H147" s="150">
        <v>100</v>
      </c>
      <c r="I147" s="149">
        <f>G147-H147</f>
        <v>900</v>
      </c>
      <c r="J147" s="150">
        <v>1</v>
      </c>
      <c r="K147" s="151">
        <v>0</v>
      </c>
      <c r="L147" s="39">
        <v>0</v>
      </c>
      <c r="M147" s="149">
        <f>I147-J147-K147-L147</f>
        <v>899</v>
      </c>
      <c r="N147" s="152" t="s">
        <v>956</v>
      </c>
      <c r="O147" s="153"/>
      <c r="P147" s="154" t="s">
        <v>46</v>
      </c>
      <c r="Q147" s="172" t="s">
        <v>47</v>
      </c>
      <c r="R147" s="180">
        <v>0</v>
      </c>
      <c r="S147" s="182">
        <v>0</v>
      </c>
      <c r="T147" s="145">
        <v>1</v>
      </c>
      <c r="U147" s="32">
        <v>41762</v>
      </c>
      <c r="V147" s="32">
        <v>41768</v>
      </c>
      <c r="W147" s="33"/>
    </row>
    <row r="148" spans="1:23" s="17" customFormat="1" ht="15.75">
      <c r="A148" s="146">
        <v>38553</v>
      </c>
      <c r="B148" s="155" t="s">
        <v>120</v>
      </c>
      <c r="C148" s="147" t="s">
        <v>121</v>
      </c>
      <c r="D148" s="147" t="s">
        <v>39</v>
      </c>
      <c r="E148" s="148">
        <v>15000</v>
      </c>
      <c r="F148" s="149">
        <f>E148*0.1</f>
        <v>1500</v>
      </c>
      <c r="G148" s="149">
        <f>E148-F148</f>
        <v>13500</v>
      </c>
      <c r="H148" s="150">
        <v>0</v>
      </c>
      <c r="I148" s="149">
        <f>G148-H148</f>
        <v>13500</v>
      </c>
      <c r="J148" s="150">
        <v>0</v>
      </c>
      <c r="K148" s="151">
        <v>0</v>
      </c>
      <c r="L148" s="39">
        <v>0</v>
      </c>
      <c r="M148" s="149">
        <f>I148-J148-K148</f>
        <v>13500</v>
      </c>
      <c r="N148" s="152" t="s">
        <v>119</v>
      </c>
      <c r="O148" s="153"/>
      <c r="P148" s="154" t="s">
        <v>46</v>
      </c>
      <c r="Q148" s="172" t="s">
        <v>47</v>
      </c>
      <c r="R148" s="180">
        <v>0</v>
      </c>
      <c r="S148" s="182">
        <v>0</v>
      </c>
      <c r="T148" s="145">
        <v>1</v>
      </c>
      <c r="U148" s="32">
        <v>41762</v>
      </c>
      <c r="V148" s="32">
        <v>41768</v>
      </c>
      <c r="W148" s="33"/>
    </row>
    <row r="149" spans="1:23" ht="15.75">
      <c r="A149" s="146">
        <v>38553</v>
      </c>
      <c r="B149" s="147" t="s">
        <v>120</v>
      </c>
      <c r="C149" s="147" t="s">
        <v>121</v>
      </c>
      <c r="D149" s="147"/>
      <c r="E149" s="150">
        <v>1250</v>
      </c>
      <c r="F149" s="150">
        <v>125</v>
      </c>
      <c r="G149" s="150">
        <v>1125</v>
      </c>
      <c r="H149" s="150">
        <v>0</v>
      </c>
      <c r="I149" s="150">
        <v>1125</v>
      </c>
      <c r="J149" s="150">
        <v>1.38</v>
      </c>
      <c r="K149" s="151"/>
      <c r="L149" s="39">
        <v>0</v>
      </c>
      <c r="M149" s="150">
        <v>1123.6199999999999</v>
      </c>
      <c r="N149" s="152" t="s">
        <v>119</v>
      </c>
      <c r="O149" s="156"/>
      <c r="P149" s="154" t="s">
        <v>46</v>
      </c>
      <c r="Q149" s="173" t="s">
        <v>256</v>
      </c>
      <c r="R149" s="180">
        <v>0</v>
      </c>
      <c r="S149" s="182">
        <v>0</v>
      </c>
      <c r="T149" s="145">
        <v>1</v>
      </c>
      <c r="U149" s="32">
        <v>41762</v>
      </c>
      <c r="V149" s="32">
        <v>41768</v>
      </c>
      <c r="W149" s="33"/>
    </row>
    <row r="150" spans="1:23" ht="15.75">
      <c r="A150" s="157">
        <v>1162</v>
      </c>
      <c r="B150" s="128" t="s">
        <v>109</v>
      </c>
      <c r="C150" s="128" t="s">
        <v>29</v>
      </c>
      <c r="D150" s="128" t="s">
        <v>110</v>
      </c>
      <c r="E150" s="158">
        <v>72000</v>
      </c>
      <c r="F150" s="84">
        <f>E150*0.1</f>
        <v>7200</v>
      </c>
      <c r="G150" s="84">
        <f>E150-F150</f>
        <v>64800</v>
      </c>
      <c r="H150" s="85">
        <v>0</v>
      </c>
      <c r="I150" s="84">
        <f>G150-H150</f>
        <v>64800</v>
      </c>
      <c r="J150" s="85">
        <v>0</v>
      </c>
      <c r="K150" s="128">
        <v>0</v>
      </c>
      <c r="L150" s="39">
        <v>0</v>
      </c>
      <c r="M150" s="84">
        <f>I150-J150-K150-L150</f>
        <v>64800</v>
      </c>
      <c r="N150" s="128" t="s">
        <v>111</v>
      </c>
      <c r="O150" s="86"/>
      <c r="P150" s="87" t="s">
        <v>42</v>
      </c>
      <c r="Q150" s="174"/>
      <c r="R150" s="180">
        <v>0</v>
      </c>
      <c r="S150" s="182">
        <v>1</v>
      </c>
      <c r="T150" s="145">
        <v>0</v>
      </c>
      <c r="U150" s="32">
        <v>41762</v>
      </c>
      <c r="V150" s="32">
        <v>41768</v>
      </c>
      <c r="W150" s="33"/>
    </row>
    <row r="151" spans="1:23" ht="15.75">
      <c r="A151" s="82">
        <v>1162</v>
      </c>
      <c r="B151" s="83" t="s">
        <v>29</v>
      </c>
      <c r="C151" s="128" t="s">
        <v>29</v>
      </c>
      <c r="D151" s="83"/>
      <c r="E151" s="85">
        <v>5800</v>
      </c>
      <c r="F151" s="85">
        <v>580</v>
      </c>
      <c r="G151" s="85">
        <v>5220</v>
      </c>
      <c r="H151" s="85"/>
      <c r="I151" s="85">
        <v>5220</v>
      </c>
      <c r="J151" s="85">
        <v>0</v>
      </c>
      <c r="K151" s="128">
        <v>0</v>
      </c>
      <c r="L151" s="39">
        <v>0</v>
      </c>
      <c r="M151" s="84">
        <f t="shared" ref="M151:M152" si="15">I151-J151-K151-L151</f>
        <v>5220</v>
      </c>
      <c r="N151" s="84" t="s">
        <v>799</v>
      </c>
      <c r="O151" s="159"/>
      <c r="P151" s="160"/>
      <c r="Q151" s="175"/>
      <c r="R151" s="180">
        <v>0</v>
      </c>
      <c r="S151" s="182">
        <v>1</v>
      </c>
      <c r="T151" s="145">
        <v>0</v>
      </c>
      <c r="U151" s="32">
        <v>41762</v>
      </c>
      <c r="V151" s="32">
        <v>41768</v>
      </c>
      <c r="W151" s="33"/>
    </row>
    <row r="152" spans="1:23" ht="15.75">
      <c r="A152" s="82">
        <v>1162</v>
      </c>
      <c r="B152" s="83" t="s">
        <v>29</v>
      </c>
      <c r="C152" s="128" t="s">
        <v>29</v>
      </c>
      <c r="D152" s="83"/>
      <c r="E152" s="85">
        <v>5000</v>
      </c>
      <c r="F152" s="85">
        <v>500</v>
      </c>
      <c r="G152" s="85">
        <v>4500</v>
      </c>
      <c r="H152" s="85"/>
      <c r="I152" s="85">
        <v>4500</v>
      </c>
      <c r="J152" s="85">
        <v>0</v>
      </c>
      <c r="K152" s="128">
        <v>0</v>
      </c>
      <c r="L152" s="39">
        <v>0</v>
      </c>
      <c r="M152" s="84">
        <f t="shared" si="15"/>
        <v>4500</v>
      </c>
      <c r="N152" s="85" t="s">
        <v>798</v>
      </c>
      <c r="O152" s="159"/>
      <c r="P152" s="160"/>
      <c r="Q152" s="175"/>
      <c r="R152" s="180">
        <v>0</v>
      </c>
      <c r="S152" s="182">
        <v>1</v>
      </c>
      <c r="T152" s="145">
        <v>0</v>
      </c>
      <c r="U152" s="32">
        <v>41762</v>
      </c>
      <c r="V152" s="32">
        <v>41768</v>
      </c>
      <c r="W152" s="33"/>
    </row>
    <row r="153" spans="1:23" s="33" customFormat="1" ht="15.75">
      <c r="A153" s="75">
        <v>111617</v>
      </c>
      <c r="B153" s="76" t="s">
        <v>122</v>
      </c>
      <c r="C153" s="76"/>
      <c r="D153" s="76"/>
      <c r="E153" s="77">
        <v>1160</v>
      </c>
      <c r="F153" s="77">
        <v>116</v>
      </c>
      <c r="G153" s="77">
        <v>1044</v>
      </c>
      <c r="H153" s="77">
        <v>116</v>
      </c>
      <c r="I153" s="77">
        <v>928</v>
      </c>
      <c r="J153" s="77">
        <v>1.32</v>
      </c>
      <c r="K153" s="128">
        <v>0</v>
      </c>
      <c r="L153" s="39">
        <v>0</v>
      </c>
      <c r="M153" s="77">
        <v>926.68</v>
      </c>
      <c r="N153" s="78" t="s">
        <v>119</v>
      </c>
      <c r="O153" s="161"/>
      <c r="P153" s="79"/>
      <c r="Q153" s="176"/>
      <c r="R153" s="180">
        <v>1</v>
      </c>
      <c r="S153" s="182">
        <v>0</v>
      </c>
      <c r="T153" s="145">
        <v>0</v>
      </c>
      <c r="U153" s="32">
        <v>41762</v>
      </c>
      <c r="V153" s="32">
        <v>41768</v>
      </c>
    </row>
    <row r="154" spans="1:23" ht="15.75">
      <c r="A154" s="75">
        <v>57822</v>
      </c>
      <c r="B154" s="76" t="s">
        <v>123</v>
      </c>
      <c r="C154" s="76" t="s">
        <v>124</v>
      </c>
      <c r="D154" s="162"/>
      <c r="E154" s="77">
        <v>1740</v>
      </c>
      <c r="F154" s="78">
        <v>174</v>
      </c>
      <c r="G154" s="78">
        <v>1566</v>
      </c>
      <c r="H154" s="77">
        <v>0</v>
      </c>
      <c r="I154" s="78">
        <v>1566</v>
      </c>
      <c r="J154" s="77">
        <v>1.98</v>
      </c>
      <c r="K154" s="128">
        <v>0</v>
      </c>
      <c r="L154" s="39">
        <v>0</v>
      </c>
      <c r="M154" s="78">
        <f>I154-J154-K154-L154</f>
        <v>1564.02</v>
      </c>
      <c r="N154" s="79" t="s">
        <v>119</v>
      </c>
      <c r="O154" s="161"/>
      <c r="P154" s="79" t="s">
        <v>125</v>
      </c>
      <c r="Q154" s="176" t="s">
        <v>99</v>
      </c>
      <c r="R154" s="180">
        <v>1</v>
      </c>
      <c r="S154" s="182">
        <v>0</v>
      </c>
      <c r="T154" s="145">
        <v>0</v>
      </c>
      <c r="U154" s="32">
        <v>41762</v>
      </c>
      <c r="V154" s="32">
        <v>41768</v>
      </c>
    </row>
    <row r="155" spans="1:23" ht="15.75">
      <c r="A155" s="75" t="s">
        <v>131</v>
      </c>
      <c r="B155" s="76" t="s">
        <v>132</v>
      </c>
      <c r="C155" s="76" t="s">
        <v>133</v>
      </c>
      <c r="D155" s="162"/>
      <c r="E155" s="77">
        <v>8990</v>
      </c>
      <c r="F155" s="78">
        <v>899</v>
      </c>
      <c r="G155" s="78">
        <v>8091</v>
      </c>
      <c r="H155" s="77">
        <v>0</v>
      </c>
      <c r="I155" s="78">
        <v>8091</v>
      </c>
      <c r="J155" s="77">
        <v>10.23</v>
      </c>
      <c r="K155" s="128">
        <v>0</v>
      </c>
      <c r="L155" s="39">
        <v>0</v>
      </c>
      <c r="M155" s="78">
        <f t="shared" ref="M155:M219" si="16">I155-J155-K155-L155</f>
        <v>8080.77</v>
      </c>
      <c r="N155" s="79" t="s">
        <v>119</v>
      </c>
      <c r="O155" s="161"/>
      <c r="P155" s="79" t="s">
        <v>125</v>
      </c>
      <c r="Q155" s="176" t="s">
        <v>99</v>
      </c>
      <c r="R155" s="180">
        <v>1</v>
      </c>
      <c r="S155" s="182">
        <v>0</v>
      </c>
      <c r="T155" s="145">
        <v>0</v>
      </c>
      <c r="U155" s="32">
        <v>41762</v>
      </c>
      <c r="V155" s="32">
        <v>41768</v>
      </c>
    </row>
    <row r="156" spans="1:23" ht="15.75">
      <c r="A156" s="75">
        <v>40730</v>
      </c>
      <c r="B156" s="76" t="s">
        <v>126</v>
      </c>
      <c r="C156" s="76" t="s">
        <v>127</v>
      </c>
      <c r="D156" s="162"/>
      <c r="E156" s="77">
        <v>2500</v>
      </c>
      <c r="F156" s="78">
        <v>250</v>
      </c>
      <c r="G156" s="78">
        <v>2250</v>
      </c>
      <c r="H156" s="77">
        <v>0</v>
      </c>
      <c r="I156" s="78">
        <v>2250</v>
      </c>
      <c r="J156" s="77">
        <v>2.75</v>
      </c>
      <c r="K156" s="128">
        <v>0</v>
      </c>
      <c r="L156" s="39">
        <v>0</v>
      </c>
      <c r="M156" s="78">
        <f t="shared" si="16"/>
        <v>2247.25</v>
      </c>
      <c r="N156" s="79" t="s">
        <v>119</v>
      </c>
      <c r="O156" s="161"/>
      <c r="P156" s="79" t="s">
        <v>128</v>
      </c>
      <c r="Q156" s="176" t="s">
        <v>256</v>
      </c>
      <c r="R156" s="180">
        <v>1</v>
      </c>
      <c r="S156" s="182">
        <v>0</v>
      </c>
      <c r="T156" s="145">
        <v>0</v>
      </c>
      <c r="U156" s="32">
        <v>41762</v>
      </c>
      <c r="V156" s="32">
        <v>41768</v>
      </c>
    </row>
    <row r="157" spans="1:23" ht="15.75">
      <c r="A157" s="75">
        <v>43830</v>
      </c>
      <c r="B157" s="76" t="s">
        <v>129</v>
      </c>
      <c r="C157" s="76" t="s">
        <v>130</v>
      </c>
      <c r="D157" s="162"/>
      <c r="E157" s="77">
        <v>1250</v>
      </c>
      <c r="F157" s="78">
        <v>125</v>
      </c>
      <c r="G157" s="78">
        <v>1125</v>
      </c>
      <c r="H157" s="77">
        <v>0</v>
      </c>
      <c r="I157" s="78">
        <v>1125</v>
      </c>
      <c r="J157" s="77">
        <v>1.38</v>
      </c>
      <c r="K157" s="128">
        <v>0</v>
      </c>
      <c r="L157" s="39">
        <v>0</v>
      </c>
      <c r="M157" s="78">
        <f t="shared" si="16"/>
        <v>1123.6199999999999</v>
      </c>
      <c r="N157" s="79" t="s">
        <v>119</v>
      </c>
      <c r="O157" s="161"/>
      <c r="P157" s="79" t="s">
        <v>128</v>
      </c>
      <c r="Q157" s="176" t="s">
        <v>256</v>
      </c>
      <c r="R157" s="180">
        <v>1</v>
      </c>
      <c r="S157" s="182">
        <v>0</v>
      </c>
      <c r="T157" s="145">
        <v>0</v>
      </c>
      <c r="U157" s="32">
        <v>41762</v>
      </c>
      <c r="V157" s="32">
        <v>41768</v>
      </c>
    </row>
    <row r="158" spans="1:23" ht="15.75">
      <c r="A158" s="75">
        <v>57822</v>
      </c>
      <c r="B158" s="76" t="s">
        <v>123</v>
      </c>
      <c r="C158" s="76" t="s">
        <v>124</v>
      </c>
      <c r="D158" s="162"/>
      <c r="E158" s="77">
        <v>6300</v>
      </c>
      <c r="F158" s="78">
        <v>630</v>
      </c>
      <c r="G158" s="78">
        <v>5670</v>
      </c>
      <c r="H158" s="77">
        <v>0</v>
      </c>
      <c r="I158" s="78">
        <v>5670</v>
      </c>
      <c r="J158" s="77">
        <v>7.1999999999999993</v>
      </c>
      <c r="K158" s="128">
        <v>0</v>
      </c>
      <c r="L158" s="39">
        <v>0</v>
      </c>
      <c r="M158" s="78">
        <f t="shared" si="16"/>
        <v>5662.8</v>
      </c>
      <c r="N158" s="78" t="s">
        <v>119</v>
      </c>
      <c r="O158" s="163"/>
      <c r="P158" s="164" t="s">
        <v>125</v>
      </c>
      <c r="Q158" s="176" t="s">
        <v>800</v>
      </c>
      <c r="R158" s="180">
        <v>1</v>
      </c>
      <c r="S158" s="182">
        <v>0</v>
      </c>
      <c r="T158" s="145">
        <v>0</v>
      </c>
      <c r="U158" s="32">
        <v>41762</v>
      </c>
      <c r="V158" s="32">
        <v>41768</v>
      </c>
    </row>
    <row r="159" spans="1:23" ht="15.75">
      <c r="A159" s="75" t="s">
        <v>131</v>
      </c>
      <c r="B159" s="76" t="s">
        <v>132</v>
      </c>
      <c r="C159" s="76" t="s">
        <v>133</v>
      </c>
      <c r="D159" s="162"/>
      <c r="E159" s="77">
        <v>3675</v>
      </c>
      <c r="F159" s="78">
        <v>367.5</v>
      </c>
      <c r="G159" s="78">
        <v>3307.5</v>
      </c>
      <c r="H159" s="77">
        <v>0</v>
      </c>
      <c r="I159" s="78">
        <v>3307.5</v>
      </c>
      <c r="J159" s="77">
        <v>4.2</v>
      </c>
      <c r="K159" s="128">
        <v>0</v>
      </c>
      <c r="L159" s="39">
        <v>0</v>
      </c>
      <c r="M159" s="78">
        <f t="shared" si="16"/>
        <v>3303.3</v>
      </c>
      <c r="N159" s="78" t="s">
        <v>119</v>
      </c>
      <c r="O159" s="163"/>
      <c r="P159" s="164" t="s">
        <v>125</v>
      </c>
      <c r="Q159" s="176" t="s">
        <v>800</v>
      </c>
      <c r="R159" s="180">
        <v>1</v>
      </c>
      <c r="S159" s="182">
        <v>0</v>
      </c>
      <c r="T159" s="145">
        <v>0</v>
      </c>
      <c r="U159" s="32">
        <v>41762</v>
      </c>
      <c r="V159" s="32">
        <v>41768</v>
      </c>
    </row>
    <row r="160" spans="1:23" s="17" customFormat="1" ht="15.75">
      <c r="A160" s="131">
        <v>70721</v>
      </c>
      <c r="B160" s="132" t="s">
        <v>386</v>
      </c>
      <c r="C160" s="132" t="s">
        <v>387</v>
      </c>
      <c r="D160" s="132" t="s">
        <v>388</v>
      </c>
      <c r="E160" s="133">
        <v>7200</v>
      </c>
      <c r="F160" s="38">
        <v>0</v>
      </c>
      <c r="G160" s="38">
        <f>E160-F160</f>
        <v>7200</v>
      </c>
      <c r="H160" s="134">
        <v>0</v>
      </c>
      <c r="I160" s="38">
        <f>G160-H160</f>
        <v>7200</v>
      </c>
      <c r="J160" s="134">
        <v>9</v>
      </c>
      <c r="K160" s="41">
        <v>0</v>
      </c>
      <c r="L160" s="39">
        <v>0</v>
      </c>
      <c r="M160" s="38">
        <f>I160-J160-K160-L160</f>
        <v>7191</v>
      </c>
      <c r="N160" s="63" t="s">
        <v>119</v>
      </c>
      <c r="O160" s="63"/>
      <c r="P160" s="61" t="s">
        <v>42</v>
      </c>
      <c r="Q160" s="170" t="s">
        <v>60</v>
      </c>
      <c r="R160" s="180">
        <v>0</v>
      </c>
      <c r="S160" s="182">
        <v>0</v>
      </c>
      <c r="T160" s="145">
        <v>0</v>
      </c>
      <c r="U160" s="32">
        <v>41762</v>
      </c>
      <c r="V160" s="32">
        <v>41768</v>
      </c>
      <c r="W160" s="33"/>
    </row>
    <row r="161" spans="1:22" ht="15.75">
      <c r="A161" s="60">
        <v>53973</v>
      </c>
      <c r="B161" s="60" t="s">
        <v>136</v>
      </c>
      <c r="C161" s="60" t="s">
        <v>137</v>
      </c>
      <c r="D161" s="60" t="s">
        <v>138</v>
      </c>
      <c r="E161" s="37">
        <v>63000</v>
      </c>
      <c r="F161" s="38">
        <f t="shared" ref="F161:F172" si="17">E161*0.1</f>
        <v>6300</v>
      </c>
      <c r="G161" s="38">
        <f t="shared" ref="G161:G224" si="18">E161-F161</f>
        <v>56700</v>
      </c>
      <c r="H161" s="39">
        <v>0</v>
      </c>
      <c r="I161" s="38">
        <f t="shared" ref="I161:I224" si="19">G161-H161</f>
        <v>56700</v>
      </c>
      <c r="J161" s="41">
        <v>68</v>
      </c>
      <c r="K161" s="41">
        <v>0</v>
      </c>
      <c r="L161" s="39">
        <v>0</v>
      </c>
      <c r="M161" s="38">
        <f t="shared" si="16"/>
        <v>56632</v>
      </c>
      <c r="N161" s="63" t="s">
        <v>119</v>
      </c>
      <c r="O161" s="63"/>
      <c r="P161" s="61" t="s">
        <v>42</v>
      </c>
      <c r="Q161" s="170" t="s">
        <v>43</v>
      </c>
      <c r="R161" s="180">
        <v>0</v>
      </c>
      <c r="S161" s="182">
        <v>0</v>
      </c>
      <c r="T161" s="145">
        <v>0</v>
      </c>
      <c r="U161" s="32">
        <v>41762</v>
      </c>
      <c r="V161" s="32">
        <v>41768</v>
      </c>
    </row>
    <row r="162" spans="1:22" ht="15.75">
      <c r="A162" s="60">
        <v>40730</v>
      </c>
      <c r="B162" s="60" t="s">
        <v>126</v>
      </c>
      <c r="C162" s="60" t="s">
        <v>127</v>
      </c>
      <c r="D162" s="60" t="s">
        <v>139</v>
      </c>
      <c r="E162" s="37">
        <v>52500</v>
      </c>
      <c r="F162" s="38">
        <f t="shared" si="17"/>
        <v>5250</v>
      </c>
      <c r="G162" s="38">
        <f t="shared" si="18"/>
        <v>47250</v>
      </c>
      <c r="H162" s="39">
        <v>0</v>
      </c>
      <c r="I162" s="38">
        <f t="shared" si="19"/>
        <v>47250</v>
      </c>
      <c r="J162" s="41">
        <v>0</v>
      </c>
      <c r="K162" s="41">
        <v>0</v>
      </c>
      <c r="L162" s="39">
        <v>0</v>
      </c>
      <c r="M162" s="38">
        <f t="shared" si="16"/>
        <v>47250</v>
      </c>
      <c r="N162" s="63" t="s">
        <v>119</v>
      </c>
      <c r="O162" s="63"/>
      <c r="P162" s="61" t="s">
        <v>46</v>
      </c>
      <c r="Q162" s="170" t="s">
        <v>83</v>
      </c>
      <c r="R162" s="180">
        <v>0</v>
      </c>
      <c r="S162" s="182">
        <v>0</v>
      </c>
      <c r="T162" s="145">
        <v>0</v>
      </c>
      <c r="U162" s="32">
        <v>41762</v>
      </c>
      <c r="V162" s="32">
        <v>41768</v>
      </c>
    </row>
    <row r="163" spans="1:22" ht="15.75">
      <c r="A163" s="60">
        <v>17045</v>
      </c>
      <c r="B163" s="60" t="s">
        <v>134</v>
      </c>
      <c r="C163" s="60" t="s">
        <v>135</v>
      </c>
      <c r="D163" s="60" t="s">
        <v>28</v>
      </c>
      <c r="E163" s="37">
        <v>31000</v>
      </c>
      <c r="F163" s="38">
        <f t="shared" si="17"/>
        <v>3100</v>
      </c>
      <c r="G163" s="38">
        <f t="shared" si="18"/>
        <v>27900</v>
      </c>
      <c r="H163" s="39">
        <v>0</v>
      </c>
      <c r="I163" s="38">
        <f t="shared" si="19"/>
        <v>27900</v>
      </c>
      <c r="J163" s="41">
        <v>32</v>
      </c>
      <c r="K163" s="41">
        <v>0</v>
      </c>
      <c r="L163" s="39">
        <v>0</v>
      </c>
      <c r="M163" s="38">
        <f t="shared" si="16"/>
        <v>27868</v>
      </c>
      <c r="N163" s="63" t="s">
        <v>119</v>
      </c>
      <c r="O163" s="63"/>
      <c r="P163" s="61" t="s">
        <v>42</v>
      </c>
      <c r="Q163" s="170" t="s">
        <v>43</v>
      </c>
      <c r="R163" s="180">
        <v>0</v>
      </c>
      <c r="S163" s="182">
        <v>0</v>
      </c>
      <c r="T163" s="145">
        <v>0</v>
      </c>
      <c r="U163" s="32">
        <v>41762</v>
      </c>
      <c r="V163" s="32">
        <v>41768</v>
      </c>
    </row>
    <row r="164" spans="1:22" ht="15.75">
      <c r="A164" s="60">
        <v>57822</v>
      </c>
      <c r="B164" s="36" t="s">
        <v>123</v>
      </c>
      <c r="C164" s="36" t="s">
        <v>124</v>
      </c>
      <c r="D164" s="36" t="s">
        <v>159</v>
      </c>
      <c r="E164" s="37">
        <v>20000</v>
      </c>
      <c r="F164" s="38">
        <f t="shared" si="17"/>
        <v>2000</v>
      </c>
      <c r="G164" s="38">
        <f t="shared" si="18"/>
        <v>18000</v>
      </c>
      <c r="H164" s="39">
        <v>0</v>
      </c>
      <c r="I164" s="38">
        <f t="shared" si="19"/>
        <v>18000</v>
      </c>
      <c r="J164" s="41">
        <v>22</v>
      </c>
      <c r="K164" s="41">
        <v>0</v>
      </c>
      <c r="L164" s="39">
        <v>0</v>
      </c>
      <c r="M164" s="38">
        <f t="shared" si="16"/>
        <v>17978</v>
      </c>
      <c r="N164" s="62" t="s">
        <v>119</v>
      </c>
      <c r="O164" s="63"/>
      <c r="P164" s="61" t="s">
        <v>42</v>
      </c>
      <c r="Q164" s="170" t="s">
        <v>60</v>
      </c>
      <c r="R164" s="180">
        <v>0</v>
      </c>
      <c r="S164" s="182">
        <v>0</v>
      </c>
      <c r="T164" s="145">
        <v>0</v>
      </c>
      <c r="U164" s="32">
        <v>41762</v>
      </c>
      <c r="V164" s="32">
        <v>41768</v>
      </c>
    </row>
    <row r="165" spans="1:22" ht="15.75">
      <c r="A165" s="60">
        <v>6720</v>
      </c>
      <c r="B165" s="36" t="s">
        <v>66</v>
      </c>
      <c r="C165" s="36" t="s">
        <v>73</v>
      </c>
      <c r="D165" s="36" t="s">
        <v>149</v>
      </c>
      <c r="E165" s="37">
        <v>16000</v>
      </c>
      <c r="F165" s="38">
        <f t="shared" si="17"/>
        <v>1600</v>
      </c>
      <c r="G165" s="38">
        <f t="shared" si="18"/>
        <v>14400</v>
      </c>
      <c r="H165" s="39">
        <v>0</v>
      </c>
      <c r="I165" s="38">
        <f t="shared" si="19"/>
        <v>14400</v>
      </c>
      <c r="J165" s="41">
        <v>16</v>
      </c>
      <c r="K165" s="41">
        <v>0</v>
      </c>
      <c r="L165" s="39">
        <v>0</v>
      </c>
      <c r="M165" s="38">
        <f t="shared" si="16"/>
        <v>14384</v>
      </c>
      <c r="N165" s="62" t="s">
        <v>119</v>
      </c>
      <c r="O165" s="63"/>
      <c r="P165" s="61" t="s">
        <v>42</v>
      </c>
      <c r="Q165" s="170" t="s">
        <v>54</v>
      </c>
      <c r="R165" s="180">
        <v>0</v>
      </c>
      <c r="S165" s="182">
        <v>0</v>
      </c>
      <c r="T165" s="145">
        <v>0</v>
      </c>
      <c r="U165" s="32">
        <v>41762</v>
      </c>
      <c r="V165" s="32">
        <v>41768</v>
      </c>
    </row>
    <row r="166" spans="1:22" ht="15.75">
      <c r="A166" s="60">
        <v>56393</v>
      </c>
      <c r="B166" s="60" t="s">
        <v>398</v>
      </c>
      <c r="C166" s="60" t="s">
        <v>801</v>
      </c>
      <c r="D166" s="60" t="s">
        <v>802</v>
      </c>
      <c r="E166" s="37">
        <v>14000</v>
      </c>
      <c r="F166" s="38">
        <f t="shared" si="17"/>
        <v>1400</v>
      </c>
      <c r="G166" s="38">
        <f t="shared" si="18"/>
        <v>12600</v>
      </c>
      <c r="H166" s="39">
        <v>0</v>
      </c>
      <c r="I166" s="38">
        <f t="shared" si="19"/>
        <v>12600</v>
      </c>
      <c r="J166" s="41">
        <v>1</v>
      </c>
      <c r="K166" s="41">
        <v>0</v>
      </c>
      <c r="L166" s="39">
        <v>0</v>
      </c>
      <c r="M166" s="38">
        <f t="shared" si="16"/>
        <v>12599</v>
      </c>
      <c r="N166" s="62" t="s">
        <v>119</v>
      </c>
      <c r="O166" s="63"/>
      <c r="P166" s="61" t="s">
        <v>46</v>
      </c>
      <c r="Q166" s="170" t="s">
        <v>83</v>
      </c>
      <c r="R166" s="180">
        <v>0</v>
      </c>
      <c r="S166" s="182">
        <v>0</v>
      </c>
      <c r="T166" s="145">
        <v>0</v>
      </c>
      <c r="U166" s="32">
        <v>41762</v>
      </c>
      <c r="V166" s="32">
        <v>41768</v>
      </c>
    </row>
    <row r="167" spans="1:22" ht="15.75">
      <c r="A167" s="60">
        <v>66915</v>
      </c>
      <c r="B167" s="36"/>
      <c r="C167" s="36" t="s">
        <v>257</v>
      </c>
      <c r="D167" s="36"/>
      <c r="E167" s="37">
        <v>13000</v>
      </c>
      <c r="F167" s="38">
        <f t="shared" si="17"/>
        <v>1300</v>
      </c>
      <c r="G167" s="38">
        <f t="shared" si="18"/>
        <v>11700</v>
      </c>
      <c r="H167" s="39">
        <v>0</v>
      </c>
      <c r="I167" s="38">
        <f t="shared" si="19"/>
        <v>11700</v>
      </c>
      <c r="J167" s="41">
        <v>14</v>
      </c>
      <c r="K167" s="41">
        <v>0</v>
      </c>
      <c r="L167" s="39">
        <v>0</v>
      </c>
      <c r="M167" s="38">
        <f t="shared" si="16"/>
        <v>11686</v>
      </c>
      <c r="N167" s="62" t="s">
        <v>119</v>
      </c>
      <c r="O167" s="63"/>
      <c r="P167" s="61" t="s">
        <v>42</v>
      </c>
      <c r="Q167" s="170" t="s">
        <v>60</v>
      </c>
      <c r="R167" s="180">
        <v>0</v>
      </c>
      <c r="S167" s="182">
        <v>0</v>
      </c>
      <c r="T167" s="145">
        <v>0</v>
      </c>
      <c r="U167" s="32">
        <v>41762</v>
      </c>
      <c r="V167" s="32">
        <v>41768</v>
      </c>
    </row>
    <row r="168" spans="1:22" ht="15.75">
      <c r="A168" s="60">
        <v>22005</v>
      </c>
      <c r="B168" s="36" t="s">
        <v>141</v>
      </c>
      <c r="C168" s="36" t="s">
        <v>142</v>
      </c>
      <c r="D168" s="36" t="s">
        <v>143</v>
      </c>
      <c r="E168" s="37">
        <v>10000</v>
      </c>
      <c r="F168" s="38">
        <f t="shared" si="17"/>
        <v>1000</v>
      </c>
      <c r="G168" s="38">
        <f t="shared" si="18"/>
        <v>9000</v>
      </c>
      <c r="H168" s="39">
        <v>0</v>
      </c>
      <c r="I168" s="38">
        <f t="shared" si="19"/>
        <v>9000</v>
      </c>
      <c r="J168" s="41">
        <v>10</v>
      </c>
      <c r="K168" s="41">
        <v>0</v>
      </c>
      <c r="L168" s="39">
        <v>0</v>
      </c>
      <c r="M168" s="38">
        <f t="shared" si="16"/>
        <v>8990</v>
      </c>
      <c r="N168" s="62" t="s">
        <v>119</v>
      </c>
      <c r="O168" s="63"/>
      <c r="P168" s="61" t="s">
        <v>64</v>
      </c>
      <c r="Q168" s="170" t="s">
        <v>65</v>
      </c>
      <c r="R168" s="180">
        <v>0</v>
      </c>
      <c r="S168" s="182">
        <v>0</v>
      </c>
      <c r="T168" s="145">
        <v>0</v>
      </c>
      <c r="U168" s="32">
        <v>41762</v>
      </c>
      <c r="V168" s="32">
        <v>41768</v>
      </c>
    </row>
    <row r="169" spans="1:22" s="127" customFormat="1" ht="15.75">
      <c r="A169" s="60">
        <v>8141</v>
      </c>
      <c r="B169" s="60" t="s">
        <v>145</v>
      </c>
      <c r="C169" s="60" t="s">
        <v>146</v>
      </c>
      <c r="D169" s="60" t="s">
        <v>147</v>
      </c>
      <c r="E169" s="37">
        <v>9000</v>
      </c>
      <c r="F169" s="38">
        <f t="shared" si="17"/>
        <v>900</v>
      </c>
      <c r="G169" s="38">
        <f t="shared" si="18"/>
        <v>8100</v>
      </c>
      <c r="H169" s="39">
        <v>0</v>
      </c>
      <c r="I169" s="38">
        <f t="shared" si="19"/>
        <v>8100</v>
      </c>
      <c r="J169" s="41">
        <v>9</v>
      </c>
      <c r="K169" s="41">
        <v>0</v>
      </c>
      <c r="L169" s="39">
        <v>0</v>
      </c>
      <c r="M169" s="38">
        <f t="shared" si="16"/>
        <v>8091</v>
      </c>
      <c r="N169" s="62" t="s">
        <v>119</v>
      </c>
      <c r="O169" s="63"/>
      <c r="P169" s="61" t="s">
        <v>42</v>
      </c>
      <c r="Q169" s="170" t="s">
        <v>43</v>
      </c>
      <c r="R169" s="180">
        <v>0</v>
      </c>
      <c r="S169" s="182">
        <v>0</v>
      </c>
      <c r="T169" s="145">
        <v>0</v>
      </c>
      <c r="U169" s="32">
        <v>41762</v>
      </c>
      <c r="V169" s="32">
        <v>41768</v>
      </c>
    </row>
    <row r="170" spans="1:22" ht="15.75">
      <c r="A170" s="66">
        <v>7660</v>
      </c>
      <c r="B170" s="41" t="s">
        <v>157</v>
      </c>
      <c r="C170" s="41" t="s">
        <v>158</v>
      </c>
      <c r="D170" s="41" t="s">
        <v>57</v>
      </c>
      <c r="E170" s="37">
        <v>9000</v>
      </c>
      <c r="F170" s="38">
        <f t="shared" si="17"/>
        <v>900</v>
      </c>
      <c r="G170" s="38">
        <f t="shared" si="18"/>
        <v>8100</v>
      </c>
      <c r="H170" s="39">
        <v>0</v>
      </c>
      <c r="I170" s="38">
        <f t="shared" si="19"/>
        <v>8100</v>
      </c>
      <c r="J170" s="41">
        <v>9</v>
      </c>
      <c r="K170" s="41">
        <v>0</v>
      </c>
      <c r="L170" s="39">
        <v>0</v>
      </c>
      <c r="M170" s="38">
        <f t="shared" si="16"/>
        <v>8091</v>
      </c>
      <c r="N170" s="65" t="s">
        <v>119</v>
      </c>
      <c r="O170" s="41"/>
      <c r="P170" s="42" t="s">
        <v>42</v>
      </c>
      <c r="Q170" s="169" t="s">
        <v>43</v>
      </c>
      <c r="R170" s="180">
        <v>0</v>
      </c>
      <c r="S170" s="182">
        <v>0</v>
      </c>
      <c r="T170" s="145">
        <v>0</v>
      </c>
      <c r="U170" s="32">
        <v>41762</v>
      </c>
      <c r="V170" s="32">
        <v>41768</v>
      </c>
    </row>
    <row r="171" spans="1:22" ht="15.75">
      <c r="A171" s="60">
        <v>39374</v>
      </c>
      <c r="B171" s="36" t="s">
        <v>803</v>
      </c>
      <c r="C171" s="36" t="s">
        <v>804</v>
      </c>
      <c r="D171" s="36" t="s">
        <v>74</v>
      </c>
      <c r="E171" s="37">
        <v>6600</v>
      </c>
      <c r="F171" s="38">
        <f t="shared" si="17"/>
        <v>660</v>
      </c>
      <c r="G171" s="38">
        <f t="shared" si="18"/>
        <v>5940</v>
      </c>
      <c r="H171" s="39">
        <v>0</v>
      </c>
      <c r="I171" s="38">
        <f t="shared" si="19"/>
        <v>5940</v>
      </c>
      <c r="J171" s="41">
        <v>7</v>
      </c>
      <c r="K171" s="41">
        <v>0</v>
      </c>
      <c r="L171" s="39">
        <v>0</v>
      </c>
      <c r="M171" s="38">
        <f t="shared" si="16"/>
        <v>5933</v>
      </c>
      <c r="N171" s="62" t="s">
        <v>119</v>
      </c>
      <c r="O171" s="63"/>
      <c r="P171" s="61" t="s">
        <v>42</v>
      </c>
      <c r="Q171" s="170" t="s">
        <v>43</v>
      </c>
      <c r="R171" s="180">
        <v>0</v>
      </c>
      <c r="S171" s="182">
        <v>0</v>
      </c>
      <c r="T171" s="145">
        <v>0</v>
      </c>
      <c r="U171" s="32">
        <v>41762</v>
      </c>
      <c r="V171" s="32">
        <v>41768</v>
      </c>
    </row>
    <row r="172" spans="1:22" ht="15.75">
      <c r="A172" s="60">
        <v>13983</v>
      </c>
      <c r="B172" s="60" t="s">
        <v>172</v>
      </c>
      <c r="C172" s="60" t="s">
        <v>270</v>
      </c>
      <c r="D172" s="60" t="s">
        <v>138</v>
      </c>
      <c r="E172" s="37">
        <v>5600</v>
      </c>
      <c r="F172" s="38">
        <f t="shared" si="17"/>
        <v>560</v>
      </c>
      <c r="G172" s="38">
        <f t="shared" si="18"/>
        <v>5040</v>
      </c>
      <c r="H172" s="39">
        <v>0</v>
      </c>
      <c r="I172" s="38">
        <f t="shared" si="19"/>
        <v>5040</v>
      </c>
      <c r="J172" s="41">
        <v>3</v>
      </c>
      <c r="K172" s="41">
        <v>0</v>
      </c>
      <c r="L172" s="39">
        <v>0</v>
      </c>
      <c r="M172" s="38">
        <f t="shared" si="16"/>
        <v>5037</v>
      </c>
      <c r="N172" s="62" t="s">
        <v>119</v>
      </c>
      <c r="O172" s="63"/>
      <c r="P172" s="61" t="s">
        <v>42</v>
      </c>
      <c r="Q172" s="170" t="s">
        <v>61</v>
      </c>
      <c r="R172" s="180">
        <v>0</v>
      </c>
      <c r="S172" s="182">
        <v>0</v>
      </c>
      <c r="T172" s="145">
        <v>0</v>
      </c>
      <c r="U172" s="32">
        <v>41762</v>
      </c>
      <c r="V172" s="32">
        <v>41768</v>
      </c>
    </row>
    <row r="173" spans="1:22" ht="15.75">
      <c r="A173" s="36">
        <v>52679</v>
      </c>
      <c r="B173" s="40" t="s">
        <v>264</v>
      </c>
      <c r="C173" s="40" t="s">
        <v>265</v>
      </c>
      <c r="D173" s="40" t="s">
        <v>266</v>
      </c>
      <c r="E173" s="41">
        <v>4600</v>
      </c>
      <c r="F173" s="38">
        <v>0</v>
      </c>
      <c r="G173" s="38">
        <f t="shared" si="18"/>
        <v>4600</v>
      </c>
      <c r="H173" s="41">
        <v>0</v>
      </c>
      <c r="I173" s="38">
        <f t="shared" si="19"/>
        <v>4600</v>
      </c>
      <c r="J173" s="41">
        <v>5</v>
      </c>
      <c r="K173" s="41">
        <v>0</v>
      </c>
      <c r="L173" s="39">
        <v>0</v>
      </c>
      <c r="M173" s="38">
        <f t="shared" si="16"/>
        <v>4595</v>
      </c>
      <c r="N173" s="62" t="s">
        <v>119</v>
      </c>
      <c r="O173" s="63"/>
      <c r="P173" s="61" t="s">
        <v>42</v>
      </c>
      <c r="Q173" s="170" t="s">
        <v>61</v>
      </c>
      <c r="R173" s="180">
        <v>0</v>
      </c>
      <c r="S173" s="182">
        <v>0</v>
      </c>
      <c r="T173" s="145">
        <v>0</v>
      </c>
      <c r="U173" s="32">
        <v>41762</v>
      </c>
      <c r="V173" s="32">
        <v>41768</v>
      </c>
    </row>
    <row r="174" spans="1:22" ht="15.75">
      <c r="A174" s="60">
        <v>38556</v>
      </c>
      <c r="B174" s="60" t="s">
        <v>805</v>
      </c>
      <c r="C174" s="60" t="s">
        <v>193</v>
      </c>
      <c r="D174" s="60" t="s">
        <v>806</v>
      </c>
      <c r="E174" s="37">
        <v>4600</v>
      </c>
      <c r="F174" s="38">
        <v>0</v>
      </c>
      <c r="G174" s="38">
        <f t="shared" si="18"/>
        <v>4600</v>
      </c>
      <c r="H174" s="39">
        <v>0</v>
      </c>
      <c r="I174" s="38">
        <f t="shared" si="19"/>
        <v>4600</v>
      </c>
      <c r="J174" s="41">
        <v>5</v>
      </c>
      <c r="K174" s="41">
        <v>0</v>
      </c>
      <c r="L174" s="39">
        <v>0</v>
      </c>
      <c r="M174" s="38">
        <f t="shared" si="16"/>
        <v>4595</v>
      </c>
      <c r="N174" s="62" t="s">
        <v>119</v>
      </c>
      <c r="O174" s="63"/>
      <c r="P174" s="61" t="s">
        <v>46</v>
      </c>
      <c r="Q174" s="170" t="s">
        <v>47</v>
      </c>
      <c r="R174" s="180">
        <v>0</v>
      </c>
      <c r="S174" s="182">
        <v>0</v>
      </c>
      <c r="T174" s="145">
        <v>0</v>
      </c>
      <c r="U174" s="32">
        <v>41762</v>
      </c>
      <c r="V174" s="32">
        <v>41768</v>
      </c>
    </row>
    <row r="175" spans="1:22" ht="15.75">
      <c r="A175" s="60">
        <v>68213</v>
      </c>
      <c r="B175" s="36" t="s">
        <v>393</v>
      </c>
      <c r="C175" s="36" t="s">
        <v>807</v>
      </c>
      <c r="D175" s="36" t="s">
        <v>85</v>
      </c>
      <c r="E175" s="37">
        <v>4200</v>
      </c>
      <c r="F175" s="38">
        <v>0</v>
      </c>
      <c r="G175" s="38">
        <f t="shared" si="18"/>
        <v>4200</v>
      </c>
      <c r="H175" s="39">
        <v>0</v>
      </c>
      <c r="I175" s="38">
        <f t="shared" si="19"/>
        <v>4200</v>
      </c>
      <c r="J175" s="41">
        <v>5</v>
      </c>
      <c r="K175" s="41">
        <v>0</v>
      </c>
      <c r="L175" s="39">
        <v>0</v>
      </c>
      <c r="M175" s="38">
        <f t="shared" si="16"/>
        <v>4195</v>
      </c>
      <c r="N175" s="62" t="s">
        <v>119</v>
      </c>
      <c r="O175" s="63"/>
      <c r="P175" s="61" t="s">
        <v>42</v>
      </c>
      <c r="Q175" s="170" t="s">
        <v>43</v>
      </c>
      <c r="R175" s="180">
        <v>0</v>
      </c>
      <c r="S175" s="182">
        <v>0</v>
      </c>
      <c r="T175" s="145">
        <v>0</v>
      </c>
      <c r="U175" s="32">
        <v>41762</v>
      </c>
      <c r="V175" s="32">
        <v>41768</v>
      </c>
    </row>
    <row r="176" spans="1:22" ht="15.75">
      <c r="A176" s="60">
        <v>50925</v>
      </c>
      <c r="B176" s="36" t="s">
        <v>327</v>
      </c>
      <c r="C176" s="36" t="s">
        <v>808</v>
      </c>
      <c r="D176" s="36" t="s">
        <v>809</v>
      </c>
      <c r="E176" s="37">
        <v>4200</v>
      </c>
      <c r="F176" s="38">
        <v>0</v>
      </c>
      <c r="G176" s="38">
        <f t="shared" si="18"/>
        <v>4200</v>
      </c>
      <c r="H176" s="39">
        <v>0</v>
      </c>
      <c r="I176" s="38">
        <f t="shared" si="19"/>
        <v>4200</v>
      </c>
      <c r="J176" s="41">
        <v>5</v>
      </c>
      <c r="K176" s="41">
        <v>0</v>
      </c>
      <c r="L176" s="39">
        <v>0</v>
      </c>
      <c r="M176" s="38">
        <f t="shared" si="16"/>
        <v>4195</v>
      </c>
      <c r="N176" s="62" t="s">
        <v>119</v>
      </c>
      <c r="O176" s="63"/>
      <c r="P176" s="61" t="s">
        <v>42</v>
      </c>
      <c r="Q176" s="170" t="s">
        <v>43</v>
      </c>
      <c r="R176" s="180">
        <v>0</v>
      </c>
      <c r="S176" s="182">
        <v>0</v>
      </c>
      <c r="T176" s="145">
        <v>0</v>
      </c>
      <c r="U176" s="32">
        <v>41762</v>
      </c>
      <c r="V176" s="32">
        <v>41768</v>
      </c>
    </row>
    <row r="177" spans="1:22" ht="15.75">
      <c r="A177" s="60">
        <v>69899</v>
      </c>
      <c r="B177" s="36" t="s">
        <v>810</v>
      </c>
      <c r="C177" s="36" t="s">
        <v>811</v>
      </c>
      <c r="D177" s="36" t="s">
        <v>44</v>
      </c>
      <c r="E177" s="37">
        <v>4000</v>
      </c>
      <c r="F177" s="38">
        <v>0</v>
      </c>
      <c r="G177" s="38">
        <f t="shared" si="18"/>
        <v>4000</v>
      </c>
      <c r="H177" s="39">
        <v>0</v>
      </c>
      <c r="I177" s="38">
        <f t="shared" si="19"/>
        <v>4000</v>
      </c>
      <c r="J177" s="41">
        <v>4</v>
      </c>
      <c r="K177" s="41">
        <v>0</v>
      </c>
      <c r="L177" s="39">
        <v>0</v>
      </c>
      <c r="M177" s="38">
        <f t="shared" si="16"/>
        <v>3996</v>
      </c>
      <c r="N177" s="41" t="s">
        <v>119</v>
      </c>
      <c r="O177" s="63"/>
      <c r="P177" s="61" t="s">
        <v>42</v>
      </c>
      <c r="Q177" s="170" t="s">
        <v>43</v>
      </c>
      <c r="R177" s="180">
        <v>0</v>
      </c>
      <c r="S177" s="182">
        <v>0</v>
      </c>
      <c r="T177" s="145">
        <v>0</v>
      </c>
      <c r="U177" s="32">
        <v>41762</v>
      </c>
      <c r="V177" s="32">
        <v>41768</v>
      </c>
    </row>
    <row r="178" spans="1:22" ht="15.75">
      <c r="A178" s="60">
        <v>22319</v>
      </c>
      <c r="B178" s="36" t="s">
        <v>812</v>
      </c>
      <c r="C178" s="36" t="s">
        <v>813</v>
      </c>
      <c r="D178" s="36" t="s">
        <v>814</v>
      </c>
      <c r="E178" s="37">
        <v>4000</v>
      </c>
      <c r="F178" s="38">
        <v>0</v>
      </c>
      <c r="G178" s="38">
        <f t="shared" si="18"/>
        <v>4000</v>
      </c>
      <c r="H178" s="39">
        <v>0</v>
      </c>
      <c r="I178" s="38">
        <f t="shared" si="19"/>
        <v>4000</v>
      </c>
      <c r="J178" s="41">
        <v>4</v>
      </c>
      <c r="K178" s="41">
        <v>0</v>
      </c>
      <c r="L178" s="39">
        <v>0</v>
      </c>
      <c r="M178" s="38">
        <f t="shared" si="16"/>
        <v>3996</v>
      </c>
      <c r="N178" s="41" t="s">
        <v>119</v>
      </c>
      <c r="O178" s="41"/>
      <c r="P178" s="61" t="s">
        <v>42</v>
      </c>
      <c r="Q178" s="170" t="s">
        <v>43</v>
      </c>
      <c r="R178" s="180">
        <v>0</v>
      </c>
      <c r="S178" s="182">
        <v>0</v>
      </c>
      <c r="T178" s="145">
        <v>0</v>
      </c>
      <c r="U178" s="32">
        <v>41762</v>
      </c>
      <c r="V178" s="32">
        <v>41768</v>
      </c>
    </row>
    <row r="179" spans="1:22" ht="15.75">
      <c r="A179" s="60">
        <v>49826</v>
      </c>
      <c r="B179" s="36" t="s">
        <v>277</v>
      </c>
      <c r="C179" s="36" t="s">
        <v>815</v>
      </c>
      <c r="D179" s="36" t="s">
        <v>816</v>
      </c>
      <c r="E179" s="37">
        <v>4000</v>
      </c>
      <c r="F179" s="38">
        <v>0</v>
      </c>
      <c r="G179" s="38">
        <f t="shared" si="18"/>
        <v>4000</v>
      </c>
      <c r="H179" s="39">
        <v>0</v>
      </c>
      <c r="I179" s="38">
        <f t="shared" si="19"/>
        <v>4000</v>
      </c>
      <c r="J179" s="41">
        <v>0</v>
      </c>
      <c r="K179" s="41">
        <v>0</v>
      </c>
      <c r="L179" s="39">
        <v>0</v>
      </c>
      <c r="M179" s="38">
        <f t="shared" si="16"/>
        <v>4000</v>
      </c>
      <c r="N179" s="63" t="s">
        <v>119</v>
      </c>
      <c r="O179" s="63"/>
      <c r="P179" s="61" t="s">
        <v>46</v>
      </c>
      <c r="Q179" s="170" t="s">
        <v>83</v>
      </c>
      <c r="R179" s="180">
        <v>0</v>
      </c>
      <c r="S179" s="182">
        <v>0</v>
      </c>
      <c r="T179" s="145">
        <v>0</v>
      </c>
      <c r="U179" s="32">
        <v>41762</v>
      </c>
      <c r="V179" s="32">
        <v>41768</v>
      </c>
    </row>
    <row r="180" spans="1:22" ht="15.75">
      <c r="A180" s="60">
        <v>24564</v>
      </c>
      <c r="B180" s="36" t="s">
        <v>817</v>
      </c>
      <c r="C180" s="36" t="s">
        <v>703</v>
      </c>
      <c r="D180" s="36" t="s">
        <v>818</v>
      </c>
      <c r="E180" s="37">
        <v>4000</v>
      </c>
      <c r="F180" s="38">
        <v>0</v>
      </c>
      <c r="G180" s="38">
        <f t="shared" si="18"/>
        <v>4000</v>
      </c>
      <c r="H180" s="39">
        <v>0</v>
      </c>
      <c r="I180" s="38">
        <f t="shared" si="19"/>
        <v>4000</v>
      </c>
      <c r="J180" s="41">
        <v>0</v>
      </c>
      <c r="K180" s="41">
        <v>0</v>
      </c>
      <c r="L180" s="39">
        <v>0</v>
      </c>
      <c r="M180" s="38">
        <f t="shared" si="16"/>
        <v>4000</v>
      </c>
      <c r="N180" s="41" t="s">
        <v>119</v>
      </c>
      <c r="O180" s="41"/>
      <c r="P180" s="42" t="s">
        <v>46</v>
      </c>
      <c r="Q180" s="169" t="s">
        <v>83</v>
      </c>
      <c r="R180" s="180">
        <v>0</v>
      </c>
      <c r="S180" s="182">
        <v>0</v>
      </c>
      <c r="T180" s="145">
        <v>0</v>
      </c>
      <c r="U180" s="32">
        <v>41762</v>
      </c>
      <c r="V180" s="32">
        <v>41768</v>
      </c>
    </row>
    <row r="181" spans="1:22" ht="15.75">
      <c r="A181" s="60">
        <v>58448</v>
      </c>
      <c r="B181" s="36" t="s">
        <v>151</v>
      </c>
      <c r="C181" s="36" t="s">
        <v>152</v>
      </c>
      <c r="D181" s="36" t="s">
        <v>153</v>
      </c>
      <c r="E181" s="37">
        <v>4000</v>
      </c>
      <c r="F181" s="38">
        <v>0</v>
      </c>
      <c r="G181" s="38">
        <f t="shared" si="18"/>
        <v>4000</v>
      </c>
      <c r="H181" s="39">
        <v>0</v>
      </c>
      <c r="I181" s="38">
        <f t="shared" si="19"/>
        <v>4000</v>
      </c>
      <c r="J181" s="41">
        <v>0</v>
      </c>
      <c r="K181" s="41">
        <v>0</v>
      </c>
      <c r="L181" s="39">
        <v>0</v>
      </c>
      <c r="M181" s="38">
        <f t="shared" si="16"/>
        <v>4000</v>
      </c>
      <c r="N181" s="62" t="s">
        <v>119</v>
      </c>
      <c r="O181" s="63"/>
      <c r="P181" s="61" t="s">
        <v>46</v>
      </c>
      <c r="Q181" s="170" t="s">
        <v>83</v>
      </c>
      <c r="R181" s="180">
        <v>0</v>
      </c>
      <c r="S181" s="182">
        <v>0</v>
      </c>
      <c r="T181" s="145">
        <v>0</v>
      </c>
      <c r="U181" s="32">
        <v>41762</v>
      </c>
      <c r="V181" s="32">
        <v>41768</v>
      </c>
    </row>
    <row r="182" spans="1:22" ht="15.75">
      <c r="A182" s="60">
        <v>70099</v>
      </c>
      <c r="B182" s="36" t="s">
        <v>261</v>
      </c>
      <c r="C182" s="36" t="s">
        <v>262</v>
      </c>
      <c r="D182" s="36" t="s">
        <v>263</v>
      </c>
      <c r="E182" s="37">
        <v>3600</v>
      </c>
      <c r="F182" s="38">
        <v>0</v>
      </c>
      <c r="G182" s="38">
        <f t="shared" si="18"/>
        <v>3600</v>
      </c>
      <c r="H182" s="39">
        <v>0</v>
      </c>
      <c r="I182" s="38">
        <f t="shared" si="19"/>
        <v>3600</v>
      </c>
      <c r="J182" s="41">
        <v>4</v>
      </c>
      <c r="K182" s="41">
        <v>0</v>
      </c>
      <c r="L182" s="39">
        <v>0</v>
      </c>
      <c r="M182" s="38">
        <f t="shared" si="16"/>
        <v>3596</v>
      </c>
      <c r="N182" s="62" t="s">
        <v>119</v>
      </c>
      <c r="O182" s="63"/>
      <c r="P182" s="61" t="s">
        <v>42</v>
      </c>
      <c r="Q182" s="170" t="s">
        <v>65</v>
      </c>
      <c r="R182" s="180">
        <v>0</v>
      </c>
      <c r="S182" s="182">
        <v>0</v>
      </c>
      <c r="T182" s="145">
        <v>0</v>
      </c>
      <c r="U182" s="32">
        <v>41762</v>
      </c>
      <c r="V182" s="32">
        <v>41768</v>
      </c>
    </row>
    <row r="183" spans="1:22" ht="15.75">
      <c r="A183" s="60">
        <v>13105</v>
      </c>
      <c r="B183" s="36" t="s">
        <v>183</v>
      </c>
      <c r="C183" s="36" t="s">
        <v>184</v>
      </c>
      <c r="D183" s="36" t="s">
        <v>185</v>
      </c>
      <c r="E183" s="37">
        <v>3600</v>
      </c>
      <c r="F183" s="38">
        <v>0</v>
      </c>
      <c r="G183" s="38">
        <f t="shared" si="18"/>
        <v>3600</v>
      </c>
      <c r="H183" s="39">
        <v>0</v>
      </c>
      <c r="I183" s="38">
        <f t="shared" si="19"/>
        <v>3600</v>
      </c>
      <c r="J183" s="41">
        <v>0</v>
      </c>
      <c r="K183" s="41">
        <v>0</v>
      </c>
      <c r="L183" s="39">
        <v>0</v>
      </c>
      <c r="M183" s="38">
        <f t="shared" si="16"/>
        <v>3600</v>
      </c>
      <c r="N183" s="62" t="s">
        <v>119</v>
      </c>
      <c r="O183" s="63"/>
      <c r="P183" s="61" t="s">
        <v>46</v>
      </c>
      <c r="Q183" s="170" t="s">
        <v>83</v>
      </c>
      <c r="R183" s="180">
        <v>0</v>
      </c>
      <c r="S183" s="182">
        <v>0</v>
      </c>
      <c r="T183" s="145">
        <v>0</v>
      </c>
      <c r="U183" s="32">
        <v>41762</v>
      </c>
      <c r="V183" s="32">
        <v>41768</v>
      </c>
    </row>
    <row r="184" spans="1:22" ht="15.75">
      <c r="A184" s="60">
        <v>4281</v>
      </c>
      <c r="B184" s="36" t="s">
        <v>819</v>
      </c>
      <c r="C184" s="36" t="s">
        <v>195</v>
      </c>
      <c r="D184" s="36" t="s">
        <v>820</v>
      </c>
      <c r="E184" s="37">
        <v>3600</v>
      </c>
      <c r="F184" s="38">
        <v>0</v>
      </c>
      <c r="G184" s="38">
        <f t="shared" si="18"/>
        <v>3600</v>
      </c>
      <c r="H184" s="39">
        <v>0</v>
      </c>
      <c r="I184" s="38">
        <f t="shared" si="19"/>
        <v>3600</v>
      </c>
      <c r="J184" s="41">
        <v>4</v>
      </c>
      <c r="K184" s="41">
        <v>0</v>
      </c>
      <c r="L184" s="39">
        <v>0</v>
      </c>
      <c r="M184" s="38">
        <f t="shared" si="16"/>
        <v>3596</v>
      </c>
      <c r="N184" s="63" t="s">
        <v>119</v>
      </c>
      <c r="O184" s="62"/>
      <c r="P184" s="42" t="s">
        <v>46</v>
      </c>
      <c r="Q184" s="170" t="s">
        <v>47</v>
      </c>
      <c r="R184" s="180">
        <v>0</v>
      </c>
      <c r="S184" s="182">
        <v>0</v>
      </c>
      <c r="T184" s="145">
        <v>0</v>
      </c>
      <c r="U184" s="32">
        <v>41762</v>
      </c>
      <c r="V184" s="32">
        <v>41768</v>
      </c>
    </row>
    <row r="185" spans="1:22" ht="15.75">
      <c r="A185" s="60">
        <v>65846</v>
      </c>
      <c r="B185" s="36"/>
      <c r="C185" s="36" t="s">
        <v>821</v>
      </c>
      <c r="D185" s="36"/>
      <c r="E185" s="37">
        <v>3000</v>
      </c>
      <c r="F185" s="38">
        <v>0</v>
      </c>
      <c r="G185" s="38">
        <f t="shared" si="18"/>
        <v>3000</v>
      </c>
      <c r="H185" s="39">
        <v>0</v>
      </c>
      <c r="I185" s="38">
        <f t="shared" si="19"/>
        <v>3000</v>
      </c>
      <c r="J185" s="41">
        <v>0</v>
      </c>
      <c r="K185" s="41">
        <v>0</v>
      </c>
      <c r="L185" s="39">
        <v>0</v>
      </c>
      <c r="M185" s="38">
        <f t="shared" si="16"/>
        <v>3000</v>
      </c>
      <c r="N185" s="63" t="s">
        <v>119</v>
      </c>
      <c r="O185" s="63"/>
      <c r="P185" s="61" t="s">
        <v>46</v>
      </c>
      <c r="Q185" s="170" t="s">
        <v>83</v>
      </c>
      <c r="R185" s="180">
        <v>0</v>
      </c>
      <c r="S185" s="182">
        <v>0</v>
      </c>
      <c r="T185" s="145">
        <v>0</v>
      </c>
      <c r="U185" s="32">
        <v>41762</v>
      </c>
      <c r="V185" s="32">
        <v>41768</v>
      </c>
    </row>
    <row r="186" spans="1:22" ht="15.75">
      <c r="A186" s="60">
        <v>53482</v>
      </c>
      <c r="B186" s="36" t="s">
        <v>822</v>
      </c>
      <c r="C186" s="36" t="s">
        <v>333</v>
      </c>
      <c r="D186" s="36" t="s">
        <v>823</v>
      </c>
      <c r="E186" s="37">
        <v>3000</v>
      </c>
      <c r="F186" s="38">
        <v>0</v>
      </c>
      <c r="G186" s="38">
        <f t="shared" si="18"/>
        <v>3000</v>
      </c>
      <c r="H186" s="39">
        <v>0</v>
      </c>
      <c r="I186" s="38">
        <f t="shared" si="19"/>
        <v>3000</v>
      </c>
      <c r="J186" s="41">
        <v>3</v>
      </c>
      <c r="K186" s="41">
        <v>0</v>
      </c>
      <c r="L186" s="39">
        <v>0</v>
      </c>
      <c r="M186" s="38">
        <f t="shared" si="16"/>
        <v>2997</v>
      </c>
      <c r="N186" s="62" t="s">
        <v>119</v>
      </c>
      <c r="O186" s="63"/>
      <c r="P186" s="61" t="s">
        <v>46</v>
      </c>
      <c r="Q186" s="170" t="s">
        <v>83</v>
      </c>
      <c r="R186" s="180">
        <v>0</v>
      </c>
      <c r="S186" s="182">
        <v>0</v>
      </c>
      <c r="T186" s="145">
        <v>0</v>
      </c>
      <c r="U186" s="32">
        <v>41762</v>
      </c>
      <c r="V186" s="32">
        <v>41768</v>
      </c>
    </row>
    <row r="187" spans="1:22" ht="15.75">
      <c r="A187" s="60">
        <v>9782</v>
      </c>
      <c r="B187" s="36" t="s">
        <v>680</v>
      </c>
      <c r="C187" s="36" t="s">
        <v>824</v>
      </c>
      <c r="D187" s="36" t="s">
        <v>682</v>
      </c>
      <c r="E187" s="37">
        <v>3000</v>
      </c>
      <c r="F187" s="38">
        <v>0</v>
      </c>
      <c r="G187" s="38">
        <f t="shared" si="18"/>
        <v>3000</v>
      </c>
      <c r="H187" s="39">
        <v>0</v>
      </c>
      <c r="I187" s="38">
        <f t="shared" si="19"/>
        <v>3000</v>
      </c>
      <c r="J187" s="41">
        <v>3</v>
      </c>
      <c r="K187" s="41">
        <v>0</v>
      </c>
      <c r="L187" s="39">
        <v>0</v>
      </c>
      <c r="M187" s="38">
        <f t="shared" si="16"/>
        <v>2997</v>
      </c>
      <c r="N187" s="62" t="s">
        <v>119</v>
      </c>
      <c r="O187" s="63"/>
      <c r="P187" s="61" t="s">
        <v>42</v>
      </c>
      <c r="Q187" s="170" t="s">
        <v>60</v>
      </c>
      <c r="R187" s="180">
        <v>0</v>
      </c>
      <c r="S187" s="182">
        <v>0</v>
      </c>
      <c r="T187" s="145">
        <v>0</v>
      </c>
      <c r="U187" s="32">
        <v>41762</v>
      </c>
      <c r="V187" s="32">
        <v>41768</v>
      </c>
    </row>
    <row r="188" spans="1:22" ht="15.75">
      <c r="A188" s="119">
        <v>26479</v>
      </c>
      <c r="B188" s="165" t="s">
        <v>825</v>
      </c>
      <c r="C188" s="165" t="s">
        <v>826</v>
      </c>
      <c r="D188" s="165" t="s">
        <v>827</v>
      </c>
      <c r="E188" s="125">
        <v>3000</v>
      </c>
      <c r="F188" s="120">
        <v>0</v>
      </c>
      <c r="G188" s="120">
        <f t="shared" si="18"/>
        <v>3000</v>
      </c>
      <c r="H188" s="126">
        <v>0</v>
      </c>
      <c r="I188" s="120">
        <f t="shared" si="19"/>
        <v>3000</v>
      </c>
      <c r="J188" s="166">
        <v>300</v>
      </c>
      <c r="K188" s="166">
        <v>0</v>
      </c>
      <c r="L188" s="39">
        <v>0</v>
      </c>
      <c r="M188" s="120">
        <f t="shared" si="16"/>
        <v>2700</v>
      </c>
      <c r="N188" s="121" t="s">
        <v>119</v>
      </c>
      <c r="O188" s="122"/>
      <c r="P188" s="123" t="s">
        <v>46</v>
      </c>
      <c r="Q188" s="177" t="s">
        <v>47</v>
      </c>
      <c r="R188" s="180">
        <v>0</v>
      </c>
      <c r="S188" s="182">
        <v>0</v>
      </c>
      <c r="T188" s="145">
        <v>0</v>
      </c>
      <c r="U188" s="32">
        <v>41762</v>
      </c>
      <c r="V188" s="32">
        <v>41768</v>
      </c>
    </row>
    <row r="189" spans="1:22" ht="15.75">
      <c r="A189" s="66">
        <v>11706</v>
      </c>
      <c r="B189" s="41" t="s">
        <v>154</v>
      </c>
      <c r="C189" s="41" t="s">
        <v>155</v>
      </c>
      <c r="D189" s="41" t="s">
        <v>156</v>
      </c>
      <c r="E189" s="37">
        <v>3000</v>
      </c>
      <c r="F189" s="38">
        <v>0</v>
      </c>
      <c r="G189" s="38">
        <f t="shared" si="18"/>
        <v>3000</v>
      </c>
      <c r="H189" s="39">
        <v>0</v>
      </c>
      <c r="I189" s="38">
        <f t="shared" si="19"/>
        <v>3000</v>
      </c>
      <c r="J189" s="41">
        <v>0</v>
      </c>
      <c r="K189" s="41">
        <v>0</v>
      </c>
      <c r="L189" s="39">
        <v>0</v>
      </c>
      <c r="M189" s="38">
        <f t="shared" si="16"/>
        <v>3000</v>
      </c>
      <c r="N189" s="62" t="s">
        <v>119</v>
      </c>
      <c r="O189" s="63"/>
      <c r="P189" s="61" t="s">
        <v>46</v>
      </c>
      <c r="Q189" s="170" t="s">
        <v>83</v>
      </c>
      <c r="R189" s="180">
        <v>0</v>
      </c>
      <c r="S189" s="182">
        <v>0</v>
      </c>
      <c r="T189" s="145">
        <v>0</v>
      </c>
      <c r="U189" s="32">
        <v>41762</v>
      </c>
      <c r="V189" s="32">
        <v>41768</v>
      </c>
    </row>
    <row r="190" spans="1:22" ht="15.75">
      <c r="A190" s="60">
        <v>4577</v>
      </c>
      <c r="B190" s="36" t="s">
        <v>68</v>
      </c>
      <c r="C190" s="36" t="s">
        <v>828</v>
      </c>
      <c r="D190" s="36" t="s">
        <v>829</v>
      </c>
      <c r="E190" s="37">
        <v>3000</v>
      </c>
      <c r="F190" s="38">
        <v>0</v>
      </c>
      <c r="G190" s="38">
        <f t="shared" si="18"/>
        <v>3000</v>
      </c>
      <c r="H190" s="39">
        <v>0</v>
      </c>
      <c r="I190" s="38">
        <f t="shared" si="19"/>
        <v>3000</v>
      </c>
      <c r="J190" s="41">
        <v>3</v>
      </c>
      <c r="K190" s="41">
        <v>0</v>
      </c>
      <c r="L190" s="39">
        <v>0</v>
      </c>
      <c r="M190" s="38">
        <f t="shared" si="16"/>
        <v>2997</v>
      </c>
      <c r="N190" s="62" t="s">
        <v>119</v>
      </c>
      <c r="O190" s="63"/>
      <c r="P190" s="61" t="s">
        <v>42</v>
      </c>
      <c r="Q190" s="170" t="s">
        <v>830</v>
      </c>
      <c r="R190" s="180">
        <v>0</v>
      </c>
      <c r="S190" s="182">
        <v>0</v>
      </c>
      <c r="T190" s="145">
        <v>0</v>
      </c>
      <c r="U190" s="32">
        <v>41762</v>
      </c>
      <c r="V190" s="32">
        <v>41768</v>
      </c>
    </row>
    <row r="191" spans="1:22" ht="15.75">
      <c r="A191" s="60">
        <v>43830</v>
      </c>
      <c r="B191" s="60" t="s">
        <v>129</v>
      </c>
      <c r="C191" s="60" t="s">
        <v>130</v>
      </c>
      <c r="D191" s="60" t="s">
        <v>140</v>
      </c>
      <c r="E191" s="37">
        <v>2500</v>
      </c>
      <c r="F191" s="38">
        <v>0</v>
      </c>
      <c r="G191" s="38">
        <f t="shared" si="18"/>
        <v>2500</v>
      </c>
      <c r="H191" s="39">
        <v>0</v>
      </c>
      <c r="I191" s="38">
        <f t="shared" si="19"/>
        <v>2500</v>
      </c>
      <c r="J191" s="41">
        <v>3</v>
      </c>
      <c r="K191" s="41">
        <v>0</v>
      </c>
      <c r="L191" s="39">
        <v>0</v>
      </c>
      <c r="M191" s="38">
        <f t="shared" si="16"/>
        <v>2497</v>
      </c>
      <c r="N191" s="62" t="s">
        <v>119</v>
      </c>
      <c r="O191" s="63"/>
      <c r="P191" s="61" t="s">
        <v>46</v>
      </c>
      <c r="Q191" s="170" t="s">
        <v>67</v>
      </c>
      <c r="R191" s="180">
        <v>0</v>
      </c>
      <c r="S191" s="182">
        <v>0</v>
      </c>
      <c r="T191" s="145">
        <v>0</v>
      </c>
      <c r="U191" s="32">
        <v>41762</v>
      </c>
      <c r="V191" s="32">
        <v>41768</v>
      </c>
    </row>
    <row r="192" spans="1:22" ht="15.75">
      <c r="A192" s="60">
        <v>65913</v>
      </c>
      <c r="B192" s="60" t="s">
        <v>831</v>
      </c>
      <c r="C192" s="60" t="s">
        <v>832</v>
      </c>
      <c r="D192" s="60" t="s">
        <v>86</v>
      </c>
      <c r="E192" s="37">
        <v>2000</v>
      </c>
      <c r="F192" s="38">
        <v>0</v>
      </c>
      <c r="G192" s="38">
        <f t="shared" si="18"/>
        <v>2000</v>
      </c>
      <c r="H192" s="39">
        <v>0</v>
      </c>
      <c r="I192" s="38">
        <f t="shared" si="19"/>
        <v>2000</v>
      </c>
      <c r="J192" s="41">
        <v>2</v>
      </c>
      <c r="K192" s="41">
        <v>0</v>
      </c>
      <c r="L192" s="39">
        <v>0</v>
      </c>
      <c r="M192" s="38">
        <f t="shared" si="16"/>
        <v>1998</v>
      </c>
      <c r="N192" s="62" t="s">
        <v>119</v>
      </c>
      <c r="O192" s="63"/>
      <c r="P192" s="61" t="s">
        <v>46</v>
      </c>
      <c r="Q192" s="170" t="s">
        <v>67</v>
      </c>
      <c r="R192" s="180">
        <v>0</v>
      </c>
      <c r="S192" s="182">
        <v>0</v>
      </c>
      <c r="T192" s="145">
        <v>0</v>
      </c>
      <c r="U192" s="32">
        <v>41762</v>
      </c>
      <c r="V192" s="32">
        <v>41768</v>
      </c>
    </row>
    <row r="193" spans="1:22" s="127" customFormat="1" ht="15.75">
      <c r="A193" s="60">
        <v>13292</v>
      </c>
      <c r="B193" s="36" t="s">
        <v>234</v>
      </c>
      <c r="C193" s="36" t="s">
        <v>235</v>
      </c>
      <c r="D193" s="36" t="s">
        <v>236</v>
      </c>
      <c r="E193" s="37">
        <v>2000</v>
      </c>
      <c r="F193" s="38">
        <v>0</v>
      </c>
      <c r="G193" s="38">
        <f t="shared" si="18"/>
        <v>2000</v>
      </c>
      <c r="H193" s="39">
        <v>0</v>
      </c>
      <c r="I193" s="38">
        <f t="shared" si="19"/>
        <v>2000</v>
      </c>
      <c r="J193" s="41">
        <v>2</v>
      </c>
      <c r="K193" s="41">
        <v>0</v>
      </c>
      <c r="L193" s="39">
        <v>0</v>
      </c>
      <c r="M193" s="38">
        <f t="shared" si="16"/>
        <v>1998</v>
      </c>
      <c r="N193" s="63" t="s">
        <v>119</v>
      </c>
      <c r="O193" s="63"/>
      <c r="P193" s="61" t="s">
        <v>42</v>
      </c>
      <c r="Q193" s="170" t="s">
        <v>43</v>
      </c>
      <c r="R193" s="180">
        <v>0</v>
      </c>
      <c r="S193" s="182">
        <v>0</v>
      </c>
      <c r="T193" s="145">
        <v>0</v>
      </c>
      <c r="U193" s="32">
        <v>41762</v>
      </c>
      <c r="V193" s="32">
        <v>41768</v>
      </c>
    </row>
    <row r="194" spans="1:22" s="127" customFormat="1" ht="15.75">
      <c r="A194" s="60">
        <v>43826</v>
      </c>
      <c r="B194" s="60" t="s">
        <v>129</v>
      </c>
      <c r="C194" s="60" t="s">
        <v>833</v>
      </c>
      <c r="D194" s="60" t="s">
        <v>85</v>
      </c>
      <c r="E194" s="37">
        <v>2000</v>
      </c>
      <c r="F194" s="38">
        <v>0</v>
      </c>
      <c r="G194" s="38">
        <f t="shared" si="18"/>
        <v>2000</v>
      </c>
      <c r="H194" s="39">
        <v>0</v>
      </c>
      <c r="I194" s="38">
        <f t="shared" si="19"/>
        <v>2000</v>
      </c>
      <c r="J194" s="41">
        <v>2</v>
      </c>
      <c r="K194" s="41">
        <v>0</v>
      </c>
      <c r="L194" s="39">
        <v>0</v>
      </c>
      <c r="M194" s="38">
        <f t="shared" si="16"/>
        <v>1998</v>
      </c>
      <c r="N194" s="63" t="s">
        <v>119</v>
      </c>
      <c r="O194" s="63"/>
      <c r="P194" s="61" t="s">
        <v>46</v>
      </c>
      <c r="Q194" s="170" t="s">
        <v>67</v>
      </c>
      <c r="R194" s="180">
        <v>0</v>
      </c>
      <c r="S194" s="182">
        <v>0</v>
      </c>
      <c r="T194" s="145">
        <v>0</v>
      </c>
      <c r="U194" s="32">
        <v>41762</v>
      </c>
      <c r="V194" s="32">
        <v>41768</v>
      </c>
    </row>
    <row r="195" spans="1:22" s="30" customFormat="1" ht="15.75">
      <c r="A195" s="60">
        <v>17706</v>
      </c>
      <c r="B195" s="60" t="s">
        <v>345</v>
      </c>
      <c r="C195" s="60" t="s">
        <v>834</v>
      </c>
      <c r="D195" s="60" t="s">
        <v>835</v>
      </c>
      <c r="E195" s="37">
        <v>2000</v>
      </c>
      <c r="F195" s="38">
        <v>0</v>
      </c>
      <c r="G195" s="38">
        <f t="shared" si="18"/>
        <v>2000</v>
      </c>
      <c r="H195" s="39">
        <v>0</v>
      </c>
      <c r="I195" s="38">
        <f t="shared" si="19"/>
        <v>2000</v>
      </c>
      <c r="J195" s="41">
        <v>2</v>
      </c>
      <c r="K195" s="41">
        <v>0</v>
      </c>
      <c r="L195" s="39">
        <v>0</v>
      </c>
      <c r="M195" s="38">
        <f t="shared" si="16"/>
        <v>1998</v>
      </c>
      <c r="N195" s="63" t="s">
        <v>119</v>
      </c>
      <c r="O195" s="63"/>
      <c r="P195" s="61" t="s">
        <v>46</v>
      </c>
      <c r="Q195" s="170" t="s">
        <v>47</v>
      </c>
      <c r="R195" s="180">
        <v>0</v>
      </c>
      <c r="S195" s="182">
        <v>0</v>
      </c>
      <c r="T195" s="145">
        <v>0</v>
      </c>
      <c r="U195" s="32">
        <v>41762</v>
      </c>
      <c r="V195" s="32">
        <v>41768</v>
      </c>
    </row>
    <row r="196" spans="1:22" ht="15.75">
      <c r="A196" s="60">
        <v>17707</v>
      </c>
      <c r="B196" s="36" t="s">
        <v>345</v>
      </c>
      <c r="C196" s="36" t="s">
        <v>273</v>
      </c>
      <c r="D196" s="36" t="s">
        <v>346</v>
      </c>
      <c r="E196" s="37">
        <v>2000</v>
      </c>
      <c r="F196" s="38">
        <v>0</v>
      </c>
      <c r="G196" s="38">
        <f t="shared" si="18"/>
        <v>2000</v>
      </c>
      <c r="H196" s="39">
        <v>0</v>
      </c>
      <c r="I196" s="38">
        <f t="shared" si="19"/>
        <v>2000</v>
      </c>
      <c r="J196" s="41">
        <v>2</v>
      </c>
      <c r="K196" s="41">
        <v>0</v>
      </c>
      <c r="L196" s="39">
        <v>0</v>
      </c>
      <c r="M196" s="38">
        <f t="shared" si="16"/>
        <v>1998</v>
      </c>
      <c r="N196" s="62" t="s">
        <v>119</v>
      </c>
      <c r="O196" s="63"/>
      <c r="P196" s="61" t="s">
        <v>46</v>
      </c>
      <c r="Q196" s="170" t="s">
        <v>47</v>
      </c>
      <c r="R196" s="180">
        <v>0</v>
      </c>
      <c r="S196" s="182">
        <v>0</v>
      </c>
      <c r="T196" s="145">
        <v>0</v>
      </c>
      <c r="U196" s="32">
        <v>41762</v>
      </c>
      <c r="V196" s="32">
        <v>41768</v>
      </c>
    </row>
    <row r="197" spans="1:22" ht="15.75">
      <c r="A197" s="60">
        <v>291</v>
      </c>
      <c r="B197" s="36" t="s">
        <v>82</v>
      </c>
      <c r="C197" s="36" t="s">
        <v>836</v>
      </c>
      <c r="D197" s="36" t="s">
        <v>82</v>
      </c>
      <c r="E197" s="37">
        <v>2000</v>
      </c>
      <c r="F197" s="38">
        <v>0</v>
      </c>
      <c r="G197" s="38">
        <f t="shared" si="18"/>
        <v>2000</v>
      </c>
      <c r="H197" s="39">
        <v>0</v>
      </c>
      <c r="I197" s="38">
        <f t="shared" si="19"/>
        <v>2000</v>
      </c>
      <c r="J197" s="41">
        <v>2</v>
      </c>
      <c r="K197" s="41">
        <v>0</v>
      </c>
      <c r="L197" s="39">
        <v>0</v>
      </c>
      <c r="M197" s="38">
        <f t="shared" si="16"/>
        <v>1998</v>
      </c>
      <c r="N197" s="41" t="s">
        <v>119</v>
      </c>
      <c r="O197" s="62"/>
      <c r="P197" s="42" t="s">
        <v>42</v>
      </c>
      <c r="Q197" s="170" t="s">
        <v>43</v>
      </c>
      <c r="R197" s="180">
        <v>0</v>
      </c>
      <c r="S197" s="182">
        <v>0</v>
      </c>
      <c r="T197" s="145">
        <v>0</v>
      </c>
      <c r="U197" s="32">
        <v>41762</v>
      </c>
      <c r="V197" s="32">
        <v>41768</v>
      </c>
    </row>
    <row r="198" spans="1:22" ht="15.75">
      <c r="A198" s="60">
        <v>51429</v>
      </c>
      <c r="B198" s="36" t="s">
        <v>268</v>
      </c>
      <c r="C198" s="36" t="s">
        <v>206</v>
      </c>
      <c r="D198" s="36" t="s">
        <v>269</v>
      </c>
      <c r="E198" s="37">
        <v>2000</v>
      </c>
      <c r="F198" s="38">
        <v>0</v>
      </c>
      <c r="G198" s="38">
        <f t="shared" si="18"/>
        <v>2000</v>
      </c>
      <c r="H198" s="39">
        <v>0</v>
      </c>
      <c r="I198" s="38">
        <f t="shared" si="19"/>
        <v>2000</v>
      </c>
      <c r="J198" s="41">
        <v>2</v>
      </c>
      <c r="K198" s="41">
        <v>0</v>
      </c>
      <c r="L198" s="39">
        <v>0</v>
      </c>
      <c r="M198" s="38">
        <f t="shared" si="16"/>
        <v>1998</v>
      </c>
      <c r="N198" s="41" t="s">
        <v>119</v>
      </c>
      <c r="O198" s="41"/>
      <c r="P198" s="61" t="s">
        <v>42</v>
      </c>
      <c r="Q198" s="170" t="s">
        <v>61</v>
      </c>
      <c r="R198" s="180">
        <v>0</v>
      </c>
      <c r="S198" s="182">
        <v>0</v>
      </c>
      <c r="T198" s="145">
        <v>0</v>
      </c>
      <c r="U198" s="32">
        <v>41762</v>
      </c>
      <c r="V198" s="32">
        <v>41768</v>
      </c>
    </row>
    <row r="199" spans="1:22" ht="15.75">
      <c r="A199" s="71">
        <v>35019</v>
      </c>
      <c r="B199" s="71" t="s">
        <v>837</v>
      </c>
      <c r="C199" s="71" t="s">
        <v>838</v>
      </c>
      <c r="D199" s="71" t="s">
        <v>839</v>
      </c>
      <c r="E199" s="73">
        <v>2000</v>
      </c>
      <c r="F199" s="135">
        <v>0</v>
      </c>
      <c r="G199" s="135">
        <f t="shared" si="18"/>
        <v>2000</v>
      </c>
      <c r="H199" s="74">
        <v>0</v>
      </c>
      <c r="I199" s="135">
        <f t="shared" si="19"/>
        <v>2000</v>
      </c>
      <c r="J199" s="167">
        <f>2+1000</f>
        <v>1002</v>
      </c>
      <c r="K199" s="41">
        <v>0</v>
      </c>
      <c r="L199" s="39">
        <v>0</v>
      </c>
      <c r="M199" s="135">
        <f t="shared" si="16"/>
        <v>998</v>
      </c>
      <c r="N199" s="167" t="s">
        <v>119</v>
      </c>
      <c r="O199" s="167"/>
      <c r="P199" s="138" t="s">
        <v>46</v>
      </c>
      <c r="Q199" s="178" t="s">
        <v>47</v>
      </c>
      <c r="R199" s="180">
        <v>0</v>
      </c>
      <c r="S199" s="182">
        <v>0</v>
      </c>
      <c r="T199" s="145">
        <v>0</v>
      </c>
      <c r="U199" s="32">
        <v>41762</v>
      </c>
      <c r="V199" s="32">
        <v>41768</v>
      </c>
    </row>
    <row r="200" spans="1:22" ht="15.75">
      <c r="A200" s="60">
        <v>32901</v>
      </c>
      <c r="B200" s="36" t="s">
        <v>840</v>
      </c>
      <c r="C200" s="36" t="s">
        <v>841</v>
      </c>
      <c r="D200" s="36" t="s">
        <v>842</v>
      </c>
      <c r="E200" s="37">
        <v>2000</v>
      </c>
      <c r="F200" s="38">
        <v>0</v>
      </c>
      <c r="G200" s="38">
        <f t="shared" si="18"/>
        <v>2000</v>
      </c>
      <c r="H200" s="39">
        <v>0</v>
      </c>
      <c r="I200" s="38">
        <f t="shared" si="19"/>
        <v>2000</v>
      </c>
      <c r="J200" s="41">
        <v>2</v>
      </c>
      <c r="K200" s="41">
        <v>0</v>
      </c>
      <c r="L200" s="39">
        <v>0</v>
      </c>
      <c r="M200" s="38">
        <f t="shared" si="16"/>
        <v>1998</v>
      </c>
      <c r="N200" s="62" t="s">
        <v>119</v>
      </c>
      <c r="O200" s="63"/>
      <c r="P200" s="61" t="s">
        <v>64</v>
      </c>
      <c r="Q200" s="170" t="s">
        <v>65</v>
      </c>
      <c r="R200" s="180">
        <v>0</v>
      </c>
      <c r="S200" s="182">
        <v>0</v>
      </c>
      <c r="T200" s="145">
        <v>0</v>
      </c>
      <c r="U200" s="32">
        <v>41762</v>
      </c>
      <c r="V200" s="32">
        <v>41768</v>
      </c>
    </row>
    <row r="201" spans="1:22" ht="15.75">
      <c r="A201" s="60">
        <v>4995</v>
      </c>
      <c r="B201" s="36" t="s">
        <v>843</v>
      </c>
      <c r="C201" s="36" t="s">
        <v>844</v>
      </c>
      <c r="D201" s="36" t="s">
        <v>845</v>
      </c>
      <c r="E201" s="37">
        <v>2000</v>
      </c>
      <c r="F201" s="38">
        <v>0</v>
      </c>
      <c r="G201" s="38">
        <f t="shared" si="18"/>
        <v>2000</v>
      </c>
      <c r="H201" s="39">
        <v>0</v>
      </c>
      <c r="I201" s="38">
        <f t="shared" si="19"/>
        <v>2000</v>
      </c>
      <c r="J201" s="41">
        <v>2</v>
      </c>
      <c r="K201" s="41">
        <v>0</v>
      </c>
      <c r="L201" s="39">
        <v>0</v>
      </c>
      <c r="M201" s="38">
        <f t="shared" si="16"/>
        <v>1998</v>
      </c>
      <c r="N201" s="62" t="s">
        <v>119</v>
      </c>
      <c r="O201" s="63"/>
      <c r="P201" s="61" t="s">
        <v>42</v>
      </c>
      <c r="Q201" s="170" t="s">
        <v>43</v>
      </c>
      <c r="R201" s="180">
        <v>0</v>
      </c>
      <c r="S201" s="182">
        <v>0</v>
      </c>
      <c r="T201" s="145">
        <v>0</v>
      </c>
      <c r="U201" s="32">
        <v>41762</v>
      </c>
      <c r="V201" s="32">
        <v>41768</v>
      </c>
    </row>
    <row r="202" spans="1:22" ht="15.75">
      <c r="A202" s="60">
        <v>20761</v>
      </c>
      <c r="B202" s="36" t="s">
        <v>375</v>
      </c>
      <c r="C202" s="36" t="s">
        <v>376</v>
      </c>
      <c r="D202" s="36" t="s">
        <v>377</v>
      </c>
      <c r="E202" s="37">
        <v>2000</v>
      </c>
      <c r="F202" s="38">
        <v>0</v>
      </c>
      <c r="G202" s="38">
        <f t="shared" si="18"/>
        <v>2000</v>
      </c>
      <c r="H202" s="39">
        <v>0</v>
      </c>
      <c r="I202" s="38">
        <f t="shared" si="19"/>
        <v>2000</v>
      </c>
      <c r="J202" s="41">
        <v>2</v>
      </c>
      <c r="K202" s="41">
        <v>0</v>
      </c>
      <c r="L202" s="39">
        <v>0</v>
      </c>
      <c r="M202" s="38">
        <f t="shared" si="16"/>
        <v>1998</v>
      </c>
      <c r="N202" s="63" t="s">
        <v>119</v>
      </c>
      <c r="O202" s="63"/>
      <c r="P202" s="61" t="s">
        <v>46</v>
      </c>
      <c r="Q202" s="170" t="s">
        <v>83</v>
      </c>
      <c r="R202" s="180">
        <v>0</v>
      </c>
      <c r="S202" s="182">
        <v>0</v>
      </c>
      <c r="T202" s="145">
        <v>0</v>
      </c>
      <c r="U202" s="32">
        <v>41762</v>
      </c>
      <c r="V202" s="32">
        <v>41768</v>
      </c>
    </row>
    <row r="203" spans="1:22" ht="15.75">
      <c r="A203" s="60">
        <v>23744</v>
      </c>
      <c r="B203" s="36" t="s">
        <v>160</v>
      </c>
      <c r="C203" s="36" t="s">
        <v>380</v>
      </c>
      <c r="D203" s="36" t="s">
        <v>68</v>
      </c>
      <c r="E203" s="37">
        <v>2000</v>
      </c>
      <c r="F203" s="38">
        <v>0</v>
      </c>
      <c r="G203" s="38">
        <f t="shared" si="18"/>
        <v>2000</v>
      </c>
      <c r="H203" s="39">
        <v>0</v>
      </c>
      <c r="I203" s="38">
        <f t="shared" si="19"/>
        <v>2000</v>
      </c>
      <c r="J203" s="41">
        <v>2</v>
      </c>
      <c r="K203" s="41">
        <v>0</v>
      </c>
      <c r="L203" s="39">
        <v>0</v>
      </c>
      <c r="M203" s="38">
        <f t="shared" si="16"/>
        <v>1998</v>
      </c>
      <c r="N203" s="62" t="s">
        <v>119</v>
      </c>
      <c r="O203" s="63"/>
      <c r="P203" s="61" t="s">
        <v>42</v>
      </c>
      <c r="Q203" s="170" t="s">
        <v>43</v>
      </c>
      <c r="R203" s="180">
        <v>0</v>
      </c>
      <c r="S203" s="182">
        <v>0</v>
      </c>
      <c r="T203" s="145">
        <v>0</v>
      </c>
      <c r="U203" s="32">
        <v>41762</v>
      </c>
      <c r="V203" s="32">
        <v>41768</v>
      </c>
    </row>
    <row r="204" spans="1:22" ht="15.75">
      <c r="A204" s="66">
        <v>70381</v>
      </c>
      <c r="B204" s="41" t="s">
        <v>48</v>
      </c>
      <c r="C204" s="41" t="s">
        <v>846</v>
      </c>
      <c r="D204" s="41" t="s">
        <v>847</v>
      </c>
      <c r="E204" s="37">
        <v>1600</v>
      </c>
      <c r="F204" s="38">
        <v>0</v>
      </c>
      <c r="G204" s="38">
        <f t="shared" si="18"/>
        <v>1600</v>
      </c>
      <c r="H204" s="39">
        <v>0</v>
      </c>
      <c r="I204" s="38">
        <f t="shared" si="19"/>
        <v>1600</v>
      </c>
      <c r="J204" s="41">
        <v>2</v>
      </c>
      <c r="K204" s="41">
        <v>0</v>
      </c>
      <c r="L204" s="39">
        <v>0</v>
      </c>
      <c r="M204" s="38">
        <f t="shared" si="16"/>
        <v>1598</v>
      </c>
      <c r="N204" s="62" t="s">
        <v>119</v>
      </c>
      <c r="O204" s="63"/>
      <c r="P204" s="61" t="s">
        <v>42</v>
      </c>
      <c r="Q204" s="170" t="s">
        <v>60</v>
      </c>
      <c r="R204" s="180">
        <v>0</v>
      </c>
      <c r="S204" s="182">
        <v>0</v>
      </c>
      <c r="T204" s="145">
        <v>0</v>
      </c>
      <c r="U204" s="32">
        <v>41762</v>
      </c>
      <c r="V204" s="32">
        <v>41768</v>
      </c>
    </row>
    <row r="205" spans="1:22" ht="15.75">
      <c r="A205" s="60">
        <v>70168</v>
      </c>
      <c r="B205" s="64" t="s">
        <v>848</v>
      </c>
      <c r="C205" s="36" t="s">
        <v>849</v>
      </c>
      <c r="D205" s="36" t="s">
        <v>86</v>
      </c>
      <c r="E205" s="37">
        <v>1600</v>
      </c>
      <c r="F205" s="38">
        <v>0</v>
      </c>
      <c r="G205" s="38">
        <f t="shared" si="18"/>
        <v>1600</v>
      </c>
      <c r="H205" s="39">
        <v>0</v>
      </c>
      <c r="I205" s="38">
        <f t="shared" si="19"/>
        <v>1600</v>
      </c>
      <c r="J205" s="41">
        <v>2</v>
      </c>
      <c r="K205" s="41">
        <v>0</v>
      </c>
      <c r="L205" s="39">
        <v>0</v>
      </c>
      <c r="M205" s="38">
        <f t="shared" si="16"/>
        <v>1598</v>
      </c>
      <c r="N205" s="62" t="s">
        <v>119</v>
      </c>
      <c r="O205" s="63"/>
      <c r="P205" s="61" t="s">
        <v>42</v>
      </c>
      <c r="Q205" s="170" t="s">
        <v>65</v>
      </c>
      <c r="R205" s="180">
        <v>0</v>
      </c>
      <c r="S205" s="182">
        <v>0</v>
      </c>
      <c r="T205" s="145">
        <v>0</v>
      </c>
      <c r="U205" s="32">
        <v>41762</v>
      </c>
      <c r="V205" s="32">
        <v>41768</v>
      </c>
    </row>
    <row r="206" spans="1:22" ht="15.75">
      <c r="A206" s="60">
        <v>70118</v>
      </c>
      <c r="B206" s="36" t="s">
        <v>850</v>
      </c>
      <c r="C206" s="36" t="s">
        <v>358</v>
      </c>
      <c r="D206" s="36" t="s">
        <v>338</v>
      </c>
      <c r="E206" s="37">
        <v>1600</v>
      </c>
      <c r="F206" s="38">
        <v>0</v>
      </c>
      <c r="G206" s="38">
        <f t="shared" si="18"/>
        <v>1600</v>
      </c>
      <c r="H206" s="39">
        <v>0</v>
      </c>
      <c r="I206" s="38">
        <f t="shared" si="19"/>
        <v>1600</v>
      </c>
      <c r="J206" s="41">
        <v>2</v>
      </c>
      <c r="K206" s="41">
        <v>0</v>
      </c>
      <c r="L206" s="39">
        <v>0</v>
      </c>
      <c r="M206" s="38">
        <f t="shared" si="16"/>
        <v>1598</v>
      </c>
      <c r="N206" s="62" t="s">
        <v>119</v>
      </c>
      <c r="O206" s="63"/>
      <c r="P206" s="61" t="s">
        <v>42</v>
      </c>
      <c r="Q206" s="170" t="s">
        <v>65</v>
      </c>
      <c r="R206" s="180">
        <v>0</v>
      </c>
      <c r="S206" s="182">
        <v>0</v>
      </c>
      <c r="T206" s="145">
        <v>0</v>
      </c>
      <c r="U206" s="32">
        <v>41762</v>
      </c>
      <c r="V206" s="32">
        <v>41768</v>
      </c>
    </row>
    <row r="207" spans="1:22" ht="15.75">
      <c r="A207" s="60">
        <v>37176</v>
      </c>
      <c r="B207" s="36" t="s">
        <v>851</v>
      </c>
      <c r="C207" s="36" t="s">
        <v>852</v>
      </c>
      <c r="D207" s="36" t="s">
        <v>853</v>
      </c>
      <c r="E207" s="37">
        <v>1200</v>
      </c>
      <c r="F207" s="38">
        <v>0</v>
      </c>
      <c r="G207" s="38">
        <f t="shared" si="18"/>
        <v>1200</v>
      </c>
      <c r="H207" s="39">
        <v>0</v>
      </c>
      <c r="I207" s="38">
        <f t="shared" si="19"/>
        <v>1200</v>
      </c>
      <c r="J207" s="41">
        <v>2</v>
      </c>
      <c r="K207" s="41">
        <v>0</v>
      </c>
      <c r="L207" s="39">
        <v>0</v>
      </c>
      <c r="M207" s="38">
        <f t="shared" si="16"/>
        <v>1198</v>
      </c>
      <c r="N207" s="62" t="s">
        <v>119</v>
      </c>
      <c r="O207" s="63"/>
      <c r="P207" s="61" t="s">
        <v>42</v>
      </c>
      <c r="Q207" s="170" t="s">
        <v>43</v>
      </c>
      <c r="R207" s="180">
        <v>0</v>
      </c>
      <c r="S207" s="182">
        <v>0</v>
      </c>
      <c r="T207" s="145">
        <v>0</v>
      </c>
      <c r="U207" s="32">
        <v>41762</v>
      </c>
      <c r="V207" s="32">
        <v>41768</v>
      </c>
    </row>
    <row r="208" spans="1:22" ht="15.75">
      <c r="A208" s="60">
        <v>70103</v>
      </c>
      <c r="B208" s="36"/>
      <c r="C208" s="36" t="s">
        <v>854</v>
      </c>
      <c r="D208" s="36"/>
      <c r="E208" s="37">
        <v>1000</v>
      </c>
      <c r="F208" s="38">
        <v>0</v>
      </c>
      <c r="G208" s="38">
        <f t="shared" si="18"/>
        <v>1000</v>
      </c>
      <c r="H208" s="39">
        <v>0</v>
      </c>
      <c r="I208" s="38">
        <f t="shared" si="19"/>
        <v>1000</v>
      </c>
      <c r="J208" s="41">
        <v>1</v>
      </c>
      <c r="K208" s="41">
        <v>0</v>
      </c>
      <c r="L208" s="39">
        <v>0</v>
      </c>
      <c r="M208" s="38">
        <f t="shared" si="16"/>
        <v>999</v>
      </c>
      <c r="N208" s="62" t="s">
        <v>119</v>
      </c>
      <c r="O208" s="63"/>
      <c r="P208" s="61" t="s">
        <v>46</v>
      </c>
      <c r="Q208" s="170" t="s">
        <v>67</v>
      </c>
      <c r="R208" s="180">
        <v>0</v>
      </c>
      <c r="S208" s="182">
        <v>0</v>
      </c>
      <c r="T208" s="145">
        <v>0</v>
      </c>
      <c r="U208" s="32">
        <v>41762</v>
      </c>
      <c r="V208" s="32">
        <v>41768</v>
      </c>
    </row>
    <row r="209" spans="1:22" ht="15.75">
      <c r="A209" s="60">
        <v>70058</v>
      </c>
      <c r="B209" s="36" t="s">
        <v>855</v>
      </c>
      <c r="C209" s="36" t="s">
        <v>856</v>
      </c>
      <c r="D209" s="36" t="s">
        <v>857</v>
      </c>
      <c r="E209" s="37">
        <v>1000</v>
      </c>
      <c r="F209" s="38">
        <v>0</v>
      </c>
      <c r="G209" s="38">
        <f t="shared" si="18"/>
        <v>1000</v>
      </c>
      <c r="H209" s="39">
        <v>0</v>
      </c>
      <c r="I209" s="38">
        <f t="shared" si="19"/>
        <v>1000</v>
      </c>
      <c r="J209" s="41">
        <v>1</v>
      </c>
      <c r="K209" s="41">
        <v>0</v>
      </c>
      <c r="L209" s="39">
        <v>0</v>
      </c>
      <c r="M209" s="38">
        <f t="shared" si="16"/>
        <v>999</v>
      </c>
      <c r="N209" s="63" t="s">
        <v>119</v>
      </c>
      <c r="O209" s="63"/>
      <c r="P209" s="61" t="s">
        <v>42</v>
      </c>
      <c r="Q209" s="170" t="s">
        <v>80</v>
      </c>
      <c r="R209" s="180">
        <v>0</v>
      </c>
      <c r="S209" s="182">
        <v>0</v>
      </c>
      <c r="T209" s="145">
        <v>0</v>
      </c>
      <c r="U209" s="32">
        <v>41762</v>
      </c>
      <c r="V209" s="32">
        <v>41768</v>
      </c>
    </row>
    <row r="210" spans="1:22" ht="15.75">
      <c r="A210" s="60">
        <v>68660</v>
      </c>
      <c r="B210" s="36"/>
      <c r="C210" s="36" t="s">
        <v>858</v>
      </c>
      <c r="D210" s="36"/>
      <c r="E210" s="37">
        <v>1000</v>
      </c>
      <c r="F210" s="38">
        <v>0</v>
      </c>
      <c r="G210" s="38">
        <f t="shared" si="18"/>
        <v>1000</v>
      </c>
      <c r="H210" s="39">
        <v>0</v>
      </c>
      <c r="I210" s="38">
        <f t="shared" si="19"/>
        <v>1000</v>
      </c>
      <c r="J210" s="41">
        <v>1</v>
      </c>
      <c r="K210" s="41">
        <v>0</v>
      </c>
      <c r="L210" s="39">
        <v>0</v>
      </c>
      <c r="M210" s="38">
        <f t="shared" si="16"/>
        <v>999</v>
      </c>
      <c r="N210" s="63" t="s">
        <v>119</v>
      </c>
      <c r="O210" s="63"/>
      <c r="P210" s="61" t="s">
        <v>42</v>
      </c>
      <c r="Q210" s="170"/>
      <c r="R210" s="180">
        <v>0</v>
      </c>
      <c r="S210" s="182">
        <v>0</v>
      </c>
      <c r="T210" s="145">
        <v>0</v>
      </c>
      <c r="U210" s="32">
        <v>41762</v>
      </c>
      <c r="V210" s="32">
        <v>41768</v>
      </c>
    </row>
    <row r="211" spans="1:22" ht="15.75">
      <c r="A211" s="36">
        <v>65975</v>
      </c>
      <c r="B211" s="40" t="s">
        <v>202</v>
      </c>
      <c r="C211" s="40" t="s">
        <v>203</v>
      </c>
      <c r="D211" s="40" t="s">
        <v>94</v>
      </c>
      <c r="E211" s="37">
        <v>1000</v>
      </c>
      <c r="F211" s="38">
        <v>0</v>
      </c>
      <c r="G211" s="38">
        <f t="shared" si="18"/>
        <v>1000</v>
      </c>
      <c r="H211" s="39">
        <v>0</v>
      </c>
      <c r="I211" s="38">
        <f t="shared" si="19"/>
        <v>1000</v>
      </c>
      <c r="J211" s="41">
        <v>0</v>
      </c>
      <c r="K211" s="41">
        <v>0</v>
      </c>
      <c r="L211" s="39">
        <v>0</v>
      </c>
      <c r="M211" s="38">
        <f t="shared" si="16"/>
        <v>1000</v>
      </c>
      <c r="N211" s="62" t="s">
        <v>119</v>
      </c>
      <c r="O211" s="63"/>
      <c r="P211" s="61" t="s">
        <v>46</v>
      </c>
      <c r="Q211" s="170" t="s">
        <v>83</v>
      </c>
      <c r="R211" s="180">
        <v>0</v>
      </c>
      <c r="S211" s="182">
        <v>0</v>
      </c>
      <c r="T211" s="145">
        <v>0</v>
      </c>
      <c r="U211" s="32">
        <v>41762</v>
      </c>
      <c r="V211" s="32">
        <v>41768</v>
      </c>
    </row>
    <row r="212" spans="1:22" ht="15.75">
      <c r="A212" s="60">
        <v>65845</v>
      </c>
      <c r="B212" s="36" t="s">
        <v>93</v>
      </c>
      <c r="C212" s="36" t="s">
        <v>859</v>
      </c>
      <c r="D212" s="36" t="s">
        <v>396</v>
      </c>
      <c r="E212" s="37">
        <v>1000</v>
      </c>
      <c r="F212" s="38">
        <v>0</v>
      </c>
      <c r="G212" s="38">
        <f t="shared" si="18"/>
        <v>1000</v>
      </c>
      <c r="H212" s="39">
        <v>0</v>
      </c>
      <c r="I212" s="38">
        <f t="shared" si="19"/>
        <v>1000</v>
      </c>
      <c r="J212" s="41">
        <v>0</v>
      </c>
      <c r="K212" s="41">
        <v>0</v>
      </c>
      <c r="L212" s="39">
        <v>0</v>
      </c>
      <c r="M212" s="38">
        <f t="shared" si="16"/>
        <v>1000</v>
      </c>
      <c r="N212" s="62" t="s">
        <v>119</v>
      </c>
      <c r="O212" s="63"/>
      <c r="P212" s="61" t="s">
        <v>46</v>
      </c>
      <c r="Q212" s="170" t="s">
        <v>83</v>
      </c>
      <c r="R212" s="180">
        <v>0</v>
      </c>
      <c r="S212" s="182">
        <v>0</v>
      </c>
      <c r="T212" s="145">
        <v>0</v>
      </c>
      <c r="U212" s="32">
        <v>41762</v>
      </c>
      <c r="V212" s="32">
        <v>41768</v>
      </c>
    </row>
    <row r="213" spans="1:22" ht="15.75">
      <c r="A213" s="60">
        <v>46881</v>
      </c>
      <c r="B213" s="36" t="s">
        <v>860</v>
      </c>
      <c r="C213" s="36" t="s">
        <v>565</v>
      </c>
      <c r="D213" s="36" t="s">
        <v>861</v>
      </c>
      <c r="E213" s="37">
        <v>1000</v>
      </c>
      <c r="F213" s="38">
        <v>0</v>
      </c>
      <c r="G213" s="38">
        <f t="shared" si="18"/>
        <v>1000</v>
      </c>
      <c r="H213" s="39">
        <v>0</v>
      </c>
      <c r="I213" s="38">
        <f t="shared" si="19"/>
        <v>1000</v>
      </c>
      <c r="J213" s="41">
        <v>1</v>
      </c>
      <c r="K213" s="41">
        <v>0</v>
      </c>
      <c r="L213" s="39">
        <v>0</v>
      </c>
      <c r="M213" s="38">
        <f t="shared" si="16"/>
        <v>999</v>
      </c>
      <c r="N213" s="62" t="s">
        <v>119</v>
      </c>
      <c r="O213" s="63"/>
      <c r="P213" s="61" t="s">
        <v>42</v>
      </c>
      <c r="Q213" s="170" t="s">
        <v>61</v>
      </c>
      <c r="R213" s="180">
        <v>0</v>
      </c>
      <c r="S213" s="182">
        <v>0</v>
      </c>
      <c r="T213" s="145">
        <v>0</v>
      </c>
      <c r="U213" s="32">
        <v>41762</v>
      </c>
      <c r="V213" s="32">
        <v>41768</v>
      </c>
    </row>
    <row r="214" spans="1:22" ht="15.75">
      <c r="A214" s="60">
        <v>13102</v>
      </c>
      <c r="B214" s="36" t="s">
        <v>183</v>
      </c>
      <c r="C214" s="36" t="s">
        <v>196</v>
      </c>
      <c r="D214" s="36" t="s">
        <v>87</v>
      </c>
      <c r="E214" s="37">
        <v>1000</v>
      </c>
      <c r="F214" s="38">
        <v>0</v>
      </c>
      <c r="G214" s="38">
        <f t="shared" si="18"/>
        <v>1000</v>
      </c>
      <c r="H214" s="39">
        <v>0</v>
      </c>
      <c r="I214" s="38">
        <f t="shared" si="19"/>
        <v>1000</v>
      </c>
      <c r="J214" s="41">
        <v>0</v>
      </c>
      <c r="K214" s="41">
        <v>0</v>
      </c>
      <c r="L214" s="39">
        <v>0</v>
      </c>
      <c r="M214" s="38">
        <f t="shared" si="16"/>
        <v>1000</v>
      </c>
      <c r="N214" s="63" t="s">
        <v>119</v>
      </c>
      <c r="O214" s="63"/>
      <c r="P214" s="61" t="s">
        <v>46</v>
      </c>
      <c r="Q214" s="170" t="s">
        <v>83</v>
      </c>
      <c r="R214" s="180">
        <v>0</v>
      </c>
      <c r="S214" s="182">
        <v>0</v>
      </c>
      <c r="T214" s="145">
        <v>0</v>
      </c>
      <c r="U214" s="32">
        <v>41762</v>
      </c>
      <c r="V214" s="32">
        <v>41768</v>
      </c>
    </row>
    <row r="215" spans="1:22" ht="15.75">
      <c r="A215" s="60">
        <v>12840</v>
      </c>
      <c r="B215" s="36" t="s">
        <v>862</v>
      </c>
      <c r="C215" s="36" t="s">
        <v>863</v>
      </c>
      <c r="D215" s="36" t="s">
        <v>94</v>
      </c>
      <c r="E215" s="37">
        <v>1000</v>
      </c>
      <c r="F215" s="38">
        <v>0</v>
      </c>
      <c r="G215" s="38">
        <f t="shared" si="18"/>
        <v>1000</v>
      </c>
      <c r="H215" s="39">
        <v>0</v>
      </c>
      <c r="I215" s="38">
        <f t="shared" si="19"/>
        <v>1000</v>
      </c>
      <c r="J215" s="41">
        <v>1</v>
      </c>
      <c r="K215" s="41">
        <v>0</v>
      </c>
      <c r="L215" s="39">
        <v>0</v>
      </c>
      <c r="M215" s="38">
        <f t="shared" si="16"/>
        <v>999</v>
      </c>
      <c r="N215" s="62" t="s">
        <v>119</v>
      </c>
      <c r="O215" s="63"/>
      <c r="P215" s="61" t="s">
        <v>64</v>
      </c>
      <c r="Q215" s="170" t="s">
        <v>80</v>
      </c>
      <c r="R215" s="180">
        <v>0</v>
      </c>
      <c r="S215" s="182">
        <v>0</v>
      </c>
      <c r="T215" s="145">
        <v>0</v>
      </c>
      <c r="U215" s="32">
        <v>41762</v>
      </c>
      <c r="V215" s="32">
        <v>41768</v>
      </c>
    </row>
    <row r="216" spans="1:22" ht="15.75">
      <c r="A216" s="60">
        <v>18894</v>
      </c>
      <c r="B216" s="36" t="s">
        <v>412</v>
      </c>
      <c r="C216" s="36" t="s">
        <v>864</v>
      </c>
      <c r="D216" s="36" t="s">
        <v>84</v>
      </c>
      <c r="E216" s="37">
        <v>1000</v>
      </c>
      <c r="F216" s="38">
        <v>0</v>
      </c>
      <c r="G216" s="38">
        <f t="shared" si="18"/>
        <v>1000</v>
      </c>
      <c r="H216" s="39">
        <v>0</v>
      </c>
      <c r="I216" s="38">
        <f t="shared" si="19"/>
        <v>1000</v>
      </c>
      <c r="J216" s="41">
        <v>1</v>
      </c>
      <c r="K216" s="41">
        <v>0</v>
      </c>
      <c r="L216" s="39">
        <v>0</v>
      </c>
      <c r="M216" s="38">
        <f t="shared" si="16"/>
        <v>999</v>
      </c>
      <c r="N216" s="62" t="s">
        <v>119</v>
      </c>
      <c r="O216" s="63"/>
      <c r="P216" s="61" t="s">
        <v>64</v>
      </c>
      <c r="Q216" s="170" t="s">
        <v>80</v>
      </c>
      <c r="R216" s="180">
        <v>0</v>
      </c>
      <c r="S216" s="182">
        <v>0</v>
      </c>
      <c r="T216" s="145">
        <v>0</v>
      </c>
      <c r="U216" s="32">
        <v>41762</v>
      </c>
      <c r="V216" s="32">
        <v>41768</v>
      </c>
    </row>
    <row r="217" spans="1:22" ht="15.75">
      <c r="A217" s="118">
        <v>12167</v>
      </c>
      <c r="B217" s="119" t="s">
        <v>865</v>
      </c>
      <c r="C217" s="119" t="s">
        <v>866</v>
      </c>
      <c r="D217" s="119" t="s">
        <v>867</v>
      </c>
      <c r="E217" s="125">
        <v>1000</v>
      </c>
      <c r="F217" s="120">
        <v>0</v>
      </c>
      <c r="G217" s="120">
        <f t="shared" si="18"/>
        <v>1000</v>
      </c>
      <c r="H217" s="126">
        <v>0</v>
      </c>
      <c r="I217" s="120">
        <f t="shared" si="19"/>
        <v>1000</v>
      </c>
      <c r="J217" s="166">
        <v>100</v>
      </c>
      <c r="K217" s="41">
        <v>0</v>
      </c>
      <c r="L217" s="39">
        <v>0</v>
      </c>
      <c r="M217" s="120">
        <f t="shared" si="16"/>
        <v>900</v>
      </c>
      <c r="N217" s="121" t="s">
        <v>119</v>
      </c>
      <c r="O217" s="122"/>
      <c r="P217" s="123" t="s">
        <v>46</v>
      </c>
      <c r="Q217" s="177" t="s">
        <v>47</v>
      </c>
      <c r="R217" s="180">
        <v>0</v>
      </c>
      <c r="S217" s="182">
        <v>0</v>
      </c>
      <c r="T217" s="145">
        <v>0</v>
      </c>
      <c r="U217" s="32">
        <v>41762</v>
      </c>
      <c r="V217" s="32">
        <v>41768</v>
      </c>
    </row>
    <row r="218" spans="1:22" ht="15.75">
      <c r="A218" s="60">
        <v>6769</v>
      </c>
      <c r="B218" s="36" t="s">
        <v>258</v>
      </c>
      <c r="C218" s="36" t="s">
        <v>259</v>
      </c>
      <c r="D218" s="36" t="s">
        <v>260</v>
      </c>
      <c r="E218" s="37">
        <v>1000</v>
      </c>
      <c r="F218" s="38">
        <v>0</v>
      </c>
      <c r="G218" s="38">
        <f t="shared" si="18"/>
        <v>1000</v>
      </c>
      <c r="H218" s="39">
        <v>0</v>
      </c>
      <c r="I218" s="38">
        <f t="shared" si="19"/>
        <v>1000</v>
      </c>
      <c r="J218" s="41">
        <v>1</v>
      </c>
      <c r="K218" s="41">
        <v>0</v>
      </c>
      <c r="L218" s="39">
        <v>0</v>
      </c>
      <c r="M218" s="38">
        <f t="shared" si="16"/>
        <v>999</v>
      </c>
      <c r="N218" s="62" t="s">
        <v>119</v>
      </c>
      <c r="O218" s="63"/>
      <c r="P218" s="61" t="s">
        <v>46</v>
      </c>
      <c r="Q218" s="170" t="s">
        <v>47</v>
      </c>
      <c r="R218" s="180">
        <v>0</v>
      </c>
      <c r="S218" s="182">
        <v>0</v>
      </c>
      <c r="T218" s="145">
        <v>0</v>
      </c>
      <c r="U218" s="32">
        <v>41762</v>
      </c>
      <c r="V218" s="32">
        <v>41768</v>
      </c>
    </row>
    <row r="219" spans="1:22" ht="15.75">
      <c r="A219" s="60">
        <v>24253</v>
      </c>
      <c r="B219" s="36" t="s">
        <v>369</v>
      </c>
      <c r="C219" s="36" t="s">
        <v>868</v>
      </c>
      <c r="D219" s="36" t="s">
        <v>639</v>
      </c>
      <c r="E219" s="37">
        <v>1000</v>
      </c>
      <c r="F219" s="38">
        <v>0</v>
      </c>
      <c r="G219" s="38">
        <f t="shared" si="18"/>
        <v>1000</v>
      </c>
      <c r="H219" s="39">
        <v>0</v>
      </c>
      <c r="I219" s="38">
        <f t="shared" si="19"/>
        <v>1000</v>
      </c>
      <c r="J219" s="41">
        <v>0</v>
      </c>
      <c r="K219" s="41">
        <v>0</v>
      </c>
      <c r="L219" s="39">
        <v>0</v>
      </c>
      <c r="M219" s="38">
        <f t="shared" si="16"/>
        <v>1000</v>
      </c>
      <c r="N219" s="62" t="s">
        <v>119</v>
      </c>
      <c r="O219" s="63"/>
      <c r="P219" s="61" t="s">
        <v>42</v>
      </c>
      <c r="Q219" s="170" t="s">
        <v>43</v>
      </c>
      <c r="R219" s="180">
        <v>0</v>
      </c>
      <c r="S219" s="182">
        <v>0</v>
      </c>
      <c r="T219" s="145">
        <v>0</v>
      </c>
      <c r="U219" s="32">
        <v>41762</v>
      </c>
      <c r="V219" s="32">
        <v>41768</v>
      </c>
    </row>
    <row r="220" spans="1:22" ht="15.75">
      <c r="A220" s="60">
        <v>10413</v>
      </c>
      <c r="B220" s="36" t="s">
        <v>382</v>
      </c>
      <c r="C220" s="36" t="s">
        <v>383</v>
      </c>
      <c r="D220" s="36" t="s">
        <v>384</v>
      </c>
      <c r="E220" s="37">
        <v>1000</v>
      </c>
      <c r="F220" s="38">
        <v>0</v>
      </c>
      <c r="G220" s="38">
        <f t="shared" si="18"/>
        <v>1000</v>
      </c>
      <c r="H220" s="39">
        <v>0</v>
      </c>
      <c r="I220" s="38">
        <f t="shared" si="19"/>
        <v>1000</v>
      </c>
      <c r="J220" s="41">
        <v>1</v>
      </c>
      <c r="K220" s="41">
        <v>0</v>
      </c>
      <c r="L220" s="39">
        <v>0</v>
      </c>
      <c r="M220" s="38">
        <f t="shared" ref="M220:M259" si="20">I220-J220-K220-L220</f>
        <v>999</v>
      </c>
      <c r="N220" s="62" t="s">
        <v>119</v>
      </c>
      <c r="O220" s="63"/>
      <c r="P220" s="61" t="s">
        <v>46</v>
      </c>
      <c r="Q220" s="170" t="s">
        <v>83</v>
      </c>
      <c r="R220" s="180">
        <v>0</v>
      </c>
      <c r="S220" s="182">
        <v>0</v>
      </c>
      <c r="T220" s="145">
        <v>0</v>
      </c>
      <c r="U220" s="32">
        <v>41762</v>
      </c>
      <c r="V220" s="32">
        <v>41768</v>
      </c>
    </row>
    <row r="221" spans="1:22" ht="15.75">
      <c r="A221" s="60">
        <v>21160</v>
      </c>
      <c r="B221" s="60" t="s">
        <v>869</v>
      </c>
      <c r="C221" s="60" t="s">
        <v>870</v>
      </c>
      <c r="D221" s="60" t="s">
        <v>871</v>
      </c>
      <c r="E221" s="37">
        <v>1000</v>
      </c>
      <c r="F221" s="38">
        <v>0</v>
      </c>
      <c r="G221" s="38">
        <f t="shared" si="18"/>
        <v>1000</v>
      </c>
      <c r="H221" s="39">
        <v>0</v>
      </c>
      <c r="I221" s="38">
        <f t="shared" si="19"/>
        <v>1000</v>
      </c>
      <c r="J221" s="41">
        <v>1</v>
      </c>
      <c r="K221" s="41">
        <v>0</v>
      </c>
      <c r="L221" s="39">
        <v>0</v>
      </c>
      <c r="M221" s="38">
        <f t="shared" si="20"/>
        <v>999</v>
      </c>
      <c r="N221" s="62" t="s">
        <v>119</v>
      </c>
      <c r="O221" s="63"/>
      <c r="P221" s="61" t="s">
        <v>46</v>
      </c>
      <c r="Q221" s="170" t="s">
        <v>83</v>
      </c>
      <c r="R221" s="180">
        <v>0</v>
      </c>
      <c r="S221" s="182">
        <v>0</v>
      </c>
      <c r="T221" s="145">
        <v>0</v>
      </c>
      <c r="U221" s="32">
        <v>41762</v>
      </c>
      <c r="V221" s="32">
        <v>41768</v>
      </c>
    </row>
    <row r="222" spans="1:22" ht="15.75">
      <c r="A222" s="60">
        <v>40911</v>
      </c>
      <c r="B222" s="36" t="s">
        <v>385</v>
      </c>
      <c r="C222" s="36" t="s">
        <v>72</v>
      </c>
      <c r="D222" s="36" t="s">
        <v>44</v>
      </c>
      <c r="E222" s="37">
        <v>1000</v>
      </c>
      <c r="F222" s="38">
        <v>0</v>
      </c>
      <c r="G222" s="38">
        <f t="shared" si="18"/>
        <v>1000</v>
      </c>
      <c r="H222" s="39">
        <v>0</v>
      </c>
      <c r="I222" s="38">
        <f t="shared" si="19"/>
        <v>1000</v>
      </c>
      <c r="J222" s="41">
        <v>1</v>
      </c>
      <c r="K222" s="41">
        <v>0</v>
      </c>
      <c r="L222" s="39">
        <v>0</v>
      </c>
      <c r="M222" s="38">
        <f t="shared" si="20"/>
        <v>999</v>
      </c>
      <c r="N222" s="41" t="s">
        <v>119</v>
      </c>
      <c r="O222" s="41"/>
      <c r="P222" s="42" t="s">
        <v>42</v>
      </c>
      <c r="Q222" s="170" t="s">
        <v>43</v>
      </c>
      <c r="R222" s="180">
        <v>0</v>
      </c>
      <c r="S222" s="182">
        <v>0</v>
      </c>
      <c r="T222" s="145">
        <v>0</v>
      </c>
      <c r="U222" s="32">
        <v>41762</v>
      </c>
      <c r="V222" s="32">
        <v>41768</v>
      </c>
    </row>
    <row r="223" spans="1:22" ht="15.75">
      <c r="A223" s="60">
        <v>13468</v>
      </c>
      <c r="B223" s="36" t="s">
        <v>872</v>
      </c>
      <c r="C223" s="36" t="s">
        <v>873</v>
      </c>
      <c r="D223" s="36" t="s">
        <v>874</v>
      </c>
      <c r="E223" s="37">
        <v>1000</v>
      </c>
      <c r="F223" s="38">
        <v>0</v>
      </c>
      <c r="G223" s="38">
        <f t="shared" si="18"/>
        <v>1000</v>
      </c>
      <c r="H223" s="39">
        <v>0</v>
      </c>
      <c r="I223" s="38">
        <f t="shared" si="19"/>
        <v>1000</v>
      </c>
      <c r="J223" s="41">
        <v>0</v>
      </c>
      <c r="K223" s="41">
        <v>0</v>
      </c>
      <c r="L223" s="39">
        <v>0</v>
      </c>
      <c r="M223" s="38">
        <f t="shared" si="20"/>
        <v>1000</v>
      </c>
      <c r="N223" s="63" t="s">
        <v>119</v>
      </c>
      <c r="O223" s="63"/>
      <c r="P223" s="61" t="s">
        <v>46</v>
      </c>
      <c r="Q223" s="170" t="s">
        <v>83</v>
      </c>
      <c r="R223" s="180">
        <v>0</v>
      </c>
      <c r="S223" s="182">
        <v>0</v>
      </c>
      <c r="T223" s="145">
        <v>0</v>
      </c>
      <c r="U223" s="32">
        <v>41762</v>
      </c>
      <c r="V223" s="32">
        <v>41768</v>
      </c>
    </row>
    <row r="224" spans="1:22" ht="15.75">
      <c r="A224" s="60">
        <v>27870</v>
      </c>
      <c r="B224" s="36" t="s">
        <v>875</v>
      </c>
      <c r="C224" s="36" t="s">
        <v>876</v>
      </c>
      <c r="D224" s="36" t="s">
        <v>85</v>
      </c>
      <c r="E224" s="37">
        <v>1000</v>
      </c>
      <c r="F224" s="38">
        <v>0</v>
      </c>
      <c r="G224" s="38">
        <f t="shared" si="18"/>
        <v>1000</v>
      </c>
      <c r="H224" s="39">
        <v>0</v>
      </c>
      <c r="I224" s="38">
        <f t="shared" si="19"/>
        <v>1000</v>
      </c>
      <c r="J224" s="41">
        <v>0</v>
      </c>
      <c r="K224" s="41">
        <v>0</v>
      </c>
      <c r="L224" s="39">
        <v>0</v>
      </c>
      <c r="M224" s="38">
        <f t="shared" si="20"/>
        <v>1000</v>
      </c>
      <c r="N224" s="63" t="s">
        <v>119</v>
      </c>
      <c r="O224" s="62"/>
      <c r="P224" s="42" t="s">
        <v>46</v>
      </c>
      <c r="Q224" s="170" t="s">
        <v>47</v>
      </c>
      <c r="R224" s="180">
        <v>0</v>
      </c>
      <c r="S224" s="182">
        <v>0</v>
      </c>
      <c r="T224" s="145">
        <v>0</v>
      </c>
      <c r="U224" s="32">
        <v>41762</v>
      </c>
      <c r="V224" s="32">
        <v>41768</v>
      </c>
    </row>
    <row r="225" spans="1:22" ht="15.75">
      <c r="A225" s="71">
        <v>51364</v>
      </c>
      <c r="B225" s="72" t="s">
        <v>877</v>
      </c>
      <c r="C225" s="72" t="s">
        <v>878</v>
      </c>
      <c r="D225" s="72" t="s">
        <v>879</v>
      </c>
      <c r="E225" s="73">
        <v>1000</v>
      </c>
      <c r="F225" s="135">
        <v>0</v>
      </c>
      <c r="G225" s="135">
        <f t="shared" ref="G225:G259" si="21">E225-F225</f>
        <v>1000</v>
      </c>
      <c r="H225" s="74">
        <v>0</v>
      </c>
      <c r="I225" s="135">
        <f t="shared" ref="I225:I259" si="22">G225-H225</f>
        <v>1000</v>
      </c>
      <c r="J225" s="167">
        <f>1+500</f>
        <v>501</v>
      </c>
      <c r="K225" s="41">
        <v>0</v>
      </c>
      <c r="L225" s="39">
        <v>0</v>
      </c>
      <c r="M225" s="135">
        <f t="shared" si="20"/>
        <v>499</v>
      </c>
      <c r="N225" s="136" t="s">
        <v>119</v>
      </c>
      <c r="O225" s="137"/>
      <c r="P225" s="138" t="s">
        <v>46</v>
      </c>
      <c r="Q225" s="178" t="s">
        <v>47</v>
      </c>
      <c r="R225" s="180">
        <v>0</v>
      </c>
      <c r="S225" s="182">
        <v>0</v>
      </c>
      <c r="T225" s="145">
        <v>0</v>
      </c>
      <c r="U225" s="32">
        <v>41762</v>
      </c>
      <c r="V225" s="32">
        <v>41768</v>
      </c>
    </row>
    <row r="226" spans="1:22" ht="15.75">
      <c r="A226" s="60">
        <v>14873</v>
      </c>
      <c r="B226" s="36" t="s">
        <v>347</v>
      </c>
      <c r="C226" s="36" t="s">
        <v>348</v>
      </c>
      <c r="D226" s="36" t="s">
        <v>48</v>
      </c>
      <c r="E226" s="37">
        <v>1000</v>
      </c>
      <c r="F226" s="38">
        <v>0</v>
      </c>
      <c r="G226" s="38">
        <f t="shared" si="21"/>
        <v>1000</v>
      </c>
      <c r="H226" s="39">
        <v>0</v>
      </c>
      <c r="I226" s="38">
        <f t="shared" si="22"/>
        <v>1000</v>
      </c>
      <c r="J226" s="41">
        <v>1</v>
      </c>
      <c r="K226" s="41">
        <v>0</v>
      </c>
      <c r="L226" s="39">
        <v>0</v>
      </c>
      <c r="M226" s="38">
        <f t="shared" si="20"/>
        <v>999</v>
      </c>
      <c r="N226" s="41" t="s">
        <v>119</v>
      </c>
      <c r="O226" s="41"/>
      <c r="P226" s="61" t="s">
        <v>46</v>
      </c>
      <c r="Q226" s="170" t="s">
        <v>47</v>
      </c>
      <c r="R226" s="180">
        <v>0</v>
      </c>
      <c r="S226" s="182">
        <v>0</v>
      </c>
      <c r="T226" s="145">
        <v>0</v>
      </c>
      <c r="U226" s="32">
        <v>41762</v>
      </c>
      <c r="V226" s="32">
        <v>41768</v>
      </c>
    </row>
    <row r="227" spans="1:22" ht="15.75">
      <c r="A227" s="60">
        <v>4920</v>
      </c>
      <c r="B227" s="36" t="s">
        <v>880</v>
      </c>
      <c r="C227" s="36" t="s">
        <v>881</v>
      </c>
      <c r="D227" s="36" t="s">
        <v>882</v>
      </c>
      <c r="E227" s="37">
        <v>1000</v>
      </c>
      <c r="F227" s="38">
        <v>0</v>
      </c>
      <c r="G227" s="38">
        <f t="shared" si="21"/>
        <v>1000</v>
      </c>
      <c r="H227" s="39">
        <v>0</v>
      </c>
      <c r="I227" s="38">
        <f t="shared" si="22"/>
        <v>1000</v>
      </c>
      <c r="J227" s="41">
        <v>0</v>
      </c>
      <c r="K227" s="41">
        <v>0</v>
      </c>
      <c r="L227" s="39">
        <v>0</v>
      </c>
      <c r="M227" s="38">
        <f t="shared" si="20"/>
        <v>1000</v>
      </c>
      <c r="N227" s="62" t="s">
        <v>119</v>
      </c>
      <c r="O227" s="63"/>
      <c r="P227" s="61" t="s">
        <v>46</v>
      </c>
      <c r="Q227" s="170" t="s">
        <v>83</v>
      </c>
      <c r="R227" s="180">
        <v>0</v>
      </c>
      <c r="S227" s="182">
        <v>0</v>
      </c>
      <c r="T227" s="145">
        <v>0</v>
      </c>
      <c r="U227" s="32">
        <v>41762</v>
      </c>
      <c r="V227" s="32">
        <v>41768</v>
      </c>
    </row>
    <row r="228" spans="1:22" ht="15.75">
      <c r="A228" s="66">
        <v>37984</v>
      </c>
      <c r="B228" s="41" t="s">
        <v>883</v>
      </c>
      <c r="C228" s="41" t="s">
        <v>72</v>
      </c>
      <c r="D228" s="41" t="s">
        <v>884</v>
      </c>
      <c r="E228" s="37">
        <v>1000</v>
      </c>
      <c r="F228" s="38">
        <v>0</v>
      </c>
      <c r="G228" s="38">
        <f t="shared" si="21"/>
        <v>1000</v>
      </c>
      <c r="H228" s="39">
        <v>0</v>
      </c>
      <c r="I228" s="38">
        <f t="shared" si="22"/>
        <v>1000</v>
      </c>
      <c r="J228" s="41">
        <v>0</v>
      </c>
      <c r="K228" s="41">
        <v>0</v>
      </c>
      <c r="L228" s="39">
        <v>0</v>
      </c>
      <c r="M228" s="38">
        <f t="shared" si="20"/>
        <v>1000</v>
      </c>
      <c r="N228" s="41" t="s">
        <v>119</v>
      </c>
      <c r="O228" s="41"/>
      <c r="P228" s="61" t="s">
        <v>46</v>
      </c>
      <c r="Q228" s="170" t="s">
        <v>67</v>
      </c>
      <c r="R228" s="180">
        <v>0</v>
      </c>
      <c r="S228" s="182">
        <v>0</v>
      </c>
      <c r="T228" s="145">
        <v>0</v>
      </c>
      <c r="U228" s="32">
        <v>41762</v>
      </c>
      <c r="V228" s="32">
        <v>41768</v>
      </c>
    </row>
    <row r="229" spans="1:22" ht="15.75">
      <c r="A229" s="66">
        <v>17951</v>
      </c>
      <c r="B229" s="65" t="s">
        <v>885</v>
      </c>
      <c r="C229" s="41" t="s">
        <v>886</v>
      </c>
      <c r="D229" s="41" t="s">
        <v>887</v>
      </c>
      <c r="E229" s="37">
        <v>1000</v>
      </c>
      <c r="F229" s="38">
        <v>0</v>
      </c>
      <c r="G229" s="38">
        <f t="shared" si="21"/>
        <v>1000</v>
      </c>
      <c r="H229" s="39">
        <v>0</v>
      </c>
      <c r="I229" s="38">
        <f t="shared" si="22"/>
        <v>1000</v>
      </c>
      <c r="J229" s="41">
        <v>1</v>
      </c>
      <c r="K229" s="41">
        <v>0</v>
      </c>
      <c r="L229" s="39">
        <v>0</v>
      </c>
      <c r="M229" s="38">
        <f t="shared" si="20"/>
        <v>999</v>
      </c>
      <c r="N229" s="62" t="s">
        <v>119</v>
      </c>
      <c r="O229" s="63"/>
      <c r="P229" s="61" t="s">
        <v>46</v>
      </c>
      <c r="Q229" s="170" t="s">
        <v>83</v>
      </c>
      <c r="R229" s="180">
        <v>0</v>
      </c>
      <c r="S229" s="182">
        <v>0</v>
      </c>
      <c r="T229" s="145">
        <v>0</v>
      </c>
      <c r="U229" s="32">
        <v>41762</v>
      </c>
      <c r="V229" s="32">
        <v>41768</v>
      </c>
    </row>
    <row r="230" spans="1:22" ht="15.75">
      <c r="A230" s="60">
        <v>22002</v>
      </c>
      <c r="B230" s="36" t="s">
        <v>141</v>
      </c>
      <c r="C230" s="36" t="s">
        <v>373</v>
      </c>
      <c r="D230" s="36" t="s">
        <v>374</v>
      </c>
      <c r="E230" s="37">
        <v>1000</v>
      </c>
      <c r="F230" s="38">
        <v>0</v>
      </c>
      <c r="G230" s="38">
        <f t="shared" si="21"/>
        <v>1000</v>
      </c>
      <c r="H230" s="39">
        <v>0</v>
      </c>
      <c r="I230" s="38">
        <f t="shared" si="22"/>
        <v>1000</v>
      </c>
      <c r="J230" s="41">
        <v>1</v>
      </c>
      <c r="K230" s="41">
        <v>0</v>
      </c>
      <c r="L230" s="39">
        <v>0</v>
      </c>
      <c r="M230" s="38">
        <f t="shared" si="20"/>
        <v>999</v>
      </c>
      <c r="N230" s="62" t="s">
        <v>119</v>
      </c>
      <c r="O230" s="63"/>
      <c r="P230" s="61" t="s">
        <v>64</v>
      </c>
      <c r="Q230" s="170" t="s">
        <v>65</v>
      </c>
      <c r="R230" s="180">
        <v>0</v>
      </c>
      <c r="S230" s="182">
        <v>0</v>
      </c>
      <c r="T230" s="145">
        <v>0</v>
      </c>
      <c r="U230" s="32">
        <v>41762</v>
      </c>
      <c r="V230" s="32">
        <v>41768</v>
      </c>
    </row>
    <row r="231" spans="1:22" ht="15.75">
      <c r="A231" s="60">
        <v>22859</v>
      </c>
      <c r="B231" s="36" t="s">
        <v>30</v>
      </c>
      <c r="C231" s="36" t="s">
        <v>31</v>
      </c>
      <c r="D231" s="36" t="s">
        <v>32</v>
      </c>
      <c r="E231" s="37">
        <v>1000</v>
      </c>
      <c r="F231" s="38">
        <v>0</v>
      </c>
      <c r="G231" s="38">
        <f t="shared" si="21"/>
        <v>1000</v>
      </c>
      <c r="H231" s="39">
        <v>0</v>
      </c>
      <c r="I231" s="38">
        <f t="shared" si="22"/>
        <v>1000</v>
      </c>
      <c r="J231" s="41">
        <v>0</v>
      </c>
      <c r="K231" s="41">
        <v>0</v>
      </c>
      <c r="L231" s="39">
        <v>0</v>
      </c>
      <c r="M231" s="38">
        <f t="shared" si="20"/>
        <v>1000</v>
      </c>
      <c r="N231" s="62" t="s">
        <v>119</v>
      </c>
      <c r="O231" s="63"/>
      <c r="P231" s="61" t="s">
        <v>46</v>
      </c>
      <c r="Q231" s="170" t="s">
        <v>83</v>
      </c>
      <c r="R231" s="180">
        <v>0</v>
      </c>
      <c r="S231" s="182">
        <v>0</v>
      </c>
      <c r="T231" s="145">
        <v>0</v>
      </c>
      <c r="U231" s="32">
        <v>41762</v>
      </c>
      <c r="V231" s="32">
        <v>41768</v>
      </c>
    </row>
    <row r="232" spans="1:22" ht="15.75">
      <c r="A232" s="60">
        <v>40706</v>
      </c>
      <c r="B232" s="36" t="s">
        <v>126</v>
      </c>
      <c r="C232" s="36" t="s">
        <v>378</v>
      </c>
      <c r="D232" s="36" t="s">
        <v>139</v>
      </c>
      <c r="E232" s="37">
        <v>1000</v>
      </c>
      <c r="F232" s="38">
        <v>0</v>
      </c>
      <c r="G232" s="38">
        <f t="shared" si="21"/>
        <v>1000</v>
      </c>
      <c r="H232" s="39">
        <v>0</v>
      </c>
      <c r="I232" s="38">
        <f t="shared" si="22"/>
        <v>1000</v>
      </c>
      <c r="J232" s="41">
        <v>0</v>
      </c>
      <c r="K232" s="41">
        <v>0</v>
      </c>
      <c r="L232" s="39">
        <v>0</v>
      </c>
      <c r="M232" s="38">
        <f t="shared" si="20"/>
        <v>1000</v>
      </c>
      <c r="N232" s="65" t="s">
        <v>119</v>
      </c>
      <c r="O232" s="41"/>
      <c r="P232" s="42" t="s">
        <v>46</v>
      </c>
      <c r="Q232" s="169" t="s">
        <v>83</v>
      </c>
      <c r="R232" s="180">
        <v>0</v>
      </c>
      <c r="S232" s="182">
        <v>0</v>
      </c>
      <c r="T232" s="145">
        <v>0</v>
      </c>
      <c r="U232" s="32">
        <v>41762</v>
      </c>
      <c r="V232" s="32">
        <v>41768</v>
      </c>
    </row>
    <row r="233" spans="1:22" ht="15.75">
      <c r="A233" s="60">
        <v>24247</v>
      </c>
      <c r="B233" s="36" t="s">
        <v>369</v>
      </c>
      <c r="C233" s="36" t="s">
        <v>370</v>
      </c>
      <c r="D233" s="36" t="s">
        <v>371</v>
      </c>
      <c r="E233" s="37">
        <v>1000</v>
      </c>
      <c r="F233" s="38">
        <v>0</v>
      </c>
      <c r="G233" s="38">
        <f t="shared" si="21"/>
        <v>1000</v>
      </c>
      <c r="H233" s="39">
        <v>0</v>
      </c>
      <c r="I233" s="38">
        <f t="shared" si="22"/>
        <v>1000</v>
      </c>
      <c r="J233" s="41">
        <v>0</v>
      </c>
      <c r="K233" s="41">
        <v>0</v>
      </c>
      <c r="L233" s="39">
        <v>0</v>
      </c>
      <c r="M233" s="38">
        <f t="shared" si="20"/>
        <v>1000</v>
      </c>
      <c r="N233" s="63" t="s">
        <v>119</v>
      </c>
      <c r="O233" s="63"/>
      <c r="P233" s="61" t="s">
        <v>42</v>
      </c>
      <c r="Q233" s="170" t="s">
        <v>43</v>
      </c>
      <c r="R233" s="180">
        <v>0</v>
      </c>
      <c r="S233" s="182">
        <v>0</v>
      </c>
      <c r="T233" s="145">
        <v>0</v>
      </c>
      <c r="U233" s="32">
        <v>41762</v>
      </c>
      <c r="V233" s="32">
        <v>41768</v>
      </c>
    </row>
    <row r="234" spans="1:22" ht="15.75">
      <c r="A234" s="60">
        <v>43819</v>
      </c>
      <c r="B234" s="36" t="s">
        <v>129</v>
      </c>
      <c r="C234" s="36" t="s">
        <v>150</v>
      </c>
      <c r="D234" s="36" t="s">
        <v>28</v>
      </c>
      <c r="E234" s="37">
        <v>1000</v>
      </c>
      <c r="F234" s="38">
        <v>0</v>
      </c>
      <c r="G234" s="38">
        <f t="shared" si="21"/>
        <v>1000</v>
      </c>
      <c r="H234" s="39">
        <v>0</v>
      </c>
      <c r="I234" s="38">
        <f t="shared" si="22"/>
        <v>1000</v>
      </c>
      <c r="J234" s="41">
        <v>1</v>
      </c>
      <c r="K234" s="41">
        <v>0</v>
      </c>
      <c r="L234" s="39">
        <v>0</v>
      </c>
      <c r="M234" s="38">
        <f t="shared" si="20"/>
        <v>999</v>
      </c>
      <c r="N234" s="62" t="s">
        <v>119</v>
      </c>
      <c r="O234" s="63"/>
      <c r="P234" s="61" t="s">
        <v>42</v>
      </c>
      <c r="Q234" s="170" t="s">
        <v>148</v>
      </c>
      <c r="R234" s="180">
        <v>0</v>
      </c>
      <c r="S234" s="182">
        <v>0</v>
      </c>
      <c r="T234" s="145">
        <v>0</v>
      </c>
      <c r="U234" s="32">
        <v>41762</v>
      </c>
      <c r="V234" s="32">
        <v>41768</v>
      </c>
    </row>
    <row r="235" spans="1:22" ht="15.75">
      <c r="A235" s="36">
        <v>307</v>
      </c>
      <c r="B235" s="40" t="s">
        <v>82</v>
      </c>
      <c r="C235" s="40" t="s">
        <v>888</v>
      </c>
      <c r="D235" s="40" t="s">
        <v>82</v>
      </c>
      <c r="E235" s="37">
        <v>1000</v>
      </c>
      <c r="F235" s="38">
        <v>0</v>
      </c>
      <c r="G235" s="38">
        <f t="shared" si="21"/>
        <v>1000</v>
      </c>
      <c r="H235" s="39">
        <v>0</v>
      </c>
      <c r="I235" s="38">
        <f t="shared" si="22"/>
        <v>1000</v>
      </c>
      <c r="J235" s="41">
        <v>1</v>
      </c>
      <c r="K235" s="41">
        <v>0</v>
      </c>
      <c r="L235" s="39">
        <v>0</v>
      </c>
      <c r="M235" s="38">
        <f t="shared" si="20"/>
        <v>999</v>
      </c>
      <c r="N235" s="62" t="s">
        <v>119</v>
      </c>
      <c r="O235" s="63"/>
      <c r="P235" s="61" t="s">
        <v>42</v>
      </c>
      <c r="Q235" s="170" t="s">
        <v>830</v>
      </c>
      <c r="R235" s="180">
        <v>0</v>
      </c>
      <c r="S235" s="182">
        <v>0</v>
      </c>
      <c r="T235" s="145">
        <v>0</v>
      </c>
      <c r="U235" s="32">
        <v>41762</v>
      </c>
      <c r="V235" s="32">
        <v>41768</v>
      </c>
    </row>
    <row r="236" spans="1:22" ht="15.75">
      <c r="A236" s="72">
        <v>40592</v>
      </c>
      <c r="B236" s="168" t="s">
        <v>379</v>
      </c>
      <c r="C236" s="168" t="s">
        <v>312</v>
      </c>
      <c r="D236" s="168" t="s">
        <v>86</v>
      </c>
      <c r="E236" s="73">
        <v>1000</v>
      </c>
      <c r="F236" s="135">
        <v>0</v>
      </c>
      <c r="G236" s="135">
        <f t="shared" si="21"/>
        <v>1000</v>
      </c>
      <c r="H236" s="74">
        <v>0</v>
      </c>
      <c r="I236" s="135">
        <f t="shared" si="22"/>
        <v>1000</v>
      </c>
      <c r="J236" s="167">
        <v>500</v>
      </c>
      <c r="K236" s="41">
        <v>0</v>
      </c>
      <c r="L236" s="39">
        <v>0</v>
      </c>
      <c r="M236" s="135">
        <f t="shared" si="20"/>
        <v>500</v>
      </c>
      <c r="N236" s="137" t="s">
        <v>119</v>
      </c>
      <c r="O236" s="137"/>
      <c r="P236" s="138" t="s">
        <v>46</v>
      </c>
      <c r="Q236" s="178" t="s">
        <v>67</v>
      </c>
      <c r="R236" s="180">
        <v>0</v>
      </c>
      <c r="S236" s="182">
        <v>0</v>
      </c>
      <c r="T236" s="145">
        <v>0</v>
      </c>
      <c r="U236" s="32">
        <v>41762</v>
      </c>
      <c r="V236" s="32">
        <v>41768</v>
      </c>
    </row>
    <row r="237" spans="1:22" ht="15.75">
      <c r="A237" s="60">
        <v>273</v>
      </c>
      <c r="B237" s="36" t="s">
        <v>82</v>
      </c>
      <c r="C237" s="36" t="s">
        <v>271</v>
      </c>
      <c r="D237" s="36" t="s">
        <v>82</v>
      </c>
      <c r="E237" s="37">
        <v>1000</v>
      </c>
      <c r="F237" s="38">
        <v>0</v>
      </c>
      <c r="G237" s="38">
        <f t="shared" si="21"/>
        <v>1000</v>
      </c>
      <c r="H237" s="39">
        <v>0</v>
      </c>
      <c r="I237" s="38">
        <f t="shared" si="22"/>
        <v>1000</v>
      </c>
      <c r="J237" s="41">
        <v>0</v>
      </c>
      <c r="K237" s="41">
        <v>0</v>
      </c>
      <c r="L237" s="39">
        <v>0</v>
      </c>
      <c r="M237" s="38">
        <f t="shared" si="20"/>
        <v>1000</v>
      </c>
      <c r="N237" s="62" t="s">
        <v>119</v>
      </c>
      <c r="O237" s="63"/>
      <c r="P237" s="61" t="s">
        <v>64</v>
      </c>
      <c r="Q237" s="170" t="s">
        <v>70</v>
      </c>
      <c r="R237" s="180">
        <v>0</v>
      </c>
      <c r="S237" s="182">
        <v>0</v>
      </c>
      <c r="T237" s="145">
        <v>0</v>
      </c>
      <c r="U237" s="32">
        <v>41762</v>
      </c>
      <c r="V237" s="32">
        <v>41768</v>
      </c>
    </row>
    <row r="238" spans="1:22" ht="15.75">
      <c r="A238" s="60">
        <v>70736</v>
      </c>
      <c r="B238" s="60" t="s">
        <v>889</v>
      </c>
      <c r="C238" s="60" t="s">
        <v>890</v>
      </c>
      <c r="D238" s="60" t="s">
        <v>82</v>
      </c>
      <c r="E238" s="37">
        <v>1200</v>
      </c>
      <c r="F238" s="38">
        <v>0</v>
      </c>
      <c r="G238" s="38">
        <f t="shared" si="21"/>
        <v>1200</v>
      </c>
      <c r="H238" s="39">
        <v>0</v>
      </c>
      <c r="I238" s="38">
        <f t="shared" si="22"/>
        <v>1200</v>
      </c>
      <c r="J238" s="41">
        <v>2</v>
      </c>
      <c r="K238" s="41">
        <v>0</v>
      </c>
      <c r="L238" s="39">
        <v>0</v>
      </c>
      <c r="M238" s="38">
        <f t="shared" si="20"/>
        <v>1198</v>
      </c>
      <c r="N238" s="63" t="s">
        <v>119</v>
      </c>
      <c r="O238" s="62"/>
      <c r="P238" s="42" t="s">
        <v>42</v>
      </c>
      <c r="Q238" s="170" t="s">
        <v>60</v>
      </c>
      <c r="R238" s="180">
        <v>0</v>
      </c>
      <c r="S238" s="182">
        <v>0</v>
      </c>
      <c r="T238" s="145">
        <v>0</v>
      </c>
      <c r="U238" s="32">
        <v>41762</v>
      </c>
      <c r="V238" s="32">
        <v>41768</v>
      </c>
    </row>
    <row r="239" spans="1:22" ht="15.75">
      <c r="A239" s="60">
        <v>70873</v>
      </c>
      <c r="B239" s="36" t="s">
        <v>891</v>
      </c>
      <c r="C239" s="36" t="s">
        <v>892</v>
      </c>
      <c r="D239" s="36" t="s">
        <v>893</v>
      </c>
      <c r="E239" s="37">
        <v>600</v>
      </c>
      <c r="F239" s="38">
        <v>0</v>
      </c>
      <c r="G239" s="38">
        <f t="shared" si="21"/>
        <v>600</v>
      </c>
      <c r="H239" s="39">
        <v>0</v>
      </c>
      <c r="I239" s="38">
        <f t="shared" si="22"/>
        <v>600</v>
      </c>
      <c r="J239" s="41">
        <v>1</v>
      </c>
      <c r="K239" s="41">
        <v>0</v>
      </c>
      <c r="L239" s="39">
        <v>0</v>
      </c>
      <c r="M239" s="38">
        <f t="shared" si="20"/>
        <v>599</v>
      </c>
      <c r="N239" s="41" t="s">
        <v>119</v>
      </c>
      <c r="O239" s="41"/>
      <c r="P239" s="61" t="s">
        <v>42</v>
      </c>
      <c r="Q239" s="170" t="s">
        <v>47</v>
      </c>
      <c r="R239" s="180">
        <v>0</v>
      </c>
      <c r="S239" s="182">
        <v>0</v>
      </c>
      <c r="T239" s="145">
        <v>0</v>
      </c>
      <c r="U239" s="32">
        <v>41762</v>
      </c>
      <c r="V239" s="32">
        <v>41768</v>
      </c>
    </row>
    <row r="240" spans="1:22" ht="15.75">
      <c r="A240" s="36">
        <v>70872</v>
      </c>
      <c r="B240" s="40" t="s">
        <v>894</v>
      </c>
      <c r="C240" s="40" t="s">
        <v>895</v>
      </c>
      <c r="D240" s="40" t="s">
        <v>371</v>
      </c>
      <c r="E240" s="41">
        <v>600</v>
      </c>
      <c r="F240" s="38">
        <v>0</v>
      </c>
      <c r="G240" s="38">
        <f t="shared" si="21"/>
        <v>600</v>
      </c>
      <c r="H240" s="41">
        <v>0</v>
      </c>
      <c r="I240" s="38">
        <f t="shared" si="22"/>
        <v>600</v>
      </c>
      <c r="J240" s="41">
        <v>1</v>
      </c>
      <c r="K240" s="41">
        <v>0</v>
      </c>
      <c r="L240" s="39">
        <v>0</v>
      </c>
      <c r="M240" s="38">
        <f t="shared" si="20"/>
        <v>599</v>
      </c>
      <c r="N240" s="62" t="s">
        <v>119</v>
      </c>
      <c r="O240" s="63"/>
      <c r="P240" s="61" t="s">
        <v>42</v>
      </c>
      <c r="Q240" s="170" t="s">
        <v>47</v>
      </c>
      <c r="R240" s="180">
        <v>0</v>
      </c>
      <c r="S240" s="182">
        <v>0</v>
      </c>
      <c r="T240" s="145">
        <v>0</v>
      </c>
      <c r="U240" s="32">
        <v>41762</v>
      </c>
      <c r="V240" s="32">
        <v>41768</v>
      </c>
    </row>
    <row r="241" spans="1:22" ht="15.75">
      <c r="A241" s="60">
        <v>70870</v>
      </c>
      <c r="B241" s="36" t="s">
        <v>896</v>
      </c>
      <c r="C241" s="36" t="s">
        <v>897</v>
      </c>
      <c r="D241" s="36" t="s">
        <v>898</v>
      </c>
      <c r="E241" s="37">
        <v>600</v>
      </c>
      <c r="F241" s="38">
        <v>0</v>
      </c>
      <c r="G241" s="38">
        <f t="shared" si="21"/>
        <v>600</v>
      </c>
      <c r="H241" s="39">
        <v>0</v>
      </c>
      <c r="I241" s="38">
        <f t="shared" si="22"/>
        <v>600</v>
      </c>
      <c r="J241" s="41">
        <v>1</v>
      </c>
      <c r="K241" s="41">
        <v>0</v>
      </c>
      <c r="L241" s="39">
        <v>0</v>
      </c>
      <c r="M241" s="38">
        <f t="shared" si="20"/>
        <v>599</v>
      </c>
      <c r="N241" s="62" t="s">
        <v>119</v>
      </c>
      <c r="O241" s="63"/>
      <c r="P241" s="61" t="s">
        <v>42</v>
      </c>
      <c r="Q241" s="170" t="s">
        <v>43</v>
      </c>
      <c r="R241" s="180">
        <v>0</v>
      </c>
      <c r="S241" s="182">
        <v>0</v>
      </c>
      <c r="T241" s="145">
        <v>0</v>
      </c>
      <c r="U241" s="32">
        <v>41762</v>
      </c>
      <c r="V241" s="32">
        <v>41768</v>
      </c>
    </row>
    <row r="242" spans="1:22" ht="15.75">
      <c r="A242" s="60">
        <v>70774</v>
      </c>
      <c r="B242" s="36" t="s">
        <v>272</v>
      </c>
      <c r="C242" s="36" t="s">
        <v>899</v>
      </c>
      <c r="D242" s="36" t="s">
        <v>68</v>
      </c>
      <c r="E242" s="37">
        <v>600</v>
      </c>
      <c r="F242" s="38">
        <v>0</v>
      </c>
      <c r="G242" s="38">
        <f t="shared" si="21"/>
        <v>600</v>
      </c>
      <c r="H242" s="39">
        <v>0</v>
      </c>
      <c r="I242" s="38">
        <f t="shared" si="22"/>
        <v>600</v>
      </c>
      <c r="J242" s="41">
        <v>1</v>
      </c>
      <c r="K242" s="41">
        <v>0</v>
      </c>
      <c r="L242" s="39">
        <v>0</v>
      </c>
      <c r="M242" s="38">
        <f t="shared" si="20"/>
        <v>599</v>
      </c>
      <c r="N242" s="62" t="s">
        <v>119</v>
      </c>
      <c r="O242" s="63"/>
      <c r="P242" s="61" t="s">
        <v>42</v>
      </c>
      <c r="Q242" s="170" t="s">
        <v>830</v>
      </c>
      <c r="R242" s="180">
        <v>0</v>
      </c>
      <c r="S242" s="182">
        <v>0</v>
      </c>
      <c r="T242" s="145">
        <v>0</v>
      </c>
      <c r="U242" s="32">
        <v>41762</v>
      </c>
      <c r="V242" s="32">
        <v>41768</v>
      </c>
    </row>
    <row r="243" spans="1:22" ht="15.75">
      <c r="A243" s="60">
        <v>70578</v>
      </c>
      <c r="B243" s="60" t="s">
        <v>900</v>
      </c>
      <c r="C243" s="60" t="s">
        <v>901</v>
      </c>
      <c r="D243" s="60" t="s">
        <v>357</v>
      </c>
      <c r="E243" s="37">
        <v>600</v>
      </c>
      <c r="F243" s="38">
        <v>0</v>
      </c>
      <c r="G243" s="38">
        <f t="shared" si="21"/>
        <v>600</v>
      </c>
      <c r="H243" s="39">
        <v>0</v>
      </c>
      <c r="I243" s="38">
        <f t="shared" si="22"/>
        <v>600</v>
      </c>
      <c r="J243" s="41">
        <v>1</v>
      </c>
      <c r="K243" s="41">
        <v>0</v>
      </c>
      <c r="L243" s="39">
        <v>0</v>
      </c>
      <c r="M243" s="38">
        <f t="shared" si="20"/>
        <v>599</v>
      </c>
      <c r="N243" s="62" t="s">
        <v>119</v>
      </c>
      <c r="O243" s="63"/>
      <c r="P243" s="61" t="s">
        <v>42</v>
      </c>
      <c r="Q243" s="170" t="s">
        <v>43</v>
      </c>
      <c r="R243" s="180">
        <v>0</v>
      </c>
      <c r="S243" s="182">
        <v>0</v>
      </c>
      <c r="T243" s="145">
        <v>0</v>
      </c>
      <c r="U243" s="32">
        <v>41762</v>
      </c>
      <c r="V243" s="32">
        <v>41768</v>
      </c>
    </row>
    <row r="244" spans="1:22" ht="15.75">
      <c r="A244" s="66">
        <v>70425</v>
      </c>
      <c r="B244" s="41" t="s">
        <v>902</v>
      </c>
      <c r="C244" s="41" t="s">
        <v>903</v>
      </c>
      <c r="D244" s="41" t="s">
        <v>904</v>
      </c>
      <c r="E244" s="37">
        <v>600</v>
      </c>
      <c r="F244" s="38">
        <v>0</v>
      </c>
      <c r="G244" s="38">
        <f t="shared" si="21"/>
        <v>600</v>
      </c>
      <c r="H244" s="39">
        <v>0</v>
      </c>
      <c r="I244" s="38">
        <f t="shared" si="22"/>
        <v>600</v>
      </c>
      <c r="J244" s="41">
        <v>1</v>
      </c>
      <c r="K244" s="41">
        <v>0</v>
      </c>
      <c r="L244" s="39">
        <v>0</v>
      </c>
      <c r="M244" s="38">
        <f t="shared" si="20"/>
        <v>599</v>
      </c>
      <c r="N244" s="62" t="s">
        <v>119</v>
      </c>
      <c r="O244" s="63"/>
      <c r="P244" s="61" t="s">
        <v>42</v>
      </c>
      <c r="Q244" s="170" t="s">
        <v>43</v>
      </c>
      <c r="R244" s="180">
        <v>0</v>
      </c>
      <c r="S244" s="182">
        <v>0</v>
      </c>
      <c r="T244" s="145">
        <v>0</v>
      </c>
      <c r="U244" s="32">
        <v>41762</v>
      </c>
      <c r="V244" s="32">
        <v>41768</v>
      </c>
    </row>
    <row r="245" spans="1:22" ht="15.75">
      <c r="A245" s="60">
        <v>5237</v>
      </c>
      <c r="B245" s="36" t="s">
        <v>905</v>
      </c>
      <c r="C245" s="36" t="s">
        <v>906</v>
      </c>
      <c r="D245" s="36" t="s">
        <v>907</v>
      </c>
      <c r="E245" s="37">
        <v>3000</v>
      </c>
      <c r="F245" s="38">
        <v>0</v>
      </c>
      <c r="G245" s="38">
        <f t="shared" si="21"/>
        <v>3000</v>
      </c>
      <c r="H245" s="39">
        <v>0</v>
      </c>
      <c r="I245" s="38">
        <f t="shared" si="22"/>
        <v>3000</v>
      </c>
      <c r="J245" s="41">
        <v>0</v>
      </c>
      <c r="K245" s="41">
        <v>0</v>
      </c>
      <c r="L245" s="39">
        <v>0</v>
      </c>
      <c r="M245" s="38">
        <f t="shared" si="20"/>
        <v>3000</v>
      </c>
      <c r="N245" s="41" t="s">
        <v>111</v>
      </c>
      <c r="O245" s="41"/>
      <c r="P245" s="42" t="s">
        <v>46</v>
      </c>
      <c r="Q245" s="170" t="s">
        <v>83</v>
      </c>
      <c r="R245" s="180">
        <v>0</v>
      </c>
      <c r="S245" s="182">
        <v>0</v>
      </c>
      <c r="T245" s="145">
        <v>0</v>
      </c>
      <c r="U245" s="32">
        <v>41762</v>
      </c>
      <c r="V245" s="32">
        <v>41768</v>
      </c>
    </row>
    <row r="246" spans="1:22" ht="15.75">
      <c r="A246" s="60">
        <v>37005</v>
      </c>
      <c r="B246" s="36" t="s">
        <v>393</v>
      </c>
      <c r="C246" s="36" t="s">
        <v>908</v>
      </c>
      <c r="D246" s="36" t="s">
        <v>45</v>
      </c>
      <c r="E246" s="37">
        <v>2000</v>
      </c>
      <c r="F246" s="38">
        <v>0</v>
      </c>
      <c r="G246" s="38">
        <f t="shared" si="21"/>
        <v>2000</v>
      </c>
      <c r="H246" s="39">
        <v>0</v>
      </c>
      <c r="I246" s="38">
        <f t="shared" si="22"/>
        <v>2000</v>
      </c>
      <c r="J246" s="41">
        <v>2</v>
      </c>
      <c r="K246" s="41">
        <v>0</v>
      </c>
      <c r="L246" s="39">
        <v>0</v>
      </c>
      <c r="M246" s="38">
        <f t="shared" si="20"/>
        <v>1998</v>
      </c>
      <c r="N246" s="62" t="s">
        <v>111</v>
      </c>
      <c r="O246" s="63"/>
      <c r="P246" s="61" t="s">
        <v>42</v>
      </c>
      <c r="Q246" s="170" t="s">
        <v>43</v>
      </c>
      <c r="R246" s="180">
        <v>0</v>
      </c>
      <c r="S246" s="182">
        <v>0</v>
      </c>
      <c r="T246" s="145">
        <v>0</v>
      </c>
      <c r="U246" s="32">
        <v>41762</v>
      </c>
      <c r="V246" s="32">
        <v>41768</v>
      </c>
    </row>
    <row r="247" spans="1:22" ht="15.75">
      <c r="A247" s="66">
        <v>43183</v>
      </c>
      <c r="B247" s="41" t="s">
        <v>909</v>
      </c>
      <c r="C247" s="41" t="s">
        <v>910</v>
      </c>
      <c r="D247" s="41" t="s">
        <v>911</v>
      </c>
      <c r="E247" s="37">
        <v>1300</v>
      </c>
      <c r="F247" s="38">
        <v>0</v>
      </c>
      <c r="G247" s="38">
        <f t="shared" si="21"/>
        <v>1300</v>
      </c>
      <c r="H247" s="39">
        <v>0</v>
      </c>
      <c r="I247" s="38">
        <f t="shared" si="22"/>
        <v>1300</v>
      </c>
      <c r="J247" s="41">
        <f>2+1300</f>
        <v>1302</v>
      </c>
      <c r="K247" s="41">
        <v>0</v>
      </c>
      <c r="L247" s="39">
        <v>0</v>
      </c>
      <c r="M247" s="38">
        <f t="shared" si="20"/>
        <v>-2</v>
      </c>
      <c r="N247" s="63" t="s">
        <v>111</v>
      </c>
      <c r="O247" s="63"/>
      <c r="P247" s="61" t="s">
        <v>42</v>
      </c>
      <c r="Q247" s="170" t="s">
        <v>43</v>
      </c>
      <c r="R247" s="180">
        <v>0</v>
      </c>
      <c r="S247" s="182">
        <v>0</v>
      </c>
      <c r="T247" s="145">
        <v>0</v>
      </c>
      <c r="U247" s="32">
        <v>41762</v>
      </c>
      <c r="V247" s="32">
        <v>41768</v>
      </c>
    </row>
    <row r="248" spans="1:22" ht="15.75">
      <c r="A248" s="60">
        <v>4693</v>
      </c>
      <c r="B248" s="60" t="s">
        <v>912</v>
      </c>
      <c r="C248" s="60" t="s">
        <v>267</v>
      </c>
      <c r="D248" s="60" t="s">
        <v>913</v>
      </c>
      <c r="E248" s="37">
        <v>1000</v>
      </c>
      <c r="F248" s="38">
        <v>0</v>
      </c>
      <c r="G248" s="38">
        <f t="shared" si="21"/>
        <v>1000</v>
      </c>
      <c r="H248" s="39">
        <v>0</v>
      </c>
      <c r="I248" s="38">
        <f t="shared" si="22"/>
        <v>1000</v>
      </c>
      <c r="J248" s="41">
        <v>1</v>
      </c>
      <c r="K248" s="41">
        <v>0</v>
      </c>
      <c r="L248" s="39">
        <v>0</v>
      </c>
      <c r="M248" s="38">
        <f t="shared" si="20"/>
        <v>999</v>
      </c>
      <c r="N248" s="62" t="s">
        <v>111</v>
      </c>
      <c r="O248" s="63"/>
      <c r="P248" s="61" t="s">
        <v>64</v>
      </c>
      <c r="Q248" s="170" t="s">
        <v>70</v>
      </c>
      <c r="R248" s="180">
        <v>0</v>
      </c>
      <c r="S248" s="182">
        <v>0</v>
      </c>
      <c r="T248" s="145">
        <v>0</v>
      </c>
      <c r="U248" s="32">
        <v>41762</v>
      </c>
      <c r="V248" s="32">
        <v>41768</v>
      </c>
    </row>
    <row r="249" spans="1:22" ht="15.75">
      <c r="A249" s="60">
        <v>52016</v>
      </c>
      <c r="B249" s="36" t="s">
        <v>914</v>
      </c>
      <c r="C249" s="36" t="s">
        <v>915</v>
      </c>
      <c r="D249" s="36" t="s">
        <v>916</v>
      </c>
      <c r="E249" s="37">
        <v>1000</v>
      </c>
      <c r="F249" s="38">
        <v>0</v>
      </c>
      <c r="G249" s="38">
        <f t="shared" si="21"/>
        <v>1000</v>
      </c>
      <c r="H249" s="39">
        <v>0</v>
      </c>
      <c r="I249" s="38">
        <f t="shared" si="22"/>
        <v>1000</v>
      </c>
      <c r="J249" s="41">
        <v>1</v>
      </c>
      <c r="K249" s="41">
        <v>0</v>
      </c>
      <c r="L249" s="39">
        <v>0</v>
      </c>
      <c r="M249" s="38">
        <f t="shared" si="20"/>
        <v>999</v>
      </c>
      <c r="N249" s="62" t="s">
        <v>111</v>
      </c>
      <c r="O249" s="63"/>
      <c r="P249" s="61" t="s">
        <v>42</v>
      </c>
      <c r="Q249" s="170" t="s">
        <v>43</v>
      </c>
      <c r="R249" s="180">
        <v>0</v>
      </c>
      <c r="S249" s="182">
        <v>0</v>
      </c>
      <c r="T249" s="145">
        <v>0</v>
      </c>
      <c r="U249" s="32">
        <v>41762</v>
      </c>
      <c r="V249" s="32">
        <v>41768</v>
      </c>
    </row>
    <row r="250" spans="1:22" ht="15.75">
      <c r="A250" s="60">
        <v>16316</v>
      </c>
      <c r="B250" s="36" t="s">
        <v>114</v>
      </c>
      <c r="C250" s="36" t="s">
        <v>395</v>
      </c>
      <c r="D250" s="36" t="s">
        <v>82</v>
      </c>
      <c r="E250" s="37">
        <v>1000</v>
      </c>
      <c r="F250" s="38">
        <v>0</v>
      </c>
      <c r="G250" s="38">
        <f t="shared" si="21"/>
        <v>1000</v>
      </c>
      <c r="H250" s="39">
        <v>0</v>
      </c>
      <c r="I250" s="38">
        <f t="shared" si="22"/>
        <v>1000</v>
      </c>
      <c r="J250" s="41">
        <v>1</v>
      </c>
      <c r="K250" s="41">
        <v>0</v>
      </c>
      <c r="L250" s="39">
        <v>0</v>
      </c>
      <c r="M250" s="38">
        <f t="shared" si="20"/>
        <v>999</v>
      </c>
      <c r="N250" s="62" t="s">
        <v>111</v>
      </c>
      <c r="O250" s="63"/>
      <c r="P250" s="61" t="s">
        <v>42</v>
      </c>
      <c r="Q250" s="170" t="s">
        <v>61</v>
      </c>
      <c r="R250" s="180">
        <v>0</v>
      </c>
      <c r="S250" s="182">
        <v>0</v>
      </c>
      <c r="T250" s="145">
        <v>0</v>
      </c>
      <c r="U250" s="32">
        <v>41762</v>
      </c>
      <c r="V250" s="32">
        <v>41768</v>
      </c>
    </row>
    <row r="251" spans="1:22" ht="15.75">
      <c r="A251" s="60">
        <v>49726</v>
      </c>
      <c r="B251" s="36" t="s">
        <v>917</v>
      </c>
      <c r="C251" s="36" t="s">
        <v>918</v>
      </c>
      <c r="D251" s="36" t="s">
        <v>919</v>
      </c>
      <c r="E251" s="37">
        <v>1000</v>
      </c>
      <c r="F251" s="38">
        <v>0</v>
      </c>
      <c r="G251" s="38">
        <f t="shared" si="21"/>
        <v>1000</v>
      </c>
      <c r="H251" s="39">
        <v>0</v>
      </c>
      <c r="I251" s="38">
        <f t="shared" si="22"/>
        <v>1000</v>
      </c>
      <c r="J251" s="41">
        <v>1</v>
      </c>
      <c r="K251" s="41">
        <v>0</v>
      </c>
      <c r="L251" s="39">
        <v>0</v>
      </c>
      <c r="M251" s="38">
        <f t="shared" si="20"/>
        <v>999</v>
      </c>
      <c r="N251" s="63" t="s">
        <v>111</v>
      </c>
      <c r="O251" s="63"/>
      <c r="P251" s="61" t="s">
        <v>42</v>
      </c>
      <c r="Q251" s="170" t="s">
        <v>43</v>
      </c>
      <c r="R251" s="180">
        <v>0</v>
      </c>
      <c r="S251" s="182">
        <v>0</v>
      </c>
      <c r="T251" s="145">
        <v>0</v>
      </c>
      <c r="U251" s="32">
        <v>41762</v>
      </c>
      <c r="V251" s="32">
        <v>41768</v>
      </c>
    </row>
    <row r="252" spans="1:22" ht="15.75">
      <c r="A252" s="60">
        <v>47909</v>
      </c>
      <c r="B252" s="36" t="s">
        <v>920</v>
      </c>
      <c r="C252" s="36" t="s">
        <v>921</v>
      </c>
      <c r="D252" s="36" t="s">
        <v>922</v>
      </c>
      <c r="E252" s="37">
        <v>1000</v>
      </c>
      <c r="F252" s="38">
        <v>0</v>
      </c>
      <c r="G252" s="38">
        <f t="shared" si="21"/>
        <v>1000</v>
      </c>
      <c r="H252" s="39">
        <v>0</v>
      </c>
      <c r="I252" s="38">
        <f t="shared" si="22"/>
        <v>1000</v>
      </c>
      <c r="J252" s="41">
        <v>1</v>
      </c>
      <c r="K252" s="41">
        <v>0</v>
      </c>
      <c r="L252" s="39">
        <v>0</v>
      </c>
      <c r="M252" s="38">
        <f t="shared" si="20"/>
        <v>999</v>
      </c>
      <c r="N252" s="62" t="s">
        <v>111</v>
      </c>
      <c r="O252" s="63"/>
      <c r="P252" s="61" t="s">
        <v>42</v>
      </c>
      <c r="Q252" s="170" t="s">
        <v>43</v>
      </c>
      <c r="R252" s="180">
        <v>0</v>
      </c>
      <c r="S252" s="182">
        <v>0</v>
      </c>
      <c r="T252" s="145">
        <v>0</v>
      </c>
      <c r="U252" s="32">
        <v>41762</v>
      </c>
      <c r="V252" s="32">
        <v>41768</v>
      </c>
    </row>
    <row r="253" spans="1:22" ht="15.75">
      <c r="A253" s="60">
        <v>6922</v>
      </c>
      <c r="B253" s="36" t="s">
        <v>923</v>
      </c>
      <c r="C253" s="36" t="s">
        <v>924</v>
      </c>
      <c r="D253" s="36" t="s">
        <v>925</v>
      </c>
      <c r="E253" s="37">
        <v>1000</v>
      </c>
      <c r="F253" s="38">
        <v>0</v>
      </c>
      <c r="G253" s="38">
        <f t="shared" si="21"/>
        <v>1000</v>
      </c>
      <c r="H253" s="39">
        <v>0</v>
      </c>
      <c r="I253" s="38">
        <f t="shared" si="22"/>
        <v>1000</v>
      </c>
      <c r="J253" s="41">
        <v>1</v>
      </c>
      <c r="K253" s="41">
        <v>0</v>
      </c>
      <c r="L253" s="39">
        <v>0</v>
      </c>
      <c r="M253" s="38">
        <f t="shared" si="20"/>
        <v>999</v>
      </c>
      <c r="N253" s="62" t="s">
        <v>111</v>
      </c>
      <c r="O253" s="63"/>
      <c r="P253" s="61" t="s">
        <v>42</v>
      </c>
      <c r="Q253" s="170" t="s">
        <v>43</v>
      </c>
      <c r="R253" s="180">
        <v>0</v>
      </c>
      <c r="S253" s="182">
        <v>0</v>
      </c>
      <c r="T253" s="145">
        <v>0</v>
      </c>
      <c r="U253" s="32">
        <v>41762</v>
      </c>
      <c r="V253" s="32">
        <v>41768</v>
      </c>
    </row>
    <row r="254" spans="1:22" ht="15.75">
      <c r="A254" s="60">
        <v>20571</v>
      </c>
      <c r="B254" s="36" t="s">
        <v>926</v>
      </c>
      <c r="C254" s="36" t="s">
        <v>927</v>
      </c>
      <c r="D254" s="36" t="s">
        <v>213</v>
      </c>
      <c r="E254" s="37">
        <v>1000</v>
      </c>
      <c r="F254" s="38">
        <v>0</v>
      </c>
      <c r="G254" s="38">
        <f t="shared" si="21"/>
        <v>1000</v>
      </c>
      <c r="H254" s="39">
        <v>0</v>
      </c>
      <c r="I254" s="38">
        <f t="shared" si="22"/>
        <v>1000</v>
      </c>
      <c r="J254" s="41">
        <v>1</v>
      </c>
      <c r="K254" s="41">
        <v>0</v>
      </c>
      <c r="L254" s="39">
        <v>0</v>
      </c>
      <c r="M254" s="38">
        <f t="shared" si="20"/>
        <v>999</v>
      </c>
      <c r="N254" s="41" t="s">
        <v>111</v>
      </c>
      <c r="O254" s="41"/>
      <c r="P254" s="61" t="s">
        <v>42</v>
      </c>
      <c r="Q254" s="170" t="s">
        <v>43</v>
      </c>
      <c r="R254" s="180">
        <v>0</v>
      </c>
      <c r="S254" s="182">
        <v>0</v>
      </c>
      <c r="T254" s="145">
        <v>0</v>
      </c>
      <c r="U254" s="32">
        <v>41762</v>
      </c>
      <c r="V254" s="32">
        <v>41768</v>
      </c>
    </row>
    <row r="255" spans="1:22" ht="15.75">
      <c r="A255" s="60">
        <v>49090</v>
      </c>
      <c r="B255" s="36" t="s">
        <v>928</v>
      </c>
      <c r="C255" s="36" t="s">
        <v>929</v>
      </c>
      <c r="D255" s="36" t="s">
        <v>930</v>
      </c>
      <c r="E255" s="37">
        <v>1000</v>
      </c>
      <c r="F255" s="38">
        <v>0</v>
      </c>
      <c r="G255" s="38">
        <f t="shared" si="21"/>
        <v>1000</v>
      </c>
      <c r="H255" s="39">
        <v>0</v>
      </c>
      <c r="I255" s="38">
        <f t="shared" si="22"/>
        <v>1000</v>
      </c>
      <c r="J255" s="41">
        <v>1</v>
      </c>
      <c r="K255" s="41">
        <v>0</v>
      </c>
      <c r="L255" s="39">
        <v>0</v>
      </c>
      <c r="M255" s="38">
        <f t="shared" si="20"/>
        <v>999</v>
      </c>
      <c r="N255" s="63" t="s">
        <v>111</v>
      </c>
      <c r="O255" s="62"/>
      <c r="P255" s="42" t="s">
        <v>42</v>
      </c>
      <c r="Q255" s="170" t="s">
        <v>54</v>
      </c>
      <c r="R255" s="180">
        <v>0</v>
      </c>
      <c r="S255" s="182">
        <v>0</v>
      </c>
      <c r="T255" s="145">
        <v>0</v>
      </c>
      <c r="U255" s="32">
        <v>41762</v>
      </c>
      <c r="V255" s="32">
        <v>41768</v>
      </c>
    </row>
    <row r="256" spans="1:22" ht="15.75">
      <c r="A256" s="36">
        <v>39574</v>
      </c>
      <c r="B256" s="40" t="s">
        <v>931</v>
      </c>
      <c r="C256" s="40" t="s">
        <v>932</v>
      </c>
      <c r="D256" s="40" t="s">
        <v>45</v>
      </c>
      <c r="E256" s="37">
        <v>1000</v>
      </c>
      <c r="F256" s="38">
        <v>0</v>
      </c>
      <c r="G256" s="38">
        <f t="shared" si="21"/>
        <v>1000</v>
      </c>
      <c r="H256" s="39">
        <v>0</v>
      </c>
      <c r="I256" s="38">
        <f t="shared" si="22"/>
        <v>1000</v>
      </c>
      <c r="J256" s="41">
        <v>1</v>
      </c>
      <c r="K256" s="41">
        <v>0</v>
      </c>
      <c r="L256" s="39">
        <v>0</v>
      </c>
      <c r="M256" s="38">
        <f t="shared" si="20"/>
        <v>999</v>
      </c>
      <c r="N256" s="62" t="s">
        <v>111</v>
      </c>
      <c r="O256" s="63"/>
      <c r="P256" s="61" t="s">
        <v>42</v>
      </c>
      <c r="Q256" s="170" t="s">
        <v>43</v>
      </c>
      <c r="R256" s="180">
        <v>0</v>
      </c>
      <c r="S256" s="182">
        <v>0</v>
      </c>
      <c r="T256" s="145">
        <v>0</v>
      </c>
      <c r="U256" s="32">
        <v>41762</v>
      </c>
      <c r="V256" s="32">
        <v>41768</v>
      </c>
    </row>
    <row r="257" spans="1:22" ht="15.75">
      <c r="A257" s="60">
        <v>380</v>
      </c>
      <c r="B257" s="60">
        <v>5</v>
      </c>
      <c r="C257" s="60" t="s">
        <v>933</v>
      </c>
      <c r="D257" s="60" t="s">
        <v>110</v>
      </c>
      <c r="E257" s="37">
        <v>1000</v>
      </c>
      <c r="F257" s="38">
        <v>0</v>
      </c>
      <c r="G257" s="38">
        <f t="shared" si="21"/>
        <v>1000</v>
      </c>
      <c r="H257" s="39">
        <v>0</v>
      </c>
      <c r="I257" s="38">
        <f t="shared" si="22"/>
        <v>1000</v>
      </c>
      <c r="J257" s="41">
        <v>1</v>
      </c>
      <c r="K257" s="41">
        <v>0</v>
      </c>
      <c r="L257" s="39">
        <v>0</v>
      </c>
      <c r="M257" s="38">
        <f t="shared" si="20"/>
        <v>999</v>
      </c>
      <c r="N257" s="62" t="s">
        <v>111</v>
      </c>
      <c r="O257" s="63"/>
      <c r="P257" s="61" t="s">
        <v>42</v>
      </c>
      <c r="Q257" s="170" t="s">
        <v>43</v>
      </c>
      <c r="R257" s="180">
        <v>0</v>
      </c>
      <c r="S257" s="182">
        <v>0</v>
      </c>
      <c r="T257" s="145">
        <v>0</v>
      </c>
      <c r="U257" s="32">
        <v>41762</v>
      </c>
      <c r="V257" s="32">
        <v>41768</v>
      </c>
    </row>
    <row r="258" spans="1:22" ht="15.75">
      <c r="A258" s="60">
        <v>27300</v>
      </c>
      <c r="B258" s="36" t="s">
        <v>372</v>
      </c>
      <c r="C258" s="36" t="s">
        <v>394</v>
      </c>
      <c r="D258" s="36" t="s">
        <v>110</v>
      </c>
      <c r="E258" s="37">
        <v>1000</v>
      </c>
      <c r="F258" s="38">
        <v>0</v>
      </c>
      <c r="G258" s="38">
        <f t="shared" si="21"/>
        <v>1000</v>
      </c>
      <c r="H258" s="39">
        <v>0</v>
      </c>
      <c r="I258" s="38">
        <f t="shared" si="22"/>
        <v>1000</v>
      </c>
      <c r="J258" s="41">
        <v>1</v>
      </c>
      <c r="K258" s="41">
        <v>0</v>
      </c>
      <c r="L258" s="39">
        <v>0</v>
      </c>
      <c r="M258" s="38">
        <f t="shared" si="20"/>
        <v>999</v>
      </c>
      <c r="N258" s="62" t="s">
        <v>111</v>
      </c>
      <c r="O258" s="63"/>
      <c r="P258" s="61" t="s">
        <v>42</v>
      </c>
      <c r="Q258" s="170" t="s">
        <v>43</v>
      </c>
      <c r="R258" s="180">
        <v>0</v>
      </c>
      <c r="S258" s="182">
        <v>0</v>
      </c>
      <c r="T258" s="145">
        <v>0</v>
      </c>
      <c r="U258" s="32">
        <v>41762</v>
      </c>
      <c r="V258" s="32">
        <v>41768</v>
      </c>
    </row>
    <row r="259" spans="1:22" ht="15.75">
      <c r="A259" s="60">
        <v>70778</v>
      </c>
      <c r="B259" s="36" t="s">
        <v>934</v>
      </c>
      <c r="C259" s="36" t="s">
        <v>935</v>
      </c>
      <c r="D259" s="36" t="s">
        <v>936</v>
      </c>
      <c r="E259" s="37">
        <v>1800</v>
      </c>
      <c r="F259" s="38">
        <v>0</v>
      </c>
      <c r="G259" s="38">
        <f t="shared" si="21"/>
        <v>1800</v>
      </c>
      <c r="H259" s="39">
        <v>0</v>
      </c>
      <c r="I259" s="38">
        <f t="shared" si="22"/>
        <v>1800</v>
      </c>
      <c r="J259" s="41">
        <v>3</v>
      </c>
      <c r="K259" s="41">
        <v>0</v>
      </c>
      <c r="L259" s="39">
        <v>0</v>
      </c>
      <c r="M259" s="38">
        <f t="shared" si="20"/>
        <v>1797</v>
      </c>
      <c r="N259" s="62" t="s">
        <v>111</v>
      </c>
      <c r="O259" s="63"/>
      <c r="P259" s="61" t="s">
        <v>42</v>
      </c>
      <c r="Q259" s="170" t="s">
        <v>60</v>
      </c>
      <c r="R259" s="180">
        <v>0</v>
      </c>
      <c r="S259" s="182">
        <v>0</v>
      </c>
      <c r="T259" s="145">
        <v>0</v>
      </c>
      <c r="U259" s="32">
        <v>41762</v>
      </c>
      <c r="V259" s="32">
        <v>41768</v>
      </c>
    </row>
    <row r="260" spans="1:22" s="30" customFormat="1">
      <c r="A260" s="97"/>
      <c r="B260" s="97"/>
      <c r="C260" s="97"/>
      <c r="D260" s="97"/>
      <c r="E260" s="98">
        <f t="shared" ref="E260:M260" si="23">SUM(E5:E259)-E144-E145-E146</f>
        <v>873300</v>
      </c>
      <c r="F260" s="98">
        <f t="shared" si="23"/>
        <v>51110</v>
      </c>
      <c r="G260" s="98">
        <f t="shared" si="23"/>
        <v>822190</v>
      </c>
      <c r="H260" s="98">
        <f t="shared" si="23"/>
        <v>34009.5</v>
      </c>
      <c r="I260" s="98">
        <f t="shared" si="23"/>
        <v>788180.5</v>
      </c>
      <c r="J260" s="98">
        <f t="shared" si="23"/>
        <v>4928.91</v>
      </c>
      <c r="K260" s="98">
        <f t="shared" si="23"/>
        <v>0</v>
      </c>
      <c r="L260" s="98">
        <f t="shared" si="23"/>
        <v>3600</v>
      </c>
      <c r="M260" s="98">
        <f t="shared" si="23"/>
        <v>779651.59000000008</v>
      </c>
      <c r="N260" s="97"/>
      <c r="O260" s="97"/>
      <c r="P260" s="97"/>
      <c r="Q260" s="179"/>
      <c r="R260" s="181"/>
      <c r="S260" s="183"/>
      <c r="T260" s="99"/>
    </row>
  </sheetData>
  <autoFilter ref="A4:W260">
    <filterColumn colId="9"/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M16" sqref="M16"/>
    </sheetView>
  </sheetViews>
  <sheetFormatPr defaultRowHeight="15"/>
  <cols>
    <col min="1" max="1" width="19.5703125" style="27" customWidth="1"/>
    <col min="2" max="2" width="16.5703125" customWidth="1"/>
    <col min="3" max="3" width="14" customWidth="1"/>
    <col min="4" max="4" width="16.85546875" customWidth="1"/>
    <col min="5" max="5" width="14.140625" customWidth="1"/>
    <col min="6" max="6" width="16.7109375" customWidth="1"/>
    <col min="7" max="7" width="11.28515625" hidden="1" customWidth="1"/>
    <col min="8" max="8" width="11.5703125" hidden="1" customWidth="1"/>
    <col min="9" max="9" width="11.42578125" hidden="1" customWidth="1"/>
    <col min="10" max="10" width="13.140625" hidden="1" customWidth="1"/>
    <col min="11" max="11" width="12.7109375" customWidth="1"/>
    <col min="12" max="12" width="16.140625" customWidth="1"/>
    <col min="13" max="13" width="12.7109375" bestFit="1" customWidth="1"/>
    <col min="14" max="14" width="11.28515625" bestFit="1" customWidth="1"/>
    <col min="15" max="15" width="11.5703125" bestFit="1" customWidth="1"/>
    <col min="16" max="16" width="9.5703125" bestFit="1" customWidth="1"/>
  </cols>
  <sheetData>
    <row r="1" spans="1:16" ht="15.75">
      <c r="A1" s="20" t="s">
        <v>9</v>
      </c>
    </row>
    <row r="2" spans="1:16" ht="15.75">
      <c r="A2" s="20" t="str">
        <f>GCEP!A3</f>
        <v xml:space="preserve">AS OF PAY-OUT PERIOD: MAY 03- MAY 09, 2014        </v>
      </c>
    </row>
    <row r="3" spans="1:16" s="24" customFormat="1" ht="35.25" customHeight="1">
      <c r="A3" s="21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8" t="s">
        <v>40</v>
      </c>
      <c r="H3" s="28" t="s">
        <v>41</v>
      </c>
      <c r="I3" s="28" t="s">
        <v>38</v>
      </c>
      <c r="J3" s="28" t="s">
        <v>27</v>
      </c>
      <c r="K3" s="96" t="s">
        <v>187</v>
      </c>
      <c r="L3" s="23" t="s">
        <v>7</v>
      </c>
    </row>
    <row r="4" spans="1:16" ht="17.25">
      <c r="A4" s="143" t="s">
        <v>21</v>
      </c>
      <c r="B4" s="67">
        <f>345135-7200</f>
        <v>337935</v>
      </c>
      <c r="C4" s="67">
        <v>13673.5</v>
      </c>
      <c r="D4" s="67">
        <f t="shared" ref="D4:D8" si="0">B4-C4</f>
        <v>324261.5</v>
      </c>
      <c r="E4" s="67">
        <f>B4*0.1</f>
        <v>33793.5</v>
      </c>
      <c r="F4" s="67">
        <f t="shared" ref="F4:F8" si="1">D4-E4</f>
        <v>290468</v>
      </c>
      <c r="G4" s="67">
        <v>0</v>
      </c>
      <c r="H4" s="67">
        <v>0</v>
      </c>
      <c r="I4" s="67">
        <v>0</v>
      </c>
      <c r="J4" s="67">
        <v>0</v>
      </c>
      <c r="K4" s="67">
        <f>C21-B21</f>
        <v>4685.47</v>
      </c>
      <c r="L4" s="68">
        <f t="shared" ref="L4:L8" si="2">F4-K4</f>
        <v>285782.53000000003</v>
      </c>
      <c r="M4" s="25"/>
      <c r="N4" s="26"/>
      <c r="O4" s="25"/>
      <c r="P4" s="26"/>
    </row>
    <row r="5" spans="1:16" ht="17.25">
      <c r="A5" s="143" t="s">
        <v>22</v>
      </c>
      <c r="B5" s="67">
        <f>426955+7200</f>
        <v>434155</v>
      </c>
      <c r="C5" s="67">
        <v>27415.5</v>
      </c>
      <c r="D5" s="67">
        <f t="shared" si="0"/>
        <v>406739.5</v>
      </c>
      <c r="E5" s="67">
        <v>0</v>
      </c>
      <c r="F5" s="67">
        <f t="shared" si="1"/>
        <v>406739.5</v>
      </c>
      <c r="G5" s="67"/>
      <c r="H5" s="67"/>
      <c r="I5" s="67"/>
      <c r="J5" s="67">
        <v>0</v>
      </c>
      <c r="K5" s="67">
        <f>E21-D21</f>
        <v>4040.74</v>
      </c>
      <c r="L5" s="68">
        <f t="shared" si="2"/>
        <v>402698.76</v>
      </c>
      <c r="M5" s="26"/>
      <c r="N5" s="26"/>
    </row>
    <row r="6" spans="1:16" ht="17.25">
      <c r="A6" s="184" t="s">
        <v>24</v>
      </c>
      <c r="B6" s="67">
        <v>17250</v>
      </c>
      <c r="C6" s="67">
        <v>1625</v>
      </c>
      <c r="D6" s="67">
        <f t="shared" si="0"/>
        <v>15625</v>
      </c>
      <c r="E6" s="67">
        <v>100</v>
      </c>
      <c r="F6" s="67">
        <f t="shared" si="1"/>
        <v>15525</v>
      </c>
      <c r="G6" s="67"/>
      <c r="H6" s="67"/>
      <c r="I6" s="67"/>
      <c r="J6" s="67">
        <v>0</v>
      </c>
      <c r="K6" s="67">
        <f>E16</f>
        <v>1.32</v>
      </c>
      <c r="L6" s="68">
        <f t="shared" si="2"/>
        <v>15523.68</v>
      </c>
    </row>
    <row r="7" spans="1:16" ht="17.25">
      <c r="A7" s="184" t="s">
        <v>177</v>
      </c>
      <c r="B7" s="67">
        <v>82800</v>
      </c>
      <c r="C7" s="67">
        <v>8280</v>
      </c>
      <c r="D7" s="67">
        <f t="shared" si="0"/>
        <v>74520</v>
      </c>
      <c r="E7" s="67">
        <v>0</v>
      </c>
      <c r="F7" s="67">
        <f t="shared" si="1"/>
        <v>74520</v>
      </c>
      <c r="G7" s="67"/>
      <c r="H7" s="67"/>
      <c r="I7" s="67"/>
      <c r="J7" s="67">
        <v>0</v>
      </c>
      <c r="K7" s="67">
        <f>E17</f>
        <v>1.38</v>
      </c>
      <c r="L7" s="68">
        <f t="shared" si="2"/>
        <v>74518.62</v>
      </c>
    </row>
    <row r="8" spans="1:16" ht="25.5">
      <c r="A8" s="117" t="s">
        <v>25</v>
      </c>
      <c r="B8" s="112">
        <v>1160</v>
      </c>
      <c r="C8" s="113">
        <v>116</v>
      </c>
      <c r="D8" s="113">
        <f t="shared" si="0"/>
        <v>1044</v>
      </c>
      <c r="E8" s="67">
        <f>B8*0.1</f>
        <v>116</v>
      </c>
      <c r="F8" s="115">
        <f t="shared" si="1"/>
        <v>928</v>
      </c>
      <c r="G8" s="113"/>
      <c r="H8" s="113"/>
      <c r="I8" s="113"/>
      <c r="J8" s="114"/>
      <c r="K8" s="114">
        <v>0</v>
      </c>
      <c r="L8" s="116">
        <f t="shared" si="2"/>
        <v>928</v>
      </c>
      <c r="M8" s="3"/>
    </row>
    <row r="9" spans="1:16" ht="17.25">
      <c r="A9" s="102" t="s">
        <v>23</v>
      </c>
      <c r="B9" s="124">
        <f>SUM(B4:B8)</f>
        <v>873300</v>
      </c>
      <c r="C9" s="124">
        <f>SUM(C4:C8)</f>
        <v>51110</v>
      </c>
      <c r="D9" s="124">
        <f>SUM(D4:D8)</f>
        <v>822190</v>
      </c>
      <c r="E9" s="124">
        <f>SUM(E4:E8)</f>
        <v>34009.5</v>
      </c>
      <c r="F9" s="124">
        <f>SUM(F4:F8)</f>
        <v>788180.5</v>
      </c>
      <c r="G9" s="124">
        <f t="shared" ref="G9:J9" si="3">SUM(G4:G8)</f>
        <v>0</v>
      </c>
      <c r="H9" s="124">
        <f t="shared" si="3"/>
        <v>0</v>
      </c>
      <c r="I9" s="124">
        <f t="shared" si="3"/>
        <v>0</v>
      </c>
      <c r="J9" s="124">
        <f t="shared" si="3"/>
        <v>0</v>
      </c>
      <c r="K9" s="124">
        <f>SUM(K4:K8)</f>
        <v>8728.909999999998</v>
      </c>
      <c r="L9" s="124">
        <f>SUM(L4:L8)</f>
        <v>779451.59000000008</v>
      </c>
    </row>
    <row r="10" spans="1:16" ht="17.25">
      <c r="A10" s="100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</row>
    <row r="11" spans="1:16" s="30" customFormat="1" ht="17.25">
      <c r="A11" s="101"/>
      <c r="B11" s="68"/>
      <c r="C11" s="68"/>
      <c r="D11" s="104"/>
      <c r="E11" s="105"/>
      <c r="F11" s="104"/>
      <c r="G11" s="104"/>
      <c r="H11" s="104"/>
      <c r="I11" s="104"/>
      <c r="J11" s="104"/>
      <c r="K11" s="105"/>
      <c r="L11" s="68"/>
    </row>
    <row r="12" spans="1:16" ht="17.25">
      <c r="A12" s="100"/>
      <c r="B12" s="106"/>
      <c r="C12" s="106"/>
      <c r="D12" s="106"/>
      <c r="E12" s="103"/>
      <c r="F12" s="106"/>
      <c r="G12" s="106"/>
      <c r="H12" s="106"/>
      <c r="I12" s="106"/>
      <c r="J12" s="106"/>
      <c r="K12" s="106"/>
      <c r="L12" s="106"/>
    </row>
    <row r="13" spans="1:16" ht="17.25">
      <c r="A13" s="107" t="s">
        <v>188</v>
      </c>
      <c r="B13" s="108" t="s">
        <v>191</v>
      </c>
      <c r="C13" s="109" t="s">
        <v>189</v>
      </c>
      <c r="D13" s="108" t="s">
        <v>191</v>
      </c>
      <c r="E13" s="110" t="s">
        <v>190</v>
      </c>
      <c r="F13" s="108" t="s">
        <v>192</v>
      </c>
      <c r="G13" s="106"/>
      <c r="H13" s="106"/>
      <c r="I13" s="106"/>
      <c r="J13" s="106"/>
      <c r="K13" s="106"/>
      <c r="L13" s="106"/>
    </row>
    <row r="14" spans="1:16" ht="17.25">
      <c r="A14" s="144" t="s">
        <v>186</v>
      </c>
      <c r="B14" s="67"/>
      <c r="C14" s="67">
        <v>0</v>
      </c>
      <c r="D14" s="67"/>
      <c r="E14" s="67">
        <v>400</v>
      </c>
      <c r="F14" s="68">
        <f t="shared" ref="F14:F20" si="4">SUM(B14:E14)</f>
        <v>400</v>
      </c>
      <c r="G14" s="106"/>
      <c r="H14" s="106"/>
      <c r="I14" s="106"/>
      <c r="J14" s="106"/>
      <c r="K14" s="106"/>
      <c r="L14" s="106"/>
    </row>
    <row r="15" spans="1:16" ht="17.25">
      <c r="A15" s="143" t="s">
        <v>208</v>
      </c>
      <c r="B15" s="67"/>
      <c r="C15" s="67">
        <v>360.47</v>
      </c>
      <c r="D15" s="67"/>
      <c r="E15" s="67">
        <v>340.74</v>
      </c>
      <c r="F15" s="68">
        <f t="shared" si="4"/>
        <v>701.21</v>
      </c>
      <c r="G15" s="106"/>
      <c r="H15" s="106"/>
      <c r="I15" s="106"/>
      <c r="J15" s="106"/>
      <c r="K15" s="106"/>
      <c r="L15" s="106"/>
    </row>
    <row r="16" spans="1:16" ht="17.25">
      <c r="A16" s="143" t="s">
        <v>207</v>
      </c>
      <c r="B16" s="67"/>
      <c r="C16" s="67">
        <v>0</v>
      </c>
      <c r="D16" s="67"/>
      <c r="E16" s="67">
        <v>1.32</v>
      </c>
      <c r="F16" s="68">
        <f t="shared" si="4"/>
        <v>1.32</v>
      </c>
      <c r="G16" s="106"/>
      <c r="H16" s="106"/>
      <c r="I16" s="106"/>
      <c r="J16" s="106"/>
      <c r="K16" s="106"/>
      <c r="L16" s="106"/>
    </row>
    <row r="17" spans="1:12" ht="17.25">
      <c r="A17" s="143" t="s">
        <v>957</v>
      </c>
      <c r="B17" s="67"/>
      <c r="C17" s="67">
        <v>1</v>
      </c>
      <c r="D17" s="67">
        <v>0</v>
      </c>
      <c r="E17" s="67">
        <v>1.38</v>
      </c>
      <c r="F17" s="68">
        <f t="shared" si="4"/>
        <v>2.38</v>
      </c>
      <c r="G17" s="106"/>
      <c r="H17" s="106"/>
      <c r="I17" s="106"/>
      <c r="J17" s="106"/>
      <c r="K17" s="106"/>
      <c r="L17" s="106"/>
    </row>
    <row r="18" spans="1:12" ht="17.25">
      <c r="A18" s="143" t="s">
        <v>397</v>
      </c>
      <c r="B18" s="67"/>
      <c r="C18" s="67">
        <v>0</v>
      </c>
      <c r="D18" s="67"/>
      <c r="E18" s="67">
        <v>2000</v>
      </c>
      <c r="F18" s="68">
        <f t="shared" si="4"/>
        <v>2000</v>
      </c>
      <c r="G18" s="106"/>
      <c r="H18" s="106"/>
      <c r="I18" s="106"/>
      <c r="J18" s="106"/>
      <c r="K18" s="106"/>
      <c r="L18" s="106"/>
    </row>
    <row r="19" spans="1:12" ht="17.25">
      <c r="A19" s="143" t="s">
        <v>276</v>
      </c>
      <c r="B19" s="67"/>
      <c r="C19" s="67">
        <v>524</v>
      </c>
      <c r="D19" s="67"/>
      <c r="E19" s="67">
        <v>1300</v>
      </c>
      <c r="F19" s="68">
        <f t="shared" si="4"/>
        <v>1824</v>
      </c>
      <c r="G19" s="106"/>
      <c r="H19" s="106"/>
      <c r="I19" s="106"/>
      <c r="J19" s="106"/>
      <c r="K19" s="106"/>
      <c r="L19" s="106"/>
    </row>
    <row r="20" spans="1:12" ht="17.25">
      <c r="A20" s="143" t="s">
        <v>6</v>
      </c>
      <c r="B20" s="67">
        <v>0</v>
      </c>
      <c r="C20" s="67">
        <v>3800</v>
      </c>
      <c r="D20" s="67">
        <v>0</v>
      </c>
      <c r="E20" s="67">
        <v>0</v>
      </c>
      <c r="F20" s="68">
        <f t="shared" si="4"/>
        <v>3800</v>
      </c>
      <c r="G20" s="106"/>
      <c r="H20" s="106"/>
      <c r="I20" s="106"/>
      <c r="J20" s="106"/>
      <c r="K20" s="106"/>
      <c r="L20" s="106"/>
    </row>
    <row r="21" spans="1:12" ht="18" thickBot="1">
      <c r="A21" s="100"/>
      <c r="B21" s="111">
        <f>SUM(B14:B20)</f>
        <v>0</v>
      </c>
      <c r="C21" s="111">
        <f>SUM(C14:C20)</f>
        <v>4685.47</v>
      </c>
      <c r="D21" s="111">
        <f>SUM(D14:D20)</f>
        <v>0</v>
      </c>
      <c r="E21" s="111">
        <f>SUM(E14:E20)-E16-E17</f>
        <v>4040.74</v>
      </c>
      <c r="F21" s="111">
        <f>SUM(F14:F20)</f>
        <v>8728.91</v>
      </c>
      <c r="G21" s="106"/>
      <c r="H21" s="106"/>
      <c r="I21" s="106"/>
      <c r="J21" s="106"/>
      <c r="K21" s="106"/>
      <c r="L21" s="106"/>
    </row>
    <row r="22" spans="1:12" ht="15.75" thickTop="1">
      <c r="F22" s="26"/>
    </row>
  </sheetData>
  <pageMargins left="0.4" right="0.5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DEDUCTION</vt:lpstr>
      <vt:lpstr>GCEP</vt:lpstr>
      <vt:lpstr>GC</vt:lpstr>
      <vt:lpstr>FUNDS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2014-05-08T02:52:45Z</cp:lastPrinted>
  <dcterms:created xsi:type="dcterms:W3CDTF">2013-12-04T00:42:46Z</dcterms:created>
  <dcterms:modified xsi:type="dcterms:W3CDTF">2014-06-13T07:10:57Z</dcterms:modified>
</cp:coreProperties>
</file>