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0730" windowHeight="11760" activeTab="1"/>
  </bookViews>
  <sheets>
    <sheet name="OTHER DEDUCTION" sheetId="9" r:id="rId1"/>
    <sheet name="FUNDS" sheetId="1" r:id="rId2"/>
    <sheet name="summary" sheetId="7" r:id="rId3"/>
  </sheets>
  <externalReferences>
    <externalReference r:id="rId4"/>
  </externalReferences>
  <definedNames>
    <definedName name="_xlnm._FilterDatabase" localSheetId="1" hidden="1">FUNDS!$A$4:$AD$9</definedName>
    <definedName name="CD" localSheetId="0">#REF!</definedName>
    <definedName name="CD" localSheetId="2">#REF!</definedName>
    <definedName name="CD">#REF!</definedName>
    <definedName name="CDC" localSheetId="0">#REF!</definedName>
    <definedName name="CDC" localSheetId="2">#REF!</definedName>
    <definedName name="CDC">#REF!</definedName>
    <definedName name="data" localSheetId="0">#REF!</definedName>
    <definedName name="data" localSheetId="2">#REF!</definedName>
    <definedName name="data">#REF!</definedName>
    <definedName name="data1" localSheetId="0">#REF!</definedName>
    <definedName name="data1" localSheetId="2">#REF!</definedName>
    <definedName name="data1">#REF!</definedName>
    <definedName name="ibsp" localSheetId="0">#REF!</definedName>
    <definedName name="ibsp" localSheetId="2">#REF!</definedName>
    <definedName name="ibsp">#REF!</definedName>
    <definedName name="IBSPGC" localSheetId="0">'[1]GC details (final list)'!#REF!</definedName>
    <definedName name="IBSPGC" localSheetId="2">'[1]GC details (final list)'!#REF!</definedName>
    <definedName name="IBSPGC">'[1]GC details (final list)'!#REF!</definedName>
    <definedName name="IRS" localSheetId="0">#REF!</definedName>
    <definedName name="IRS" localSheetId="2">#REF!</definedName>
    <definedName name="IRS">#REF!</definedName>
    <definedName name="IRSGC" localSheetId="0">'[1]GC details (final list)'!#REF!</definedName>
    <definedName name="IRSGC" localSheetId="2">'[1]GC details (final list)'!#REF!</definedName>
    <definedName name="IRSGC">'[1]GC details (final list)'!#REF!</definedName>
    <definedName name="IVP" localSheetId="0">#REF!</definedName>
    <definedName name="IVP" localSheetId="2">#REF!</definedName>
    <definedName name="IVP">#REF!</definedName>
    <definedName name="IVPGC" localSheetId="0">'[1]GC details (final list)'!#REF!</definedName>
    <definedName name="IVPGC" localSheetId="2">'[1]GC details (final list)'!#REF!</definedName>
    <definedName name="IVPGC">'[1]GC details (final list)'!#REF!</definedName>
    <definedName name="xxxxx" localSheetId="0">#REF!</definedName>
    <definedName name="xxxxx" localSheetId="2">#REF!</definedName>
    <definedName name="xxxxx">#REF!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" i="1"/>
  <c r="T9" s="1"/>
  <c r="S9"/>
  <c r="R9"/>
  <c r="Q9"/>
  <c r="P9"/>
  <c r="N9"/>
  <c r="O9"/>
  <c r="M9"/>
  <c r="L9"/>
  <c r="K9"/>
  <c r="J9"/>
  <c r="I9"/>
  <c r="H9"/>
  <c r="G9"/>
  <c r="F9"/>
  <c r="E9"/>
  <c r="G15" i="7"/>
  <c r="G16"/>
  <c r="G17"/>
  <c r="B17" s="1"/>
  <c r="G18"/>
  <c r="B18" s="1"/>
  <c r="G19"/>
  <c r="G20"/>
  <c r="B20" s="1"/>
  <c r="G21"/>
  <c r="B21" s="1"/>
  <c r="G22"/>
  <c r="G23"/>
  <c r="G24"/>
  <c r="B24" s="1"/>
  <c r="G25"/>
  <c r="B25" s="1"/>
  <c r="F26"/>
  <c r="M5" s="1"/>
  <c r="E26"/>
  <c r="D26"/>
  <c r="M4" s="1"/>
  <c r="C9"/>
  <c r="F8"/>
  <c r="F47" i="9"/>
  <c r="T7" i="1"/>
  <c r="T8"/>
  <c r="T5"/>
  <c r="G6"/>
  <c r="G7"/>
  <c r="G8"/>
  <c r="G5"/>
  <c r="B26" i="7" l="1"/>
  <c r="C26"/>
  <c r="F4"/>
  <c r="C100" i="9" l="1"/>
  <c r="E8" i="7" l="1"/>
  <c r="G8" s="1"/>
  <c r="M9"/>
  <c r="G14"/>
  <c r="G26" s="1"/>
  <c r="K9"/>
  <c r="J9"/>
  <c r="I9"/>
  <c r="H9"/>
  <c r="D9"/>
  <c r="E7"/>
  <c r="G7" s="1"/>
  <c r="N7" s="1"/>
  <c r="E6"/>
  <c r="G6" s="1"/>
  <c r="E5"/>
  <c r="G5" s="1"/>
  <c r="F9"/>
  <c r="E4"/>
  <c r="G4" s="1"/>
  <c r="N4" s="1"/>
  <c r="N8" l="1"/>
  <c r="N6"/>
  <c r="N5"/>
  <c r="E9"/>
  <c r="G9" l="1"/>
  <c r="N9"/>
</calcChain>
</file>

<file path=xl/sharedStrings.xml><?xml version="1.0" encoding="utf-8"?>
<sst xmlns="http://schemas.openxmlformats.org/spreadsheetml/2006/main" count="265" uniqueCount="193">
  <si>
    <t>MID</t>
  </si>
  <si>
    <t>CASH CARD</t>
  </si>
  <si>
    <t>MEMBER ID</t>
  </si>
  <si>
    <t>LAST NAME</t>
  </si>
  <si>
    <t>FIRST NAME</t>
  </si>
  <si>
    <t>MIDDLE NAME</t>
  </si>
  <si>
    <t>GROSS</t>
  </si>
  <si>
    <t>LESS 10 PERCENT</t>
  </si>
  <si>
    <t>NET GROSS</t>
  </si>
  <si>
    <t>TAX</t>
  </si>
  <si>
    <t>NET OF TAX</t>
  </si>
  <si>
    <t>DED: CARD FEE</t>
  </si>
  <si>
    <t>DED: COMMISSION DEDUCT</t>
  </si>
  <si>
    <t>ACCOUNT NUMBER</t>
  </si>
  <si>
    <t>DEPOT</t>
  </si>
  <si>
    <t>GROUP NAME</t>
  </si>
  <si>
    <t>IS CORPO SHARING</t>
  </si>
  <si>
    <t>CHECK RELEASE</t>
  </si>
  <si>
    <t>IS ON HOLD</t>
  </si>
  <si>
    <t>START DATE</t>
  </si>
  <si>
    <t>END DATE</t>
  </si>
  <si>
    <t>REMARKS</t>
  </si>
  <si>
    <t>NET AMOUNT</t>
  </si>
  <si>
    <t>Ortigas</t>
  </si>
  <si>
    <t>HI-ENERGY</t>
  </si>
  <si>
    <t>S.</t>
  </si>
  <si>
    <t>WILL OF FORTUNE</t>
  </si>
  <si>
    <t>.</t>
  </si>
  <si>
    <t>SPARTANS</t>
  </si>
  <si>
    <t>SANTOS</t>
  </si>
  <si>
    <t>RAMOS</t>
  </si>
  <si>
    <t>RODRIGUEZ</t>
  </si>
  <si>
    <t>C.</t>
  </si>
  <si>
    <t>Cebu</t>
  </si>
  <si>
    <t>SKYSCRAPERS</t>
  </si>
  <si>
    <t>L.</t>
  </si>
  <si>
    <t>MARILOU</t>
  </si>
  <si>
    <t>UDAN</t>
  </si>
  <si>
    <t>LAURENCE</t>
  </si>
  <si>
    <t>BUGATTI</t>
  </si>
  <si>
    <t>DUMAR</t>
  </si>
  <si>
    <t>HANS</t>
  </si>
  <si>
    <t>KINDIPAN</t>
  </si>
  <si>
    <t>M</t>
  </si>
  <si>
    <t>SHIELA</t>
  </si>
  <si>
    <t>A.</t>
  </si>
  <si>
    <t>ALBERTO</t>
  </si>
  <si>
    <r>
      <rPr>
        <b/>
        <sz val="11"/>
        <color rgb="FFFF0000"/>
        <rFont val="Calibri"/>
        <family val="2"/>
        <scheme val="minor"/>
      </rPr>
      <t xml:space="preserve">DED: </t>
    </r>
    <r>
      <rPr>
        <b/>
        <sz val="11"/>
        <color theme="0"/>
        <rFont val="Calibri"/>
        <family val="2"/>
        <scheme val="minor"/>
      </rPr>
      <t>SMS DEDUCTION</t>
    </r>
  </si>
  <si>
    <r>
      <rPr>
        <b/>
        <sz val="11"/>
        <color rgb="FFFF0000"/>
        <rFont val="Calibri"/>
        <family val="2"/>
        <scheme val="minor"/>
      </rPr>
      <t>DED:</t>
    </r>
    <r>
      <rPr>
        <b/>
        <sz val="11"/>
        <color theme="0"/>
        <rFont val="Calibri"/>
        <family val="2"/>
        <scheme val="minor"/>
      </rPr>
      <t xml:space="preserve"> VRA PAYMENT</t>
    </r>
  </si>
  <si>
    <t>VITAL C HEALTH PRODUCTS INC.</t>
  </si>
  <si>
    <t>Gross</t>
  </si>
  <si>
    <t>Less 10%</t>
  </si>
  <si>
    <t>Net Gross</t>
  </si>
  <si>
    <t>Tax</t>
  </si>
  <si>
    <t>Net of Tax</t>
  </si>
  <si>
    <t>SUCCESS CAMP</t>
  </si>
  <si>
    <t>VRA</t>
  </si>
  <si>
    <t>CD BAL.</t>
  </si>
  <si>
    <t>5th Anniv. Ticket/VRA</t>
  </si>
  <si>
    <t>DEDUCTIONS</t>
  </si>
  <si>
    <t xml:space="preserve">NET </t>
  </si>
  <si>
    <t xml:space="preserve">      PAYCARD</t>
  </si>
  <si>
    <t xml:space="preserve">         FUNDS</t>
  </si>
  <si>
    <t>HOLD COMMISSION</t>
  </si>
  <si>
    <t>COMP.  CHECK /</t>
  </si>
  <si>
    <t>STAND BY COMM FRM. (H4DW CORPO)</t>
  </si>
  <si>
    <t xml:space="preserve">      TOTAL</t>
  </si>
  <si>
    <t>DEDUCTION:</t>
  </si>
  <si>
    <t>ADJ</t>
  </si>
  <si>
    <t>PAYCARD</t>
  </si>
  <si>
    <t>FUND</t>
  </si>
  <si>
    <t>TOTAL</t>
  </si>
  <si>
    <t xml:space="preserve">SMS </t>
  </si>
  <si>
    <t>SMS - STAND BY</t>
  </si>
  <si>
    <t>SMS - HOLD COMM.</t>
  </si>
  <si>
    <t>BORROWED PRODS.</t>
  </si>
  <si>
    <t>CARD FEE</t>
  </si>
  <si>
    <t>SUMMARY OF OTHR DEDUCTION</t>
  </si>
  <si>
    <t>LAST</t>
  </si>
  <si>
    <t>FIRST</t>
  </si>
  <si>
    <t>TYPE OF DEDUCTION</t>
  </si>
  <si>
    <t>Amount</t>
  </si>
  <si>
    <t>TOTAL COLLECTIBLES</t>
  </si>
  <si>
    <t>AS OF MAY 24 - 30, 2014</t>
  </si>
  <si>
    <t>G.</t>
  </si>
  <si>
    <t>D.</t>
  </si>
  <si>
    <t>VENERAS</t>
  </si>
  <si>
    <t>EDEN</t>
  </si>
  <si>
    <t>TEJADA</t>
  </si>
  <si>
    <t>OFELIA</t>
  </si>
  <si>
    <t>ALEGRE</t>
  </si>
  <si>
    <t>OBENZA</t>
  </si>
  <si>
    <r>
      <rPr>
        <b/>
        <sz val="12"/>
        <color rgb="FFFF0000"/>
        <rFont val="Calibri"/>
        <family val="2"/>
      </rPr>
      <t>DED:</t>
    </r>
    <r>
      <rPr>
        <b/>
        <sz val="12"/>
        <color indexed="9"/>
        <rFont val="Calibri"/>
        <family val="2"/>
      </rPr>
      <t xml:space="preserve"> ACCOUNTABILITY</t>
    </r>
  </si>
  <si>
    <t>CD BALANCE</t>
  </si>
  <si>
    <t>ACCOUNTABILITY</t>
  </si>
  <si>
    <t>RARO</t>
  </si>
  <si>
    <t>ROWENA</t>
  </si>
  <si>
    <t>VIRTUS</t>
  </si>
  <si>
    <t>5049460410675217000</t>
  </si>
  <si>
    <t>041-3-72784004-5</t>
  </si>
  <si>
    <t>MARIA TERESA</t>
  </si>
  <si>
    <t>COSEP</t>
  </si>
  <si>
    <t>PINGKI-AN</t>
  </si>
  <si>
    <t>SATORRE</t>
  </si>
  <si>
    <t>ESTRELLA</t>
  </si>
  <si>
    <t>CHARLES</t>
  </si>
  <si>
    <t>ILIAGA</t>
  </si>
  <si>
    <t>5049460280137322000</t>
  </si>
  <si>
    <t>028-3-02818388-8</t>
  </si>
  <si>
    <t>ESO</t>
  </si>
  <si>
    <t>EDWARD</t>
  </si>
  <si>
    <t>5049460410650962000</t>
  </si>
  <si>
    <t>041-3-72781553-9</t>
  </si>
  <si>
    <t>MARY JANE</t>
  </si>
  <si>
    <t>PAJARITO</t>
  </si>
  <si>
    <t>CELMAR</t>
  </si>
  <si>
    <t>ISMAEL</t>
  </si>
  <si>
    <t>ISOY</t>
  </si>
  <si>
    <t>BALBARES</t>
  </si>
  <si>
    <t>5049460410772253000</t>
  </si>
  <si>
    <t>DUDAS</t>
  </si>
  <si>
    <t>RAI</t>
  </si>
  <si>
    <t>AILEEN</t>
  </si>
  <si>
    <t>IGCASENZA</t>
  </si>
  <si>
    <t>KLENN</t>
  </si>
  <si>
    <t>EFREN</t>
  </si>
  <si>
    <t>L</t>
  </si>
  <si>
    <t>MAIQUE</t>
  </si>
  <si>
    <t>GILDA</t>
  </si>
  <si>
    <t>BALUBAR</t>
  </si>
  <si>
    <t>OMAR</t>
  </si>
  <si>
    <t>SUCGANG</t>
  </si>
  <si>
    <t>ARMANDO</t>
  </si>
  <si>
    <t>CALVO</t>
  </si>
  <si>
    <t>TOCMO</t>
  </si>
  <si>
    <t>ROGELIO</t>
  </si>
  <si>
    <t>PAME</t>
  </si>
  <si>
    <t>TAGNIPEZ</t>
  </si>
  <si>
    <t>ELBINA</t>
  </si>
  <si>
    <t>LABRADOR</t>
  </si>
  <si>
    <t>SASI</t>
  </si>
  <si>
    <t>YAP</t>
  </si>
  <si>
    <t>SABIDO</t>
  </si>
  <si>
    <t>JOSEPH</t>
  </si>
  <si>
    <t>TIU</t>
  </si>
  <si>
    <t>RAGUDO</t>
  </si>
  <si>
    <t>EULALIA</t>
  </si>
  <si>
    <t>LENI</t>
  </si>
  <si>
    <t>PERILLA</t>
  </si>
  <si>
    <t>ORPEZA</t>
  </si>
  <si>
    <t>AINY</t>
  </si>
  <si>
    <t>NASIS</t>
  </si>
  <si>
    <t>ILUSTRE</t>
  </si>
  <si>
    <t>ESCOTON</t>
  </si>
  <si>
    <t>WIBERLY</t>
  </si>
  <si>
    <t>BUCAGO</t>
  </si>
  <si>
    <t>LEON</t>
  </si>
  <si>
    <t>CALAMBA</t>
  </si>
  <si>
    <t>RHANNIE</t>
  </si>
  <si>
    <t>ALGONO</t>
  </si>
  <si>
    <t>GUIDAVEN</t>
  </si>
  <si>
    <t>CALCITAS</t>
  </si>
  <si>
    <t>MARY JOY</t>
  </si>
  <si>
    <t>BALBIDO</t>
  </si>
  <si>
    <t>CELDRAN</t>
  </si>
  <si>
    <t>PETER JAMES</t>
  </si>
  <si>
    <t>CATANE</t>
  </si>
  <si>
    <t>MERLINA</t>
  </si>
  <si>
    <t>GARCIANO</t>
  </si>
  <si>
    <t>GILVES</t>
  </si>
  <si>
    <t>LILIAN</t>
  </si>
  <si>
    <t>MAMUGAY</t>
  </si>
  <si>
    <t>GILVES, JR.</t>
  </si>
  <si>
    <t>NESTOR</t>
  </si>
  <si>
    <t>LEGACION</t>
  </si>
  <si>
    <t>CHRISTIAN CARROL</t>
  </si>
  <si>
    <t>MELCHOR</t>
  </si>
  <si>
    <t>MANLANGIT</t>
  </si>
  <si>
    <t>PUZON</t>
  </si>
  <si>
    <t>SERONDO</t>
  </si>
  <si>
    <t>EUBERT</t>
  </si>
  <si>
    <t>SALIMBOT</t>
  </si>
  <si>
    <r>
      <rPr>
        <b/>
        <sz val="11"/>
        <color rgb="FFFF0000"/>
        <rFont val="Calibri"/>
        <family val="2"/>
        <scheme val="minor"/>
      </rPr>
      <t>DED:</t>
    </r>
    <r>
      <rPr>
        <b/>
        <sz val="11"/>
        <color theme="0"/>
        <rFont val="Calibri"/>
        <family val="2"/>
        <scheme val="minor"/>
      </rPr>
      <t xml:space="preserve"> NEGATIVE FUNDS</t>
    </r>
  </si>
  <si>
    <r>
      <rPr>
        <b/>
        <sz val="11"/>
        <color rgb="FFFF0000"/>
        <rFont val="Calibri"/>
        <family val="2"/>
        <scheme val="minor"/>
      </rPr>
      <t xml:space="preserve">DED: </t>
    </r>
    <r>
      <rPr>
        <b/>
        <sz val="11"/>
        <color theme="0"/>
        <rFont val="Calibri"/>
        <family val="2"/>
        <scheme val="minor"/>
      </rPr>
      <t>UNDER PAYMENT ON TAX</t>
    </r>
  </si>
  <si>
    <r>
      <rPr>
        <b/>
        <sz val="12"/>
        <color rgb="FFFF0000"/>
        <rFont val="Calibri"/>
        <family val="2"/>
      </rPr>
      <t>DED:</t>
    </r>
    <r>
      <rPr>
        <b/>
        <sz val="12"/>
        <color indexed="9"/>
        <rFont val="Calibri"/>
        <family val="2"/>
      </rPr>
      <t xml:space="preserve"> BORROWED PRODS. </t>
    </r>
  </si>
  <si>
    <t>DISCOVERY PAYMENT</t>
  </si>
  <si>
    <r>
      <rPr>
        <b/>
        <sz val="11"/>
        <color rgb="FFFF0000"/>
        <rFont val="Calibri"/>
        <family val="2"/>
        <scheme val="minor"/>
      </rPr>
      <t>DED:</t>
    </r>
    <r>
      <rPr>
        <b/>
        <sz val="11"/>
        <color theme="0"/>
        <rFont val="Calibri"/>
        <family val="2"/>
        <scheme val="minor"/>
      </rPr>
      <t xml:space="preserve"> VITAL LAND</t>
    </r>
  </si>
  <si>
    <t>NEGATIVE FUNDS</t>
  </si>
  <si>
    <t>UNDER PAYMENT ON TAX</t>
  </si>
  <si>
    <t>DISCOVERY TICKET</t>
  </si>
  <si>
    <t>VITAL LAND</t>
  </si>
  <si>
    <t>UNDERPAYMENT OF HIMSOG MEMBER CORPO</t>
  </si>
  <si>
    <t>BALANCE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</si>
</sst>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mm/dd/yy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9"/>
      <name val="Calibri"/>
      <family val="2"/>
    </font>
    <font>
      <b/>
      <sz val="12"/>
      <color theme="0"/>
      <name val="Calibri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1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/>
    <xf numFmtId="0" fontId="7" fillId="2" borderId="1" xfId="0" applyFont="1" applyFill="1" applyBorder="1" applyAlignment="1">
      <alignment horizontal="left" wrapText="1"/>
    </xf>
    <xf numFmtId="49" fontId="8" fillId="2" borderId="1" xfId="0" applyNumberFormat="1" applyFont="1" applyFill="1" applyBorder="1" applyAlignment="1">
      <alignment horizontal="left" wrapText="1"/>
    </xf>
    <xf numFmtId="43" fontId="8" fillId="2" borderId="1" xfId="10" applyFont="1" applyFill="1" applyBorder="1" applyAlignment="1">
      <alignment horizontal="left" wrapText="1"/>
    </xf>
    <xf numFmtId="43" fontId="2" fillId="2" borderId="1" xfId="10" applyFont="1" applyFill="1" applyBorder="1" applyAlignment="1">
      <alignment horizontal="left" wrapText="1"/>
    </xf>
    <xf numFmtId="43" fontId="2" fillId="2" borderId="2" xfId="10" applyFont="1" applyFill="1" applyBorder="1" applyAlignment="1">
      <alignment horizontal="left" wrapText="1"/>
    </xf>
    <xf numFmtId="43" fontId="4" fillId="2" borderId="2" xfId="10" applyFont="1" applyFill="1" applyBorder="1" applyAlignment="1">
      <alignment horizontal="left" wrapText="1"/>
    </xf>
    <xf numFmtId="43" fontId="5" fillId="2" borderId="0" xfId="10" applyFont="1" applyFill="1" applyAlignment="1">
      <alignment horizontal="left" wrapText="1"/>
    </xf>
    <xf numFmtId="43" fontId="8" fillId="2" borderId="3" xfId="10" applyFont="1" applyFill="1" applyBorder="1" applyAlignment="1">
      <alignment horizontal="left" wrapText="1"/>
    </xf>
    <xf numFmtId="4" fontId="8" fillId="2" borderId="4" xfId="0" applyNumberFormat="1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49" fontId="7" fillId="2" borderId="0" xfId="0" applyNumberFormat="1" applyFont="1" applyFill="1" applyAlignment="1">
      <alignment horizontal="left" wrapText="1"/>
    </xf>
    <xf numFmtId="0" fontId="7" fillId="2" borderId="0" xfId="0" applyFont="1" applyFill="1" applyAlignment="1">
      <alignment horizontal="left" wrapText="1"/>
    </xf>
    <xf numFmtId="1" fontId="7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49" fontId="2" fillId="0" borderId="0" xfId="0" applyNumberFormat="1" applyFont="1" applyFill="1" applyAlignment="1">
      <alignment wrapText="1"/>
    </xf>
    <xf numFmtId="0" fontId="2" fillId="0" borderId="0" xfId="0" applyFont="1" applyFill="1"/>
    <xf numFmtId="0" fontId="5" fillId="0" borderId="0" xfId="0" applyFont="1" applyFill="1" applyBorder="1" applyAlignment="1">
      <alignment horizontal="center" vertical="top"/>
    </xf>
    <xf numFmtId="4" fontId="4" fillId="0" borderId="0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vertical="top"/>
    </xf>
    <xf numFmtId="49" fontId="4" fillId="0" borderId="0" xfId="0" applyNumberFormat="1" applyFont="1" applyFill="1" applyBorder="1" applyAlignment="1">
      <alignment horizontal="center" vertical="top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3" fontId="0" fillId="0" borderId="0" xfId="10" applyFont="1"/>
    <xf numFmtId="43" fontId="0" fillId="0" borderId="0" xfId="0" applyNumberFormat="1"/>
    <xf numFmtId="0" fontId="12" fillId="0" borderId="0" xfId="0" applyFont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4" fontId="4" fillId="5" borderId="1" xfId="0" applyNumberFormat="1" applyFont="1" applyFill="1" applyBorder="1" applyAlignment="1">
      <alignment horizontal="center" wrapText="1"/>
    </xf>
    <xf numFmtId="4" fontId="4" fillId="5" borderId="2" xfId="0" applyNumberFormat="1" applyFont="1" applyFill="1" applyBorder="1" applyAlignment="1">
      <alignment horizontal="center" wrapText="1"/>
    </xf>
    <xf numFmtId="4" fontId="13" fillId="5" borderId="0" xfId="0" applyNumberFormat="1" applyFont="1" applyFill="1" applyBorder="1" applyAlignment="1">
      <alignment horizontal="center" wrapText="1"/>
    </xf>
    <xf numFmtId="4" fontId="13" fillId="5" borderId="3" xfId="0" applyNumberFormat="1" applyFont="1" applyFill="1" applyBorder="1" applyAlignment="1">
      <alignment horizontal="center" wrapText="1"/>
    </xf>
    <xf numFmtId="0" fontId="14" fillId="0" borderId="0" xfId="0" applyFont="1" applyAlignment="1">
      <alignment horizontal="left" vertical="center"/>
    </xf>
    <xf numFmtId="43" fontId="15" fillId="0" borderId="0" xfId="10" applyFont="1"/>
    <xf numFmtId="43" fontId="16" fillId="0" borderId="0" xfId="10" applyFont="1"/>
    <xf numFmtId="43" fontId="14" fillId="0" borderId="0" xfId="10" applyFont="1"/>
    <xf numFmtId="0" fontId="0" fillId="0" borderId="0" xfId="0" applyFont="1" applyAlignment="1">
      <alignment horizontal="left" vertical="center"/>
    </xf>
    <xf numFmtId="0" fontId="17" fillId="0" borderId="0" xfId="0" applyFont="1" applyBorder="1" applyAlignment="1">
      <alignment horizontal="center" vertical="top" wrapText="1"/>
    </xf>
    <xf numFmtId="43" fontId="15" fillId="0" borderId="0" xfId="2" applyFont="1" applyFill="1" applyBorder="1" applyAlignment="1">
      <alignment horizontal="center"/>
    </xf>
    <xf numFmtId="4" fontId="18" fillId="0" borderId="0" xfId="0" applyNumberFormat="1" applyFont="1" applyFill="1" applyBorder="1" applyAlignment="1">
      <alignment horizontal="right"/>
    </xf>
    <xf numFmtId="43" fontId="15" fillId="0" borderId="0" xfId="1" applyFont="1" applyFill="1" applyBorder="1" applyAlignment="1">
      <alignment horizontal="center"/>
    </xf>
    <xf numFmtId="43" fontId="16" fillId="0" borderId="0" xfId="10" applyFont="1" applyFill="1" applyBorder="1"/>
    <xf numFmtId="0" fontId="16" fillId="0" borderId="5" xfId="0" applyFont="1" applyBorder="1" applyAlignment="1">
      <alignment vertical="center"/>
    </xf>
    <xf numFmtId="43" fontId="16" fillId="0" borderId="5" xfId="10" applyFont="1" applyBorder="1"/>
    <xf numFmtId="0" fontId="15" fillId="0" borderId="0" xfId="0" applyFont="1" applyAlignment="1">
      <alignment horizontal="left" vertical="center"/>
    </xf>
    <xf numFmtId="43" fontId="15" fillId="0" borderId="0" xfId="0" applyNumberFormat="1" applyFont="1"/>
    <xf numFmtId="0" fontId="16" fillId="0" borderId="0" xfId="0" applyFont="1" applyAlignment="1">
      <alignment horizontal="left" vertical="center"/>
    </xf>
    <xf numFmtId="0" fontId="16" fillId="0" borderId="0" xfId="0" applyFont="1"/>
    <xf numFmtId="43" fontId="16" fillId="0" borderId="0" xfId="0" applyNumberFormat="1" applyFont="1"/>
    <xf numFmtId="0" fontId="10" fillId="0" borderId="0" xfId="0" applyFont="1"/>
    <xf numFmtId="0" fontId="15" fillId="0" borderId="0" xfId="0" applyFont="1"/>
    <xf numFmtId="0" fontId="16" fillId="4" borderId="2" xfId="0" applyFont="1" applyFill="1" applyBorder="1" applyAlignment="1">
      <alignment horizontal="left" vertical="center"/>
    </xf>
    <xf numFmtId="0" fontId="16" fillId="4" borderId="2" xfId="0" applyFont="1" applyFill="1" applyBorder="1" applyAlignment="1">
      <alignment horizontal="center"/>
    </xf>
    <xf numFmtId="43" fontId="16" fillId="4" borderId="2" xfId="1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 vertical="center"/>
    </xf>
    <xf numFmtId="43" fontId="15" fillId="0" borderId="0" xfId="10" applyFont="1" applyFill="1"/>
    <xf numFmtId="43" fontId="16" fillId="0" borderId="6" xfId="0" applyNumberFormat="1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1" fillId="3" borderId="0" xfId="0" applyFont="1" applyFill="1" applyAlignment="1">
      <alignment horizontal="center"/>
    </xf>
    <xf numFmtId="0" fontId="11" fillId="3" borderId="0" xfId="0" applyFont="1" applyFill="1"/>
    <xf numFmtId="43" fontId="11" fillId="3" borderId="0" xfId="10" applyFont="1" applyFill="1"/>
    <xf numFmtId="43" fontId="11" fillId="3" borderId="0" xfId="10" applyFont="1" applyFill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0" fontId="0" fillId="0" borderId="0" xfId="1" applyNumberFormat="1" applyFont="1" applyFill="1" applyBorder="1" applyAlignment="1">
      <alignment horizontal="left"/>
    </xf>
    <xf numFmtId="43" fontId="0" fillId="0" borderId="0" xfId="10" applyFont="1" applyBorder="1"/>
    <xf numFmtId="43" fontId="1" fillId="0" borderId="0" xfId="10" applyFont="1" applyBorder="1"/>
    <xf numFmtId="43" fontId="10" fillId="0" borderId="0" xfId="10" applyFont="1"/>
    <xf numFmtId="43" fontId="9" fillId="0" borderId="1" xfId="10" applyFont="1" applyFill="1" applyBorder="1" applyAlignment="1">
      <alignment horizontal="left"/>
    </xf>
    <xf numFmtId="0" fontId="0" fillId="0" borderId="1" xfId="0" applyFill="1" applyBorder="1"/>
    <xf numFmtId="43" fontId="0" fillId="0" borderId="1" xfId="10" applyFont="1" applyFill="1" applyBorder="1"/>
    <xf numFmtId="43" fontId="19" fillId="0" borderId="1" xfId="10" applyFont="1" applyFill="1" applyBorder="1"/>
    <xf numFmtId="43" fontId="9" fillId="0" borderId="1" xfId="10" applyFont="1" applyFill="1" applyBorder="1"/>
    <xf numFmtId="0" fontId="0" fillId="3" borderId="1" xfId="0" applyFill="1" applyBorder="1"/>
    <xf numFmtId="43" fontId="0" fillId="3" borderId="1" xfId="10" applyFont="1" applyFill="1" applyBorder="1"/>
    <xf numFmtId="43" fontId="9" fillId="3" borderId="1" xfId="10" applyFont="1" applyFill="1" applyBorder="1"/>
    <xf numFmtId="0" fontId="10" fillId="0" borderId="0" xfId="0" applyFont="1" applyAlignment="1">
      <alignment horizontal="center"/>
    </xf>
    <xf numFmtId="43" fontId="4" fillId="0" borderId="0" xfId="10" applyFont="1" applyFill="1" applyBorder="1" applyAlignment="1">
      <alignment horizontal="center" vertical="top"/>
    </xf>
    <xf numFmtId="43" fontId="0" fillId="0" borderId="1" xfId="10" applyFont="1" applyBorder="1"/>
    <xf numFmtId="43" fontId="0" fillId="0" borderId="1" xfId="0" applyNumberFormat="1" applyBorder="1"/>
    <xf numFmtId="0" fontId="10" fillId="0" borderId="1" xfId="0" applyFont="1" applyBorder="1"/>
    <xf numFmtId="43" fontId="10" fillId="0" borderId="1" xfId="0" applyNumberFormat="1" applyFont="1" applyBorder="1"/>
    <xf numFmtId="43" fontId="0" fillId="3" borderId="1" xfId="0" applyNumberFormat="1" applyFill="1" applyBorder="1"/>
    <xf numFmtId="43" fontId="1" fillId="3" borderId="1" xfId="10" applyFont="1" applyFill="1" applyBorder="1"/>
    <xf numFmtId="43" fontId="1" fillId="3" borderId="1" xfId="0" applyNumberFormat="1" applyFont="1" applyFill="1" applyBorder="1"/>
    <xf numFmtId="43" fontId="2" fillId="0" borderId="0" xfId="10" applyFont="1" applyFill="1" applyBorder="1" applyAlignment="1">
      <alignment horizontal="right" vertical="top"/>
    </xf>
    <xf numFmtId="43" fontId="5" fillId="0" borderId="0" xfId="10" applyFont="1" applyFill="1" applyBorder="1" applyAlignment="1">
      <alignment horizontal="right" vertical="top"/>
    </xf>
    <xf numFmtId="43" fontId="5" fillId="0" borderId="0" xfId="10" applyFont="1" applyFill="1" applyBorder="1" applyAlignment="1">
      <alignment horizontal="center" vertical="top"/>
    </xf>
    <xf numFmtId="43" fontId="0" fillId="0" borderId="0" xfId="10" applyFont="1" applyFill="1"/>
    <xf numFmtId="4" fontId="4" fillId="5" borderId="0" xfId="0" applyNumberFormat="1" applyFont="1" applyFill="1" applyBorder="1" applyAlignment="1">
      <alignment horizontal="center" wrapText="1"/>
    </xf>
    <xf numFmtId="43" fontId="12" fillId="0" borderId="0" xfId="10" applyFont="1" applyBorder="1" applyAlignment="1">
      <alignment horizontal="left" vertical="center"/>
    </xf>
    <xf numFmtId="43" fontId="10" fillId="5" borderId="0" xfId="10" applyFont="1" applyFill="1" applyAlignment="1">
      <alignment horizontal="left" vertical="center"/>
    </xf>
    <xf numFmtId="43" fontId="20" fillId="0" borderId="0" xfId="10" applyFont="1" applyAlignment="1">
      <alignment horizontal="left" vertical="center"/>
    </xf>
    <xf numFmtId="43" fontId="10" fillId="0" borderId="0" xfId="10" applyFont="1" applyAlignment="1">
      <alignment horizontal="left" vertical="center"/>
    </xf>
    <xf numFmtId="43" fontId="21" fillId="0" borderId="0" xfId="10" applyFont="1" applyBorder="1" applyAlignment="1">
      <alignment horizontal="center" vertical="top" wrapText="1"/>
    </xf>
    <xf numFmtId="43" fontId="16" fillId="0" borderId="5" xfId="10" applyFont="1" applyBorder="1" applyAlignment="1">
      <alignment vertical="center"/>
    </xf>
    <xf numFmtId="43" fontId="16" fillId="0" borderId="0" xfId="10" applyFont="1" applyAlignment="1">
      <alignment horizontal="left" vertical="center"/>
    </xf>
    <xf numFmtId="43" fontId="16" fillId="4" borderId="2" xfId="10" applyFont="1" applyFill="1" applyBorder="1" applyAlignment="1">
      <alignment horizontal="center" vertical="center"/>
    </xf>
    <xf numFmtId="43" fontId="20" fillId="0" borderId="0" xfId="10" applyFont="1" applyAlignment="1">
      <alignment horizontal="center" vertical="center"/>
    </xf>
    <xf numFmtId="0" fontId="15" fillId="0" borderId="6" xfId="0" applyFont="1" applyBorder="1" applyAlignment="1">
      <alignment horizontal="left" vertical="center"/>
    </xf>
    <xf numFmtId="43" fontId="16" fillId="0" borderId="6" xfId="10" applyFont="1" applyBorder="1" applyAlignment="1">
      <alignment horizontal="left" vertical="center"/>
    </xf>
  </cellXfs>
  <cellStyles count="11">
    <cellStyle name="Comma" xfId="10" builtinId="3"/>
    <cellStyle name="Comma 2" xfId="2"/>
    <cellStyle name="Comma 2 2" xfId="1"/>
    <cellStyle name="Comma 3" xfId="3"/>
    <cellStyle name="Comma 4" xfId="4"/>
    <cellStyle name="Comma 4 2" xfId="5"/>
    <cellStyle name="Comma 5" xfId="6"/>
    <cellStyle name="Comma 6" xfId="7"/>
    <cellStyle name="Normal" xfId="0" builtinId="0"/>
    <cellStyle name="Normal 2" xfId="8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MA/3.%20AUDITED%20PAY-OUT/2013/AUGUST%202013/Audit%20-Table%205000%20(AUGUST%2010%20-%20AUGUST%2016,%20201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Cashier Sales"/>
      <sheetName val="GC SUMMARY"/>
      <sheetName val="GC details (per group)"/>
      <sheetName val="GC details (final list)"/>
      <sheetName val="GC details (per account)"/>
      <sheetName val="Sheet2"/>
      <sheetName val="GC PSF"/>
      <sheetName val="PSF Conversion"/>
      <sheetName val="LEVEL 1"/>
      <sheetName val="Level 2&amp;3"/>
      <sheetName val="ACCOUNTING NEGATIVE GC"/>
      <sheetName val="ACCOUNTING GCEP"/>
      <sheetName val="CORPO W-PAYCARD"/>
      <sheetName val="PAY-CARD"/>
      <sheetName val="TO FUNDS"/>
      <sheetName val="Consolidated"/>
      <sheetName val="Transaction List"/>
      <sheetName val="IGPSM Commission"/>
      <sheetName val="Commission Per Account"/>
      <sheetName val="Membership Date"/>
      <sheetName val="3Mo. Old Accts Per Account"/>
      <sheetName val="adjt"/>
      <sheetName val="GC adjt"/>
      <sheetName val="Unilevel Commission"/>
      <sheetName val="CD Completion"/>
      <sheetName val="adjt in tran_commission table"/>
      <sheetName val="Indexing Screen"/>
      <sheetName val="Transferred Funds"/>
      <sheetName val="Transferred GCs"/>
      <sheetName val="GC Transaction Log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82">
          <cell r="F282">
            <v>1015200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0"/>
  <sheetViews>
    <sheetView topLeftCell="A24" workbookViewId="0">
      <selection activeCell="N46" sqref="N46"/>
    </sheetView>
  </sheetViews>
  <sheetFormatPr defaultRowHeight="15"/>
  <cols>
    <col min="1" max="1" width="7" style="29" customWidth="1"/>
    <col min="2" max="2" width="14.7109375" style="1" customWidth="1"/>
    <col min="3" max="3" width="16.140625" style="30" customWidth="1"/>
    <col min="4" max="4" width="13.5703125" style="1" customWidth="1"/>
    <col min="5" max="5" width="21.140625" style="1" customWidth="1"/>
    <col min="6" max="6" width="18" style="30" customWidth="1"/>
    <col min="7" max="16384" width="9.140625" style="1"/>
  </cols>
  <sheetData>
    <row r="2" spans="1:7">
      <c r="A2" s="64" t="s">
        <v>77</v>
      </c>
    </row>
    <row r="4" spans="1:7">
      <c r="A4" s="65" t="s">
        <v>0</v>
      </c>
      <c r="B4" s="66" t="s">
        <v>78</v>
      </c>
      <c r="C4" s="67" t="s">
        <v>79</v>
      </c>
      <c r="D4" s="66" t="s">
        <v>43</v>
      </c>
      <c r="E4" s="66" t="s">
        <v>80</v>
      </c>
      <c r="F4" s="68" t="s">
        <v>81</v>
      </c>
    </row>
    <row r="5" spans="1:7">
      <c r="A5" s="69">
        <v>48165</v>
      </c>
      <c r="B5" s="70" t="s">
        <v>31</v>
      </c>
      <c r="C5" s="70" t="s">
        <v>105</v>
      </c>
      <c r="D5" s="70" t="s">
        <v>106</v>
      </c>
      <c r="E5" s="70" t="s">
        <v>187</v>
      </c>
      <c r="F5" s="71">
        <v>210</v>
      </c>
    </row>
    <row r="6" spans="1:7">
      <c r="A6" s="69">
        <v>22491</v>
      </c>
      <c r="B6" s="70" t="s">
        <v>109</v>
      </c>
      <c r="C6" s="70" t="s">
        <v>110</v>
      </c>
      <c r="D6" s="70" t="s">
        <v>85</v>
      </c>
      <c r="E6" s="70" t="s">
        <v>187</v>
      </c>
      <c r="F6" s="71">
        <v>360</v>
      </c>
    </row>
    <row r="7" spans="1:7">
      <c r="A7" s="69">
        <v>42505</v>
      </c>
      <c r="B7" s="70" t="s">
        <v>114</v>
      </c>
      <c r="C7" s="70" t="s">
        <v>115</v>
      </c>
      <c r="D7" s="70" t="s">
        <v>32</v>
      </c>
      <c r="E7" s="70" t="s">
        <v>187</v>
      </c>
      <c r="F7" s="71">
        <v>200</v>
      </c>
    </row>
    <row r="8" spans="1:7">
      <c r="A8" s="69">
        <v>70208</v>
      </c>
      <c r="B8" s="70" t="s">
        <v>117</v>
      </c>
      <c r="C8" s="70" t="s">
        <v>116</v>
      </c>
      <c r="D8" s="70" t="s">
        <v>118</v>
      </c>
      <c r="E8" s="70" t="s">
        <v>187</v>
      </c>
      <c r="F8" s="71">
        <v>148</v>
      </c>
    </row>
    <row r="9" spans="1:7">
      <c r="A9" s="25">
        <v>52713</v>
      </c>
      <c r="B9" s="23" t="s">
        <v>131</v>
      </c>
      <c r="C9" s="71" t="s">
        <v>132</v>
      </c>
      <c r="D9" s="23"/>
      <c r="E9" s="70" t="s">
        <v>187</v>
      </c>
      <c r="F9" s="72">
        <v>33</v>
      </c>
    </row>
    <row r="10" spans="1:7">
      <c r="A10" s="69">
        <v>12446</v>
      </c>
      <c r="B10" s="70" t="s">
        <v>133</v>
      </c>
      <c r="C10" s="70" t="s">
        <v>100</v>
      </c>
      <c r="D10" s="70"/>
      <c r="E10" s="70" t="s">
        <v>187</v>
      </c>
      <c r="F10" s="71">
        <v>21</v>
      </c>
    </row>
    <row r="11" spans="1:7">
      <c r="A11" s="29">
        <v>7107</v>
      </c>
      <c r="B11" s="1" t="s">
        <v>129</v>
      </c>
      <c r="C11" s="30" t="s">
        <v>130</v>
      </c>
      <c r="E11" s="70" t="s">
        <v>187</v>
      </c>
      <c r="F11" s="30">
        <v>21</v>
      </c>
    </row>
    <row r="12" spans="1:7">
      <c r="A12" s="29">
        <v>52713</v>
      </c>
      <c r="B12" s="1" t="s">
        <v>131</v>
      </c>
      <c r="C12" s="30" t="s">
        <v>132</v>
      </c>
      <c r="E12" s="70" t="s">
        <v>187</v>
      </c>
      <c r="F12" s="30">
        <v>21</v>
      </c>
      <c r="G12" s="23"/>
    </row>
    <row r="13" spans="1:7">
      <c r="A13" s="29">
        <v>52713</v>
      </c>
      <c r="B13" s="1" t="s">
        <v>131</v>
      </c>
      <c r="C13" s="30" t="s">
        <v>132</v>
      </c>
      <c r="E13" s="70" t="s">
        <v>187</v>
      </c>
      <c r="F13" s="30">
        <v>27</v>
      </c>
    </row>
    <row r="14" spans="1:7">
      <c r="A14" s="29">
        <v>12446</v>
      </c>
      <c r="B14" s="1" t="s">
        <v>133</v>
      </c>
      <c r="C14" s="30" t="s">
        <v>100</v>
      </c>
      <c r="E14" s="70" t="s">
        <v>187</v>
      </c>
      <c r="F14" s="30">
        <v>33</v>
      </c>
    </row>
    <row r="15" spans="1:7">
      <c r="A15" s="29">
        <v>12446</v>
      </c>
      <c r="B15" s="1" t="s">
        <v>133</v>
      </c>
      <c r="C15" s="30" t="s">
        <v>100</v>
      </c>
      <c r="E15" s="70" t="s">
        <v>187</v>
      </c>
      <c r="F15" s="30">
        <v>27</v>
      </c>
    </row>
    <row r="16" spans="1:7">
      <c r="A16" s="29">
        <v>57105</v>
      </c>
      <c r="B16" s="1" t="s">
        <v>86</v>
      </c>
      <c r="C16" s="30" t="s">
        <v>87</v>
      </c>
      <c r="D16" s="1" t="s">
        <v>88</v>
      </c>
      <c r="E16" s="70" t="s">
        <v>187</v>
      </c>
      <c r="F16" s="30">
        <v>18</v>
      </c>
    </row>
    <row r="17" spans="1:6">
      <c r="A17" s="29">
        <v>52713</v>
      </c>
      <c r="B17" s="1" t="s">
        <v>131</v>
      </c>
      <c r="C17" s="30" t="s">
        <v>132</v>
      </c>
      <c r="D17" s="1" t="s">
        <v>139</v>
      </c>
      <c r="E17" s="70" t="s">
        <v>187</v>
      </c>
      <c r="F17" s="30">
        <v>54</v>
      </c>
    </row>
    <row r="18" spans="1:6">
      <c r="A18" s="29">
        <v>50874</v>
      </c>
      <c r="B18" s="1" t="s">
        <v>140</v>
      </c>
      <c r="C18" s="30" t="s">
        <v>128</v>
      </c>
      <c r="D18" s="1" t="s">
        <v>84</v>
      </c>
      <c r="E18" s="70" t="s">
        <v>187</v>
      </c>
      <c r="F18" s="30">
        <v>54</v>
      </c>
    </row>
    <row r="19" spans="1:6">
      <c r="A19" s="29">
        <v>50920</v>
      </c>
      <c r="B19" s="1" t="s">
        <v>103</v>
      </c>
      <c r="C19" s="30" t="s">
        <v>125</v>
      </c>
      <c r="D19" s="1" t="s">
        <v>141</v>
      </c>
      <c r="E19" s="70" t="s">
        <v>187</v>
      </c>
      <c r="F19" s="30">
        <v>1494</v>
      </c>
    </row>
    <row r="20" spans="1:6">
      <c r="A20" s="29">
        <v>49088</v>
      </c>
      <c r="B20" s="1" t="s">
        <v>142</v>
      </c>
      <c r="C20" s="30" t="s">
        <v>143</v>
      </c>
      <c r="D20" s="1" t="s">
        <v>144</v>
      </c>
      <c r="E20" s="70" t="s">
        <v>187</v>
      </c>
      <c r="F20" s="30">
        <v>54</v>
      </c>
    </row>
    <row r="21" spans="1:6">
      <c r="A21" s="29">
        <v>46253</v>
      </c>
      <c r="B21" s="1" t="s">
        <v>145</v>
      </c>
      <c r="C21" s="30" t="s">
        <v>146</v>
      </c>
      <c r="D21" s="1" t="s">
        <v>120</v>
      </c>
      <c r="E21" s="70" t="s">
        <v>187</v>
      </c>
      <c r="F21" s="30">
        <v>36</v>
      </c>
    </row>
    <row r="22" spans="1:6">
      <c r="A22" s="29">
        <v>44807</v>
      </c>
      <c r="B22" s="1" t="s">
        <v>102</v>
      </c>
      <c r="C22" s="30" t="s">
        <v>147</v>
      </c>
      <c r="D22" s="1" t="s">
        <v>32</v>
      </c>
      <c r="E22" s="70" t="s">
        <v>187</v>
      </c>
      <c r="F22" s="30">
        <v>36</v>
      </c>
    </row>
    <row r="23" spans="1:6">
      <c r="A23" s="29">
        <v>44442</v>
      </c>
      <c r="B23" s="1" t="s">
        <v>148</v>
      </c>
      <c r="C23" s="30" t="s">
        <v>113</v>
      </c>
      <c r="D23" s="1" t="s">
        <v>29</v>
      </c>
      <c r="E23" s="70" t="s">
        <v>187</v>
      </c>
      <c r="F23" s="30">
        <v>36</v>
      </c>
    </row>
    <row r="24" spans="1:6">
      <c r="A24" s="29">
        <v>41634</v>
      </c>
      <c r="B24" s="1" t="s">
        <v>149</v>
      </c>
      <c r="C24" s="30" t="s">
        <v>150</v>
      </c>
      <c r="D24" s="1" t="s">
        <v>126</v>
      </c>
      <c r="E24" s="70" t="s">
        <v>187</v>
      </c>
      <c r="F24" s="30">
        <v>18</v>
      </c>
    </row>
    <row r="25" spans="1:6">
      <c r="A25" s="29">
        <v>69691</v>
      </c>
      <c r="B25" s="1" t="s">
        <v>151</v>
      </c>
      <c r="C25" s="30" t="s">
        <v>104</v>
      </c>
      <c r="D25" s="1" t="s">
        <v>152</v>
      </c>
      <c r="E25" s="70" t="s">
        <v>187</v>
      </c>
      <c r="F25" s="30">
        <v>27</v>
      </c>
    </row>
    <row r="26" spans="1:6">
      <c r="A26" s="29">
        <v>22393</v>
      </c>
      <c r="B26" s="1" t="s">
        <v>153</v>
      </c>
      <c r="C26" s="30" t="s">
        <v>154</v>
      </c>
      <c r="D26" s="1" t="s">
        <v>45</v>
      </c>
      <c r="E26" s="70" t="s">
        <v>187</v>
      </c>
      <c r="F26" s="30">
        <v>18</v>
      </c>
    </row>
    <row r="27" spans="1:6">
      <c r="A27" s="29">
        <v>10515</v>
      </c>
      <c r="B27" s="1" t="s">
        <v>155</v>
      </c>
      <c r="C27" s="30" t="s">
        <v>156</v>
      </c>
      <c r="D27" s="1" t="s">
        <v>30</v>
      </c>
      <c r="E27" s="70" t="s">
        <v>187</v>
      </c>
      <c r="F27" s="30">
        <v>279</v>
      </c>
    </row>
    <row r="28" spans="1:6">
      <c r="A28" s="29">
        <v>7107</v>
      </c>
      <c r="B28" s="1" t="s">
        <v>129</v>
      </c>
      <c r="C28" s="30" t="s">
        <v>130</v>
      </c>
      <c r="D28" s="1" t="s">
        <v>157</v>
      </c>
      <c r="E28" s="70" t="s">
        <v>187</v>
      </c>
      <c r="F28" s="30">
        <v>63</v>
      </c>
    </row>
    <row r="29" spans="1:6">
      <c r="A29" s="29">
        <v>66653</v>
      </c>
      <c r="B29" s="1" t="s">
        <v>90</v>
      </c>
      <c r="C29" s="30" t="s">
        <v>158</v>
      </c>
      <c r="D29" s="1" t="s">
        <v>84</v>
      </c>
      <c r="E29" s="70" t="s">
        <v>187</v>
      </c>
      <c r="F29" s="30">
        <v>45</v>
      </c>
    </row>
    <row r="30" spans="1:6">
      <c r="A30" s="29">
        <v>28706</v>
      </c>
      <c r="B30" s="1" t="s">
        <v>123</v>
      </c>
      <c r="C30" s="30" t="s">
        <v>122</v>
      </c>
      <c r="D30" s="1" t="s">
        <v>25</v>
      </c>
      <c r="E30" s="70" t="s">
        <v>188</v>
      </c>
      <c r="F30" s="94">
        <v>20</v>
      </c>
    </row>
    <row r="31" spans="1:6">
      <c r="A31" s="29">
        <v>46261</v>
      </c>
      <c r="B31" s="1" t="s">
        <v>121</v>
      </c>
      <c r="C31" s="30" t="s">
        <v>124</v>
      </c>
      <c r="D31" s="1" t="s">
        <v>27</v>
      </c>
      <c r="E31" s="70" t="s">
        <v>188</v>
      </c>
      <c r="F31" s="94">
        <v>20</v>
      </c>
    </row>
    <row r="32" spans="1:6">
      <c r="A32" s="29">
        <v>68797</v>
      </c>
      <c r="B32" s="1" t="s">
        <v>37</v>
      </c>
      <c r="C32" s="30" t="s">
        <v>38</v>
      </c>
      <c r="D32" s="1" t="s">
        <v>39</v>
      </c>
      <c r="E32" s="70" t="s">
        <v>188</v>
      </c>
      <c r="F32" s="94">
        <v>20</v>
      </c>
    </row>
    <row r="33" spans="1:6">
      <c r="A33" s="29">
        <v>55101</v>
      </c>
      <c r="B33" s="1" t="s">
        <v>134</v>
      </c>
      <c r="C33" s="30" t="s">
        <v>135</v>
      </c>
      <c r="D33" s="1" t="s">
        <v>136</v>
      </c>
      <c r="E33" s="70" t="s">
        <v>75</v>
      </c>
      <c r="F33" s="94">
        <v>108</v>
      </c>
    </row>
    <row r="34" spans="1:6">
      <c r="A34" s="29">
        <v>70157</v>
      </c>
      <c r="B34" s="1" t="s">
        <v>164</v>
      </c>
      <c r="C34" s="30" t="s">
        <v>165</v>
      </c>
      <c r="D34" s="1" t="s">
        <v>166</v>
      </c>
      <c r="E34" s="70" t="s">
        <v>75</v>
      </c>
      <c r="F34" s="30">
        <v>120</v>
      </c>
    </row>
    <row r="35" spans="1:6">
      <c r="A35" s="29">
        <v>35019</v>
      </c>
      <c r="B35" s="1" t="s">
        <v>127</v>
      </c>
      <c r="C35" s="30" t="s">
        <v>176</v>
      </c>
      <c r="D35" s="1" t="s">
        <v>177</v>
      </c>
      <c r="E35" s="70" t="s">
        <v>75</v>
      </c>
      <c r="F35" s="30">
        <v>1520</v>
      </c>
    </row>
    <row r="36" spans="1:6">
      <c r="A36" s="29">
        <v>40592</v>
      </c>
      <c r="B36" s="1" t="s">
        <v>91</v>
      </c>
      <c r="C36" s="30" t="s">
        <v>46</v>
      </c>
      <c r="D36" s="1" t="s">
        <v>45</v>
      </c>
      <c r="E36" s="70" t="s">
        <v>75</v>
      </c>
      <c r="F36" s="30">
        <v>670</v>
      </c>
    </row>
    <row r="37" spans="1:6">
      <c r="A37" s="29">
        <v>65975</v>
      </c>
      <c r="B37" s="1" t="s">
        <v>178</v>
      </c>
      <c r="C37" s="30" t="s">
        <v>44</v>
      </c>
      <c r="D37" s="1" t="s">
        <v>35</v>
      </c>
      <c r="E37" s="70" t="s">
        <v>75</v>
      </c>
      <c r="F37" s="30">
        <v>1080</v>
      </c>
    </row>
    <row r="38" spans="1:6">
      <c r="A38" s="29">
        <v>51364</v>
      </c>
      <c r="B38" s="1" t="s">
        <v>179</v>
      </c>
      <c r="C38" s="30" t="s">
        <v>180</v>
      </c>
      <c r="D38" s="1" t="s">
        <v>181</v>
      </c>
      <c r="E38" s="70" t="s">
        <v>75</v>
      </c>
      <c r="F38" s="30">
        <v>240</v>
      </c>
    </row>
    <row r="39" spans="1:6">
      <c r="A39" s="29">
        <v>53540</v>
      </c>
      <c r="B39" s="1" t="s">
        <v>137</v>
      </c>
      <c r="C39" s="30" t="s">
        <v>36</v>
      </c>
      <c r="D39" s="1" t="s">
        <v>138</v>
      </c>
      <c r="E39" s="70" t="s">
        <v>189</v>
      </c>
      <c r="F39" s="30">
        <v>18</v>
      </c>
    </row>
    <row r="40" spans="1:6">
      <c r="A40" s="29">
        <v>2720</v>
      </c>
      <c r="B40" s="1" t="s">
        <v>159</v>
      </c>
      <c r="C40" s="30" t="s">
        <v>89</v>
      </c>
      <c r="D40" s="1" t="s">
        <v>160</v>
      </c>
      <c r="E40" s="70" t="s">
        <v>189</v>
      </c>
      <c r="F40" s="30">
        <v>90</v>
      </c>
    </row>
    <row r="41" spans="1:6">
      <c r="A41" s="29">
        <v>16540</v>
      </c>
      <c r="B41" s="1" t="s">
        <v>101</v>
      </c>
      <c r="C41" s="30" t="s">
        <v>167</v>
      </c>
      <c r="D41" s="1" t="s">
        <v>168</v>
      </c>
      <c r="E41" s="70" t="s">
        <v>189</v>
      </c>
      <c r="F41" s="30">
        <v>80</v>
      </c>
    </row>
    <row r="42" spans="1:6">
      <c r="A42" s="29">
        <v>21102</v>
      </c>
      <c r="B42" s="1" t="s">
        <v>40</v>
      </c>
      <c r="C42" s="30" t="s">
        <v>41</v>
      </c>
      <c r="D42" s="1" t="s">
        <v>42</v>
      </c>
      <c r="E42" s="70" t="s">
        <v>56</v>
      </c>
      <c r="F42" s="30">
        <v>7920</v>
      </c>
    </row>
    <row r="43" spans="1:6">
      <c r="A43" s="29">
        <v>12167</v>
      </c>
      <c r="B43" s="1" t="s">
        <v>161</v>
      </c>
      <c r="C43" s="30" t="s">
        <v>162</v>
      </c>
      <c r="D43" s="1" t="s">
        <v>163</v>
      </c>
      <c r="E43" s="70" t="s">
        <v>190</v>
      </c>
      <c r="F43" s="30">
        <v>60</v>
      </c>
    </row>
    <row r="44" spans="1:6">
      <c r="A44" s="29">
        <v>26479</v>
      </c>
      <c r="B44" s="1" t="s">
        <v>169</v>
      </c>
      <c r="C44" s="30" t="s">
        <v>170</v>
      </c>
      <c r="D44" s="1" t="s">
        <v>171</v>
      </c>
      <c r="E44" s="70" t="s">
        <v>190</v>
      </c>
      <c r="F44" s="30">
        <v>129</v>
      </c>
    </row>
    <row r="45" spans="1:6">
      <c r="A45" s="29">
        <v>26476</v>
      </c>
      <c r="B45" s="1" t="s">
        <v>172</v>
      </c>
      <c r="C45" s="30" t="s">
        <v>173</v>
      </c>
      <c r="D45" s="1" t="s">
        <v>171</v>
      </c>
      <c r="E45" s="70" t="s">
        <v>190</v>
      </c>
      <c r="F45" s="30">
        <v>140</v>
      </c>
    </row>
    <row r="46" spans="1:6">
      <c r="A46" s="29">
        <v>32049</v>
      </c>
      <c r="B46" s="1" t="s">
        <v>174</v>
      </c>
      <c r="C46" s="30" t="s">
        <v>175</v>
      </c>
      <c r="D46" s="1" t="s">
        <v>30</v>
      </c>
      <c r="E46" s="70" t="s">
        <v>190</v>
      </c>
      <c r="F46" s="30">
        <v>81</v>
      </c>
    </row>
    <row r="47" spans="1:6">
      <c r="F47" s="73">
        <f>SUM(F5:F46)</f>
        <v>15649</v>
      </c>
    </row>
    <row r="100" spans="2:3">
      <c r="B100" s="55" t="s">
        <v>82</v>
      </c>
      <c r="C100" s="73" t="e">
        <f>#REF!+#REF!+#REF!+#REF!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1"/>
  <sheetViews>
    <sheetView tabSelected="1" topLeftCell="G1" workbookViewId="0">
      <pane ySplit="4" topLeftCell="A5" activePane="bottomLeft" state="frozen"/>
      <selection activeCell="B1" sqref="B1"/>
      <selection pane="bottomLeft" activeCell="N14" sqref="N14"/>
    </sheetView>
  </sheetViews>
  <sheetFormatPr defaultColWidth="8.85546875" defaultRowHeight="15"/>
  <cols>
    <col min="2" max="2" width="12.85546875" customWidth="1"/>
    <col min="3" max="3" width="27.140625" customWidth="1"/>
    <col min="5" max="5" width="13.28515625" bestFit="1" customWidth="1"/>
    <col min="6" max="6" width="11.42578125" style="30" bestFit="1" customWidth="1"/>
    <col min="7" max="7" width="13" customWidth="1"/>
    <col min="8" max="8" width="12.28515625" customWidth="1"/>
    <col min="9" max="9" width="15.5703125" customWidth="1"/>
    <col min="10" max="14" width="10.85546875" style="30" customWidth="1"/>
    <col min="15" max="16" width="15.28515625" style="30" customWidth="1"/>
    <col min="17" max="17" width="10.5703125" style="30" customWidth="1"/>
    <col min="18" max="18" width="11.28515625" style="30" bestFit="1" customWidth="1"/>
    <col min="19" max="19" width="10.5703125" style="94" customWidth="1"/>
    <col min="20" max="20" width="18" style="30" customWidth="1"/>
    <col min="21" max="21" width="22.28515625" customWidth="1"/>
    <col min="22" max="22" width="20.28515625" bestFit="1" customWidth="1"/>
    <col min="23" max="23" width="21.7109375" bestFit="1" customWidth="1"/>
    <col min="24" max="24" width="17.7109375" customWidth="1"/>
    <col min="25" max="25" width="13.140625" bestFit="1" customWidth="1"/>
    <col min="27" max="27" width="8.85546875" style="29"/>
  </cols>
  <sheetData>
    <row r="1" spans="1:30" ht="15.75">
      <c r="A1" s="21"/>
      <c r="B1" s="22"/>
      <c r="C1" s="22"/>
      <c r="D1" s="22"/>
      <c r="E1" s="20"/>
      <c r="F1" s="83"/>
      <c r="G1" s="20"/>
      <c r="H1" s="20"/>
      <c r="I1" s="20"/>
      <c r="J1" s="83"/>
      <c r="K1" s="83"/>
      <c r="L1" s="83"/>
      <c r="M1" s="83"/>
      <c r="N1" s="83"/>
      <c r="O1" s="91"/>
      <c r="P1" s="91"/>
      <c r="Q1" s="92"/>
      <c r="R1" s="83"/>
      <c r="S1" s="83"/>
      <c r="T1" s="93"/>
      <c r="U1" s="19"/>
      <c r="V1" s="16"/>
      <c r="W1" s="17"/>
      <c r="X1" s="18"/>
      <c r="Y1" s="18"/>
      <c r="Z1" s="18"/>
      <c r="AA1" s="27"/>
    </row>
    <row r="4" spans="1:30" ht="63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5" t="s">
        <v>47</v>
      </c>
      <c r="K4" s="5" t="s">
        <v>183</v>
      </c>
      <c r="L4" s="6" t="s">
        <v>182</v>
      </c>
      <c r="M4" s="6" t="s">
        <v>185</v>
      </c>
      <c r="N4" s="6" t="s">
        <v>186</v>
      </c>
      <c r="O4" s="6" t="s">
        <v>48</v>
      </c>
      <c r="P4" s="7" t="s">
        <v>184</v>
      </c>
      <c r="Q4" s="7" t="s">
        <v>92</v>
      </c>
      <c r="R4" s="8" t="s">
        <v>11</v>
      </c>
      <c r="S4" s="8" t="s">
        <v>12</v>
      </c>
      <c r="T4" s="9" t="s">
        <v>22</v>
      </c>
      <c r="U4" s="10" t="s">
        <v>1</v>
      </c>
      <c r="V4" s="11" t="s">
        <v>13</v>
      </c>
      <c r="W4" s="12" t="s">
        <v>14</v>
      </c>
      <c r="X4" s="13" t="s">
        <v>15</v>
      </c>
      <c r="Y4" s="14" t="s">
        <v>16</v>
      </c>
      <c r="Z4" s="15" t="s">
        <v>17</v>
      </c>
      <c r="AA4" s="28" t="s">
        <v>18</v>
      </c>
      <c r="AB4" s="15" t="s">
        <v>19</v>
      </c>
      <c r="AC4" s="15" t="s">
        <v>20</v>
      </c>
      <c r="AD4" s="15" t="s">
        <v>21</v>
      </c>
    </row>
    <row r="5" spans="1:30">
      <c r="A5" s="75">
        <v>46767</v>
      </c>
      <c r="B5" s="75" t="s">
        <v>95</v>
      </c>
      <c r="C5" s="75" t="s">
        <v>96</v>
      </c>
      <c r="D5" s="75" t="s">
        <v>97</v>
      </c>
      <c r="E5" s="76">
        <v>1040</v>
      </c>
      <c r="F5" s="84">
        <v>0</v>
      </c>
      <c r="G5" s="85">
        <f>E5</f>
        <v>1040</v>
      </c>
      <c r="H5" s="76">
        <v>104</v>
      </c>
      <c r="I5" s="76">
        <v>936</v>
      </c>
      <c r="J5" s="84"/>
      <c r="K5" s="84"/>
      <c r="L5" s="84"/>
      <c r="M5" s="84"/>
      <c r="N5" s="84"/>
      <c r="O5" s="84"/>
      <c r="P5" s="84"/>
      <c r="Q5" s="84"/>
      <c r="R5" s="77">
        <v>200</v>
      </c>
      <c r="S5" s="74"/>
      <c r="T5" s="78">
        <f>I5-J5-K5-L5-M5-N5-O5-P5-Q5-R5-S5</f>
        <v>736</v>
      </c>
      <c r="U5" s="75" t="s">
        <v>98</v>
      </c>
      <c r="V5" s="75" t="s">
        <v>99</v>
      </c>
      <c r="W5" s="75" t="s">
        <v>23</v>
      </c>
      <c r="X5" s="75" t="s">
        <v>26</v>
      </c>
      <c r="Y5" s="24">
        <v>0</v>
      </c>
      <c r="Z5" s="25">
        <v>0</v>
      </c>
      <c r="AA5" s="25">
        <v>0</v>
      </c>
      <c r="AB5" s="26">
        <v>41760</v>
      </c>
      <c r="AC5" s="26">
        <v>41790</v>
      </c>
      <c r="AD5" s="23"/>
    </row>
    <row r="6" spans="1:30">
      <c r="A6" s="79">
        <v>48165</v>
      </c>
      <c r="B6" s="79" t="s">
        <v>31</v>
      </c>
      <c r="C6" s="79" t="s">
        <v>105</v>
      </c>
      <c r="D6" s="79" t="s">
        <v>106</v>
      </c>
      <c r="E6" s="80">
        <v>460</v>
      </c>
      <c r="F6" s="89">
        <v>0</v>
      </c>
      <c r="G6" s="90">
        <f t="shared" ref="G6:G7" si="0">E6</f>
        <v>460</v>
      </c>
      <c r="H6" s="80">
        <v>46</v>
      </c>
      <c r="I6" s="80">
        <v>414</v>
      </c>
      <c r="J6" s="80">
        <v>0</v>
      </c>
      <c r="K6" s="80"/>
      <c r="L6" s="80">
        <v>210</v>
      </c>
      <c r="M6" s="80"/>
      <c r="N6" s="80"/>
      <c r="O6" s="80"/>
      <c r="P6" s="80"/>
      <c r="Q6" s="80"/>
      <c r="R6" s="80">
        <v>0</v>
      </c>
      <c r="S6" s="80"/>
      <c r="T6" s="81">
        <f>I6</f>
        <v>414</v>
      </c>
      <c r="U6" s="79" t="s">
        <v>107</v>
      </c>
      <c r="V6" s="79" t="s">
        <v>108</v>
      </c>
      <c r="W6" s="79" t="s">
        <v>23</v>
      </c>
      <c r="X6" s="79" t="s">
        <v>28</v>
      </c>
      <c r="Y6" s="24">
        <v>0</v>
      </c>
      <c r="Z6" s="25">
        <v>0</v>
      </c>
      <c r="AA6" s="25">
        <v>0</v>
      </c>
      <c r="AB6" s="26">
        <v>41760</v>
      </c>
      <c r="AC6" s="26">
        <v>41790</v>
      </c>
    </row>
    <row r="7" spans="1:30">
      <c r="A7" s="79">
        <v>22491</v>
      </c>
      <c r="B7" s="79" t="s">
        <v>109</v>
      </c>
      <c r="C7" s="79" t="s">
        <v>110</v>
      </c>
      <c r="D7" s="79" t="s">
        <v>85</v>
      </c>
      <c r="E7" s="80">
        <v>460</v>
      </c>
      <c r="F7" s="80">
        <v>0</v>
      </c>
      <c r="G7" s="88">
        <f t="shared" si="0"/>
        <v>460</v>
      </c>
      <c r="H7" s="80">
        <v>46</v>
      </c>
      <c r="I7" s="80">
        <v>414</v>
      </c>
      <c r="J7" s="80">
        <v>0</v>
      </c>
      <c r="K7" s="80"/>
      <c r="L7" s="80">
        <v>360</v>
      </c>
      <c r="M7" s="80"/>
      <c r="N7" s="80"/>
      <c r="O7" s="80"/>
      <c r="P7" s="80"/>
      <c r="Q7" s="80"/>
      <c r="R7" s="80">
        <v>0</v>
      </c>
      <c r="S7" s="80"/>
      <c r="T7" s="81">
        <f t="shared" ref="T6:T7" si="1">I7-J7-K7-L7-M7-N7-O7-P7-Q7-R7-S7</f>
        <v>54</v>
      </c>
      <c r="U7" s="79" t="s">
        <v>111</v>
      </c>
      <c r="V7" s="79" t="s">
        <v>112</v>
      </c>
      <c r="W7" s="79" t="s">
        <v>33</v>
      </c>
      <c r="X7" s="79" t="s">
        <v>34</v>
      </c>
      <c r="Y7" s="24">
        <v>0</v>
      </c>
      <c r="Z7" s="25">
        <v>0</v>
      </c>
      <c r="AA7" s="25">
        <v>0</v>
      </c>
      <c r="AB7" s="26">
        <v>41760</v>
      </c>
      <c r="AC7" s="26">
        <v>41790</v>
      </c>
    </row>
    <row r="8" spans="1:30">
      <c r="A8" s="79">
        <v>70208</v>
      </c>
      <c r="B8" s="79" t="s">
        <v>117</v>
      </c>
      <c r="C8" s="79" t="s">
        <v>116</v>
      </c>
      <c r="D8" s="79" t="s">
        <v>118</v>
      </c>
      <c r="E8" s="80">
        <v>460</v>
      </c>
      <c r="F8" s="80">
        <v>0</v>
      </c>
      <c r="G8" s="88">
        <f t="shared" ref="G8" si="2">E8</f>
        <v>460</v>
      </c>
      <c r="H8" s="80">
        <v>46</v>
      </c>
      <c r="I8" s="80">
        <v>414</v>
      </c>
      <c r="J8" s="80">
        <v>0</v>
      </c>
      <c r="K8" s="80"/>
      <c r="L8" s="80">
        <v>148</v>
      </c>
      <c r="M8" s="80"/>
      <c r="N8" s="80"/>
      <c r="O8" s="80">
        <v>123</v>
      </c>
      <c r="P8" s="80"/>
      <c r="Q8" s="80"/>
      <c r="R8" s="80">
        <v>0</v>
      </c>
      <c r="S8" s="80"/>
      <c r="T8" s="81">
        <f t="shared" ref="T8" si="3">I8-J8-K8-L8-M8-N8-O8-P8-Q8-R8-S8</f>
        <v>143</v>
      </c>
      <c r="U8" s="79" t="s">
        <v>119</v>
      </c>
      <c r="V8" s="79"/>
      <c r="W8" s="79" t="s">
        <v>23</v>
      </c>
      <c r="X8" s="79" t="s">
        <v>24</v>
      </c>
      <c r="Y8" s="24">
        <v>0</v>
      </c>
      <c r="Z8" s="25">
        <v>0</v>
      </c>
      <c r="AA8" s="25">
        <v>0</v>
      </c>
      <c r="AB8" s="26">
        <v>41760</v>
      </c>
      <c r="AC8" s="26">
        <v>41790</v>
      </c>
    </row>
    <row r="9" spans="1:30" s="55" customFormat="1">
      <c r="A9" s="86"/>
      <c r="B9" s="86"/>
      <c r="C9" s="86"/>
      <c r="D9" s="86"/>
      <c r="E9" s="87">
        <f>SUM(E5:E8)</f>
        <v>2420</v>
      </c>
      <c r="F9" s="87">
        <f>SUM(F5:F8)</f>
        <v>0</v>
      </c>
      <c r="G9" s="87">
        <f>SUM(G5:G8)</f>
        <v>2420</v>
      </c>
      <c r="H9" s="87">
        <f>SUM(H5:H8)</f>
        <v>242</v>
      </c>
      <c r="I9" s="87">
        <f>SUM(I5:I8)</f>
        <v>2178</v>
      </c>
      <c r="J9" s="87">
        <f>SUM(J5:J8)</f>
        <v>0</v>
      </c>
      <c r="K9" s="87">
        <f>SUM(K5:K8)</f>
        <v>0</v>
      </c>
      <c r="L9" s="87">
        <f>SUM(L5:L8)</f>
        <v>718</v>
      </c>
      <c r="M9" s="87">
        <f>SUM(M5:M8)</f>
        <v>0</v>
      </c>
      <c r="N9" s="87">
        <f>SUM(N5:N8)</f>
        <v>0</v>
      </c>
      <c r="O9" s="87">
        <f>SUM(O5:O8)</f>
        <v>123</v>
      </c>
      <c r="P9" s="87">
        <f>SUM(P5:P8)</f>
        <v>0</v>
      </c>
      <c r="Q9" s="87">
        <f>SUM(Q5:Q8)</f>
        <v>0</v>
      </c>
      <c r="R9" s="87">
        <f>SUM(R5:R8)</f>
        <v>200</v>
      </c>
      <c r="S9" s="87">
        <f>SUM(S5:S8)</f>
        <v>0</v>
      </c>
      <c r="T9" s="87">
        <f>SUM(T5:T8)</f>
        <v>1347</v>
      </c>
      <c r="U9" s="86"/>
      <c r="V9" s="86"/>
      <c r="W9" s="86"/>
      <c r="X9" s="86"/>
      <c r="AA9" s="82"/>
    </row>
    <row r="10" spans="1:30">
      <c r="E10" s="31"/>
    </row>
    <row r="11" spans="1:30">
      <c r="E11" s="31"/>
    </row>
  </sheetData>
  <autoFilter ref="A4:AD9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R27"/>
  <sheetViews>
    <sheetView topLeftCell="A10" workbookViewId="0">
      <selection activeCell="N22" sqref="N22"/>
    </sheetView>
  </sheetViews>
  <sheetFormatPr defaultRowHeight="15"/>
  <cols>
    <col min="1" max="1" width="19.5703125" style="63" customWidth="1"/>
    <col min="2" max="2" width="19.5703125" style="99" customWidth="1"/>
    <col min="3" max="3" width="16.5703125" style="1" customWidth="1"/>
    <col min="4" max="4" width="14" style="1" customWidth="1"/>
    <col min="5" max="5" width="16.85546875" style="1" customWidth="1"/>
    <col min="6" max="6" width="14.140625" style="1" customWidth="1"/>
    <col min="7" max="7" width="16.7109375" style="1" customWidth="1"/>
    <col min="8" max="8" width="11.28515625" style="1" hidden="1" customWidth="1"/>
    <col min="9" max="9" width="11.5703125" style="1" hidden="1" customWidth="1"/>
    <col min="10" max="10" width="11.42578125" style="1" hidden="1" customWidth="1"/>
    <col min="11" max="11" width="13.140625" style="1" hidden="1" customWidth="1"/>
    <col min="12" max="12" width="13.140625" style="1" customWidth="1"/>
    <col min="13" max="13" width="12.7109375" style="1" customWidth="1"/>
    <col min="14" max="14" width="16.140625" style="1" customWidth="1"/>
    <col min="15" max="15" width="12.7109375" style="1" bestFit="1" customWidth="1"/>
    <col min="16" max="16" width="11.28515625" style="1" bestFit="1" customWidth="1"/>
    <col min="17" max="17" width="11.5703125" style="1" bestFit="1" customWidth="1"/>
    <col min="18" max="18" width="9.5703125" style="1" bestFit="1" customWidth="1"/>
    <col min="19" max="16384" width="9.140625" style="1"/>
  </cols>
  <sheetData>
    <row r="1" spans="1:18" ht="15.75">
      <c r="A1" s="32" t="s">
        <v>49</v>
      </c>
      <c r="B1" s="96"/>
    </row>
    <row r="2" spans="1:18" ht="15.75">
      <c r="A2" s="32" t="s">
        <v>83</v>
      </c>
      <c r="B2" s="96"/>
    </row>
    <row r="3" spans="1:18" s="29" customFormat="1" ht="35.25" customHeight="1">
      <c r="A3" s="33"/>
      <c r="B3" s="97"/>
      <c r="C3" s="34" t="s">
        <v>50</v>
      </c>
      <c r="D3" s="34" t="s">
        <v>51</v>
      </c>
      <c r="E3" s="34" t="s">
        <v>52</v>
      </c>
      <c r="F3" s="34" t="s">
        <v>53</v>
      </c>
      <c r="G3" s="34" t="s">
        <v>54</v>
      </c>
      <c r="H3" s="35" t="s">
        <v>55</v>
      </c>
      <c r="I3" s="35" t="s">
        <v>56</v>
      </c>
      <c r="J3" s="35" t="s">
        <v>57</v>
      </c>
      <c r="K3" s="35" t="s">
        <v>58</v>
      </c>
      <c r="L3" s="95" t="s">
        <v>191</v>
      </c>
      <c r="M3" s="36" t="s">
        <v>59</v>
      </c>
      <c r="N3" s="37" t="s">
        <v>60</v>
      </c>
    </row>
    <row r="4" spans="1:18" ht="17.25">
      <c r="A4" s="38" t="s">
        <v>61</v>
      </c>
      <c r="B4" s="98"/>
      <c r="C4" s="39">
        <v>506953</v>
      </c>
      <c r="D4" s="39">
        <v>0</v>
      </c>
      <c r="E4" s="39">
        <f>C4-D4</f>
        <v>506953</v>
      </c>
      <c r="F4" s="39">
        <f>C4*0.1</f>
        <v>50695.3</v>
      </c>
      <c r="G4" s="39">
        <f>E4-F4</f>
        <v>456257.7</v>
      </c>
      <c r="H4" s="39">
        <v>0</v>
      </c>
      <c r="I4" s="39">
        <v>0</v>
      </c>
      <c r="J4" s="39">
        <v>0</v>
      </c>
      <c r="K4" s="39">
        <v>0</v>
      </c>
      <c r="L4" s="39">
        <v>-18</v>
      </c>
      <c r="M4" s="39">
        <f>D26</f>
        <v>14929</v>
      </c>
      <c r="N4" s="40">
        <f>G4+L4-M4</f>
        <v>441310.7</v>
      </c>
      <c r="O4" s="41"/>
      <c r="P4" s="31"/>
      <c r="Q4" s="41"/>
      <c r="R4" s="31"/>
    </row>
    <row r="5" spans="1:18" ht="17.25">
      <c r="A5" s="38" t="s">
        <v>62</v>
      </c>
      <c r="B5" s="98"/>
      <c r="C5" s="39">
        <v>1108835.75</v>
      </c>
      <c r="D5" s="39">
        <v>0</v>
      </c>
      <c r="E5" s="39">
        <f>C5-D5</f>
        <v>1108835.75</v>
      </c>
      <c r="F5" s="39">
        <v>0</v>
      </c>
      <c r="G5" s="39">
        <f t="shared" ref="G5:G8" si="0">E5-F5</f>
        <v>1108835.75</v>
      </c>
      <c r="H5" s="39"/>
      <c r="I5" s="39"/>
      <c r="J5" s="39"/>
      <c r="K5" s="39">
        <v>0</v>
      </c>
      <c r="L5" s="39"/>
      <c r="M5" s="39">
        <f>F26</f>
        <v>4120</v>
      </c>
      <c r="N5" s="40">
        <f t="shared" ref="N5:N8" si="1">G5-M5</f>
        <v>1104715.75</v>
      </c>
      <c r="O5" s="31"/>
      <c r="P5" s="31"/>
    </row>
    <row r="6" spans="1:18" ht="17.25">
      <c r="A6" s="42" t="s">
        <v>63</v>
      </c>
      <c r="C6" s="39">
        <v>12276.25</v>
      </c>
      <c r="D6" s="39">
        <v>0</v>
      </c>
      <c r="E6" s="39">
        <f>C6-D6</f>
        <v>12276.25</v>
      </c>
      <c r="F6" s="39">
        <v>0</v>
      </c>
      <c r="G6" s="39">
        <f t="shared" si="0"/>
        <v>12276.25</v>
      </c>
      <c r="H6" s="39"/>
      <c r="I6" s="39"/>
      <c r="J6" s="39"/>
      <c r="K6" s="39">
        <v>0</v>
      </c>
      <c r="L6" s="39"/>
      <c r="M6" s="39">
        <v>0</v>
      </c>
      <c r="N6" s="40">
        <f>G6-M6</f>
        <v>12276.25</v>
      </c>
    </row>
    <row r="7" spans="1:18" ht="17.25">
      <c r="A7" s="42" t="s">
        <v>64</v>
      </c>
      <c r="C7" s="39">
        <v>60045</v>
      </c>
      <c r="D7" s="39">
        <v>0</v>
      </c>
      <c r="E7" s="39">
        <f>C7-D7</f>
        <v>60045</v>
      </c>
      <c r="F7" s="39">
        <v>0</v>
      </c>
      <c r="G7" s="39">
        <f t="shared" si="0"/>
        <v>60045</v>
      </c>
      <c r="H7" s="39"/>
      <c r="I7" s="39"/>
      <c r="J7" s="39"/>
      <c r="K7" s="39">
        <v>0</v>
      </c>
      <c r="L7" s="39"/>
      <c r="M7" s="39">
        <v>0</v>
      </c>
      <c r="N7" s="40">
        <f>G7-M7</f>
        <v>60045</v>
      </c>
    </row>
    <row r="8" spans="1:18" ht="25.5">
      <c r="A8" s="43" t="s">
        <v>65</v>
      </c>
      <c r="B8" s="100"/>
      <c r="C8" s="44">
        <v>430</v>
      </c>
      <c r="D8" s="45">
        <v>0</v>
      </c>
      <c r="E8" s="39">
        <f>C8-D8</f>
        <v>430</v>
      </c>
      <c r="F8" s="39">
        <f>C8*0.1</f>
        <v>43</v>
      </c>
      <c r="G8" s="39">
        <f t="shared" si="0"/>
        <v>387</v>
      </c>
      <c r="H8" s="45">
        <v>1.36</v>
      </c>
      <c r="I8" s="45"/>
      <c r="J8" s="45"/>
      <c r="K8" s="46"/>
      <c r="L8" s="46"/>
      <c r="M8" s="46">
        <v>0</v>
      </c>
      <c r="N8" s="47">
        <f t="shared" si="1"/>
        <v>387</v>
      </c>
      <c r="O8" s="23"/>
    </row>
    <row r="9" spans="1:18" ht="17.25">
      <c r="A9" s="48" t="s">
        <v>66</v>
      </c>
      <c r="B9" s="101"/>
      <c r="C9" s="49">
        <f>SUM(C4:C8)</f>
        <v>1688540</v>
      </c>
      <c r="D9" s="49">
        <f>SUM(D4:D8)</f>
        <v>0</v>
      </c>
      <c r="E9" s="49">
        <f>SUM(E4:E8)</f>
        <v>1688540</v>
      </c>
      <c r="F9" s="49">
        <f>SUM(F4:F8)</f>
        <v>50738.3</v>
      </c>
      <c r="G9" s="49">
        <f>SUM(G4:G8)</f>
        <v>1637801.7</v>
      </c>
      <c r="H9" s="49">
        <f t="shared" ref="H9:K9" si="2">SUM(H4:H8)</f>
        <v>1.36</v>
      </c>
      <c r="I9" s="49">
        <f t="shared" si="2"/>
        <v>0</v>
      </c>
      <c r="J9" s="49">
        <f t="shared" si="2"/>
        <v>0</v>
      </c>
      <c r="K9" s="49">
        <f t="shared" si="2"/>
        <v>0</v>
      </c>
      <c r="L9" s="49"/>
      <c r="M9" s="49">
        <f>SUM(M4:M8)</f>
        <v>19049</v>
      </c>
      <c r="N9" s="49">
        <f>SUM(N4:N8)</f>
        <v>1618734.7</v>
      </c>
    </row>
    <row r="10" spans="1:18" ht="17.25">
      <c r="A10" s="50"/>
      <c r="B10" s="102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</row>
    <row r="11" spans="1:18" s="55" customFormat="1" ht="17.25">
      <c r="A11" s="52"/>
      <c r="B11" s="102"/>
      <c r="C11" s="40"/>
      <c r="D11" s="40"/>
      <c r="E11" s="53"/>
      <c r="F11" s="54"/>
      <c r="G11" s="53"/>
      <c r="H11" s="53"/>
      <c r="I11" s="53"/>
      <c r="J11" s="53"/>
      <c r="K11" s="53"/>
      <c r="L11" s="53"/>
      <c r="M11" s="54"/>
      <c r="N11" s="40"/>
    </row>
    <row r="12" spans="1:18" ht="17.25">
      <c r="A12" s="50"/>
      <c r="B12" s="102"/>
      <c r="C12" s="56"/>
      <c r="D12" s="56"/>
      <c r="E12" s="56"/>
      <c r="F12" s="51"/>
      <c r="G12" s="56"/>
      <c r="H12" s="56"/>
      <c r="I12" s="56"/>
      <c r="J12" s="56"/>
      <c r="K12" s="56"/>
      <c r="L12" s="56"/>
      <c r="M12" s="56"/>
      <c r="N12" s="56"/>
    </row>
    <row r="13" spans="1:18" ht="17.25">
      <c r="A13" s="57" t="s">
        <v>67</v>
      </c>
      <c r="B13" s="103" t="s">
        <v>192</v>
      </c>
      <c r="C13" s="58" t="s">
        <v>68</v>
      </c>
      <c r="D13" s="59" t="s">
        <v>69</v>
      </c>
      <c r="E13" s="58" t="s">
        <v>68</v>
      </c>
      <c r="F13" s="60" t="s">
        <v>70</v>
      </c>
      <c r="G13" s="58" t="s">
        <v>71</v>
      </c>
      <c r="H13" s="56"/>
      <c r="I13" s="56"/>
      <c r="J13" s="56"/>
      <c r="K13" s="56"/>
      <c r="L13" s="56"/>
      <c r="M13" s="56"/>
      <c r="N13" s="56"/>
    </row>
    <row r="14" spans="1:18" ht="17.25">
      <c r="A14" s="38" t="s">
        <v>72</v>
      </c>
      <c r="B14" s="98">
        <v>0</v>
      </c>
      <c r="C14" s="61">
        <v>0</v>
      </c>
      <c r="D14" s="61">
        <v>0</v>
      </c>
      <c r="E14" s="61">
        <v>0</v>
      </c>
      <c r="F14" s="61">
        <v>0</v>
      </c>
      <c r="G14" s="40">
        <f t="shared" ref="G14:G25" si="3">SUM(C14:F14)</f>
        <v>0</v>
      </c>
      <c r="H14" s="56"/>
      <c r="I14" s="56"/>
      <c r="J14" s="56"/>
      <c r="K14" s="56"/>
      <c r="L14" s="56"/>
      <c r="M14" s="56"/>
      <c r="N14" s="56"/>
    </row>
    <row r="15" spans="1:18" ht="17.25">
      <c r="A15" s="38" t="s">
        <v>73</v>
      </c>
      <c r="B15" s="98">
        <v>0</v>
      </c>
      <c r="C15" s="61">
        <v>0</v>
      </c>
      <c r="D15" s="61">
        <v>0</v>
      </c>
      <c r="E15" s="61">
        <v>0</v>
      </c>
      <c r="F15" s="61">
        <v>0</v>
      </c>
      <c r="G15" s="40">
        <f t="shared" si="3"/>
        <v>0</v>
      </c>
      <c r="H15" s="56"/>
      <c r="I15" s="56"/>
      <c r="J15" s="56"/>
      <c r="K15" s="56"/>
      <c r="L15" s="56"/>
      <c r="M15" s="56"/>
      <c r="N15" s="56"/>
    </row>
    <row r="16" spans="1:18" ht="17.25">
      <c r="A16" s="38" t="s">
        <v>74</v>
      </c>
      <c r="B16" s="98">
        <v>0</v>
      </c>
      <c r="C16" s="61">
        <v>0</v>
      </c>
      <c r="D16" s="61">
        <v>0</v>
      </c>
      <c r="E16" s="61">
        <v>0</v>
      </c>
      <c r="F16" s="61">
        <v>0</v>
      </c>
      <c r="G16" s="40">
        <f t="shared" si="3"/>
        <v>0</v>
      </c>
      <c r="H16" s="56"/>
      <c r="I16" s="56"/>
      <c r="J16" s="56"/>
      <c r="K16" s="56"/>
      <c r="L16" s="56"/>
      <c r="M16" s="56"/>
      <c r="N16" s="56"/>
    </row>
    <row r="17" spans="1:14" ht="17.25">
      <c r="A17" s="38" t="s">
        <v>75</v>
      </c>
      <c r="B17" s="104">
        <f>370457-G17</f>
        <v>366719</v>
      </c>
      <c r="C17" s="61">
        <v>0</v>
      </c>
      <c r="D17" s="61">
        <v>108</v>
      </c>
      <c r="E17" s="61">
        <v>0</v>
      </c>
      <c r="F17" s="61">
        <v>3630</v>
      </c>
      <c r="G17" s="40">
        <f t="shared" si="3"/>
        <v>3738</v>
      </c>
      <c r="H17" s="56"/>
      <c r="I17" s="56"/>
      <c r="J17" s="56"/>
      <c r="K17" s="56"/>
      <c r="L17" s="56"/>
      <c r="M17" s="56"/>
      <c r="N17" s="56"/>
    </row>
    <row r="18" spans="1:14" ht="17.25">
      <c r="A18" s="38" t="s">
        <v>56</v>
      </c>
      <c r="B18" s="98">
        <f>13055-G18</f>
        <v>5135</v>
      </c>
      <c r="C18" s="61">
        <v>0</v>
      </c>
      <c r="D18" s="61">
        <v>7920</v>
      </c>
      <c r="E18" s="61">
        <v>0</v>
      </c>
      <c r="F18" s="61">
        <v>0</v>
      </c>
      <c r="G18" s="40">
        <f t="shared" si="3"/>
        <v>7920</v>
      </c>
      <c r="H18" s="56"/>
      <c r="I18" s="56"/>
      <c r="J18" s="56"/>
      <c r="K18" s="56"/>
      <c r="L18" s="56"/>
      <c r="M18" s="56"/>
      <c r="N18" s="56"/>
    </row>
    <row r="19" spans="1:14" ht="17.25">
      <c r="A19" s="38" t="s">
        <v>94</v>
      </c>
      <c r="B19" s="98">
        <v>0</v>
      </c>
      <c r="C19" s="61">
        <v>0</v>
      </c>
      <c r="D19" s="61">
        <v>0</v>
      </c>
      <c r="E19" s="61">
        <v>0</v>
      </c>
      <c r="F19" s="61">
        <v>0</v>
      </c>
      <c r="G19" s="40">
        <f t="shared" si="3"/>
        <v>0</v>
      </c>
      <c r="H19" s="56"/>
      <c r="I19" s="56"/>
      <c r="J19" s="56"/>
      <c r="K19" s="56"/>
      <c r="L19" s="56"/>
      <c r="M19" s="56"/>
      <c r="N19" s="56"/>
    </row>
    <row r="20" spans="1:14" ht="17.25">
      <c r="A20" s="38" t="s">
        <v>188</v>
      </c>
      <c r="B20" s="98">
        <f>690-G20</f>
        <v>630</v>
      </c>
      <c r="C20" s="61">
        <v>0</v>
      </c>
      <c r="D20" s="61">
        <v>60</v>
      </c>
      <c r="E20" s="61">
        <v>0</v>
      </c>
      <c r="F20" s="61">
        <v>0</v>
      </c>
      <c r="G20" s="40">
        <f t="shared" si="3"/>
        <v>60</v>
      </c>
      <c r="H20" s="56"/>
      <c r="I20" s="56"/>
      <c r="J20" s="56"/>
      <c r="K20" s="56"/>
      <c r="L20" s="56"/>
      <c r="M20" s="56"/>
      <c r="N20" s="56"/>
    </row>
    <row r="21" spans="1:14" ht="17.25">
      <c r="A21" s="38" t="s">
        <v>187</v>
      </c>
      <c r="B21" s="98">
        <f>582167.82-G21</f>
        <v>578834.81999999995</v>
      </c>
      <c r="C21" s="61">
        <v>0</v>
      </c>
      <c r="D21" s="61">
        <v>3333</v>
      </c>
      <c r="E21" s="61">
        <v>0</v>
      </c>
      <c r="F21" s="61">
        <v>0</v>
      </c>
      <c r="G21" s="40">
        <f t="shared" si="3"/>
        <v>3333</v>
      </c>
      <c r="H21" s="56"/>
      <c r="I21" s="56"/>
      <c r="J21" s="56"/>
      <c r="K21" s="56"/>
      <c r="L21" s="56"/>
      <c r="M21" s="56"/>
      <c r="N21" s="56"/>
    </row>
    <row r="22" spans="1:14" ht="17.25">
      <c r="A22" s="38" t="s">
        <v>93</v>
      </c>
      <c r="B22" s="98">
        <v>0</v>
      </c>
      <c r="C22" s="61">
        <v>0</v>
      </c>
      <c r="D22" s="61">
        <v>0</v>
      </c>
      <c r="E22" s="61">
        <v>0</v>
      </c>
      <c r="F22" s="61">
        <v>0</v>
      </c>
      <c r="G22" s="40">
        <f t="shared" si="3"/>
        <v>0</v>
      </c>
      <c r="H22" s="56"/>
      <c r="I22" s="56"/>
      <c r="J22" s="56"/>
      <c r="K22" s="56"/>
      <c r="L22" s="56"/>
      <c r="M22" s="56"/>
      <c r="N22" s="56"/>
    </row>
    <row r="23" spans="1:14" ht="17.25">
      <c r="A23" s="38" t="s">
        <v>76</v>
      </c>
      <c r="B23" s="98">
        <v>0</v>
      </c>
      <c r="C23" s="61">
        <v>0</v>
      </c>
      <c r="D23" s="61">
        <v>3400</v>
      </c>
      <c r="E23" s="61">
        <v>0</v>
      </c>
      <c r="F23" s="61">
        <v>0</v>
      </c>
      <c r="G23" s="40">
        <f t="shared" si="3"/>
        <v>3400</v>
      </c>
      <c r="H23" s="56"/>
      <c r="I23" s="56"/>
      <c r="J23" s="56"/>
      <c r="K23" s="56"/>
      <c r="L23" s="56"/>
      <c r="M23" s="56"/>
      <c r="N23" s="56"/>
    </row>
    <row r="24" spans="1:14" ht="17.25">
      <c r="A24" s="38" t="s">
        <v>190</v>
      </c>
      <c r="B24" s="98">
        <f>154846-G24</f>
        <v>154436</v>
      </c>
      <c r="C24" s="61">
        <v>0</v>
      </c>
      <c r="D24" s="61"/>
      <c r="E24" s="61">
        <v>0</v>
      </c>
      <c r="F24" s="61">
        <v>410</v>
      </c>
      <c r="G24" s="40">
        <f t="shared" si="3"/>
        <v>410</v>
      </c>
      <c r="H24" s="56"/>
      <c r="I24" s="56"/>
      <c r="J24" s="56"/>
      <c r="K24" s="56"/>
      <c r="L24" s="56"/>
      <c r="M24" s="56"/>
      <c r="N24" s="56"/>
    </row>
    <row r="25" spans="1:14" ht="17.25">
      <c r="A25" s="38" t="s">
        <v>189</v>
      </c>
      <c r="B25" s="98">
        <f>57103-G25</f>
        <v>56915</v>
      </c>
      <c r="C25" s="61">
        <v>0</v>
      </c>
      <c r="D25" s="61">
        <v>108</v>
      </c>
      <c r="E25" s="61">
        <v>0</v>
      </c>
      <c r="F25" s="61">
        <v>80</v>
      </c>
      <c r="G25" s="40">
        <f t="shared" si="3"/>
        <v>188</v>
      </c>
      <c r="H25" s="56"/>
      <c r="I25" s="56"/>
      <c r="J25" s="56"/>
      <c r="K25" s="56"/>
      <c r="L25" s="56"/>
      <c r="M25" s="56"/>
      <c r="N25" s="56"/>
    </row>
    <row r="26" spans="1:14" ht="18" thickBot="1">
      <c r="A26" s="105"/>
      <c r="B26" s="106">
        <f>SUM(B14:B25)</f>
        <v>1162669.8199999998</v>
      </c>
      <c r="C26" s="62">
        <f>SUM(C14:C23)</f>
        <v>0</v>
      </c>
      <c r="D26" s="62">
        <f>SUM(D14:D25)</f>
        <v>14929</v>
      </c>
      <c r="E26" s="62">
        <f>SUM(E14:E25)</f>
        <v>0</v>
      </c>
      <c r="F26" s="62">
        <f>SUM(F14:F25)</f>
        <v>4120</v>
      </c>
      <c r="G26" s="62">
        <f>SUM(G14:G25)</f>
        <v>19049</v>
      </c>
      <c r="H26" s="56"/>
      <c r="I26" s="56"/>
      <c r="J26" s="56"/>
      <c r="K26" s="56"/>
      <c r="L26" s="56"/>
      <c r="M26" s="56"/>
      <c r="N26" s="56"/>
    </row>
    <row r="27" spans="1:14" ht="15.75" thickTop="1">
      <c r="G27" s="31"/>
    </row>
  </sheetData>
  <pageMargins left="0.4" right="0.5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OTHER DEDUCTION</vt:lpstr>
      <vt:lpstr>FUNDS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gbs123</dc:creator>
  <cp:lastModifiedBy>USER</cp:lastModifiedBy>
  <dcterms:created xsi:type="dcterms:W3CDTF">2013-09-12T05:02:53Z</dcterms:created>
  <dcterms:modified xsi:type="dcterms:W3CDTF">2014-06-11T05:40:25Z</dcterms:modified>
</cp:coreProperties>
</file>