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showInkAnnotation="0" defaultThemeVersion="166925"/>
  <mc:AlternateContent xmlns:mc="http://schemas.openxmlformats.org/markup-compatibility/2006">
    <mc:Choice Requires="x15">
      <x15ac:absPath xmlns:x15ac="http://schemas.microsoft.com/office/spreadsheetml/2010/11/ac" url="C:\Users\ayush\Downloads\"/>
    </mc:Choice>
  </mc:AlternateContent>
  <xr:revisionPtr revIDLastSave="0" documentId="13_ncr:1_{F2AFFA76-F12D-4366-B947-47D7C7160C80}" xr6:coauthVersionLast="47" xr6:coauthVersionMax="47" xr10:uidLastSave="{00000000-0000-0000-0000-000000000000}"/>
  <bookViews>
    <workbookView xWindow="-110" yWindow="-110" windowWidth="19420" windowHeight="10300" xr2:uid="{00000000-000D-0000-FFFF-FFFF00000000}"/>
  </bookViews>
  <sheets>
    <sheet name="Crystal Ball Analysis" sheetId="10" r:id="rId1"/>
    <sheet name="Migrating all Clients" sheetId="8" r:id="rId2"/>
    <sheet name="Case facts" sheetId="2" r:id="rId3"/>
    <sheet name="Exhibit 1" sheetId="1" r:id="rId4"/>
    <sheet name="CB_DATA_" sheetId="5" state="veryHidden" r:id="rId5"/>
  </sheets>
  <definedNames>
    <definedName name="Account_Level_Costs_Default_Risk">'Exhibit 1'!$A$3:$C$10</definedName>
    <definedName name="Annual_spending_growth">'Case facts'!$G$12</definedName>
    <definedName name="Attrition_rate">'Case facts'!$G$11</definedName>
    <definedName name="Card_cost">'Case facts'!$B$24:$D$26</definedName>
    <definedName name="CB_185470b3db784a4f9e6856d8ec23b048" localSheetId="1" hidden="1">'Migrating all Clients'!$C$4</definedName>
    <definedName name="CB_63fec8d6fd104a849c6bee7242733088" localSheetId="1" hidden="1">'Migrating all Clients'!$C$6</definedName>
    <definedName name="CB_71cba1730e474576b16d0ab59aee1c46" localSheetId="1" hidden="1">'Migrating all Clients'!$D$6</definedName>
    <definedName name="CB_86b427cc6f1246fea5bbefa5330b22a2" localSheetId="1" hidden="1">'Migrating all Clients'!$D$4</definedName>
    <definedName name="CB_90701c5775e1413ca4045f05c80d586b" localSheetId="4" hidden="1">#N/A</definedName>
    <definedName name="CB_92215d76d05f4163aed213303da1f6ed" localSheetId="4" hidden="1">#N/A</definedName>
    <definedName name="CB_b29d13cb77534073928042278315d45d" localSheetId="1" hidden="1">'Migrating all Clients'!$E$6</definedName>
    <definedName name="CB_Block_00000000000000000000000000000000" localSheetId="4" hidden="1">"'7.0.0.0"</definedName>
    <definedName name="CB_Block_00000000000000000000000000000000" localSheetId="1" hidden="1">"'7.0.0.0"</definedName>
    <definedName name="CB_Block_00000000000000000000000000000001" localSheetId="4" hidden="1">"'638252330174564088"</definedName>
    <definedName name="CB_Block_00000000000000000000000000000001" localSheetId="1" hidden="1">"'638252330174917763"</definedName>
    <definedName name="CB_Block_00000000000000000000000000000003" localSheetId="4" hidden="1">"'11.1.5072.0"</definedName>
    <definedName name="CB_Block_00000000000000000000000000000003" localSheetId="1" hidden="1">"'11.1.5072.0"</definedName>
    <definedName name="CB_BlockExt_00000000000000000000000000000003" localSheetId="4" hidden="1">"'11.1.3.0.000"</definedName>
    <definedName name="CB_BlockExt_00000000000000000000000000000003" localSheetId="1" hidden="1">"'11.1.3.0.000"</definedName>
    <definedName name="CB_d91f60cf87e7441ba9f02ca1feec885f" localSheetId="1" hidden="1">'Migrating all Clients'!$E$4</definedName>
    <definedName name="CB_dcc1a65a41fa42bc9d2a17f1949d2740" localSheetId="4" hidden="1">#N/A</definedName>
    <definedName name="CB_e3fbde4d1040499db5a1ded534ca41bb" localSheetId="1" hidden="1">'Migrating all Clients'!$B$16</definedName>
    <definedName name="CBCR_1905993f21a2449f926cdf80a9209c09" localSheetId="1" hidden="1">'Migrating all Clients'!$H$6</definedName>
    <definedName name="CBCR_295c9d5452304a0db265205d3a29919d" localSheetId="1" hidden="1">'Migrating all Clients'!$G$4</definedName>
    <definedName name="CBCR_3272c01ab63f49aeb9f26783f6d17f1b" localSheetId="1" hidden="1">'Migrating all Clients'!$G$6</definedName>
    <definedName name="CBCR_3283bb3a86eb494d83d33eb5c9f26412" localSheetId="1" hidden="1">'Migrating all Clients'!$G$6</definedName>
    <definedName name="CBCR_372cea58352249ea9a6f650e107c9620" localSheetId="1" hidden="1">'Migrating all Clients'!$G$4</definedName>
    <definedName name="CBCR_45d7eac1a9104193839ada9656145379" localSheetId="1" hidden="1">'Migrating all Clients'!$H$4</definedName>
    <definedName name="CBCR_4d62df838b1b4c1fa6d7bcc9560ae25d" localSheetId="1" hidden="1">'Migrating all Clients'!$H$4</definedName>
    <definedName name="CBCR_51b9c63ab7e642b7b9055baeb06ff020" localSheetId="1" hidden="1">'Migrating all Clients'!$H$6</definedName>
    <definedName name="CBCR_7193d482387945aa8317e0cadf3c8bb8" localSheetId="1" hidden="1">'Migrating all Clients'!$G$6</definedName>
    <definedName name="CBCR_8384c21280864105a3a3946321c7debf" localSheetId="1" hidden="1">'Migrating all Clients'!$G$4</definedName>
    <definedName name="CBCR_ca20e2c35bf44eb1b7a4ac6de188c1b4" localSheetId="1" hidden="1">'Migrating all Clients'!$H$6</definedName>
    <definedName name="CBCR_f0d976861f6a4bbe8cd4a1d0e2b3c01c" localSheetId="1" hidden="1">'Migrating all Clients'!$H$4</definedName>
    <definedName name="CBWorkbookPriority" localSheetId="4" hidden="1">-2756019767108470</definedName>
    <definedName name="CBx_5a291ff41be34911acbb61f5304d1d7b" localSheetId="4" hidden="1">"'Simulation'!$A$1"</definedName>
    <definedName name="CBx_8e8446938b3a4e90a5968888c1b9d6bf" localSheetId="4" hidden="1">"'CB_DATA_'!$A$1"</definedName>
    <definedName name="CBx_dcb3eb7e48d44553879484d40dcccce1" localSheetId="4" hidden="1">"'Simulation with all customers'!$A$1"</definedName>
    <definedName name="CBx_Sheet_Guid" localSheetId="4" hidden="1">"'8e844693-8b3a-4e90-a596-8888c1b9d6bf"</definedName>
    <definedName name="CBx_Sheet_Guid" localSheetId="1" hidden="1">"'dcb3eb7e-48d4-4553-8794-84d40dcccce1"</definedName>
    <definedName name="CBx_SheetRef" localSheetId="4" hidden="1">CB_DATA_!$A$14</definedName>
    <definedName name="CBx_SheetRef" localSheetId="1" hidden="1">CB_DATA_!$D$14</definedName>
    <definedName name="CBx_StorageType" localSheetId="4" hidden="1">2</definedName>
    <definedName name="CBx_StorageType" localSheetId="1" hidden="1">2</definedName>
    <definedName name="Charge_to_client">'Case facts'!$B$9:$D$11</definedName>
    <definedName name="Client_Level_Cost">'Case facts'!$B$2:$D$5</definedName>
    <definedName name="Company_charge">'Case facts'!$C$11</definedName>
    <definedName name="Fixed">'Case facts'!$C$15</definedName>
    <definedName name="Fixed_MC">'Case facts'!$C$15</definedName>
    <definedName name="Fixed_OC">'Case facts'!$C$20</definedName>
    <definedName name="Flat_rate">'Case facts'!$C$10</definedName>
    <definedName name="Issue_card">'Case facts'!$C$25</definedName>
    <definedName name="L1_AOC">'Case facts'!$D$3</definedName>
    <definedName name="L1_MC">'Case facts'!$C$3</definedName>
    <definedName name="L2_AOC">'Case facts'!$D$4</definedName>
    <definedName name="L2_MC">'Case facts'!$C$4</definedName>
    <definedName name="L3_AOC">'Case facts'!$D$5</definedName>
    <definedName name="L3_MC">'Case facts'!$C$5</definedName>
    <definedName name="Maintenance_Migration_cost">'Case facts'!$B$14:$D$16</definedName>
    <definedName name="Maintenance_Operating_cost">'Case facts'!$B$19:$D$21</definedName>
    <definedName name="Migratipn_cost">'Case facts'!$B$14:$D$16</definedName>
    <definedName name="No_of_cards_growth">'Case facts'!$G$13</definedName>
    <definedName name="of_cards_growth">'Case facts'!$G$13</definedName>
    <definedName name="Rating">'Exhibit 1'!$A$4:$A$10</definedName>
    <definedName name="Revenue">'Case facts'!$G$10</definedName>
    <definedName name="SD_for_both">'Case facts'!$G$14</definedName>
    <definedName name="Service_charge">'Case facts'!$C$26</definedName>
    <definedName name="Total___of_clients">'Case facts'!$G$9</definedName>
    <definedName name="Variable">'Case facts'!$C$16</definedName>
    <definedName name="Variable_MC">'Case facts'!$C$16</definedName>
    <definedName name="Variable_OC">'Case facts'!$C$21</definedName>
  </definedNames>
  <calcPr calcId="191029"/>
</workbook>
</file>

<file path=xl/calcChain.xml><?xml version="1.0" encoding="utf-8"?>
<calcChain xmlns="http://schemas.openxmlformats.org/spreadsheetml/2006/main">
  <c r="D11" i="5" l="1"/>
  <c r="AG212" i="8"/>
  <c r="Y212" i="8"/>
  <c r="Q212" i="8"/>
  <c r="R212" i="8" s="1"/>
  <c r="AG211" i="8"/>
  <c r="Y211" i="8"/>
  <c r="Q211" i="8"/>
  <c r="R211" i="8" s="1"/>
  <c r="AG210" i="8"/>
  <c r="Y210" i="8"/>
  <c r="Q210" i="8"/>
  <c r="R210" i="8" s="1"/>
  <c r="AT210" i="8" s="1"/>
  <c r="AG209" i="8"/>
  <c r="Y209" i="8"/>
  <c r="Q209" i="8"/>
  <c r="R209" i="8" s="1"/>
  <c r="AG208" i="8"/>
  <c r="Y208" i="8"/>
  <c r="Q208" i="8"/>
  <c r="R208" i="8" s="1"/>
  <c r="AG207" i="8"/>
  <c r="Y207" i="8"/>
  <c r="Q207" i="8"/>
  <c r="R207" i="8" s="1"/>
  <c r="AG206" i="8"/>
  <c r="Y206" i="8"/>
  <c r="Q206" i="8"/>
  <c r="R206" i="8" s="1"/>
  <c r="AG205" i="8"/>
  <c r="Y205" i="8"/>
  <c r="Q205" i="8"/>
  <c r="R205" i="8" s="1"/>
  <c r="AG204" i="8"/>
  <c r="Y204" i="8"/>
  <c r="Q204" i="8"/>
  <c r="R204" i="8" s="1"/>
  <c r="AG203" i="8"/>
  <c r="Y203" i="8"/>
  <c r="Q203" i="8"/>
  <c r="R203" i="8" s="1"/>
  <c r="AT203" i="8" s="1"/>
  <c r="AG202" i="8"/>
  <c r="Y202" i="8"/>
  <c r="Q202" i="8"/>
  <c r="R202" i="8" s="1"/>
  <c r="AG201" i="8"/>
  <c r="Y201" i="8"/>
  <c r="Q201" i="8"/>
  <c r="R201" i="8" s="1"/>
  <c r="AG200" i="8"/>
  <c r="Y200" i="8"/>
  <c r="Q200" i="8"/>
  <c r="R200" i="8" s="1"/>
  <c r="AG199" i="8"/>
  <c r="Y199" i="8"/>
  <c r="Q199" i="8"/>
  <c r="R199" i="8" s="1"/>
  <c r="AG198" i="8"/>
  <c r="Y198" i="8"/>
  <c r="Q198" i="8"/>
  <c r="R198" i="8" s="1"/>
  <c r="AG197" i="8"/>
  <c r="Y197" i="8"/>
  <c r="Q197" i="8"/>
  <c r="R197" i="8" s="1"/>
  <c r="AG196" i="8"/>
  <c r="Y196" i="8"/>
  <c r="Q196" i="8"/>
  <c r="R196" i="8" s="1"/>
  <c r="AG195" i="8"/>
  <c r="Y195" i="8"/>
  <c r="Q195" i="8"/>
  <c r="R195" i="8" s="1"/>
  <c r="AG194" i="8"/>
  <c r="Y194" i="8"/>
  <c r="Q194" i="8"/>
  <c r="R194" i="8" s="1"/>
  <c r="AG193" i="8"/>
  <c r="Y193" i="8"/>
  <c r="Q193" i="8"/>
  <c r="R193" i="8" s="1"/>
  <c r="AG192" i="8"/>
  <c r="Y192" i="8"/>
  <c r="Q192" i="8"/>
  <c r="R192" i="8" s="1"/>
  <c r="AG191" i="8"/>
  <c r="Y191" i="8"/>
  <c r="Q191" i="8"/>
  <c r="R191" i="8" s="1"/>
  <c r="AG190" i="8"/>
  <c r="Y190" i="8"/>
  <c r="Q190" i="8"/>
  <c r="R190" i="8" s="1"/>
  <c r="AG189" i="8"/>
  <c r="Y189" i="8"/>
  <c r="Q189" i="8"/>
  <c r="R189" i="8" s="1"/>
  <c r="AG188" i="8"/>
  <c r="Y188" i="8"/>
  <c r="Q188" i="8"/>
  <c r="R188" i="8" s="1"/>
  <c r="AG187" i="8"/>
  <c r="Y187" i="8"/>
  <c r="Q187" i="8"/>
  <c r="R187" i="8" s="1"/>
  <c r="AG186" i="8"/>
  <c r="Y186" i="8"/>
  <c r="Q186" i="8"/>
  <c r="R186" i="8" s="1"/>
  <c r="AG185" i="8"/>
  <c r="Y185" i="8"/>
  <c r="Q185" i="8"/>
  <c r="R185" i="8" s="1"/>
  <c r="AG184" i="8"/>
  <c r="Y184" i="8"/>
  <c r="Q184" i="8"/>
  <c r="R184" i="8" s="1"/>
  <c r="AG183" i="8"/>
  <c r="Y183" i="8"/>
  <c r="Q183" i="8"/>
  <c r="R183" i="8" s="1"/>
  <c r="AG182" i="8"/>
  <c r="Y182" i="8"/>
  <c r="Q182" i="8"/>
  <c r="R182" i="8" s="1"/>
  <c r="AG181" i="8"/>
  <c r="Y181" i="8"/>
  <c r="Q181" i="8"/>
  <c r="R181" i="8" s="1"/>
  <c r="AG180" i="8"/>
  <c r="Y180" i="8"/>
  <c r="Q180" i="8"/>
  <c r="R180" i="8" s="1"/>
  <c r="AG179" i="8"/>
  <c r="Y179" i="8"/>
  <c r="Q179" i="8"/>
  <c r="R179" i="8" s="1"/>
  <c r="AG178" i="8"/>
  <c r="Y178" i="8"/>
  <c r="Q178" i="8"/>
  <c r="R178" i="8" s="1"/>
  <c r="AG177" i="8"/>
  <c r="Y177" i="8"/>
  <c r="Q177" i="8"/>
  <c r="R177" i="8" s="1"/>
  <c r="AG176" i="8"/>
  <c r="Y176" i="8"/>
  <c r="Q176" i="8"/>
  <c r="R176" i="8" s="1"/>
  <c r="AG175" i="8"/>
  <c r="Y175" i="8"/>
  <c r="Q175" i="8"/>
  <c r="R175" i="8" s="1"/>
  <c r="AG174" i="8"/>
  <c r="Y174" i="8"/>
  <c r="Q174" i="8"/>
  <c r="R174" i="8" s="1"/>
  <c r="AG173" i="8"/>
  <c r="Y173" i="8"/>
  <c r="Q173" i="8"/>
  <c r="R173" i="8" s="1"/>
  <c r="AG172" i="8"/>
  <c r="Y172" i="8"/>
  <c r="Q172" i="8"/>
  <c r="R172" i="8" s="1"/>
  <c r="AG171" i="8"/>
  <c r="Y171" i="8"/>
  <c r="Q171" i="8"/>
  <c r="R171" i="8" s="1"/>
  <c r="AG170" i="8"/>
  <c r="Y170" i="8"/>
  <c r="Q170" i="8"/>
  <c r="R170" i="8" s="1"/>
  <c r="AG169" i="8"/>
  <c r="Y169" i="8"/>
  <c r="Q169" i="8"/>
  <c r="R169" i="8" s="1"/>
  <c r="AG168" i="8"/>
  <c r="Y168" i="8"/>
  <c r="Q168" i="8"/>
  <c r="R168" i="8" s="1"/>
  <c r="AG167" i="8"/>
  <c r="Y167" i="8"/>
  <c r="Q167" i="8"/>
  <c r="R167" i="8" s="1"/>
  <c r="AT167" i="8" s="1"/>
  <c r="AG166" i="8"/>
  <c r="Y166" i="8"/>
  <c r="Q166" i="8"/>
  <c r="R166" i="8" s="1"/>
  <c r="AG165" i="8"/>
  <c r="Y165" i="8"/>
  <c r="Q165" i="8"/>
  <c r="R165" i="8" s="1"/>
  <c r="AG164" i="8"/>
  <c r="Y164" i="8"/>
  <c r="Q164" i="8"/>
  <c r="R164" i="8" s="1"/>
  <c r="AG163" i="8"/>
  <c r="Y163" i="8"/>
  <c r="Q163" i="8"/>
  <c r="R163" i="8" s="1"/>
  <c r="AG162" i="8"/>
  <c r="Y162" i="8"/>
  <c r="Q162" i="8"/>
  <c r="R162" i="8" s="1"/>
  <c r="AG161" i="8"/>
  <c r="Y161" i="8"/>
  <c r="Q161" i="8"/>
  <c r="R161" i="8" s="1"/>
  <c r="AG160" i="8"/>
  <c r="Y160" i="8"/>
  <c r="Q160" i="8"/>
  <c r="R160" i="8" s="1"/>
  <c r="AG159" i="8"/>
  <c r="Y159" i="8"/>
  <c r="Q159" i="8"/>
  <c r="R159" i="8" s="1"/>
  <c r="AG158" i="8"/>
  <c r="Y158" i="8"/>
  <c r="Q158" i="8"/>
  <c r="R158" i="8" s="1"/>
  <c r="AG157" i="8"/>
  <c r="Y157" i="8"/>
  <c r="Q157" i="8"/>
  <c r="R157" i="8" s="1"/>
  <c r="AG156" i="8"/>
  <c r="Y156" i="8"/>
  <c r="Q156" i="8"/>
  <c r="R156" i="8" s="1"/>
  <c r="AT156" i="8" s="1"/>
  <c r="AG155" i="8"/>
  <c r="Y155" i="8"/>
  <c r="Q155" i="8"/>
  <c r="R155" i="8" s="1"/>
  <c r="AG154" i="8"/>
  <c r="Y154" i="8"/>
  <c r="Q154" i="8"/>
  <c r="R154" i="8" s="1"/>
  <c r="AG153" i="8"/>
  <c r="Y153" i="8"/>
  <c r="Q153" i="8"/>
  <c r="R153" i="8" s="1"/>
  <c r="AG152" i="8"/>
  <c r="Y152" i="8"/>
  <c r="Q152" i="8"/>
  <c r="R152" i="8" s="1"/>
  <c r="AG151" i="8"/>
  <c r="Y151" i="8"/>
  <c r="Q151" i="8"/>
  <c r="R151" i="8" s="1"/>
  <c r="AG150" i="8"/>
  <c r="Y150" i="8"/>
  <c r="Q150" i="8"/>
  <c r="R150" i="8" s="1"/>
  <c r="AG149" i="8"/>
  <c r="Y149" i="8"/>
  <c r="Q149" i="8"/>
  <c r="R149" i="8" s="1"/>
  <c r="AG148" i="8"/>
  <c r="Y148" i="8"/>
  <c r="Q148" i="8"/>
  <c r="R148" i="8" s="1"/>
  <c r="AG147" i="8"/>
  <c r="Y147" i="8"/>
  <c r="Q147" i="8"/>
  <c r="R147" i="8" s="1"/>
  <c r="AG146" i="8"/>
  <c r="Y146" i="8"/>
  <c r="Q146" i="8"/>
  <c r="R146" i="8" s="1"/>
  <c r="AG145" i="8"/>
  <c r="Y145" i="8"/>
  <c r="Q145" i="8"/>
  <c r="R145" i="8" s="1"/>
  <c r="AT145" i="8" s="1"/>
  <c r="AG144" i="8"/>
  <c r="Y144" i="8"/>
  <c r="Q144" i="8"/>
  <c r="R144" i="8" s="1"/>
  <c r="AG143" i="8"/>
  <c r="Y143" i="8"/>
  <c r="Q143" i="8"/>
  <c r="R143" i="8" s="1"/>
  <c r="AG142" i="8"/>
  <c r="Y142" i="8"/>
  <c r="Q142" i="8"/>
  <c r="R142" i="8" s="1"/>
  <c r="AG141" i="8"/>
  <c r="Y141" i="8"/>
  <c r="Q141" i="8"/>
  <c r="R141" i="8" s="1"/>
  <c r="AG140" i="8"/>
  <c r="Y140" i="8"/>
  <c r="Q140" i="8"/>
  <c r="R140" i="8" s="1"/>
  <c r="AG139" i="8"/>
  <c r="Y139" i="8"/>
  <c r="Q139" i="8"/>
  <c r="R139" i="8" s="1"/>
  <c r="AG138" i="8"/>
  <c r="Y138" i="8"/>
  <c r="Q138" i="8"/>
  <c r="R138" i="8" s="1"/>
  <c r="AG137" i="8"/>
  <c r="Y137" i="8"/>
  <c r="Q137" i="8"/>
  <c r="R137" i="8" s="1"/>
  <c r="AG136" i="8"/>
  <c r="Y136" i="8"/>
  <c r="Q136" i="8"/>
  <c r="R136" i="8" s="1"/>
  <c r="AG135" i="8"/>
  <c r="Y135" i="8"/>
  <c r="Q135" i="8"/>
  <c r="R135" i="8" s="1"/>
  <c r="AG134" i="8"/>
  <c r="Y134" i="8"/>
  <c r="Q134" i="8"/>
  <c r="R134" i="8" s="1"/>
  <c r="AG133" i="8"/>
  <c r="Y133" i="8"/>
  <c r="Q133" i="8"/>
  <c r="R133" i="8" s="1"/>
  <c r="AG132" i="8"/>
  <c r="Y132" i="8"/>
  <c r="Q132" i="8"/>
  <c r="R132" i="8" s="1"/>
  <c r="AG131" i="8"/>
  <c r="Y131" i="8"/>
  <c r="Q131" i="8"/>
  <c r="R131" i="8" s="1"/>
  <c r="AG130" i="8"/>
  <c r="Y130" i="8"/>
  <c r="Q130" i="8"/>
  <c r="R130" i="8" s="1"/>
  <c r="AG129" i="8"/>
  <c r="Y129" i="8"/>
  <c r="Q129" i="8"/>
  <c r="R129" i="8" s="1"/>
  <c r="AG128" i="8"/>
  <c r="Y128" i="8"/>
  <c r="Q128" i="8"/>
  <c r="R128" i="8" s="1"/>
  <c r="AG127" i="8"/>
  <c r="Y127" i="8"/>
  <c r="Q127" i="8"/>
  <c r="R127" i="8" s="1"/>
  <c r="AG126" i="8"/>
  <c r="Y126" i="8"/>
  <c r="Q126" i="8"/>
  <c r="R126" i="8" s="1"/>
  <c r="AG125" i="8"/>
  <c r="Y125" i="8"/>
  <c r="Q125" i="8"/>
  <c r="R125" i="8" s="1"/>
  <c r="AG124" i="8"/>
  <c r="Y124" i="8"/>
  <c r="Q124" i="8"/>
  <c r="R124" i="8" s="1"/>
  <c r="AG123" i="8"/>
  <c r="Y123" i="8"/>
  <c r="Q123" i="8"/>
  <c r="R123" i="8" s="1"/>
  <c r="AG122" i="8"/>
  <c r="Y122" i="8"/>
  <c r="Q122" i="8"/>
  <c r="R122" i="8" s="1"/>
  <c r="AG121" i="8"/>
  <c r="Y121" i="8"/>
  <c r="Q121" i="8"/>
  <c r="R121" i="8" s="1"/>
  <c r="AG120" i="8"/>
  <c r="Y120" i="8"/>
  <c r="Q120" i="8"/>
  <c r="R120" i="8" s="1"/>
  <c r="AG119" i="8"/>
  <c r="Y119" i="8"/>
  <c r="Q119" i="8"/>
  <c r="R119" i="8" s="1"/>
  <c r="AG118" i="8"/>
  <c r="Y118" i="8"/>
  <c r="Q118" i="8"/>
  <c r="R118" i="8" s="1"/>
  <c r="AG117" i="8"/>
  <c r="Y117" i="8"/>
  <c r="Q117" i="8"/>
  <c r="R117" i="8" s="1"/>
  <c r="AG116" i="8"/>
  <c r="Y116" i="8"/>
  <c r="Q116" i="8"/>
  <c r="R116" i="8" s="1"/>
  <c r="AG115" i="8"/>
  <c r="Y115" i="8"/>
  <c r="Q115" i="8"/>
  <c r="R115" i="8" s="1"/>
  <c r="AG114" i="8"/>
  <c r="Y114" i="8"/>
  <c r="Q114" i="8"/>
  <c r="R114" i="8" s="1"/>
  <c r="AG113" i="8"/>
  <c r="Y113" i="8"/>
  <c r="Q113" i="8"/>
  <c r="R113" i="8" s="1"/>
  <c r="AG112" i="8"/>
  <c r="Y112" i="8"/>
  <c r="Q112" i="8"/>
  <c r="R112" i="8" s="1"/>
  <c r="AG111" i="8"/>
  <c r="Y111" i="8"/>
  <c r="Q111" i="8"/>
  <c r="R111" i="8" s="1"/>
  <c r="AG110" i="8"/>
  <c r="Y110" i="8"/>
  <c r="Q110" i="8"/>
  <c r="R110" i="8" s="1"/>
  <c r="AG109" i="8"/>
  <c r="Y109" i="8"/>
  <c r="Q109" i="8"/>
  <c r="R109" i="8" s="1"/>
  <c r="AG108" i="8"/>
  <c r="Y108" i="8"/>
  <c r="Q108" i="8"/>
  <c r="R108" i="8" s="1"/>
  <c r="AG107" i="8"/>
  <c r="Y107" i="8"/>
  <c r="Q107" i="8"/>
  <c r="R107" i="8" s="1"/>
  <c r="AG106" i="8"/>
  <c r="Y106" i="8"/>
  <c r="Q106" i="8"/>
  <c r="R106" i="8" s="1"/>
  <c r="AG105" i="8"/>
  <c r="Y105" i="8"/>
  <c r="Q105" i="8"/>
  <c r="R105" i="8" s="1"/>
  <c r="AG104" i="8"/>
  <c r="Y104" i="8"/>
  <c r="Q104" i="8"/>
  <c r="R104" i="8" s="1"/>
  <c r="AG103" i="8"/>
  <c r="Y103" i="8"/>
  <c r="Q103" i="8"/>
  <c r="R103" i="8" s="1"/>
  <c r="AG102" i="8"/>
  <c r="Y102" i="8"/>
  <c r="Q102" i="8"/>
  <c r="R102" i="8" s="1"/>
  <c r="AG101" i="8"/>
  <c r="Y101" i="8"/>
  <c r="Q101" i="8"/>
  <c r="R101" i="8" s="1"/>
  <c r="AG100" i="8"/>
  <c r="Y100" i="8"/>
  <c r="Q100" i="8"/>
  <c r="R100" i="8" s="1"/>
  <c r="AG99" i="8"/>
  <c r="Y99" i="8"/>
  <c r="Q99" i="8"/>
  <c r="R99" i="8" s="1"/>
  <c r="AG98" i="8"/>
  <c r="Y98" i="8"/>
  <c r="Q98" i="8"/>
  <c r="R98" i="8" s="1"/>
  <c r="AG97" i="8"/>
  <c r="Y97" i="8"/>
  <c r="Q97" i="8"/>
  <c r="R97" i="8" s="1"/>
  <c r="AG96" i="8"/>
  <c r="Y96" i="8"/>
  <c r="Q96" i="8"/>
  <c r="R96" i="8" s="1"/>
  <c r="AG95" i="8"/>
  <c r="Y95" i="8"/>
  <c r="Q95" i="8"/>
  <c r="R95" i="8" s="1"/>
  <c r="AT95" i="8" s="1"/>
  <c r="AG94" i="8"/>
  <c r="Y94" i="8"/>
  <c r="Q94" i="8"/>
  <c r="R94" i="8" s="1"/>
  <c r="AG93" i="8"/>
  <c r="Y93" i="8"/>
  <c r="Q93" i="8"/>
  <c r="R93" i="8" s="1"/>
  <c r="AG92" i="8"/>
  <c r="Y92" i="8"/>
  <c r="Q92" i="8"/>
  <c r="R92" i="8" s="1"/>
  <c r="AG91" i="8"/>
  <c r="Y91" i="8"/>
  <c r="Q91" i="8"/>
  <c r="R91" i="8" s="1"/>
  <c r="AG90" i="8"/>
  <c r="Y90" i="8"/>
  <c r="Q90" i="8"/>
  <c r="R90" i="8" s="1"/>
  <c r="AG89" i="8"/>
  <c r="Y89" i="8"/>
  <c r="Q89" i="8"/>
  <c r="R89" i="8" s="1"/>
  <c r="AG88" i="8"/>
  <c r="Y88" i="8"/>
  <c r="Q88" i="8"/>
  <c r="R88" i="8" s="1"/>
  <c r="AG87" i="8"/>
  <c r="Y87" i="8"/>
  <c r="Q87" i="8"/>
  <c r="R87" i="8" s="1"/>
  <c r="AT87" i="8" s="1"/>
  <c r="AG86" i="8"/>
  <c r="Y86" i="8"/>
  <c r="Q86" i="8"/>
  <c r="R86" i="8" s="1"/>
  <c r="AG85" i="8"/>
  <c r="Y85" i="8"/>
  <c r="Q85" i="8"/>
  <c r="R85" i="8" s="1"/>
  <c r="AT85" i="8" s="1"/>
  <c r="AG84" i="8"/>
  <c r="Y84" i="8"/>
  <c r="Q84" i="8"/>
  <c r="R84" i="8" s="1"/>
  <c r="AT84" i="8" s="1"/>
  <c r="AG83" i="8"/>
  <c r="Y83" i="8"/>
  <c r="Q83" i="8"/>
  <c r="R83" i="8" s="1"/>
  <c r="AG82" i="8"/>
  <c r="Y82" i="8"/>
  <c r="Q82" i="8"/>
  <c r="R82" i="8" s="1"/>
  <c r="AG81" i="8"/>
  <c r="Y81" i="8"/>
  <c r="Q81" i="8"/>
  <c r="R81" i="8" s="1"/>
  <c r="AG80" i="8"/>
  <c r="Y80" i="8"/>
  <c r="Q80" i="8"/>
  <c r="R80" i="8" s="1"/>
  <c r="AT80" i="8" s="1"/>
  <c r="AG79" i="8"/>
  <c r="Y79" i="8"/>
  <c r="Q79" i="8"/>
  <c r="R79" i="8" s="1"/>
  <c r="AG78" i="8"/>
  <c r="Y78" i="8"/>
  <c r="Q78" i="8"/>
  <c r="R78" i="8" s="1"/>
  <c r="AT78" i="8" s="1"/>
  <c r="AG77" i="8"/>
  <c r="Y77" i="8"/>
  <c r="Q77" i="8"/>
  <c r="R77" i="8" s="1"/>
  <c r="AG76" i="8"/>
  <c r="Y76" i="8"/>
  <c r="Q76" i="8"/>
  <c r="R76" i="8" s="1"/>
  <c r="AG75" i="8"/>
  <c r="Y75" i="8"/>
  <c r="Q75" i="8"/>
  <c r="R75" i="8" s="1"/>
  <c r="AG74" i="8"/>
  <c r="Y74" i="8"/>
  <c r="Q74" i="8"/>
  <c r="R74" i="8" s="1"/>
  <c r="AG73" i="8"/>
  <c r="Y73" i="8"/>
  <c r="Q73" i="8"/>
  <c r="R73" i="8" s="1"/>
  <c r="AT73" i="8" s="1"/>
  <c r="AG72" i="8"/>
  <c r="Y72" i="8"/>
  <c r="Q72" i="8"/>
  <c r="R72" i="8" s="1"/>
  <c r="AG71" i="8"/>
  <c r="Y71" i="8"/>
  <c r="Q71" i="8"/>
  <c r="R71" i="8" s="1"/>
  <c r="AG70" i="8"/>
  <c r="Y70" i="8"/>
  <c r="Q70" i="8"/>
  <c r="R70" i="8" s="1"/>
  <c r="AG69" i="8"/>
  <c r="Y69" i="8"/>
  <c r="Q69" i="8"/>
  <c r="R69" i="8" s="1"/>
  <c r="AG68" i="8"/>
  <c r="Y68" i="8"/>
  <c r="Q68" i="8"/>
  <c r="R68" i="8" s="1"/>
  <c r="AG67" i="8"/>
  <c r="Y67" i="8"/>
  <c r="Q67" i="8"/>
  <c r="R67" i="8" s="1"/>
  <c r="AT67" i="8" s="1"/>
  <c r="AG66" i="8"/>
  <c r="Y66" i="8"/>
  <c r="Q66" i="8"/>
  <c r="R66" i="8" s="1"/>
  <c r="AG65" i="8"/>
  <c r="Y65" i="8"/>
  <c r="Q65" i="8"/>
  <c r="R65" i="8" s="1"/>
  <c r="AG64" i="8"/>
  <c r="Y64" i="8"/>
  <c r="Q64" i="8"/>
  <c r="R64" i="8" s="1"/>
  <c r="AG63" i="8"/>
  <c r="Y63" i="8"/>
  <c r="Q63" i="8"/>
  <c r="R63" i="8" s="1"/>
  <c r="AG62" i="8"/>
  <c r="Y62" i="8"/>
  <c r="Q62" i="8"/>
  <c r="R62" i="8" s="1"/>
  <c r="AG61" i="8"/>
  <c r="Y61" i="8"/>
  <c r="Q61" i="8"/>
  <c r="R61" i="8" s="1"/>
  <c r="AT61" i="8" s="1"/>
  <c r="AG60" i="8"/>
  <c r="Y60" i="8"/>
  <c r="Q60" i="8"/>
  <c r="R60" i="8" s="1"/>
  <c r="AG59" i="8"/>
  <c r="Y59" i="8"/>
  <c r="Q59" i="8"/>
  <c r="R59" i="8" s="1"/>
  <c r="AG58" i="8"/>
  <c r="Y58" i="8"/>
  <c r="Q58" i="8"/>
  <c r="R58" i="8" s="1"/>
  <c r="AG57" i="8"/>
  <c r="Y57" i="8"/>
  <c r="Q57" i="8"/>
  <c r="R57" i="8" s="1"/>
  <c r="AG56" i="8"/>
  <c r="Y56" i="8"/>
  <c r="Q56" i="8"/>
  <c r="R56" i="8" s="1"/>
  <c r="AG55" i="8"/>
  <c r="Y55" i="8"/>
  <c r="Q55" i="8"/>
  <c r="R55" i="8" s="1"/>
  <c r="AG54" i="8"/>
  <c r="Y54" i="8"/>
  <c r="Q54" i="8"/>
  <c r="R54" i="8" s="1"/>
  <c r="AG53" i="8"/>
  <c r="Y53" i="8"/>
  <c r="Q53" i="8"/>
  <c r="R53" i="8" s="1"/>
  <c r="AT53" i="8" s="1"/>
  <c r="AG52" i="8"/>
  <c r="Y52" i="8"/>
  <c r="Q52" i="8"/>
  <c r="R52" i="8" s="1"/>
  <c r="AG51" i="8"/>
  <c r="Y51" i="8"/>
  <c r="Q51" i="8"/>
  <c r="R51" i="8" s="1"/>
  <c r="AG50" i="8"/>
  <c r="Y50" i="8"/>
  <c r="Q50" i="8"/>
  <c r="R50" i="8" s="1"/>
  <c r="AT50" i="8" s="1"/>
  <c r="AG49" i="8"/>
  <c r="Y49" i="8"/>
  <c r="Q49" i="8"/>
  <c r="R49" i="8" s="1"/>
  <c r="AG48" i="8"/>
  <c r="Y48" i="8"/>
  <c r="Q48" i="8"/>
  <c r="R48" i="8" s="1"/>
  <c r="AG47" i="8"/>
  <c r="Y47" i="8"/>
  <c r="Q47" i="8"/>
  <c r="R47" i="8" s="1"/>
  <c r="AG46" i="8"/>
  <c r="Y46" i="8"/>
  <c r="Q46" i="8"/>
  <c r="R46" i="8" s="1"/>
  <c r="AG45" i="8"/>
  <c r="Y45" i="8"/>
  <c r="Q45" i="8"/>
  <c r="R45" i="8" s="1"/>
  <c r="AG44" i="8"/>
  <c r="Y44" i="8"/>
  <c r="Q44" i="8"/>
  <c r="R44" i="8" s="1"/>
  <c r="AG43" i="8"/>
  <c r="Y43" i="8"/>
  <c r="Q43" i="8"/>
  <c r="R43" i="8" s="1"/>
  <c r="AT43" i="8" s="1"/>
  <c r="AG42" i="8"/>
  <c r="Y42" i="8"/>
  <c r="Q42" i="8"/>
  <c r="R42" i="8" s="1"/>
  <c r="AG41" i="8"/>
  <c r="Y41" i="8"/>
  <c r="Q41" i="8"/>
  <c r="R41" i="8" s="1"/>
  <c r="AG40" i="8"/>
  <c r="Y40" i="8"/>
  <c r="Q40" i="8"/>
  <c r="R40" i="8" s="1"/>
  <c r="AG39" i="8"/>
  <c r="Y39" i="8"/>
  <c r="Q39" i="8"/>
  <c r="R39" i="8" s="1"/>
  <c r="AG38" i="8"/>
  <c r="Y38" i="8"/>
  <c r="Q38" i="8"/>
  <c r="R38" i="8" s="1"/>
  <c r="AG37" i="8"/>
  <c r="Y37" i="8"/>
  <c r="Q37" i="8"/>
  <c r="R37" i="8" s="1"/>
  <c r="AG36" i="8"/>
  <c r="Y36" i="8"/>
  <c r="Q36" i="8"/>
  <c r="R36" i="8" s="1"/>
  <c r="AT36" i="8" s="1"/>
  <c r="AG35" i="8"/>
  <c r="Y35" i="8"/>
  <c r="Q35" i="8"/>
  <c r="R35" i="8" s="1"/>
  <c r="AG34" i="8"/>
  <c r="Y34" i="8"/>
  <c r="Q34" i="8"/>
  <c r="R34" i="8" s="1"/>
  <c r="AG33" i="8"/>
  <c r="Y33" i="8"/>
  <c r="Q33" i="8"/>
  <c r="R33" i="8" s="1"/>
  <c r="AG32" i="8"/>
  <c r="Y32" i="8"/>
  <c r="Q32" i="8"/>
  <c r="R32" i="8" s="1"/>
  <c r="AG31" i="8"/>
  <c r="Y31" i="8"/>
  <c r="Q31" i="8"/>
  <c r="R31" i="8" s="1"/>
  <c r="AG30" i="8"/>
  <c r="Y30" i="8"/>
  <c r="Q30" i="8"/>
  <c r="R30" i="8" s="1"/>
  <c r="AG29" i="8"/>
  <c r="Y29" i="8"/>
  <c r="Q29" i="8"/>
  <c r="R29" i="8" s="1"/>
  <c r="AG28" i="8"/>
  <c r="Y28" i="8"/>
  <c r="Q28" i="8"/>
  <c r="R28" i="8" s="1"/>
  <c r="AG27" i="8"/>
  <c r="Y27" i="8"/>
  <c r="Q27" i="8"/>
  <c r="R27" i="8" s="1"/>
  <c r="AG26" i="8"/>
  <c r="Y26" i="8"/>
  <c r="Q26" i="8"/>
  <c r="R26" i="8" s="1"/>
  <c r="AG25" i="8"/>
  <c r="Y25" i="8"/>
  <c r="Q25" i="8"/>
  <c r="R25" i="8" s="1"/>
  <c r="AG24" i="8"/>
  <c r="Y24" i="8"/>
  <c r="Q24" i="8"/>
  <c r="R24" i="8" s="1"/>
  <c r="AG23" i="8"/>
  <c r="Y23" i="8"/>
  <c r="Q23" i="8"/>
  <c r="R23" i="8" s="1"/>
  <c r="AT23" i="8" s="1"/>
  <c r="AG22" i="8"/>
  <c r="Y22" i="8"/>
  <c r="Q22" i="8"/>
  <c r="R22" i="8" s="1"/>
  <c r="AG21" i="8"/>
  <c r="Y21" i="8"/>
  <c r="Q21" i="8"/>
  <c r="R21" i="8" s="1"/>
  <c r="AG20" i="8"/>
  <c r="Y20" i="8"/>
  <c r="Q20" i="8"/>
  <c r="R20" i="8" s="1"/>
  <c r="AT20" i="8" s="1"/>
  <c r="AG19" i="8"/>
  <c r="Y19" i="8"/>
  <c r="Q19" i="8"/>
  <c r="R19" i="8" s="1"/>
  <c r="AG18" i="8"/>
  <c r="Y18" i="8"/>
  <c r="Q18" i="8"/>
  <c r="R18" i="8" s="1"/>
  <c r="AG17" i="8"/>
  <c r="Y17" i="8"/>
  <c r="Q17" i="8"/>
  <c r="R17" i="8" s="1"/>
  <c r="AG16" i="8"/>
  <c r="Y16" i="8"/>
  <c r="Q16" i="8"/>
  <c r="R16" i="8" s="1"/>
  <c r="AG15" i="8"/>
  <c r="Y15" i="8"/>
  <c r="Q15" i="8"/>
  <c r="R15" i="8" s="1"/>
  <c r="AG14" i="8"/>
  <c r="Y14" i="8"/>
  <c r="Q14" i="8"/>
  <c r="R14" i="8" s="1"/>
  <c r="AG13" i="8"/>
  <c r="Y13" i="8"/>
  <c r="Q13" i="8"/>
  <c r="R13" i="8" s="1"/>
  <c r="AG12" i="8"/>
  <c r="Y12" i="8"/>
  <c r="Q12" i="8"/>
  <c r="R12" i="8" s="1"/>
  <c r="AT12" i="8" s="1"/>
  <c r="AG11" i="8"/>
  <c r="Y11" i="8"/>
  <c r="Q11" i="8"/>
  <c r="R11" i="8" s="1"/>
  <c r="AG10" i="8"/>
  <c r="Y10" i="8"/>
  <c r="Q10" i="8"/>
  <c r="R10" i="8" s="1"/>
  <c r="AG9" i="8"/>
  <c r="Y9" i="8"/>
  <c r="Q9" i="8"/>
  <c r="R9" i="8" s="1"/>
  <c r="AG8" i="8"/>
  <c r="Y8" i="8"/>
  <c r="Q8" i="8"/>
  <c r="R8" i="8" s="1"/>
  <c r="AG7" i="8"/>
  <c r="Y7" i="8"/>
  <c r="Q7" i="8"/>
  <c r="R7" i="8" s="1"/>
  <c r="AG6" i="8"/>
  <c r="Y6" i="8"/>
  <c r="Q6" i="8"/>
  <c r="R6" i="8" s="1"/>
  <c r="AG5" i="8"/>
  <c r="Y5" i="8"/>
  <c r="Q5" i="8"/>
  <c r="R5" i="8" s="1"/>
  <c r="AG4" i="8"/>
  <c r="Y4" i="8"/>
  <c r="Q4" i="8"/>
  <c r="R4" i="8" s="1"/>
  <c r="AT4" i="8" s="1"/>
  <c r="AG3" i="8"/>
  <c r="Y3" i="8"/>
  <c r="Q3" i="8"/>
  <c r="R3" i="8" s="1"/>
  <c r="P2" i="5"/>
  <c r="T159" i="8" l="1"/>
  <c r="S90" i="8"/>
  <c r="Z86" i="8"/>
  <c r="AH86" i="8" s="1"/>
  <c r="AS86" i="8" s="1"/>
  <c r="Z174" i="8"/>
  <c r="AH174" i="8" s="1"/>
  <c r="AS174" i="8" s="1"/>
  <c r="Z179" i="8"/>
  <c r="AH179" i="8" s="1"/>
  <c r="AS179" i="8" s="1"/>
  <c r="Z94" i="8"/>
  <c r="AH94" i="8" s="1"/>
  <c r="AS94" i="8" s="1"/>
  <c r="Z193" i="8"/>
  <c r="AH193" i="8" s="1"/>
  <c r="AS193" i="8" s="1"/>
  <c r="Z52" i="8"/>
  <c r="AH52" i="8" s="1"/>
  <c r="AS52" i="8" s="1"/>
  <c r="Z63" i="8"/>
  <c r="AH63" i="8" s="1"/>
  <c r="AS63" i="8" s="1"/>
  <c r="Z98" i="8"/>
  <c r="AH98" i="8" s="1"/>
  <c r="AS98" i="8" s="1"/>
  <c r="Z104" i="8"/>
  <c r="AH104" i="8" s="1"/>
  <c r="AS104" i="8" s="1"/>
  <c r="Z173" i="8"/>
  <c r="AH173" i="8" s="1"/>
  <c r="AS173" i="8" s="1"/>
  <c r="AT68" i="8"/>
  <c r="AT10" i="8"/>
  <c r="Z68" i="8"/>
  <c r="Z9" i="8"/>
  <c r="AH9" i="8" s="1"/>
  <c r="AS9" i="8" s="1"/>
  <c r="Z139" i="8"/>
  <c r="AH139" i="8" s="1"/>
  <c r="AS139" i="8" s="1"/>
  <c r="Z14" i="8"/>
  <c r="Z109" i="8"/>
  <c r="AH109" i="8" s="1"/>
  <c r="AS109" i="8" s="1"/>
  <c r="Z125" i="8"/>
  <c r="AH125" i="8" s="1"/>
  <c r="AS125" i="8" s="1"/>
  <c r="Z142" i="8"/>
  <c r="AH142" i="8" s="1"/>
  <c r="AS142" i="8" s="1"/>
  <c r="AT51" i="8"/>
  <c r="AT201" i="8"/>
  <c r="AT33" i="8"/>
  <c r="AT54" i="8"/>
  <c r="AT31" i="8"/>
  <c r="AT44" i="8"/>
  <c r="Z197" i="8"/>
  <c r="AH197" i="8" s="1"/>
  <c r="AS197" i="8" s="1"/>
  <c r="Z44" i="8"/>
  <c r="AH44" i="8" s="1"/>
  <c r="AS44" i="8" s="1"/>
  <c r="AT71" i="8"/>
  <c r="AT137" i="8"/>
  <c r="Z81" i="8"/>
  <c r="AH81" i="8" s="1"/>
  <c r="AS81" i="8" s="1"/>
  <c r="Z102" i="8"/>
  <c r="AH102" i="8" s="1"/>
  <c r="AS102" i="8" s="1"/>
  <c r="Z6" i="8"/>
  <c r="AH6" i="8" s="1"/>
  <c r="AS6" i="8" s="1"/>
  <c r="Z17" i="8"/>
  <c r="AH17" i="8" s="1"/>
  <c r="AS17" i="8" s="1"/>
  <c r="Z31" i="8"/>
  <c r="AH31" i="8" s="1"/>
  <c r="AS31" i="8" s="1"/>
  <c r="AT124" i="8"/>
  <c r="AT149" i="8"/>
  <c r="Z149" i="8"/>
  <c r="AH149" i="8" s="1"/>
  <c r="AS149" i="8" s="1"/>
  <c r="Z26" i="8"/>
  <c r="AH26" i="8" s="1"/>
  <c r="AS26" i="8" s="1"/>
  <c r="AT26" i="8"/>
  <c r="AT66" i="8"/>
  <c r="AT191" i="8"/>
  <c r="Z25" i="8"/>
  <c r="AH25" i="8" s="1"/>
  <c r="AS25" i="8" s="1"/>
  <c r="AT25" i="8"/>
  <c r="AT60" i="8"/>
  <c r="Z60" i="8"/>
  <c r="AH60" i="8" s="1"/>
  <c r="AS60" i="8" s="1"/>
  <c r="AT42" i="8"/>
  <c r="Z83" i="8"/>
  <c r="AH83" i="8" s="1"/>
  <c r="AS83" i="8" s="1"/>
  <c r="Z35" i="8"/>
  <c r="AH35" i="8" s="1"/>
  <c r="AS35" i="8" s="1"/>
  <c r="AT35" i="8"/>
  <c r="Z181" i="8"/>
  <c r="AH181" i="8" s="1"/>
  <c r="AS181" i="8" s="1"/>
  <c r="AT181" i="8"/>
  <c r="AT165" i="8"/>
  <c r="Z165" i="8"/>
  <c r="AH165" i="8" s="1"/>
  <c r="AS165" i="8" s="1"/>
  <c r="AT209" i="8"/>
  <c r="Z209" i="8"/>
  <c r="AH209" i="8" s="1"/>
  <c r="AS209" i="8" s="1"/>
  <c r="AT62" i="8"/>
  <c r="Z117" i="8"/>
  <c r="AH117" i="8" s="1"/>
  <c r="AS117" i="8" s="1"/>
  <c r="Z148" i="8"/>
  <c r="AH148" i="8" s="1"/>
  <c r="AS148" i="8" s="1"/>
  <c r="AT148" i="8"/>
  <c r="Z3" i="8"/>
  <c r="AH3" i="8" s="1"/>
  <c r="AS3" i="8" s="1"/>
  <c r="AT3" i="8"/>
  <c r="Z19" i="8"/>
  <c r="AH19" i="8" s="1"/>
  <c r="AS19" i="8" s="1"/>
  <c r="AT19" i="8"/>
  <c r="Z150" i="8"/>
  <c r="AH150" i="8" s="1"/>
  <c r="AS150" i="8" s="1"/>
  <c r="AT150" i="8"/>
  <c r="AT157" i="8"/>
  <c r="Z157" i="8"/>
  <c r="AH157" i="8" s="1"/>
  <c r="AS157" i="8" s="1"/>
  <c r="AT58" i="8"/>
  <c r="AT106" i="8"/>
  <c r="Z34" i="8"/>
  <c r="AH34" i="8" s="1"/>
  <c r="AS34" i="8" s="1"/>
  <c r="AT34" i="8"/>
  <c r="Z62" i="8"/>
  <c r="AH62" i="8" s="1"/>
  <c r="AS62" i="8" s="1"/>
  <c r="AT173" i="8"/>
  <c r="AT185" i="8"/>
  <c r="Z185" i="8"/>
  <c r="AH185" i="8" s="1"/>
  <c r="AS185" i="8" s="1"/>
  <c r="Z195" i="8"/>
  <c r="AH195" i="8" s="1"/>
  <c r="AS195" i="8" s="1"/>
  <c r="AT46" i="8"/>
  <c r="Z70" i="8"/>
  <c r="AH70" i="8" s="1"/>
  <c r="AS70" i="8" s="1"/>
  <c r="AT70" i="8"/>
  <c r="AT77" i="8"/>
  <c r="Z77" i="8"/>
  <c r="AH77" i="8" s="1"/>
  <c r="AS77" i="8" s="1"/>
  <c r="Z101" i="8"/>
  <c r="AH101" i="8" s="1"/>
  <c r="AS101" i="8" s="1"/>
  <c r="AT101" i="8"/>
  <c r="Z11" i="8"/>
  <c r="AH11" i="8" s="1"/>
  <c r="AS11" i="8" s="1"/>
  <c r="AT11" i="8"/>
  <c r="AT138" i="8"/>
  <c r="AT146" i="8"/>
  <c r="AT198" i="8"/>
  <c r="Z203" i="8"/>
  <c r="AH203" i="8" s="1"/>
  <c r="AS203" i="8" s="1"/>
  <c r="Z18" i="8"/>
  <c r="AH18" i="8" s="1"/>
  <c r="AS18" i="8" s="1"/>
  <c r="AT18" i="8"/>
  <c r="AT52" i="8"/>
  <c r="Z106" i="8"/>
  <c r="AH106" i="8" s="1"/>
  <c r="AS106" i="8" s="1"/>
  <c r="AT108" i="8"/>
  <c r="Z141" i="8"/>
  <c r="AH141" i="8" s="1"/>
  <c r="AS141" i="8" s="1"/>
  <c r="Z55" i="8"/>
  <c r="AH55" i="8" s="1"/>
  <c r="AS55" i="8" s="1"/>
  <c r="Z78" i="8"/>
  <c r="AH78" i="8" s="1"/>
  <c r="AS78" i="8" s="1"/>
  <c r="AT211" i="8"/>
  <c r="AT75" i="8"/>
  <c r="Z75" i="8"/>
  <c r="AH75" i="8" s="1"/>
  <c r="AS75" i="8" s="1"/>
  <c r="AT196" i="8"/>
  <c r="Z207" i="8"/>
  <c r="AH207" i="8" s="1"/>
  <c r="AS207" i="8" s="1"/>
  <c r="Z46" i="8"/>
  <c r="AH46" i="8" s="1"/>
  <c r="AS46" i="8" s="1"/>
  <c r="Z140" i="8"/>
  <c r="AH140" i="8" s="1"/>
  <c r="AS140" i="8" s="1"/>
  <c r="AT140" i="8"/>
  <c r="Z27" i="8"/>
  <c r="AH27" i="8" s="1"/>
  <c r="AS27" i="8" s="1"/>
  <c r="AT27" i="8"/>
  <c r="Z33" i="8"/>
  <c r="AH33" i="8" s="1"/>
  <c r="AS33" i="8" s="1"/>
  <c r="AT59" i="8"/>
  <c r="AT96" i="8"/>
  <c r="Z96" i="8"/>
  <c r="AH96" i="8" s="1"/>
  <c r="AS96" i="8" s="1"/>
  <c r="Z133" i="8"/>
  <c r="AH133" i="8" s="1"/>
  <c r="AS133" i="8" s="1"/>
  <c r="Z84" i="8"/>
  <c r="AT86" i="8"/>
  <c r="Z47" i="8"/>
  <c r="AH47" i="8" s="1"/>
  <c r="AS47" i="8" s="1"/>
  <c r="Z54" i="8"/>
  <c r="AH54" i="8" s="1"/>
  <c r="AS54" i="8" s="1"/>
  <c r="Z199" i="8"/>
  <c r="AH199" i="8" s="1"/>
  <c r="AS199" i="8" s="1"/>
  <c r="Z201" i="8"/>
  <c r="AH201" i="8" s="1"/>
  <c r="AS201" i="8" s="1"/>
  <c r="Z97" i="8"/>
  <c r="Z10" i="8"/>
  <c r="AH10" i="8" s="1"/>
  <c r="AS10" i="8" s="1"/>
  <c r="Z108" i="8"/>
  <c r="AH108" i="8" s="1"/>
  <c r="AS108" i="8" s="1"/>
  <c r="Z124" i="8"/>
  <c r="Z85" i="8"/>
  <c r="AH85" i="8" s="1"/>
  <c r="AS85" i="8" s="1"/>
  <c r="Z134" i="8"/>
  <c r="AH134" i="8" s="1"/>
  <c r="AS134" i="8" s="1"/>
  <c r="Z13" i="8"/>
  <c r="AH13" i="8" s="1"/>
  <c r="AS13" i="8" s="1"/>
  <c r="AT13" i="8"/>
  <c r="Z5" i="8"/>
  <c r="AH5" i="8" s="1"/>
  <c r="AS5" i="8" s="1"/>
  <c r="AT5" i="8"/>
  <c r="AT38" i="8"/>
  <c r="Z38" i="8"/>
  <c r="AH38" i="8" s="1"/>
  <c r="AS38" i="8" s="1"/>
  <c r="AT15" i="8"/>
  <c r="Z15" i="8"/>
  <c r="AH15" i="8" s="1"/>
  <c r="AS15" i="8" s="1"/>
  <c r="Z21" i="8"/>
  <c r="AH21" i="8" s="1"/>
  <c r="AS21" i="8" s="1"/>
  <c r="AT21" i="8"/>
  <c r="AT30" i="8"/>
  <c r="Z30" i="8"/>
  <c r="AH30" i="8" s="1"/>
  <c r="AS30" i="8" s="1"/>
  <c r="AT32" i="8"/>
  <c r="Z32" i="8"/>
  <c r="AH32" i="8" s="1"/>
  <c r="AS32" i="8" s="1"/>
  <c r="AT29" i="8"/>
  <c r="Z29" i="8"/>
  <c r="AH29" i="8" s="1"/>
  <c r="AS29" i="8" s="1"/>
  <c r="AT40" i="8"/>
  <c r="Z40" i="8"/>
  <c r="AH40" i="8" s="1"/>
  <c r="AS40" i="8" s="1"/>
  <c r="AT120" i="8"/>
  <c r="Z120" i="8"/>
  <c r="AH120" i="8" s="1"/>
  <c r="AS120" i="8" s="1"/>
  <c r="AT7" i="8"/>
  <c r="Z7" i="8"/>
  <c r="AH7" i="8" s="1"/>
  <c r="AS7" i="8" s="1"/>
  <c r="AT74" i="8"/>
  <c r="Z74" i="8"/>
  <c r="AH74" i="8" s="1"/>
  <c r="AS74" i="8" s="1"/>
  <c r="AT91" i="8"/>
  <c r="Z91" i="8"/>
  <c r="AH91" i="8" s="1"/>
  <c r="AS91" i="8" s="1"/>
  <c r="AT8" i="8"/>
  <c r="Z8" i="8"/>
  <c r="AH8" i="8" s="1"/>
  <c r="AS8" i="8" s="1"/>
  <c r="AT24" i="8"/>
  <c r="Z24" i="8"/>
  <c r="AH24" i="8" s="1"/>
  <c r="AS24" i="8" s="1"/>
  <c r="AT39" i="8"/>
  <c r="Z39" i="8"/>
  <c r="AH39" i="8" s="1"/>
  <c r="AS39" i="8" s="1"/>
  <c r="AT161" i="8"/>
  <c r="Z161" i="8"/>
  <c r="AH161" i="8" s="1"/>
  <c r="AS161" i="8" s="1"/>
  <c r="AT16" i="8"/>
  <c r="Z16" i="8"/>
  <c r="AH16" i="8" s="1"/>
  <c r="AS16" i="8" s="1"/>
  <c r="AT22" i="8"/>
  <c r="Z22" i="8"/>
  <c r="AH22" i="8" s="1"/>
  <c r="AS22" i="8" s="1"/>
  <c r="AT37" i="8"/>
  <c r="AT76" i="8"/>
  <c r="Z76" i="8"/>
  <c r="AH76" i="8" s="1"/>
  <c r="AS76" i="8" s="1"/>
  <c r="Z129" i="8"/>
  <c r="AH129" i="8" s="1"/>
  <c r="AS129" i="8" s="1"/>
  <c r="AT129" i="8"/>
  <c r="AT189" i="8"/>
  <c r="Z189" i="8"/>
  <c r="AH189" i="8" s="1"/>
  <c r="AS189" i="8" s="1"/>
  <c r="Z79" i="8"/>
  <c r="AH79" i="8" s="1"/>
  <c r="AS79" i="8" s="1"/>
  <c r="AT79" i="8"/>
  <c r="Z93" i="8"/>
  <c r="AH93" i="8" s="1"/>
  <c r="AS93" i="8" s="1"/>
  <c r="AT93" i="8"/>
  <c r="AT99" i="8"/>
  <c r="Z99" i="8"/>
  <c r="AH99" i="8" s="1"/>
  <c r="AS99" i="8" s="1"/>
  <c r="AT123" i="8"/>
  <c r="Z123" i="8"/>
  <c r="AH123" i="8" s="1"/>
  <c r="AS123" i="8" s="1"/>
  <c r="Z175" i="8"/>
  <c r="AH175" i="8" s="1"/>
  <c r="AS175" i="8" s="1"/>
  <c r="AT175" i="8"/>
  <c r="Z72" i="8"/>
  <c r="AH72" i="8" s="1"/>
  <c r="AS72" i="8" s="1"/>
  <c r="AT72" i="8"/>
  <c r="AT105" i="8"/>
  <c r="Z113" i="8"/>
  <c r="AH113" i="8" s="1"/>
  <c r="AS113" i="8" s="1"/>
  <c r="AT113" i="8"/>
  <c r="Z45" i="8"/>
  <c r="AH45" i="8" s="1"/>
  <c r="AS45" i="8" s="1"/>
  <c r="Z53" i="8"/>
  <c r="AH53" i="8" s="1"/>
  <c r="AS53" i="8" s="1"/>
  <c r="Z61" i="8"/>
  <c r="AH61" i="8" s="1"/>
  <c r="AS61" i="8" s="1"/>
  <c r="AT131" i="8"/>
  <c r="Z131" i="8"/>
  <c r="AH131" i="8" s="1"/>
  <c r="AS131" i="8" s="1"/>
  <c r="AT17" i="8"/>
  <c r="Z23" i="8"/>
  <c r="AH23" i="8" s="1"/>
  <c r="AS23" i="8" s="1"/>
  <c r="Z28" i="8"/>
  <c r="AH28" i="8" s="1"/>
  <c r="AS28" i="8" s="1"/>
  <c r="Z37" i="8"/>
  <c r="AH37" i="8" s="1"/>
  <c r="AS37" i="8" s="1"/>
  <c r="Z41" i="8"/>
  <c r="AH41" i="8" s="1"/>
  <c r="AS41" i="8" s="1"/>
  <c r="AT41" i="8"/>
  <c r="Z48" i="8"/>
  <c r="AT48" i="8"/>
  <c r="Z56" i="8"/>
  <c r="AT56" i="8"/>
  <c r="Z64" i="8"/>
  <c r="AT64" i="8"/>
  <c r="AT81" i="8"/>
  <c r="Z88" i="8"/>
  <c r="AH88" i="8" s="1"/>
  <c r="AS88" i="8" s="1"/>
  <c r="Z110" i="8"/>
  <c r="AH110" i="8" s="1"/>
  <c r="AS110" i="8" s="1"/>
  <c r="AT110" i="8"/>
  <c r="Z121" i="8"/>
  <c r="AH121" i="8" s="1"/>
  <c r="AS121" i="8" s="1"/>
  <c r="AT121" i="8"/>
  <c r="Z143" i="8"/>
  <c r="AH143" i="8" s="1"/>
  <c r="AS143" i="8" s="1"/>
  <c r="AT143" i="8"/>
  <c r="Z144" i="8"/>
  <c r="AH144" i="8" s="1"/>
  <c r="AS144" i="8" s="1"/>
  <c r="AT144" i="8"/>
  <c r="Z4" i="8"/>
  <c r="AH4" i="8" s="1"/>
  <c r="AS4" i="8" s="1"/>
  <c r="AT116" i="8"/>
  <c r="Z116" i="8"/>
  <c r="AH116" i="8" s="1"/>
  <c r="AS116" i="8" s="1"/>
  <c r="Z126" i="8"/>
  <c r="AH126" i="8" s="1"/>
  <c r="AS126" i="8" s="1"/>
  <c r="AT126" i="8"/>
  <c r="AT176" i="8"/>
  <c r="Z176" i="8"/>
  <c r="AH176" i="8" s="1"/>
  <c r="AS176" i="8" s="1"/>
  <c r="Z95" i="8"/>
  <c r="AH95" i="8" s="1"/>
  <c r="AS95" i="8" s="1"/>
  <c r="AT206" i="8"/>
  <c r="Z206" i="8"/>
  <c r="AH206" i="8" s="1"/>
  <c r="AS206" i="8" s="1"/>
  <c r="AT82" i="8"/>
  <c r="Z82" i="8"/>
  <c r="AH82" i="8" s="1"/>
  <c r="AS82" i="8" s="1"/>
  <c r="AT112" i="8"/>
  <c r="Z112" i="8"/>
  <c r="AH112" i="8" s="1"/>
  <c r="AS112" i="8" s="1"/>
  <c r="AT88" i="8"/>
  <c r="Z177" i="8"/>
  <c r="AH177" i="8" s="1"/>
  <c r="AS177" i="8" s="1"/>
  <c r="AT177" i="8"/>
  <c r="Z36" i="8"/>
  <c r="AH36" i="8" s="1"/>
  <c r="AS36" i="8" s="1"/>
  <c r="Z69" i="8"/>
  <c r="AH69" i="8" s="1"/>
  <c r="AS69" i="8" s="1"/>
  <c r="AT102" i="8"/>
  <c r="AT9" i="8"/>
  <c r="AT14" i="8"/>
  <c r="Z20" i="8"/>
  <c r="AH20" i="8" s="1"/>
  <c r="AS20" i="8" s="1"/>
  <c r="AT28" i="8"/>
  <c r="Z42" i="8"/>
  <c r="AH42" i="8" s="1"/>
  <c r="AS42" i="8" s="1"/>
  <c r="AT45" i="8"/>
  <c r="Z49" i="8"/>
  <c r="AH49" i="8" s="1"/>
  <c r="AS49" i="8" s="1"/>
  <c r="AT49" i="8"/>
  <c r="Z50" i="8"/>
  <c r="AH50" i="8" s="1"/>
  <c r="AS50" i="8" s="1"/>
  <c r="Z57" i="8"/>
  <c r="AH57" i="8" s="1"/>
  <c r="AS57" i="8" s="1"/>
  <c r="AT57" i="8"/>
  <c r="Z58" i="8"/>
  <c r="AH58" i="8" s="1"/>
  <c r="AS58" i="8" s="1"/>
  <c r="Z65" i="8"/>
  <c r="AH65" i="8" s="1"/>
  <c r="AS65" i="8" s="1"/>
  <c r="AT65" i="8"/>
  <c r="Z66" i="8"/>
  <c r="AH66" i="8" s="1"/>
  <c r="AS66" i="8" s="1"/>
  <c r="AT69" i="8"/>
  <c r="AT89" i="8"/>
  <c r="Z89" i="8"/>
  <c r="AH89" i="8" s="1"/>
  <c r="AS89" i="8" s="1"/>
  <c r="AT92" i="8"/>
  <c r="Z92" i="8"/>
  <c r="AH92" i="8" s="1"/>
  <c r="AS92" i="8" s="1"/>
  <c r="AT98" i="8"/>
  <c r="Z103" i="8"/>
  <c r="AH103" i="8" s="1"/>
  <c r="AS103" i="8" s="1"/>
  <c r="AT103" i="8"/>
  <c r="Z105" i="8"/>
  <c r="AH105" i="8" s="1"/>
  <c r="AS105" i="8" s="1"/>
  <c r="Z145" i="8"/>
  <c r="AH145" i="8" s="1"/>
  <c r="AS145" i="8" s="1"/>
  <c r="Z158" i="8"/>
  <c r="AH158" i="8" s="1"/>
  <c r="AS158" i="8" s="1"/>
  <c r="AT158" i="8"/>
  <c r="AT197" i="8"/>
  <c r="AT90" i="8"/>
  <c r="Z90" i="8"/>
  <c r="AH90" i="8" s="1"/>
  <c r="AS90" i="8" s="1"/>
  <c r="AT104" i="8"/>
  <c r="Z136" i="8"/>
  <c r="AH136" i="8" s="1"/>
  <c r="AS136" i="8" s="1"/>
  <c r="AT136" i="8"/>
  <c r="Z156" i="8"/>
  <c r="AH156" i="8" s="1"/>
  <c r="AS156" i="8" s="1"/>
  <c r="AT154" i="8"/>
  <c r="Z154" i="8"/>
  <c r="AH154" i="8" s="1"/>
  <c r="AS154" i="8" s="1"/>
  <c r="AT6" i="8"/>
  <c r="Z12" i="8"/>
  <c r="AH12" i="8" s="1"/>
  <c r="AS12" i="8" s="1"/>
  <c r="Z73" i="8"/>
  <c r="AH73" i="8" s="1"/>
  <c r="AS73" i="8" s="1"/>
  <c r="Z80" i="8"/>
  <c r="AH80" i="8" s="1"/>
  <c r="AS80" i="8" s="1"/>
  <c r="AT83" i="8"/>
  <c r="AT152" i="8"/>
  <c r="Z152" i="8"/>
  <c r="AH152" i="8" s="1"/>
  <c r="AS152" i="8" s="1"/>
  <c r="AT169" i="8"/>
  <c r="Z169" i="8"/>
  <c r="AH169" i="8" s="1"/>
  <c r="AS169" i="8" s="1"/>
  <c r="AT190" i="8"/>
  <c r="Z190" i="8"/>
  <c r="AH190" i="8" s="1"/>
  <c r="AS190" i="8" s="1"/>
  <c r="Z43" i="8"/>
  <c r="AH43" i="8" s="1"/>
  <c r="AS43" i="8" s="1"/>
  <c r="Z51" i="8"/>
  <c r="AH51" i="8" s="1"/>
  <c r="AS51" i="8" s="1"/>
  <c r="Z59" i="8"/>
  <c r="AH59" i="8" s="1"/>
  <c r="AS59" i="8" s="1"/>
  <c r="Z67" i="8"/>
  <c r="AH67" i="8" s="1"/>
  <c r="AS67" i="8" s="1"/>
  <c r="AT100" i="8"/>
  <c r="Z100" i="8"/>
  <c r="AT153" i="8"/>
  <c r="Z153" i="8"/>
  <c r="AH153" i="8" s="1"/>
  <c r="AS153" i="8" s="1"/>
  <c r="Z166" i="8"/>
  <c r="AH166" i="8" s="1"/>
  <c r="AS166" i="8" s="1"/>
  <c r="AT166" i="8"/>
  <c r="Z167" i="8"/>
  <c r="AH167" i="8" s="1"/>
  <c r="AS167" i="8" s="1"/>
  <c r="AT171" i="8"/>
  <c r="Z171" i="8"/>
  <c r="AH171" i="8" s="1"/>
  <c r="AS171" i="8" s="1"/>
  <c r="AT170" i="8"/>
  <c r="Z170" i="8"/>
  <c r="AH170" i="8" s="1"/>
  <c r="AS170" i="8" s="1"/>
  <c r="Z71" i="8"/>
  <c r="AH71" i="8" s="1"/>
  <c r="AS71" i="8" s="1"/>
  <c r="Z87" i="8"/>
  <c r="AH87" i="8" s="1"/>
  <c r="AS87" i="8" s="1"/>
  <c r="AT94" i="8"/>
  <c r="AT97" i="8"/>
  <c r="AT109" i="8"/>
  <c r="AT115" i="8"/>
  <c r="Z115" i="8"/>
  <c r="AH115" i="8" s="1"/>
  <c r="AS115" i="8" s="1"/>
  <c r="Z118" i="8"/>
  <c r="AT118" i="8"/>
  <c r="AT128" i="8"/>
  <c r="Z128" i="8"/>
  <c r="AH128" i="8" s="1"/>
  <c r="AS128" i="8" s="1"/>
  <c r="AT168" i="8"/>
  <c r="Z168" i="8"/>
  <c r="AH168" i="8" s="1"/>
  <c r="AS168" i="8" s="1"/>
  <c r="AT179" i="8"/>
  <c r="AT180" i="8"/>
  <c r="Z180" i="8"/>
  <c r="AH180" i="8" s="1"/>
  <c r="AS180" i="8" s="1"/>
  <c r="AT182" i="8"/>
  <c r="Z182" i="8"/>
  <c r="AH182" i="8" s="1"/>
  <c r="AS182" i="8" s="1"/>
  <c r="Z194" i="8"/>
  <c r="AH194" i="8" s="1"/>
  <c r="AS194" i="8" s="1"/>
  <c r="AT194" i="8"/>
  <c r="AT47" i="8"/>
  <c r="AT55" i="8"/>
  <c r="AT63" i="8"/>
  <c r="AT107" i="8"/>
  <c r="Z107" i="8"/>
  <c r="AT132" i="8"/>
  <c r="Z132" i="8"/>
  <c r="AH132" i="8" s="1"/>
  <c r="AS132" i="8" s="1"/>
  <c r="AT188" i="8"/>
  <c r="Z188" i="8"/>
  <c r="AH188" i="8" s="1"/>
  <c r="AS188" i="8" s="1"/>
  <c r="Z135" i="8"/>
  <c r="AH135" i="8" s="1"/>
  <c r="AS135" i="8" s="1"/>
  <c r="AT135" i="8"/>
  <c r="AT172" i="8"/>
  <c r="Z172" i="8"/>
  <c r="AH172" i="8" s="1"/>
  <c r="AS172" i="8" s="1"/>
  <c r="Z186" i="8"/>
  <c r="AH186" i="8" s="1"/>
  <c r="AS186" i="8" s="1"/>
  <c r="AT186" i="8"/>
  <c r="Z205" i="8"/>
  <c r="AH205" i="8" s="1"/>
  <c r="AS205" i="8" s="1"/>
  <c r="AT205" i="8"/>
  <c r="Z212" i="8"/>
  <c r="AH212" i="8" s="1"/>
  <c r="AS212" i="8" s="1"/>
  <c r="AT212" i="8"/>
  <c r="Z137" i="8"/>
  <c r="AH137" i="8" s="1"/>
  <c r="AS137" i="8" s="1"/>
  <c r="AT192" i="8"/>
  <c r="Z192" i="8"/>
  <c r="AH192" i="8" s="1"/>
  <c r="AS192" i="8" s="1"/>
  <c r="Z111" i="8"/>
  <c r="AH111" i="8" s="1"/>
  <c r="AS111" i="8" s="1"/>
  <c r="AT111" i="8"/>
  <c r="AT114" i="8"/>
  <c r="Z114" i="8"/>
  <c r="AH114" i="8" s="1"/>
  <c r="AS114" i="8" s="1"/>
  <c r="Z119" i="8"/>
  <c r="AT119" i="8"/>
  <c r="AT122" i="8"/>
  <c r="Z122" i="8"/>
  <c r="AH122" i="8" s="1"/>
  <c r="AS122" i="8" s="1"/>
  <c r="Z127" i="8"/>
  <c r="AH127" i="8" s="1"/>
  <c r="AS127" i="8" s="1"/>
  <c r="AT127" i="8"/>
  <c r="AT130" i="8"/>
  <c r="Z130" i="8"/>
  <c r="AH130" i="8" s="1"/>
  <c r="AS130" i="8" s="1"/>
  <c r="AT139" i="8"/>
  <c r="AT160" i="8"/>
  <c r="Z160" i="8"/>
  <c r="AH160" i="8" s="1"/>
  <c r="AS160" i="8" s="1"/>
  <c r="AT162" i="8"/>
  <c r="Z162" i="8"/>
  <c r="AH162" i="8" s="1"/>
  <c r="AS162" i="8" s="1"/>
  <c r="AT174" i="8"/>
  <c r="AT117" i="8"/>
  <c r="AT125" i="8"/>
  <c r="AT133" i="8"/>
  <c r="Z138" i="8"/>
  <c r="AH138" i="8" s="1"/>
  <c r="AS138" i="8" s="1"/>
  <c r="AT141" i="8"/>
  <c r="Z146" i="8"/>
  <c r="AH146" i="8" s="1"/>
  <c r="AS146" i="8" s="1"/>
  <c r="AT147" i="8"/>
  <c r="Z147" i="8"/>
  <c r="Z151" i="8"/>
  <c r="AH151" i="8" s="1"/>
  <c r="AS151" i="8" s="1"/>
  <c r="AT151" i="8"/>
  <c r="AT163" i="8"/>
  <c r="Z163" i="8"/>
  <c r="AH163" i="8" s="1"/>
  <c r="AS163" i="8" s="1"/>
  <c r="AT164" i="8"/>
  <c r="Z164" i="8"/>
  <c r="AH164" i="8" s="1"/>
  <c r="AS164" i="8" s="1"/>
  <c r="Z184" i="8"/>
  <c r="AH184" i="8" s="1"/>
  <c r="AS184" i="8" s="1"/>
  <c r="AT184" i="8"/>
  <c r="AT134" i="8"/>
  <c r="AT142" i="8"/>
  <c r="AT155" i="8"/>
  <c r="Z155" i="8"/>
  <c r="AH155" i="8" s="1"/>
  <c r="AS155" i="8" s="1"/>
  <c r="Z159" i="8"/>
  <c r="AH159" i="8" s="1"/>
  <c r="AS159" i="8" s="1"/>
  <c r="AT159" i="8"/>
  <c r="Z183" i="8"/>
  <c r="AH183" i="8" s="1"/>
  <c r="AS183" i="8" s="1"/>
  <c r="AT183" i="8"/>
  <c r="Z196" i="8"/>
  <c r="AH196" i="8" s="1"/>
  <c r="AS196" i="8" s="1"/>
  <c r="AT208" i="8"/>
  <c r="Z208" i="8"/>
  <c r="AH208" i="8" s="1"/>
  <c r="AS208" i="8" s="1"/>
  <c r="AT187" i="8"/>
  <c r="Z187" i="8"/>
  <c r="AH187" i="8" s="1"/>
  <c r="AS187" i="8" s="1"/>
  <c r="AT178" i="8"/>
  <c r="Z178" i="8"/>
  <c r="AH178" i="8" s="1"/>
  <c r="AS178" i="8" s="1"/>
  <c r="AT193" i="8"/>
  <c r="AT200" i="8"/>
  <c r="Z200" i="8"/>
  <c r="AH200" i="8" s="1"/>
  <c r="AS200" i="8" s="1"/>
  <c r="AT199" i="8"/>
  <c r="Z202" i="8"/>
  <c r="AH202" i="8" s="1"/>
  <c r="AS202" i="8" s="1"/>
  <c r="AT202" i="8"/>
  <c r="Z204" i="8"/>
  <c r="AH204" i="8" s="1"/>
  <c r="AS204" i="8" s="1"/>
  <c r="AT204" i="8"/>
  <c r="AT207" i="8"/>
  <c r="Z210" i="8"/>
  <c r="AH210" i="8" s="1"/>
  <c r="AS210" i="8" s="1"/>
  <c r="AT195" i="8"/>
  <c r="Z198" i="8"/>
  <c r="AH198" i="8" s="1"/>
  <c r="AS198" i="8" s="1"/>
  <c r="Z191" i="8"/>
  <c r="Z211" i="8"/>
  <c r="T204" i="8" l="1"/>
  <c r="AB204" i="8" s="1"/>
  <c r="S159" i="8"/>
  <c r="AA159" i="8" s="1"/>
  <c r="T97" i="8"/>
  <c r="X97" i="8" s="1"/>
  <c r="T182" i="8"/>
  <c r="X182" i="8" s="1"/>
  <c r="T187" i="8"/>
  <c r="X187" i="8" s="1"/>
  <c r="T212" i="8"/>
  <c r="U212" i="8" s="1"/>
  <c r="T17" i="8"/>
  <c r="X17" i="8" s="1"/>
  <c r="T198" i="8"/>
  <c r="U198" i="8" s="1"/>
  <c r="T210" i="8"/>
  <c r="X210" i="8" s="1"/>
  <c r="T164" i="8"/>
  <c r="X164" i="8" s="1"/>
  <c r="T188" i="8"/>
  <c r="AB188" i="8" s="1"/>
  <c r="T160" i="8"/>
  <c r="U160" i="8" s="1"/>
  <c r="T163" i="8"/>
  <c r="AB163" i="8" s="1"/>
  <c r="T184" i="8"/>
  <c r="X184" i="8" s="1"/>
  <c r="T135" i="8"/>
  <c r="X135" i="8" s="1"/>
  <c r="T109" i="8"/>
  <c r="X109" i="8" s="1"/>
  <c r="T205" i="8"/>
  <c r="U205" i="8" s="1"/>
  <c r="T185" i="8"/>
  <c r="X185" i="8" s="1"/>
  <c r="T171" i="8"/>
  <c r="X171" i="8" s="1"/>
  <c r="T12" i="8"/>
  <c r="AB12" i="8" s="1"/>
  <c r="T203" i="8"/>
  <c r="X203" i="8" s="1"/>
  <c r="T174" i="8"/>
  <c r="X174" i="8" s="1"/>
  <c r="T132" i="8"/>
  <c r="X132" i="8" s="1"/>
  <c r="S181" i="8"/>
  <c r="W181" i="8" s="1"/>
  <c r="S93" i="8"/>
  <c r="AA93" i="8" s="1"/>
  <c r="T158" i="8"/>
  <c r="X158" i="8" s="1"/>
  <c r="T57" i="8"/>
  <c r="AB57" i="8" s="1"/>
  <c r="T20" i="8"/>
  <c r="AB20" i="8" s="1"/>
  <c r="T87" i="8"/>
  <c r="AB87" i="8" s="1"/>
  <c r="T143" i="8"/>
  <c r="X143" i="8" s="1"/>
  <c r="T208" i="8"/>
  <c r="U208" i="8" s="1"/>
  <c r="T186" i="8"/>
  <c r="U186" i="8" s="1"/>
  <c r="T166" i="8"/>
  <c r="U166" i="8" s="1"/>
  <c r="T154" i="8"/>
  <c r="AB154" i="8" s="1"/>
  <c r="T66" i="8"/>
  <c r="AB66" i="8" s="1"/>
  <c r="T5" i="8"/>
  <c r="U5" i="8" s="1"/>
  <c r="T194" i="8"/>
  <c r="U194" i="8" s="1"/>
  <c r="T74" i="8"/>
  <c r="AB74" i="8" s="1"/>
  <c r="T24" i="8"/>
  <c r="X24" i="8" s="1"/>
  <c r="T15" i="8"/>
  <c r="AB15" i="8" s="1"/>
  <c r="T168" i="8"/>
  <c r="AB168" i="8" s="1"/>
  <c r="T80" i="8"/>
  <c r="AB80" i="8" s="1"/>
  <c r="S203" i="8"/>
  <c r="AA203" i="8" s="1"/>
  <c r="S163" i="8"/>
  <c r="V163" i="8" s="1"/>
  <c r="S174" i="8"/>
  <c r="W174" i="8" s="1"/>
  <c r="S205" i="8"/>
  <c r="W205" i="8" s="1"/>
  <c r="S168" i="8"/>
  <c r="AA168" i="8" s="1"/>
  <c r="S73" i="8"/>
  <c r="V73" i="8" s="1"/>
  <c r="S190" i="8"/>
  <c r="V190" i="8" s="1"/>
  <c r="S158" i="8"/>
  <c r="V158" i="8" s="1"/>
  <c r="S185" i="8"/>
  <c r="AA185" i="8" s="1"/>
  <c r="S111" i="8"/>
  <c r="W111" i="8" s="1"/>
  <c r="S212" i="8"/>
  <c r="W212" i="8" s="1"/>
  <c r="S179" i="8"/>
  <c r="AA179" i="8" s="1"/>
  <c r="S128" i="8"/>
  <c r="AA128" i="8" s="1"/>
  <c r="S199" i="8"/>
  <c r="W199" i="8" s="1"/>
  <c r="S178" i="8"/>
  <c r="AA178" i="8" s="1"/>
  <c r="S139" i="8"/>
  <c r="W139" i="8" s="1"/>
  <c r="S192" i="8"/>
  <c r="V192" i="8" s="1"/>
  <c r="S135" i="8"/>
  <c r="AA135" i="8" s="1"/>
  <c r="S180" i="8"/>
  <c r="AA180" i="8" s="1"/>
  <c r="S167" i="8"/>
  <c r="V167" i="8" s="1"/>
  <c r="S169" i="8"/>
  <c r="W169" i="8" s="1"/>
  <c r="S49" i="8"/>
  <c r="W49" i="8" s="1"/>
  <c r="S74" i="8"/>
  <c r="V74" i="8" s="1"/>
  <c r="S147" i="8"/>
  <c r="W147" i="8" s="1"/>
  <c r="S119" i="8"/>
  <c r="V119" i="8" s="1"/>
  <c r="S186" i="8"/>
  <c r="W186" i="8" s="1"/>
  <c r="S109" i="8"/>
  <c r="W109" i="8" s="1"/>
  <c r="S71" i="8"/>
  <c r="W71" i="8" s="1"/>
  <c r="S104" i="8"/>
  <c r="V104" i="8" s="1"/>
  <c r="S112" i="8"/>
  <c r="AA112" i="8" s="1"/>
  <c r="S144" i="8"/>
  <c r="W144" i="8" s="1"/>
  <c r="S129" i="8"/>
  <c r="V129" i="8" s="1"/>
  <c r="S24" i="8"/>
  <c r="W24" i="8" s="1"/>
  <c r="S77" i="8"/>
  <c r="AA77" i="8" s="1"/>
  <c r="S210" i="8"/>
  <c r="AA210" i="8" s="1"/>
  <c r="S193" i="8"/>
  <c r="W193" i="8" s="1"/>
  <c r="S172" i="8"/>
  <c r="V172" i="8" s="1"/>
  <c r="S188" i="8"/>
  <c r="W188" i="8" s="1"/>
  <c r="S96" i="8"/>
  <c r="AA96" i="8" s="1"/>
  <c r="S126" i="8"/>
  <c r="AA126" i="8" s="1"/>
  <c r="S110" i="8"/>
  <c r="V110" i="8" s="1"/>
  <c r="S177" i="8"/>
  <c r="W177" i="8" s="1"/>
  <c r="S151" i="8"/>
  <c r="W151" i="8" s="1"/>
  <c r="S160" i="8"/>
  <c r="W160" i="8" s="1"/>
  <c r="S127" i="8"/>
  <c r="W127" i="8" s="1"/>
  <c r="S150" i="8"/>
  <c r="W150" i="8" s="1"/>
  <c r="S182" i="8"/>
  <c r="V182" i="8" s="1"/>
  <c r="S153" i="8"/>
  <c r="V153" i="8" s="1"/>
  <c r="S12" i="8"/>
  <c r="AA12" i="8" s="1"/>
  <c r="S76" i="8"/>
  <c r="W76" i="8" s="1"/>
  <c r="S53" i="8"/>
  <c r="W53" i="8" s="1"/>
  <c r="S161" i="8"/>
  <c r="V161" i="8" s="1"/>
  <c r="S201" i="8"/>
  <c r="V201" i="8" s="1"/>
  <c r="S184" i="8"/>
  <c r="W184" i="8" s="1"/>
  <c r="S140" i="8"/>
  <c r="W140" i="8" s="1"/>
  <c r="S152" i="8"/>
  <c r="W152" i="8" s="1"/>
  <c r="S175" i="8"/>
  <c r="W175" i="8" s="1"/>
  <c r="S200" i="8"/>
  <c r="AA200" i="8" s="1"/>
  <c r="S187" i="8"/>
  <c r="AA187" i="8" s="1"/>
  <c r="S208" i="8"/>
  <c r="W208" i="8" s="1"/>
  <c r="S164" i="8"/>
  <c r="W164" i="8" s="1"/>
  <c r="S162" i="8"/>
  <c r="W162" i="8" s="1"/>
  <c r="S132" i="8"/>
  <c r="W132" i="8" s="1"/>
  <c r="S194" i="8"/>
  <c r="W194" i="8" s="1"/>
  <c r="S87" i="8"/>
  <c r="AA87" i="8" s="1"/>
  <c r="S154" i="8"/>
  <c r="V154" i="8" s="1"/>
  <c r="S95" i="8"/>
  <c r="W95" i="8" s="1"/>
  <c r="S88" i="8"/>
  <c r="AA88" i="8" s="1"/>
  <c r="T172" i="8"/>
  <c r="AB172" i="8" s="1"/>
  <c r="T180" i="8"/>
  <c r="AB180" i="8" s="1"/>
  <c r="T167" i="8"/>
  <c r="X167" i="8" s="1"/>
  <c r="T73" i="8"/>
  <c r="U73" i="8" s="1"/>
  <c r="T49" i="8"/>
  <c r="AB49" i="8" s="1"/>
  <c r="T110" i="8"/>
  <c r="AB110" i="8" s="1"/>
  <c r="T199" i="8"/>
  <c r="AB199" i="8" s="1"/>
  <c r="T151" i="8"/>
  <c r="U151" i="8" s="1"/>
  <c r="T162" i="8"/>
  <c r="U162" i="8" s="1"/>
  <c r="T140" i="8"/>
  <c r="X140" i="8" s="1"/>
  <c r="T96" i="8"/>
  <c r="U96" i="8" s="1"/>
  <c r="T152" i="8"/>
  <c r="AB152" i="8" s="1"/>
  <c r="T69" i="8"/>
  <c r="AB69" i="8" s="1"/>
  <c r="T207" i="8"/>
  <c r="X207" i="8" s="1"/>
  <c r="T193" i="8"/>
  <c r="AB193" i="8" s="1"/>
  <c r="T196" i="8"/>
  <c r="U196" i="8" s="1"/>
  <c r="T192" i="8"/>
  <c r="U192" i="8" s="1"/>
  <c r="T128" i="8"/>
  <c r="U128" i="8" s="1"/>
  <c r="T170" i="8"/>
  <c r="AB170" i="8" s="1"/>
  <c r="T190" i="8"/>
  <c r="AB190" i="8" s="1"/>
  <c r="T83" i="8"/>
  <c r="U83" i="8" s="1"/>
  <c r="T88" i="8"/>
  <c r="AB88" i="8" s="1"/>
  <c r="T201" i="8"/>
  <c r="U201" i="8" s="1"/>
  <c r="T139" i="8"/>
  <c r="AB139" i="8" s="1"/>
  <c r="AJ139" i="8" s="1"/>
  <c r="AK139" i="8" s="1"/>
  <c r="T195" i="8"/>
  <c r="AB195" i="8" s="1"/>
  <c r="T181" i="8"/>
  <c r="AB181" i="8" s="1"/>
  <c r="T103" i="8"/>
  <c r="U103" i="8" s="1"/>
  <c r="T79" i="8"/>
  <c r="X79" i="8" s="1"/>
  <c r="S23" i="8"/>
  <c r="V23" i="8" s="1"/>
  <c r="S116" i="8"/>
  <c r="W116" i="8" s="1"/>
  <c r="S37" i="8"/>
  <c r="AA37" i="8" s="1"/>
  <c r="S30" i="8"/>
  <c r="V30" i="8" s="1"/>
  <c r="S103" i="8"/>
  <c r="AA103" i="8" s="1"/>
  <c r="S143" i="8"/>
  <c r="AA143" i="8" s="1"/>
  <c r="S85" i="8"/>
  <c r="AA85" i="8" s="1"/>
  <c r="S56" i="8"/>
  <c r="AA56" i="8" s="1"/>
  <c r="S28" i="8"/>
  <c r="AA28" i="8" s="1"/>
  <c r="S7" i="8"/>
  <c r="W7" i="8" s="1"/>
  <c r="S125" i="8"/>
  <c r="AA125" i="8" s="1"/>
  <c r="AE125" i="8" s="1"/>
  <c r="S80" i="8"/>
  <c r="V80" i="8" s="1"/>
  <c r="S156" i="8"/>
  <c r="V156" i="8" s="1"/>
  <c r="S98" i="8"/>
  <c r="W98" i="8" s="1"/>
  <c r="S57" i="8"/>
  <c r="AA57" i="8" s="1"/>
  <c r="S105" i="8"/>
  <c r="AA105" i="8" s="1"/>
  <c r="S4" i="8"/>
  <c r="V4" i="8" s="1"/>
  <c r="S121" i="8"/>
  <c r="W121" i="8" s="1"/>
  <c r="S113" i="8"/>
  <c r="W113" i="8" s="1"/>
  <c r="S99" i="8"/>
  <c r="V99" i="8" s="1"/>
  <c r="S79" i="8"/>
  <c r="W79" i="8" s="1"/>
  <c r="S39" i="8"/>
  <c r="W39" i="8" s="1"/>
  <c r="S91" i="8"/>
  <c r="W91" i="8" s="1"/>
  <c r="S27" i="8"/>
  <c r="W27" i="8" s="1"/>
  <c r="S9" i="8"/>
  <c r="V9" i="8" s="1"/>
  <c r="S61" i="8"/>
  <c r="W61" i="8" s="1"/>
  <c r="S41" i="8"/>
  <c r="AA41" i="8" s="1"/>
  <c r="S82" i="8"/>
  <c r="AA82" i="8" s="1"/>
  <c r="S176" i="8"/>
  <c r="AA176" i="8" s="1"/>
  <c r="S81" i="8"/>
  <c r="AA81" i="8" s="1"/>
  <c r="S72" i="8"/>
  <c r="AA72" i="8" s="1"/>
  <c r="S17" i="8"/>
  <c r="W17" i="8" s="1"/>
  <c r="S29" i="8"/>
  <c r="AA29" i="8" s="1"/>
  <c r="S123" i="8"/>
  <c r="V123" i="8" s="1"/>
  <c r="S206" i="8"/>
  <c r="V206" i="8" s="1"/>
  <c r="S48" i="8"/>
  <c r="V48" i="8" s="1"/>
  <c r="S131" i="8"/>
  <c r="AA131" i="8" s="1"/>
  <c r="S69" i="8"/>
  <c r="AA69" i="8" s="1"/>
  <c r="S16" i="8"/>
  <c r="W16" i="8" s="1"/>
  <c r="S32" i="8"/>
  <c r="AA32" i="8" s="1"/>
  <c r="S21" i="8"/>
  <c r="W21" i="8" s="1"/>
  <c r="S136" i="8"/>
  <c r="AA136" i="8" s="1"/>
  <c r="S197" i="8"/>
  <c r="AA197" i="8" s="1"/>
  <c r="S89" i="8"/>
  <c r="V89" i="8" s="1"/>
  <c r="S65" i="8"/>
  <c r="AA65" i="8" s="1"/>
  <c r="S20" i="8"/>
  <c r="AA20" i="8" s="1"/>
  <c r="S36" i="8"/>
  <c r="AA36" i="8" s="1"/>
  <c r="S64" i="8"/>
  <c r="W64" i="8" s="1"/>
  <c r="S102" i="8"/>
  <c r="V102" i="8" s="1"/>
  <c r="S189" i="8"/>
  <c r="W189" i="8" s="1"/>
  <c r="S45" i="8"/>
  <c r="W45" i="8" s="1"/>
  <c r="S120" i="8"/>
  <c r="V120" i="8" s="1"/>
  <c r="S67" i="8"/>
  <c r="W67" i="8" s="1"/>
  <c r="S133" i="8"/>
  <c r="AA133" i="8" s="1"/>
  <c r="AI133" i="8" s="1"/>
  <c r="S19" i="8"/>
  <c r="W19" i="8" s="1"/>
  <c r="S11" i="8"/>
  <c r="W11" i="8" s="1"/>
  <c r="S108" i="8"/>
  <c r="V108" i="8" s="1"/>
  <c r="S42" i="8"/>
  <c r="W42" i="8" s="1"/>
  <c r="S66" i="8"/>
  <c r="W66" i="8" s="1"/>
  <c r="S44" i="8"/>
  <c r="AA44" i="8" s="1"/>
  <c r="AI44" i="8" s="1"/>
  <c r="AM44" i="8" s="1"/>
  <c r="S157" i="8"/>
  <c r="AA157" i="8" s="1"/>
  <c r="S142" i="8"/>
  <c r="V142" i="8" s="1"/>
  <c r="S58" i="8"/>
  <c r="AA58" i="8" s="1"/>
  <c r="AI58" i="8" s="1"/>
  <c r="S50" i="8"/>
  <c r="V50" i="8" s="1"/>
  <c r="S117" i="8"/>
  <c r="AA117" i="8" s="1"/>
  <c r="AE117" i="8" s="1"/>
  <c r="S15" i="8"/>
  <c r="V15" i="8" s="1"/>
  <c r="S5" i="8"/>
  <c r="W5" i="8" s="1"/>
  <c r="S141" i="8"/>
  <c r="W141" i="8" s="1"/>
  <c r="S130" i="8"/>
  <c r="W130" i="8" s="1"/>
  <c r="S22" i="8"/>
  <c r="V22" i="8" s="1"/>
  <c r="S8" i="8"/>
  <c r="AA8" i="8" s="1"/>
  <c r="S40" i="8"/>
  <c r="W40" i="8" s="1"/>
  <c r="S115" i="8"/>
  <c r="W115" i="8" s="1"/>
  <c r="S59" i="8"/>
  <c r="V59" i="8" s="1"/>
  <c r="S101" i="8"/>
  <c r="AA101" i="8" s="1"/>
  <c r="S202" i="8"/>
  <c r="V202" i="8" s="1"/>
  <c r="S100" i="8"/>
  <c r="V100" i="8" s="1"/>
  <c r="S3" i="8"/>
  <c r="W3" i="8" s="1"/>
  <c r="S43" i="8"/>
  <c r="V43" i="8" s="1"/>
  <c r="S211" i="8"/>
  <c r="AA211" i="8" s="1"/>
  <c r="AE211" i="8" s="1"/>
  <c r="S138" i="8"/>
  <c r="W138" i="8" s="1"/>
  <c r="S195" i="8"/>
  <c r="V195" i="8" s="1"/>
  <c r="S209" i="8"/>
  <c r="W209" i="8" s="1"/>
  <c r="S38" i="8"/>
  <c r="V38" i="8" s="1"/>
  <c r="S86" i="8"/>
  <c r="AA86" i="8" s="1"/>
  <c r="AE86" i="8" s="1"/>
  <c r="S107" i="8"/>
  <c r="W107" i="8" s="1"/>
  <c r="S34" i="8"/>
  <c r="W34" i="8" s="1"/>
  <c r="S78" i="8"/>
  <c r="V78" i="8" s="1"/>
  <c r="S196" i="8"/>
  <c r="V196" i="8" s="1"/>
  <c r="S55" i="8"/>
  <c r="AA55" i="8" s="1"/>
  <c r="AI55" i="8" s="1"/>
  <c r="AM55" i="8" s="1"/>
  <c r="S83" i="8"/>
  <c r="W83" i="8" s="1"/>
  <c r="S122" i="8"/>
  <c r="W122" i="8" s="1"/>
  <c r="T169" i="8"/>
  <c r="X169" i="8" s="1"/>
  <c r="T6" i="8"/>
  <c r="AB6" i="8" s="1"/>
  <c r="T136" i="8"/>
  <c r="AB136" i="8" s="1"/>
  <c r="T61" i="8"/>
  <c r="AB61" i="8" s="1"/>
  <c r="T14" i="8"/>
  <c r="X14" i="8" s="1"/>
  <c r="T36" i="8"/>
  <c r="AB36" i="8" s="1"/>
  <c r="T76" i="8"/>
  <c r="X76" i="8" s="1"/>
  <c r="T144" i="8"/>
  <c r="AB144" i="8" s="1"/>
  <c r="T121" i="8"/>
  <c r="U121" i="8" s="1"/>
  <c r="T81" i="8"/>
  <c r="U81" i="8" s="1"/>
  <c r="T28" i="8"/>
  <c r="X28" i="8" s="1"/>
  <c r="T22" i="8"/>
  <c r="AB22" i="8" s="1"/>
  <c r="T30" i="8"/>
  <c r="AB30" i="8" s="1"/>
  <c r="T34" i="8"/>
  <c r="AB34" i="8" s="1"/>
  <c r="AC34" i="8" s="1"/>
  <c r="T119" i="8"/>
  <c r="U119" i="8" s="1"/>
  <c r="T137" i="8"/>
  <c r="U137" i="8" s="1"/>
  <c r="T179" i="8"/>
  <c r="U179" i="8" s="1"/>
  <c r="T153" i="8"/>
  <c r="AB153" i="8" s="1"/>
  <c r="T23" i="8"/>
  <c r="AB23" i="8" s="1"/>
  <c r="T53" i="8"/>
  <c r="X53" i="8" s="1"/>
  <c r="T42" i="8"/>
  <c r="U42" i="8" s="1"/>
  <c r="T123" i="8"/>
  <c r="X123" i="8" s="1"/>
  <c r="T9" i="8"/>
  <c r="X9" i="8" s="1"/>
  <c r="T8" i="8"/>
  <c r="U8" i="8" s="1"/>
  <c r="T120" i="8"/>
  <c r="AB120" i="8" s="1"/>
  <c r="T29" i="8"/>
  <c r="AB29" i="8" s="1"/>
  <c r="T33" i="8"/>
  <c r="X33" i="8" s="1"/>
  <c r="T75" i="8"/>
  <c r="AB75" i="8" s="1"/>
  <c r="AJ75" i="8" s="1"/>
  <c r="T209" i="8"/>
  <c r="U209" i="8" s="1"/>
  <c r="T156" i="8"/>
  <c r="X156" i="8" s="1"/>
  <c r="T104" i="8"/>
  <c r="AB104" i="8" s="1"/>
  <c r="T145" i="8"/>
  <c r="AB145" i="8" s="1"/>
  <c r="T98" i="8"/>
  <c r="U98" i="8" s="1"/>
  <c r="T89" i="8"/>
  <c r="X89" i="8" s="1"/>
  <c r="T65" i="8"/>
  <c r="AB65" i="8" s="1"/>
  <c r="T50" i="8"/>
  <c r="AB50" i="8" s="1"/>
  <c r="T112" i="8"/>
  <c r="U112" i="8" s="1"/>
  <c r="T206" i="8"/>
  <c r="U206" i="8" s="1"/>
  <c r="T175" i="8"/>
  <c r="U175" i="8" s="1"/>
  <c r="T7" i="8"/>
  <c r="U7" i="8" s="1"/>
  <c r="T40" i="8"/>
  <c r="U40" i="8" s="1"/>
  <c r="T3" i="8"/>
  <c r="X3" i="8" s="1"/>
  <c r="T51" i="8"/>
  <c r="X51" i="8" s="1"/>
  <c r="T90" i="8"/>
  <c r="AB90" i="8" s="1"/>
  <c r="T197" i="8"/>
  <c r="X197" i="8" s="1"/>
  <c r="T85" i="8"/>
  <c r="AB85" i="8" s="1"/>
  <c r="T177" i="8"/>
  <c r="AB177" i="8" s="1"/>
  <c r="T176" i="8"/>
  <c r="X176" i="8" s="1"/>
  <c r="T4" i="8"/>
  <c r="AB4" i="8" s="1"/>
  <c r="T41" i="8"/>
  <c r="X41" i="8" s="1"/>
  <c r="T131" i="8"/>
  <c r="AB131" i="8" s="1"/>
  <c r="T16" i="8"/>
  <c r="X16" i="8" s="1"/>
  <c r="T27" i="8"/>
  <c r="U27" i="8" s="1"/>
  <c r="T138" i="8"/>
  <c r="X138" i="8" s="1"/>
  <c r="T44" i="8"/>
  <c r="U44" i="8" s="1"/>
  <c r="T92" i="8"/>
  <c r="X92" i="8" s="1"/>
  <c r="T58" i="8"/>
  <c r="AB58" i="8" s="1"/>
  <c r="T82" i="8"/>
  <c r="X82" i="8" s="1"/>
  <c r="T95" i="8"/>
  <c r="X95" i="8" s="1"/>
  <c r="T129" i="8"/>
  <c r="AB129" i="8" s="1"/>
  <c r="T37" i="8"/>
  <c r="U37" i="8" s="1"/>
  <c r="T202" i="8"/>
  <c r="X202" i="8" s="1"/>
  <c r="S155" i="8"/>
  <c r="V155" i="8" s="1"/>
  <c r="S204" i="8"/>
  <c r="W204" i="8" s="1"/>
  <c r="S31" i="8"/>
  <c r="V31" i="8" s="1"/>
  <c r="S207" i="8"/>
  <c r="AA207" i="8" s="1"/>
  <c r="AE207" i="8" s="1"/>
  <c r="T116" i="8"/>
  <c r="X116" i="8" s="1"/>
  <c r="T148" i="8"/>
  <c r="U148" i="8" s="1"/>
  <c r="T130" i="8"/>
  <c r="U130" i="8" s="1"/>
  <c r="T117" i="8"/>
  <c r="U117" i="8" s="1"/>
  <c r="T122" i="8"/>
  <c r="X122" i="8" s="1"/>
  <c r="T63" i="8"/>
  <c r="U63" i="8" s="1"/>
  <c r="S63" i="8"/>
  <c r="V63" i="8" s="1"/>
  <c r="S54" i="8"/>
  <c r="V54" i="8" s="1"/>
  <c r="S84" i="8"/>
  <c r="W84" i="8" s="1"/>
  <c r="S18" i="8"/>
  <c r="W18" i="8" s="1"/>
  <c r="T102" i="8"/>
  <c r="X102" i="8" s="1"/>
  <c r="T113" i="8"/>
  <c r="AB113" i="8" s="1"/>
  <c r="T93" i="8"/>
  <c r="X93" i="8" s="1"/>
  <c r="T189" i="8"/>
  <c r="X189" i="8" s="1"/>
  <c r="T91" i="8"/>
  <c r="AB91" i="8" s="1"/>
  <c r="T32" i="8"/>
  <c r="AB32" i="8" s="1"/>
  <c r="T13" i="8"/>
  <c r="AB13" i="8" s="1"/>
  <c r="T124" i="8"/>
  <c r="X124" i="8" s="1"/>
  <c r="T211" i="8"/>
  <c r="AB211" i="8" s="1"/>
  <c r="T142" i="8"/>
  <c r="U142" i="8" s="1"/>
  <c r="T19" i="8"/>
  <c r="AB19" i="8" s="1"/>
  <c r="AF19" i="8" s="1"/>
  <c r="T60" i="8"/>
  <c r="X60" i="8" s="1"/>
  <c r="T105" i="8"/>
  <c r="U105" i="8" s="1"/>
  <c r="T161" i="8"/>
  <c r="X161" i="8" s="1"/>
  <c r="T21" i="8"/>
  <c r="AB21" i="8" s="1"/>
  <c r="T59" i="8"/>
  <c r="X59" i="8" s="1"/>
  <c r="T108" i="8"/>
  <c r="U108" i="8" s="1"/>
  <c r="T84" i="8"/>
  <c r="U84" i="8" s="1"/>
  <c r="T72" i="8"/>
  <c r="AB72" i="8" s="1"/>
  <c r="T99" i="8"/>
  <c r="X99" i="8" s="1"/>
  <c r="T45" i="8"/>
  <c r="X45" i="8" s="1"/>
  <c r="T39" i="8"/>
  <c r="AB39" i="8" s="1"/>
  <c r="T70" i="8"/>
  <c r="AB70" i="8" s="1"/>
  <c r="AJ70" i="8" s="1"/>
  <c r="T107" i="8"/>
  <c r="U107" i="8" s="1"/>
  <c r="T146" i="8"/>
  <c r="X146" i="8" s="1"/>
  <c r="T11" i="8"/>
  <c r="X11" i="8" s="1"/>
  <c r="T77" i="8"/>
  <c r="AB77" i="8" s="1"/>
  <c r="AC77" i="8" s="1"/>
  <c r="T149" i="8"/>
  <c r="U149" i="8" s="1"/>
  <c r="T47" i="8"/>
  <c r="U47" i="8" s="1"/>
  <c r="T86" i="8"/>
  <c r="U86" i="8" s="1"/>
  <c r="T67" i="8"/>
  <c r="U67" i="8" s="1"/>
  <c r="T78" i="8"/>
  <c r="AB78" i="8" s="1"/>
  <c r="AF78" i="8" s="1"/>
  <c r="S134" i="8"/>
  <c r="V134" i="8" s="1"/>
  <c r="S97" i="8"/>
  <c r="V97" i="8" s="1"/>
  <c r="T141" i="8"/>
  <c r="X141" i="8" s="1"/>
  <c r="T71" i="8"/>
  <c r="U71" i="8" s="1"/>
  <c r="T52" i="8"/>
  <c r="AB52" i="8" s="1"/>
  <c r="AC52" i="8" s="1"/>
  <c r="T35" i="8"/>
  <c r="X35" i="8" s="1"/>
  <c r="T157" i="8"/>
  <c r="AB157" i="8" s="1"/>
  <c r="AJ157" i="8" s="1"/>
  <c r="T165" i="8"/>
  <c r="U165" i="8" s="1"/>
  <c r="T10" i="8"/>
  <c r="X10" i="8" s="1"/>
  <c r="T147" i="8"/>
  <c r="U147" i="8" s="1"/>
  <c r="T125" i="8"/>
  <c r="U125" i="8" s="1"/>
  <c r="T94" i="8"/>
  <c r="X94" i="8" s="1"/>
  <c r="T118" i="8"/>
  <c r="X118" i="8" s="1"/>
  <c r="T54" i="8"/>
  <c r="X54" i="8" s="1"/>
  <c r="S10" i="8"/>
  <c r="W10" i="8" s="1"/>
  <c r="S183" i="8"/>
  <c r="W183" i="8" s="1"/>
  <c r="T150" i="8"/>
  <c r="U150" i="8" s="1"/>
  <c r="S70" i="8"/>
  <c r="AA70" i="8" s="1"/>
  <c r="T43" i="8"/>
  <c r="X43" i="8" s="1"/>
  <c r="T101" i="8"/>
  <c r="U101" i="8" s="1"/>
  <c r="T46" i="8"/>
  <c r="U46" i="8" s="1"/>
  <c r="S173" i="8"/>
  <c r="V173" i="8" s="1"/>
  <c r="T100" i="8"/>
  <c r="AB100" i="8" s="1"/>
  <c r="S106" i="8"/>
  <c r="V106" i="8" s="1"/>
  <c r="S62" i="8"/>
  <c r="W62" i="8" s="1"/>
  <c r="S25" i="8"/>
  <c r="W25" i="8" s="1"/>
  <c r="T114" i="8"/>
  <c r="X114" i="8" s="1"/>
  <c r="S75" i="8"/>
  <c r="V75" i="8" s="1"/>
  <c r="T38" i="8"/>
  <c r="U38" i="8" s="1"/>
  <c r="S13" i="8"/>
  <c r="V13" i="8" s="1"/>
  <c r="T183" i="8"/>
  <c r="X183" i="8" s="1"/>
  <c r="S46" i="8"/>
  <c r="AA46" i="8" s="1"/>
  <c r="T55" i="8"/>
  <c r="U55" i="8" s="1"/>
  <c r="S52" i="8"/>
  <c r="AA52" i="8" s="1"/>
  <c r="AD52" i="8" s="1"/>
  <c r="S146" i="8"/>
  <c r="W146" i="8" s="1"/>
  <c r="T173" i="8"/>
  <c r="U173" i="8" s="1"/>
  <c r="T106" i="8"/>
  <c r="X106" i="8" s="1"/>
  <c r="S148" i="8"/>
  <c r="V148" i="8" s="1"/>
  <c r="T62" i="8"/>
  <c r="X62" i="8" s="1"/>
  <c r="S165" i="8"/>
  <c r="AA165" i="8" s="1"/>
  <c r="T25" i="8"/>
  <c r="X25" i="8" s="1"/>
  <c r="S114" i="8"/>
  <c r="V114" i="8" s="1"/>
  <c r="S33" i="8"/>
  <c r="V33" i="8" s="1"/>
  <c r="T133" i="8"/>
  <c r="X133" i="8" s="1"/>
  <c r="S137" i="8"/>
  <c r="V137" i="8" s="1"/>
  <c r="S170" i="8"/>
  <c r="W170" i="8" s="1"/>
  <c r="S166" i="8"/>
  <c r="V166" i="8" s="1"/>
  <c r="T111" i="8"/>
  <c r="X111" i="8" s="1"/>
  <c r="S14" i="8"/>
  <c r="V14" i="8" s="1"/>
  <c r="S47" i="8"/>
  <c r="W47" i="8" s="1"/>
  <c r="T127" i="8"/>
  <c r="X127" i="8" s="1"/>
  <c r="T200" i="8"/>
  <c r="U200" i="8" s="1"/>
  <c r="T64" i="8"/>
  <c r="X64" i="8" s="1"/>
  <c r="T115" i="8"/>
  <c r="U115" i="8" s="1"/>
  <c r="T56" i="8"/>
  <c r="X56" i="8" s="1"/>
  <c r="S198" i="8"/>
  <c r="W198" i="8" s="1"/>
  <c r="S171" i="8"/>
  <c r="AA171" i="8" s="1"/>
  <c r="AE171" i="8" s="1"/>
  <c r="S149" i="8"/>
  <c r="W149" i="8" s="1"/>
  <c r="S145" i="8"/>
  <c r="W145" i="8" s="1"/>
  <c r="S68" i="8"/>
  <c r="W68" i="8" s="1"/>
  <c r="S118" i="8"/>
  <c r="AA118" i="8" s="1"/>
  <c r="S6" i="8"/>
  <c r="V6" i="8" s="1"/>
  <c r="T48" i="8"/>
  <c r="X48" i="8" s="1"/>
  <c r="V90" i="8"/>
  <c r="W90" i="8"/>
  <c r="X159" i="8"/>
  <c r="U159" i="8"/>
  <c r="S35" i="8"/>
  <c r="V35" i="8" s="1"/>
  <c r="S60" i="8"/>
  <c r="AA60" i="8" s="1"/>
  <c r="AD60" i="8" s="1"/>
  <c r="T191" i="8"/>
  <c r="U191" i="8" s="1"/>
  <c r="S26" i="8"/>
  <c r="AA26" i="8" s="1"/>
  <c r="T31" i="8"/>
  <c r="U31" i="8" s="1"/>
  <c r="T68" i="8"/>
  <c r="X68" i="8" s="1"/>
  <c r="T134" i="8"/>
  <c r="AB134" i="8" s="1"/>
  <c r="S124" i="8"/>
  <c r="AA124" i="8" s="1"/>
  <c r="T18" i="8"/>
  <c r="T178" i="8"/>
  <c r="S191" i="8"/>
  <c r="W191" i="8" s="1"/>
  <c r="T26" i="8"/>
  <c r="X26" i="8" s="1"/>
  <c r="S94" i="8"/>
  <c r="AA94" i="8" s="1"/>
  <c r="AE94" i="8" s="1"/>
  <c r="T155" i="8"/>
  <c r="U155" i="8" s="1"/>
  <c r="S51" i="8"/>
  <c r="V51" i="8" s="1"/>
  <c r="T126" i="8"/>
  <c r="S92" i="8"/>
  <c r="AH97" i="8"/>
  <c r="AS97" i="8" s="1"/>
  <c r="AH14" i="8"/>
  <c r="AS14" i="8" s="1"/>
  <c r="AH68" i="8"/>
  <c r="AS68" i="8" s="1"/>
  <c r="AH124" i="8"/>
  <c r="AS124" i="8" s="1"/>
  <c r="AH84" i="8"/>
  <c r="AS84" i="8" s="1"/>
  <c r="AT214" i="8"/>
  <c r="AB159" i="8"/>
  <c r="AF159" i="8" s="1"/>
  <c r="AH147" i="8"/>
  <c r="AS147" i="8" s="1"/>
  <c r="AH56" i="8"/>
  <c r="AS56" i="8" s="1"/>
  <c r="AH107" i="8"/>
  <c r="AS107" i="8" s="1"/>
  <c r="AH48" i="8"/>
  <c r="AS48" i="8" s="1"/>
  <c r="AH118" i="8"/>
  <c r="AS118" i="8" s="1"/>
  <c r="AA90" i="8"/>
  <c r="AH211" i="8"/>
  <c r="AS211" i="8" s="1"/>
  <c r="AH100" i="8"/>
  <c r="AS100" i="8" s="1"/>
  <c r="AH64" i="8"/>
  <c r="AS64" i="8" s="1"/>
  <c r="AH191" i="8"/>
  <c r="AS191" i="8" s="1"/>
  <c r="AH119" i="8"/>
  <c r="AS119" i="8" s="1"/>
  <c r="W77" i="8" l="1"/>
  <c r="U97" i="8"/>
  <c r="AB97" i="8"/>
  <c r="AJ97" i="8" s="1"/>
  <c r="U171" i="8"/>
  <c r="U188" i="8"/>
  <c r="X188" i="8"/>
  <c r="AB171" i="8"/>
  <c r="AJ171" i="8" s="1"/>
  <c r="U182" i="8"/>
  <c r="V159" i="8"/>
  <c r="AB182" i="8"/>
  <c r="AC182" i="8" s="1"/>
  <c r="U204" i="8"/>
  <c r="X204" i="8"/>
  <c r="W159" i="8"/>
  <c r="AB187" i="8"/>
  <c r="AC187" i="8" s="1"/>
  <c r="U187" i="8"/>
  <c r="AB109" i="8"/>
  <c r="AJ109" i="8" s="1"/>
  <c r="X212" i="8"/>
  <c r="AB212" i="8"/>
  <c r="AC212" i="8" s="1"/>
  <c r="U17" i="8"/>
  <c r="AB17" i="8"/>
  <c r="AC17" i="8" s="1"/>
  <c r="AB198" i="8"/>
  <c r="AJ198" i="8" s="1"/>
  <c r="X198" i="8"/>
  <c r="U109" i="8"/>
  <c r="X205" i="8"/>
  <c r="AB205" i="8"/>
  <c r="AC205" i="8" s="1"/>
  <c r="U185" i="8"/>
  <c r="V93" i="8"/>
  <c r="W93" i="8"/>
  <c r="AB185" i="8"/>
  <c r="AF185" i="8" s="1"/>
  <c r="U164" i="8"/>
  <c r="AB164" i="8"/>
  <c r="AF164" i="8" s="1"/>
  <c r="AB210" i="8"/>
  <c r="AF210" i="8" s="1"/>
  <c r="U210" i="8"/>
  <c r="U12" i="8"/>
  <c r="X160" i="8"/>
  <c r="AB160" i="8"/>
  <c r="AJ160" i="8" s="1"/>
  <c r="X12" i="8"/>
  <c r="U163" i="8"/>
  <c r="X163" i="8"/>
  <c r="AB203" i="8"/>
  <c r="AJ203" i="8" s="1"/>
  <c r="U203" i="8"/>
  <c r="U184" i="8"/>
  <c r="AB184" i="8"/>
  <c r="AJ184" i="8" s="1"/>
  <c r="U174" i="8"/>
  <c r="AB174" i="8"/>
  <c r="AF174" i="8" s="1"/>
  <c r="U132" i="8"/>
  <c r="AB132" i="8"/>
  <c r="AF132" i="8" s="1"/>
  <c r="AB135" i="8"/>
  <c r="AJ135" i="8" s="1"/>
  <c r="U135" i="8"/>
  <c r="AA181" i="8"/>
  <c r="AE181" i="8" s="1"/>
  <c r="V181" i="8"/>
  <c r="X20" i="8"/>
  <c r="AB194" i="8"/>
  <c r="AF194" i="8" s="1"/>
  <c r="U20" i="8"/>
  <c r="V174" i="8"/>
  <c r="X74" i="8"/>
  <c r="X194" i="8"/>
  <c r="U87" i="8"/>
  <c r="AA174" i="8"/>
  <c r="AE174" i="8" s="1"/>
  <c r="X87" i="8"/>
  <c r="AB208" i="8"/>
  <c r="AF208" i="8" s="1"/>
  <c r="U57" i="8"/>
  <c r="X57" i="8"/>
  <c r="U158" i="8"/>
  <c r="AB158" i="8"/>
  <c r="AF158" i="8" s="1"/>
  <c r="U143" i="8"/>
  <c r="U74" i="8"/>
  <c r="AB143" i="8"/>
  <c r="AF143" i="8" s="1"/>
  <c r="AA205" i="8"/>
  <c r="AI205" i="8" s="1"/>
  <c r="X15" i="8"/>
  <c r="U15" i="8"/>
  <c r="X208" i="8"/>
  <c r="AB24" i="8"/>
  <c r="AJ24" i="8" s="1"/>
  <c r="U24" i="8"/>
  <c r="X166" i="8"/>
  <c r="AB186" i="8"/>
  <c r="AJ186" i="8" s="1"/>
  <c r="X186" i="8"/>
  <c r="X154" i="8"/>
  <c r="U80" i="8"/>
  <c r="U154" i="8"/>
  <c r="X80" i="8"/>
  <c r="X66" i="8"/>
  <c r="U66" i="8"/>
  <c r="AA163" i="8"/>
  <c r="AD163" i="8" s="1"/>
  <c r="W163" i="8"/>
  <c r="U168" i="8"/>
  <c r="AB5" i="8"/>
  <c r="AC5" i="8" s="1"/>
  <c r="X5" i="8"/>
  <c r="V135" i="8"/>
  <c r="AB166" i="8"/>
  <c r="AJ166" i="8" s="1"/>
  <c r="X168" i="8"/>
  <c r="V203" i="8"/>
  <c r="W203" i="8"/>
  <c r="W73" i="8"/>
  <c r="AA73" i="8"/>
  <c r="AD73" i="8" s="1"/>
  <c r="V205" i="8"/>
  <c r="AA190" i="8"/>
  <c r="AD190" i="8" s="1"/>
  <c r="W190" i="8"/>
  <c r="W158" i="8"/>
  <c r="V178" i="8"/>
  <c r="W178" i="8"/>
  <c r="V168" i="8"/>
  <c r="W168" i="8"/>
  <c r="AA186" i="8"/>
  <c r="AD186" i="8" s="1"/>
  <c r="AA177" i="8"/>
  <c r="AE177" i="8" s="1"/>
  <c r="V177" i="8"/>
  <c r="AA154" i="8"/>
  <c r="AD154" i="8" s="1"/>
  <c r="W154" i="8"/>
  <c r="V76" i="8"/>
  <c r="V200" i="8"/>
  <c r="V111" i="8"/>
  <c r="AA111" i="8"/>
  <c r="AE111" i="8" s="1"/>
  <c r="W110" i="8"/>
  <c r="AA192" i="8"/>
  <c r="AE192" i="8" s="1"/>
  <c r="V24" i="8"/>
  <c r="W185" i="8"/>
  <c r="AA175" i="8"/>
  <c r="AI175" i="8" s="1"/>
  <c r="AA167" i="8"/>
  <c r="AD167" i="8" s="1"/>
  <c r="W192" i="8"/>
  <c r="V175" i="8"/>
  <c r="V185" i="8"/>
  <c r="AA24" i="8"/>
  <c r="AE24" i="8" s="1"/>
  <c r="W87" i="8"/>
  <c r="V87" i="8"/>
  <c r="W12" i="8"/>
  <c r="W119" i="8"/>
  <c r="V12" i="8"/>
  <c r="AA110" i="8"/>
  <c r="AE110" i="8" s="1"/>
  <c r="AA119" i="8"/>
  <c r="AI119" i="8" s="1"/>
  <c r="AA158" i="8"/>
  <c r="AE158" i="8" s="1"/>
  <c r="V210" i="8"/>
  <c r="W200" i="8"/>
  <c r="V77" i="8"/>
  <c r="AA76" i="8"/>
  <c r="AE76" i="8" s="1"/>
  <c r="V186" i="8"/>
  <c r="W135" i="8"/>
  <c r="V187" i="8"/>
  <c r="V151" i="8"/>
  <c r="AA212" i="8"/>
  <c r="AI212" i="8" s="1"/>
  <c r="V95" i="8"/>
  <c r="AA139" i="8"/>
  <c r="AD139" i="8" s="1"/>
  <c r="V139" i="8"/>
  <c r="W210" i="8"/>
  <c r="V53" i="8"/>
  <c r="AA151" i="8"/>
  <c r="AD151" i="8" s="1"/>
  <c r="AA95" i="8"/>
  <c r="AD95" i="8" s="1"/>
  <c r="AA109" i="8"/>
  <c r="AE109" i="8" s="1"/>
  <c r="AA53" i="8"/>
  <c r="AI53" i="8" s="1"/>
  <c r="V109" i="8"/>
  <c r="W180" i="8"/>
  <c r="V212" i="8"/>
  <c r="V193" i="8"/>
  <c r="W179" i="8"/>
  <c r="V179" i="8"/>
  <c r="W88" i="8"/>
  <c r="AA71" i="8"/>
  <c r="AI71" i="8" s="1"/>
  <c r="AA160" i="8"/>
  <c r="AI160" i="8" s="1"/>
  <c r="AA208" i="8"/>
  <c r="AI208" i="8" s="1"/>
  <c r="V208" i="8"/>
  <c r="W167" i="8"/>
  <c r="AB128" i="8"/>
  <c r="AC128" i="8" s="1"/>
  <c r="AA199" i="8"/>
  <c r="AE199" i="8" s="1"/>
  <c r="V199" i="8"/>
  <c r="V128" i="8"/>
  <c r="W128" i="8"/>
  <c r="W201" i="8"/>
  <c r="AA188" i="8"/>
  <c r="AE188" i="8" s="1"/>
  <c r="V112" i="8"/>
  <c r="AA193" i="8"/>
  <c r="AE193" i="8" s="1"/>
  <c r="V180" i="8"/>
  <c r="V160" i="8"/>
  <c r="W187" i="8"/>
  <c r="V71" i="8"/>
  <c r="V88" i="8"/>
  <c r="X192" i="8"/>
  <c r="V150" i="8"/>
  <c r="AA162" i="8"/>
  <c r="AE162" i="8" s="1"/>
  <c r="V162" i="8"/>
  <c r="AB192" i="8"/>
  <c r="AF192" i="8" s="1"/>
  <c r="AA164" i="8"/>
  <c r="AI164" i="8" s="1"/>
  <c r="V164" i="8"/>
  <c r="V127" i="8"/>
  <c r="X172" i="8"/>
  <c r="X195" i="8"/>
  <c r="AA172" i="8"/>
  <c r="AE172" i="8" s="1"/>
  <c r="W172" i="8"/>
  <c r="W104" i="8"/>
  <c r="AA104" i="8"/>
  <c r="AD104" i="8" s="1"/>
  <c r="AB162" i="8"/>
  <c r="AC162" i="8" s="1"/>
  <c r="U195" i="8"/>
  <c r="V169" i="8"/>
  <c r="AA127" i="8"/>
  <c r="AI127" i="8" s="1"/>
  <c r="X162" i="8"/>
  <c r="AA169" i="8"/>
  <c r="AD169" i="8" s="1"/>
  <c r="U172" i="8"/>
  <c r="AA201" i="8"/>
  <c r="AE201" i="8" s="1"/>
  <c r="AA161" i="8"/>
  <c r="AI161" i="8" s="1"/>
  <c r="W161" i="8"/>
  <c r="X128" i="8"/>
  <c r="U167" i="8"/>
  <c r="V188" i="8"/>
  <c r="W112" i="8"/>
  <c r="X181" i="8"/>
  <c r="AA150" i="8"/>
  <c r="AI150" i="8" s="1"/>
  <c r="V184" i="8"/>
  <c r="X180" i="8"/>
  <c r="U180" i="8"/>
  <c r="U140" i="8"/>
  <c r="AA184" i="8"/>
  <c r="AD184" i="8" s="1"/>
  <c r="AA49" i="8"/>
  <c r="AD49" i="8" s="1"/>
  <c r="AB140" i="8"/>
  <c r="AF140" i="8" s="1"/>
  <c r="U181" i="8"/>
  <c r="V49" i="8"/>
  <c r="AA194" i="8"/>
  <c r="AI194" i="8" s="1"/>
  <c r="AA153" i="8"/>
  <c r="AI153" i="8" s="1"/>
  <c r="AA152" i="8"/>
  <c r="AD152" i="8" s="1"/>
  <c r="V96" i="8"/>
  <c r="AB96" i="8"/>
  <c r="AJ96" i="8" s="1"/>
  <c r="AA129" i="8"/>
  <c r="AI129" i="8" s="1"/>
  <c r="W182" i="8"/>
  <c r="W96" i="8"/>
  <c r="W129" i="8"/>
  <c r="V126" i="8"/>
  <c r="W153" i="8"/>
  <c r="V144" i="8"/>
  <c r="V132" i="8"/>
  <c r="W126" i="8"/>
  <c r="U152" i="8"/>
  <c r="X103" i="8"/>
  <c r="AA74" i="8"/>
  <c r="AD74" i="8" s="1"/>
  <c r="AA132" i="8"/>
  <c r="AD132" i="8" s="1"/>
  <c r="AA147" i="8"/>
  <c r="AE147" i="8" s="1"/>
  <c r="X152" i="8"/>
  <c r="AB103" i="8"/>
  <c r="AC103" i="8" s="1"/>
  <c r="X73" i="8"/>
  <c r="AA140" i="8"/>
  <c r="AD140" i="8" s="1"/>
  <c r="W74" i="8"/>
  <c r="V19" i="8"/>
  <c r="AA144" i="8"/>
  <c r="AD144" i="8" s="1"/>
  <c r="V147" i="8"/>
  <c r="X170" i="8"/>
  <c r="AB73" i="8"/>
  <c r="AF73" i="8" s="1"/>
  <c r="V140" i="8"/>
  <c r="V194" i="8"/>
  <c r="AA182" i="8"/>
  <c r="AD182" i="8" s="1"/>
  <c r="U170" i="8"/>
  <c r="V152" i="8"/>
  <c r="X96" i="8"/>
  <c r="W23" i="8"/>
  <c r="V21" i="8"/>
  <c r="W136" i="8"/>
  <c r="AA123" i="8"/>
  <c r="AE123" i="8" s="1"/>
  <c r="X88" i="8"/>
  <c r="X110" i="8"/>
  <c r="W176" i="8"/>
  <c r="U110" i="8"/>
  <c r="AA7" i="8"/>
  <c r="AD7" i="8" s="1"/>
  <c r="AA116" i="8"/>
  <c r="AE116" i="8" s="1"/>
  <c r="U88" i="8"/>
  <c r="AA15" i="8"/>
  <c r="AE15" i="8" s="1"/>
  <c r="AB207" i="8"/>
  <c r="AC207" i="8" s="1"/>
  <c r="W123" i="8"/>
  <c r="AA189" i="8"/>
  <c r="AD189" i="8" s="1"/>
  <c r="AA121" i="8"/>
  <c r="AE121" i="8" s="1"/>
  <c r="U207" i="8"/>
  <c r="V121" i="8"/>
  <c r="U79" i="8"/>
  <c r="X190" i="8"/>
  <c r="AB79" i="8"/>
  <c r="AF79" i="8" s="1"/>
  <c r="U190" i="8"/>
  <c r="AB167" i="8"/>
  <c r="AF167" i="8" s="1"/>
  <c r="W15" i="8"/>
  <c r="V189" i="8"/>
  <c r="W4" i="8"/>
  <c r="AA21" i="8"/>
  <c r="AI21" i="8" s="1"/>
  <c r="X83" i="8"/>
  <c r="U49" i="8"/>
  <c r="AB83" i="8"/>
  <c r="AC83" i="8" s="1"/>
  <c r="W29" i="8"/>
  <c r="AA4" i="8"/>
  <c r="AE4" i="8" s="1"/>
  <c r="W102" i="8"/>
  <c r="AA9" i="8"/>
  <c r="AE9" i="8" s="1"/>
  <c r="X69" i="8"/>
  <c r="V29" i="8"/>
  <c r="W28" i="8"/>
  <c r="X49" i="8"/>
  <c r="W9" i="8"/>
  <c r="V28" i="8"/>
  <c r="U69" i="8"/>
  <c r="AA102" i="8"/>
  <c r="AD102" i="8" s="1"/>
  <c r="X112" i="8"/>
  <c r="AA23" i="8"/>
  <c r="AE23" i="8" s="1"/>
  <c r="X199" i="8"/>
  <c r="U199" i="8"/>
  <c r="AA80" i="8"/>
  <c r="AI80" i="8" s="1"/>
  <c r="AA113" i="8"/>
  <c r="AI113" i="8" s="1"/>
  <c r="X201" i="8"/>
  <c r="W120" i="8"/>
  <c r="V113" i="8"/>
  <c r="X196" i="8"/>
  <c r="W82" i="8"/>
  <c r="W89" i="8"/>
  <c r="V197" i="8"/>
  <c r="AA206" i="8"/>
  <c r="AD206" i="8" s="1"/>
  <c r="V82" i="8"/>
  <c r="W48" i="8"/>
  <c r="W197" i="8"/>
  <c r="U139" i="8"/>
  <c r="AA120" i="8"/>
  <c r="AI120" i="8" s="1"/>
  <c r="W30" i="8"/>
  <c r="W206" i="8"/>
  <c r="AA45" i="8"/>
  <c r="AD45" i="8" s="1"/>
  <c r="W41" i="8"/>
  <c r="AA48" i="8"/>
  <c r="AI48" i="8" s="1"/>
  <c r="V37" i="8"/>
  <c r="W125" i="8"/>
  <c r="X139" i="8"/>
  <c r="AA30" i="8"/>
  <c r="AD30" i="8" s="1"/>
  <c r="AB151" i="8"/>
  <c r="AF151" i="8" s="1"/>
  <c r="V45" i="8"/>
  <c r="V41" i="8"/>
  <c r="W37" i="8"/>
  <c r="V125" i="8"/>
  <c r="W99" i="8"/>
  <c r="X151" i="8"/>
  <c r="U193" i="8"/>
  <c r="AA89" i="8"/>
  <c r="AD89" i="8" s="1"/>
  <c r="AB196" i="8"/>
  <c r="AF196" i="8" s="1"/>
  <c r="X193" i="8"/>
  <c r="AB201" i="8"/>
  <c r="AF201" i="8" s="1"/>
  <c r="W80" i="8"/>
  <c r="V116" i="8"/>
  <c r="V7" i="8"/>
  <c r="AA61" i="8"/>
  <c r="AE61" i="8" s="1"/>
  <c r="V61" i="8"/>
  <c r="V136" i="8"/>
  <c r="AA79" i="8"/>
  <c r="AI79" i="8" s="1"/>
  <c r="W65" i="8"/>
  <c r="V65" i="8"/>
  <c r="V176" i="8"/>
  <c r="AA156" i="8"/>
  <c r="AE156" i="8" s="1"/>
  <c r="V131" i="8"/>
  <c r="W156" i="8"/>
  <c r="W131" i="8"/>
  <c r="V103" i="8"/>
  <c r="V91" i="8"/>
  <c r="W103" i="8"/>
  <c r="V67" i="8"/>
  <c r="V79" i="8"/>
  <c r="AB82" i="8"/>
  <c r="AF82" i="8" s="1"/>
  <c r="U82" i="8"/>
  <c r="AA99" i="8"/>
  <c r="AE99" i="8" s="1"/>
  <c r="AA67" i="8"/>
  <c r="AE67" i="8" s="1"/>
  <c r="V69" i="8"/>
  <c r="V36" i="8"/>
  <c r="X136" i="8"/>
  <c r="X23" i="8"/>
  <c r="W36" i="8"/>
  <c r="U95" i="8"/>
  <c r="U28" i="8"/>
  <c r="AB28" i="8"/>
  <c r="AF28" i="8" s="1"/>
  <c r="AA91" i="8"/>
  <c r="AD91" i="8" s="1"/>
  <c r="V85" i="8"/>
  <c r="V8" i="8"/>
  <c r="U23" i="8"/>
  <c r="W57" i="8"/>
  <c r="AA16" i="8"/>
  <c r="AE16" i="8" s="1"/>
  <c r="W85" i="8"/>
  <c r="U131" i="8"/>
  <c r="W8" i="8"/>
  <c r="U65" i="8"/>
  <c r="V72" i="8"/>
  <c r="V57" i="8"/>
  <c r="V16" i="8"/>
  <c r="X131" i="8"/>
  <c r="X65" i="8"/>
  <c r="W72" i="8"/>
  <c r="AB95" i="8"/>
  <c r="AC95" i="8" s="1"/>
  <c r="V34" i="8"/>
  <c r="V58" i="8"/>
  <c r="W58" i="8"/>
  <c r="V81" i="8"/>
  <c r="U51" i="8"/>
  <c r="AA34" i="8"/>
  <c r="AD34" i="8" s="1"/>
  <c r="U6" i="8"/>
  <c r="V133" i="8"/>
  <c r="X6" i="8"/>
  <c r="X29" i="8"/>
  <c r="V98" i="8"/>
  <c r="V143" i="8"/>
  <c r="U41" i="8"/>
  <c r="V39" i="8"/>
  <c r="AB41" i="8"/>
  <c r="AJ41" i="8" s="1"/>
  <c r="U153" i="8"/>
  <c r="W142" i="8"/>
  <c r="AA39" i="8"/>
  <c r="AE39" i="8" s="1"/>
  <c r="AA142" i="8"/>
  <c r="AI142" i="8" s="1"/>
  <c r="W133" i="8"/>
  <c r="V107" i="8"/>
  <c r="AA19" i="8"/>
  <c r="AI19" i="8" s="1"/>
  <c r="AA43" i="8"/>
  <c r="AI43" i="8" s="1"/>
  <c r="AL43" i="8" s="1"/>
  <c r="U136" i="8"/>
  <c r="U50" i="8"/>
  <c r="U61" i="8"/>
  <c r="V17" i="8"/>
  <c r="AA17" i="8"/>
  <c r="AE17" i="8" s="1"/>
  <c r="V40" i="8"/>
  <c r="V56" i="8"/>
  <c r="W56" i="8"/>
  <c r="U90" i="8"/>
  <c r="X129" i="8"/>
  <c r="V105" i="8"/>
  <c r="V32" i="8"/>
  <c r="AA27" i="8"/>
  <c r="AE27" i="8" s="1"/>
  <c r="AA64" i="8"/>
  <c r="AI64" i="8" s="1"/>
  <c r="X90" i="8"/>
  <c r="W32" i="8"/>
  <c r="X50" i="8"/>
  <c r="U129" i="8"/>
  <c r="W105" i="8"/>
  <c r="W81" i="8"/>
  <c r="W78" i="8"/>
  <c r="U75" i="8"/>
  <c r="W43" i="8"/>
  <c r="AB3" i="8"/>
  <c r="AC3" i="8" s="1"/>
  <c r="AA3" i="8"/>
  <c r="AE3" i="8" s="1"/>
  <c r="W143" i="8"/>
  <c r="U53" i="8"/>
  <c r="X81" i="8"/>
  <c r="V20" i="8"/>
  <c r="W69" i="8"/>
  <c r="AB53" i="8"/>
  <c r="AJ53" i="8" s="1"/>
  <c r="U29" i="8"/>
  <c r="AB81" i="8"/>
  <c r="AC81" i="8" s="1"/>
  <c r="AB89" i="8"/>
  <c r="AJ89" i="8" s="1"/>
  <c r="V3" i="8"/>
  <c r="AA107" i="8"/>
  <c r="AD107" i="8" s="1"/>
  <c r="AA22" i="8"/>
  <c r="AE22" i="8" s="1"/>
  <c r="X61" i="8"/>
  <c r="W22" i="8"/>
  <c r="V64" i="8"/>
  <c r="W20" i="8"/>
  <c r="AA50" i="8"/>
  <c r="AI50" i="8" s="1"/>
  <c r="U89" i="8"/>
  <c r="AB51" i="8"/>
  <c r="AF51" i="8" s="1"/>
  <c r="AA98" i="8"/>
  <c r="AD98" i="8" s="1"/>
  <c r="X153" i="8"/>
  <c r="V27" i="8"/>
  <c r="V11" i="8"/>
  <c r="AB116" i="8"/>
  <c r="AF116" i="8" s="1"/>
  <c r="AA195" i="8"/>
  <c r="AI195" i="8" s="1"/>
  <c r="V55" i="8"/>
  <c r="V42" i="8"/>
  <c r="AA42" i="8"/>
  <c r="AI42" i="8" s="1"/>
  <c r="AM42" i="8" s="1"/>
  <c r="AA59" i="8"/>
  <c r="AE59" i="8" s="1"/>
  <c r="AB33" i="8"/>
  <c r="AC33" i="8" s="1"/>
  <c r="U33" i="8"/>
  <c r="X75" i="8"/>
  <c r="AA40" i="8"/>
  <c r="AI40" i="8" s="1"/>
  <c r="U22" i="8"/>
  <c r="AA78" i="8"/>
  <c r="AE78" i="8" s="1"/>
  <c r="AA11" i="8"/>
  <c r="AD11" i="8" s="1"/>
  <c r="AB16" i="8"/>
  <c r="AC16" i="8" s="1"/>
  <c r="U16" i="8"/>
  <c r="X22" i="8"/>
  <c r="W211" i="8"/>
  <c r="W50" i="8"/>
  <c r="V211" i="8"/>
  <c r="AA196" i="8"/>
  <c r="AI196" i="8" s="1"/>
  <c r="U197" i="8"/>
  <c r="X42" i="8"/>
  <c r="AB14" i="8"/>
  <c r="AC14" i="8" s="1"/>
  <c r="X37" i="8"/>
  <c r="U30" i="8"/>
  <c r="V115" i="8"/>
  <c r="AB42" i="8"/>
  <c r="AC42" i="8" s="1"/>
  <c r="U14" i="8"/>
  <c r="AB37" i="8"/>
  <c r="AC37" i="8" s="1"/>
  <c r="AA108" i="8"/>
  <c r="AE108" i="8" s="1"/>
  <c r="AB209" i="8"/>
  <c r="AF209" i="8" s="1"/>
  <c r="AA138" i="8"/>
  <c r="AE138" i="8" s="1"/>
  <c r="AB112" i="8"/>
  <c r="AJ112" i="8" s="1"/>
  <c r="V117" i="8"/>
  <c r="W196" i="8"/>
  <c r="W108" i="8"/>
  <c r="AA115" i="8"/>
  <c r="AD115" i="8" s="1"/>
  <c r="AB197" i="8"/>
  <c r="AC197" i="8" s="1"/>
  <c r="W117" i="8"/>
  <c r="X209" i="8"/>
  <c r="X30" i="8"/>
  <c r="X119" i="8"/>
  <c r="W202" i="8"/>
  <c r="AA122" i="8"/>
  <c r="AE122" i="8" s="1"/>
  <c r="W38" i="8"/>
  <c r="AA202" i="8"/>
  <c r="AD202" i="8" s="1"/>
  <c r="AA38" i="8"/>
  <c r="AD38" i="8" s="1"/>
  <c r="W44" i="8"/>
  <c r="V44" i="8"/>
  <c r="V122" i="8"/>
  <c r="AA141" i="8"/>
  <c r="AE141" i="8" s="1"/>
  <c r="V141" i="8"/>
  <c r="AB27" i="8"/>
  <c r="AC27" i="8" s="1"/>
  <c r="V138" i="8"/>
  <c r="W55" i="8"/>
  <c r="W195" i="8"/>
  <c r="U3" i="8"/>
  <c r="W59" i="8"/>
  <c r="V157" i="8"/>
  <c r="V66" i="8"/>
  <c r="AA209" i="8"/>
  <c r="AD209" i="8" s="1"/>
  <c r="U104" i="8"/>
  <c r="W101" i="8"/>
  <c r="AB119" i="8"/>
  <c r="AJ119" i="8" s="1"/>
  <c r="AB44" i="8"/>
  <c r="AC44" i="8" s="1"/>
  <c r="U120" i="8"/>
  <c r="X4" i="8"/>
  <c r="U4" i="8"/>
  <c r="AB40" i="8"/>
  <c r="AF40" i="8" s="1"/>
  <c r="AB179" i="8"/>
  <c r="AJ179" i="8" s="1"/>
  <c r="AB169" i="8"/>
  <c r="AF169" i="8" s="1"/>
  <c r="U169" i="8"/>
  <c r="X40" i="8"/>
  <c r="X179" i="8"/>
  <c r="AB98" i="8"/>
  <c r="AC98" i="8" s="1"/>
  <c r="X120" i="8"/>
  <c r="X98" i="8"/>
  <c r="X121" i="8"/>
  <c r="X58" i="8"/>
  <c r="AB121" i="8"/>
  <c r="AC121" i="8" s="1"/>
  <c r="U58" i="8"/>
  <c r="V130" i="8"/>
  <c r="W157" i="8"/>
  <c r="AA5" i="8"/>
  <c r="AE5" i="8" s="1"/>
  <c r="V101" i="8"/>
  <c r="AA66" i="8"/>
  <c r="AI66" i="8" s="1"/>
  <c r="AM66" i="8" s="1"/>
  <c r="V83" i="8"/>
  <c r="AB9" i="8"/>
  <c r="AF9" i="8" s="1"/>
  <c r="X104" i="8"/>
  <c r="AA155" i="8"/>
  <c r="AI155" i="8" s="1"/>
  <c r="AL155" i="8" s="1"/>
  <c r="U9" i="8"/>
  <c r="U76" i="8"/>
  <c r="AB76" i="8"/>
  <c r="AJ76" i="8" s="1"/>
  <c r="X175" i="8"/>
  <c r="AA83" i="8"/>
  <c r="AI83" i="8" s="1"/>
  <c r="AM83" i="8" s="1"/>
  <c r="AB175" i="8"/>
  <c r="AF175" i="8" s="1"/>
  <c r="V5" i="8"/>
  <c r="V209" i="8"/>
  <c r="X177" i="8"/>
  <c r="U177" i="8"/>
  <c r="X44" i="8"/>
  <c r="W100" i="8"/>
  <c r="AA130" i="8"/>
  <c r="AD130" i="8" s="1"/>
  <c r="AA100" i="8"/>
  <c r="AD100" i="8" s="1"/>
  <c r="W86" i="8"/>
  <c r="V86" i="8"/>
  <c r="X27" i="8"/>
  <c r="U85" i="8"/>
  <c r="AB202" i="8"/>
  <c r="AF202" i="8" s="1"/>
  <c r="X36" i="8"/>
  <c r="X206" i="8"/>
  <c r="AB206" i="8"/>
  <c r="AC206" i="8" s="1"/>
  <c r="U123" i="8"/>
  <c r="AB123" i="8"/>
  <c r="AC123" i="8" s="1"/>
  <c r="U34" i="8"/>
  <c r="U116" i="8"/>
  <c r="AB176" i="8"/>
  <c r="AJ176" i="8" s="1"/>
  <c r="W155" i="8"/>
  <c r="U145" i="8"/>
  <c r="X8" i="8"/>
  <c r="AA204" i="8"/>
  <c r="AD204" i="8" s="1"/>
  <c r="AB92" i="8"/>
  <c r="AF92" i="8" s="1"/>
  <c r="X7" i="8"/>
  <c r="U92" i="8"/>
  <c r="AB7" i="8"/>
  <c r="AC7" i="8" s="1"/>
  <c r="U144" i="8"/>
  <c r="U176" i="8"/>
  <c r="AB137" i="8"/>
  <c r="AC137" i="8" s="1"/>
  <c r="AB8" i="8"/>
  <c r="AJ8" i="8" s="1"/>
  <c r="X145" i="8"/>
  <c r="X144" i="8"/>
  <c r="V204" i="8"/>
  <c r="X137" i="8"/>
  <c r="X85" i="8"/>
  <c r="X34" i="8"/>
  <c r="U202" i="8"/>
  <c r="U36" i="8"/>
  <c r="U156" i="8"/>
  <c r="AB156" i="8"/>
  <c r="AF156" i="8" s="1"/>
  <c r="U138" i="8"/>
  <c r="AB138" i="8"/>
  <c r="AF138" i="8" s="1"/>
  <c r="W31" i="8"/>
  <c r="AA31" i="8"/>
  <c r="AI31" i="8" s="1"/>
  <c r="AM31" i="8" s="1"/>
  <c r="U122" i="8"/>
  <c r="AA18" i="8"/>
  <c r="AD18" i="8" s="1"/>
  <c r="AB117" i="8"/>
  <c r="AJ117" i="8" s="1"/>
  <c r="AN117" i="8" s="1"/>
  <c r="AB148" i="8"/>
  <c r="AF148" i="8" s="1"/>
  <c r="X148" i="8"/>
  <c r="X130" i="8"/>
  <c r="X117" i="8"/>
  <c r="AB130" i="8"/>
  <c r="AF130" i="8" s="1"/>
  <c r="AB63" i="8"/>
  <c r="AJ63" i="8" s="1"/>
  <c r="AK63" i="8" s="1"/>
  <c r="X63" i="8"/>
  <c r="W207" i="8"/>
  <c r="V207" i="8"/>
  <c r="AB122" i="8"/>
  <c r="AC122" i="8" s="1"/>
  <c r="U45" i="8"/>
  <c r="AB45" i="8"/>
  <c r="AF45" i="8" s="1"/>
  <c r="W54" i="8"/>
  <c r="AA63" i="8"/>
  <c r="AE63" i="8" s="1"/>
  <c r="W63" i="8"/>
  <c r="AA54" i="8"/>
  <c r="AI54" i="8" s="1"/>
  <c r="AL54" i="8" s="1"/>
  <c r="AA84" i="8"/>
  <c r="AE84" i="8" s="1"/>
  <c r="AB161" i="8"/>
  <c r="AC161" i="8" s="1"/>
  <c r="U161" i="8"/>
  <c r="X32" i="8"/>
  <c r="X39" i="8"/>
  <c r="U113" i="8"/>
  <c r="V18" i="8"/>
  <c r="V84" i="8"/>
  <c r="U77" i="8"/>
  <c r="X77" i="8"/>
  <c r="X84" i="8"/>
  <c r="AA97" i="8"/>
  <c r="AD97" i="8" s="1"/>
  <c r="AB142" i="8"/>
  <c r="AJ142" i="8" s="1"/>
  <c r="AK142" i="8" s="1"/>
  <c r="AB84" i="8"/>
  <c r="AF84" i="8" s="1"/>
  <c r="X113" i="8"/>
  <c r="X142" i="8"/>
  <c r="AB11" i="8"/>
  <c r="AF11" i="8" s="1"/>
  <c r="U11" i="8"/>
  <c r="X19" i="8"/>
  <c r="X72" i="8"/>
  <c r="U72" i="8"/>
  <c r="U93" i="8"/>
  <c r="U211" i="8"/>
  <c r="AB102" i="8"/>
  <c r="AF102" i="8" s="1"/>
  <c r="U102" i="8"/>
  <c r="AB60" i="8"/>
  <c r="AC60" i="8" s="1"/>
  <c r="X211" i="8"/>
  <c r="AA134" i="8"/>
  <c r="AI134" i="8" s="1"/>
  <c r="AL134" i="8" s="1"/>
  <c r="W97" i="8"/>
  <c r="AB149" i="8"/>
  <c r="AF149" i="8" s="1"/>
  <c r="U60" i="8"/>
  <c r="U189" i="8"/>
  <c r="AB93" i="8"/>
  <c r="AJ93" i="8" s="1"/>
  <c r="U19" i="8"/>
  <c r="X149" i="8"/>
  <c r="W134" i="8"/>
  <c r="U146" i="8"/>
  <c r="U141" i="8"/>
  <c r="AB99" i="8"/>
  <c r="AJ99" i="8" s="1"/>
  <c r="AB108" i="8"/>
  <c r="AC108" i="8" s="1"/>
  <c r="AB189" i="8"/>
  <c r="AC189" i="8" s="1"/>
  <c r="U99" i="8"/>
  <c r="X108" i="8"/>
  <c r="AB141" i="8"/>
  <c r="AJ141" i="8" s="1"/>
  <c r="AN141" i="8" s="1"/>
  <c r="AB146" i="8"/>
  <c r="AF146" i="8" s="1"/>
  <c r="U39" i="8"/>
  <c r="AB86" i="8"/>
  <c r="AC86" i="8" s="1"/>
  <c r="X105" i="8"/>
  <c r="U13" i="8"/>
  <c r="X70" i="8"/>
  <c r="AB59" i="8"/>
  <c r="AJ59" i="8" s="1"/>
  <c r="AB67" i="8"/>
  <c r="AJ67" i="8" s="1"/>
  <c r="AK67" i="8" s="1"/>
  <c r="U70" i="8"/>
  <c r="U59" i="8"/>
  <c r="AB105" i="8"/>
  <c r="AJ105" i="8" s="1"/>
  <c r="AB47" i="8"/>
  <c r="AF47" i="8" s="1"/>
  <c r="X47" i="8"/>
  <c r="U91" i="8"/>
  <c r="X91" i="8"/>
  <c r="X67" i="8"/>
  <c r="X86" i="8"/>
  <c r="X107" i="8"/>
  <c r="U21" i="8"/>
  <c r="U78" i="8"/>
  <c r="X21" i="8"/>
  <c r="AB107" i="8"/>
  <c r="AJ107" i="8" s="1"/>
  <c r="X78" i="8"/>
  <c r="U124" i="8"/>
  <c r="X13" i="8"/>
  <c r="U32" i="8"/>
  <c r="AB124" i="8"/>
  <c r="AC124" i="8" s="1"/>
  <c r="X71" i="8"/>
  <c r="AB71" i="8"/>
  <c r="AC71" i="8" s="1"/>
  <c r="AJ19" i="8"/>
  <c r="AK19" i="8" s="1"/>
  <c r="AC19" i="8"/>
  <c r="U52" i="8"/>
  <c r="U94" i="8"/>
  <c r="AB101" i="8"/>
  <c r="AC101" i="8" s="1"/>
  <c r="AB35" i="8"/>
  <c r="AF35" i="8" s="1"/>
  <c r="U118" i="8"/>
  <c r="X52" i="8"/>
  <c r="AB94" i="8"/>
  <c r="AJ94" i="8" s="1"/>
  <c r="AN94" i="8" s="1"/>
  <c r="W75" i="8"/>
  <c r="U54" i="8"/>
  <c r="AB54" i="8"/>
  <c r="AF54" i="8" s="1"/>
  <c r="AB118" i="8"/>
  <c r="AF118" i="8" s="1"/>
  <c r="X46" i="8"/>
  <c r="U35" i="8"/>
  <c r="U183" i="8"/>
  <c r="AB62" i="8"/>
  <c r="AC62" i="8" s="1"/>
  <c r="U62" i="8"/>
  <c r="AB165" i="8"/>
  <c r="AC165" i="8" s="1"/>
  <c r="U100" i="8"/>
  <c r="X100" i="8"/>
  <c r="X157" i="8"/>
  <c r="W166" i="8"/>
  <c r="X165" i="8"/>
  <c r="V10" i="8"/>
  <c r="AA10" i="8"/>
  <c r="AI10" i="8" s="1"/>
  <c r="AB183" i="8"/>
  <c r="AF183" i="8" s="1"/>
  <c r="U157" i="8"/>
  <c r="X147" i="8"/>
  <c r="U25" i="8"/>
  <c r="W14" i="8"/>
  <c r="V62" i="8"/>
  <c r="AA62" i="8"/>
  <c r="AE62" i="8" s="1"/>
  <c r="X150" i="8"/>
  <c r="AB55" i="8"/>
  <c r="AJ55" i="8" s="1"/>
  <c r="X55" i="8"/>
  <c r="AB25" i="8"/>
  <c r="AC25" i="8" s="1"/>
  <c r="AA14" i="8"/>
  <c r="AE14" i="8" s="1"/>
  <c r="AB147" i="8"/>
  <c r="AJ147" i="8" s="1"/>
  <c r="AB150" i="8"/>
  <c r="AC150" i="8" s="1"/>
  <c r="V165" i="8"/>
  <c r="W106" i="8"/>
  <c r="V47" i="8"/>
  <c r="W52" i="8"/>
  <c r="U10" i="8"/>
  <c r="X125" i="8"/>
  <c r="AA183" i="8"/>
  <c r="AE183" i="8" s="1"/>
  <c r="AA47" i="8"/>
  <c r="AI47" i="8" s="1"/>
  <c r="AB111" i="8"/>
  <c r="AJ111" i="8" s="1"/>
  <c r="AN111" i="8" s="1"/>
  <c r="U111" i="8"/>
  <c r="V46" i="8"/>
  <c r="V52" i="8"/>
  <c r="W165" i="8"/>
  <c r="V70" i="8"/>
  <c r="AA106" i="8"/>
  <c r="AE106" i="8" s="1"/>
  <c r="AB125" i="8"/>
  <c r="AF125" i="8" s="1"/>
  <c r="W46" i="8"/>
  <c r="V25" i="8"/>
  <c r="AA25" i="8"/>
  <c r="AE25" i="8" s="1"/>
  <c r="W70" i="8"/>
  <c r="V183" i="8"/>
  <c r="AA114" i="8"/>
  <c r="AD114" i="8" s="1"/>
  <c r="AB10" i="8"/>
  <c r="AF10" i="8" s="1"/>
  <c r="W114" i="8"/>
  <c r="AB173" i="8"/>
  <c r="AJ173" i="8" s="1"/>
  <c r="U114" i="8"/>
  <c r="AA146" i="8"/>
  <c r="AE146" i="8" s="1"/>
  <c r="AA13" i="8"/>
  <c r="AI13" i="8" s="1"/>
  <c r="AB114" i="8"/>
  <c r="AJ114" i="8" s="1"/>
  <c r="AA137" i="8"/>
  <c r="AI137" i="8" s="1"/>
  <c r="AM137" i="8" s="1"/>
  <c r="AA75" i="8"/>
  <c r="AI75" i="8" s="1"/>
  <c r="AA173" i="8"/>
  <c r="AI173" i="8" s="1"/>
  <c r="AB46" i="8"/>
  <c r="AJ46" i="8" s="1"/>
  <c r="AN46" i="8" s="1"/>
  <c r="U133" i="8"/>
  <c r="W148" i="8"/>
  <c r="W173" i="8"/>
  <c r="U106" i="8"/>
  <c r="AB106" i="8"/>
  <c r="AC106" i="8" s="1"/>
  <c r="AB133" i="8"/>
  <c r="AF133" i="8" s="1"/>
  <c r="X101" i="8"/>
  <c r="AA33" i="8"/>
  <c r="AD33" i="8" s="1"/>
  <c r="V146" i="8"/>
  <c r="AA170" i="8"/>
  <c r="AD170" i="8" s="1"/>
  <c r="AB127" i="8"/>
  <c r="AJ127" i="8" s="1"/>
  <c r="X38" i="8"/>
  <c r="AB38" i="8"/>
  <c r="AJ38" i="8" s="1"/>
  <c r="W13" i="8"/>
  <c r="X173" i="8"/>
  <c r="AB43" i="8"/>
  <c r="AC43" i="8" s="1"/>
  <c r="AA148" i="8"/>
  <c r="AE148" i="8" s="1"/>
  <c r="W33" i="8"/>
  <c r="U43" i="8"/>
  <c r="W137" i="8"/>
  <c r="V170" i="8"/>
  <c r="AA166" i="8"/>
  <c r="AI166" i="8" s="1"/>
  <c r="AL166" i="8" s="1"/>
  <c r="U127" i="8"/>
  <c r="U64" i="8"/>
  <c r="X200" i="8"/>
  <c r="AB200" i="8"/>
  <c r="AJ200" i="8" s="1"/>
  <c r="AB115" i="8"/>
  <c r="AC115" i="8" s="1"/>
  <c r="X115" i="8"/>
  <c r="V145" i="8"/>
  <c r="AB64" i="8"/>
  <c r="AC64" i="8" s="1"/>
  <c r="AB56" i="8"/>
  <c r="AJ56" i="8" s="1"/>
  <c r="U56" i="8"/>
  <c r="V198" i="8"/>
  <c r="AA51" i="8"/>
  <c r="AE51" i="8" s="1"/>
  <c r="AA198" i="8"/>
  <c r="AD198" i="8" s="1"/>
  <c r="AB48" i="8"/>
  <c r="AJ48" i="8" s="1"/>
  <c r="AI86" i="8"/>
  <c r="AM86" i="8" s="1"/>
  <c r="V149" i="8"/>
  <c r="AA145" i="8"/>
  <c r="AE145" i="8" s="1"/>
  <c r="W35" i="8"/>
  <c r="AA149" i="8"/>
  <c r="AE149" i="8" s="1"/>
  <c r="V191" i="8"/>
  <c r="AA191" i="8"/>
  <c r="AE191" i="8" s="1"/>
  <c r="V26" i="8"/>
  <c r="X155" i="8"/>
  <c r="W118" i="8"/>
  <c r="V118" i="8"/>
  <c r="W26" i="8"/>
  <c r="AA68" i="8"/>
  <c r="AD68" i="8" s="1"/>
  <c r="W6" i="8"/>
  <c r="V171" i="8"/>
  <c r="W171" i="8"/>
  <c r="V68" i="8"/>
  <c r="AA6" i="8"/>
  <c r="AE6" i="8" s="1"/>
  <c r="AB191" i="8"/>
  <c r="AJ191" i="8" s="1"/>
  <c r="X191" i="8"/>
  <c r="U48" i="8"/>
  <c r="V94" i="8"/>
  <c r="U26" i="8"/>
  <c r="AB155" i="8"/>
  <c r="AJ155" i="8" s="1"/>
  <c r="AB26" i="8"/>
  <c r="AF26" i="8" s="1"/>
  <c r="W94" i="8"/>
  <c r="AB68" i="8"/>
  <c r="AC68" i="8" s="1"/>
  <c r="AB31" i="8"/>
  <c r="AC31" i="8" s="1"/>
  <c r="X31" i="8"/>
  <c r="U68" i="8"/>
  <c r="AD124" i="8"/>
  <c r="AE124" i="8"/>
  <c r="X178" i="8"/>
  <c r="U178" i="8"/>
  <c r="X18" i="8"/>
  <c r="U18" i="8"/>
  <c r="AA35" i="8"/>
  <c r="AD35" i="8" s="1"/>
  <c r="W60" i="8"/>
  <c r="W92" i="8"/>
  <c r="V92" i="8"/>
  <c r="V60" i="8"/>
  <c r="X126" i="8"/>
  <c r="U126" i="8"/>
  <c r="U134" i="8"/>
  <c r="X134" i="8"/>
  <c r="AA92" i="8"/>
  <c r="AE92" i="8" s="1"/>
  <c r="AB18" i="8"/>
  <c r="AF18" i="8" s="1"/>
  <c r="AB126" i="8"/>
  <c r="AF126" i="8" s="1"/>
  <c r="W51" i="8"/>
  <c r="V124" i="8"/>
  <c r="W124" i="8"/>
  <c r="AB178" i="8"/>
  <c r="AC178" i="8" s="1"/>
  <c r="AF75" i="8"/>
  <c r="AC75" i="8"/>
  <c r="AL55" i="8"/>
  <c r="AI94" i="8"/>
  <c r="AM94" i="8" s="1"/>
  <c r="AF52" i="8"/>
  <c r="AD86" i="8"/>
  <c r="AD94" i="8"/>
  <c r="AE55" i="8"/>
  <c r="AJ77" i="8"/>
  <c r="AN77" i="8" s="1"/>
  <c r="AJ52" i="8"/>
  <c r="AN52" i="8" s="1"/>
  <c r="AF77" i="8"/>
  <c r="AD171" i="8"/>
  <c r="AI52" i="8"/>
  <c r="AM52" i="8" s="1"/>
  <c r="AS214" i="8"/>
  <c r="AD55" i="8"/>
  <c r="AE52" i="8"/>
  <c r="AC139" i="8"/>
  <c r="AF139" i="8"/>
  <c r="AI171" i="8"/>
  <c r="AM171" i="8" s="1"/>
  <c r="AN139" i="8"/>
  <c r="AF157" i="8"/>
  <c r="AC157" i="8"/>
  <c r="AI207" i="8"/>
  <c r="AL207" i="8" s="1"/>
  <c r="AD207" i="8"/>
  <c r="AE60" i="8"/>
  <c r="AI60" i="8"/>
  <c r="AM60" i="8" s="1"/>
  <c r="AF34" i="8"/>
  <c r="AF70" i="8"/>
  <c r="AI117" i="8"/>
  <c r="AL117" i="8" s="1"/>
  <c r="AD58" i="8"/>
  <c r="AJ78" i="8"/>
  <c r="AN78" i="8" s="1"/>
  <c r="AD117" i="8"/>
  <c r="AE133" i="8"/>
  <c r="AC70" i="8"/>
  <c r="AE58" i="8"/>
  <c r="AD44" i="8"/>
  <c r="AL44" i="8"/>
  <c r="AE44" i="8"/>
  <c r="AI125" i="8"/>
  <c r="AL125" i="8" s="1"/>
  <c r="AD125" i="8"/>
  <c r="AC78" i="8"/>
  <c r="AD211" i="8"/>
  <c r="AJ34" i="8"/>
  <c r="AK34" i="8" s="1"/>
  <c r="AD133" i="8"/>
  <c r="AI124" i="8"/>
  <c r="AM124" i="8" s="1"/>
  <c r="AE26" i="8"/>
  <c r="AD26" i="8"/>
  <c r="AI26" i="8"/>
  <c r="AE77" i="8"/>
  <c r="AD77" i="8"/>
  <c r="AI77" i="8"/>
  <c r="AD157" i="8"/>
  <c r="AE157" i="8"/>
  <c r="AI157" i="8"/>
  <c r="AE70" i="8"/>
  <c r="AD70" i="8"/>
  <c r="AI70" i="8"/>
  <c r="AJ159" i="8"/>
  <c r="AN159" i="8" s="1"/>
  <c r="AR159" i="8" s="1"/>
  <c r="AJ134" i="8"/>
  <c r="AF134" i="8"/>
  <c r="AC134" i="8"/>
  <c r="AE101" i="8"/>
  <c r="AI101" i="8"/>
  <c r="AD101" i="8"/>
  <c r="AI211" i="8"/>
  <c r="AM211" i="8" s="1"/>
  <c r="AC159" i="8"/>
  <c r="AI46" i="8"/>
  <c r="AD46" i="8"/>
  <c r="AE46" i="8"/>
  <c r="AI165" i="8"/>
  <c r="AE165" i="8"/>
  <c r="AD165" i="8"/>
  <c r="AI85" i="8"/>
  <c r="AE85" i="8"/>
  <c r="AD85" i="8"/>
  <c r="AJ177" i="8"/>
  <c r="AF177" i="8"/>
  <c r="AC177" i="8"/>
  <c r="AJ120" i="8"/>
  <c r="AC120" i="8"/>
  <c r="AF120" i="8"/>
  <c r="AC131" i="8"/>
  <c r="AJ131" i="8"/>
  <c r="AF131" i="8"/>
  <c r="AJ152" i="8"/>
  <c r="AC152" i="8"/>
  <c r="AF152" i="8"/>
  <c r="AC195" i="8"/>
  <c r="AJ195" i="8"/>
  <c r="AF195" i="8"/>
  <c r="AI93" i="8"/>
  <c r="AE93" i="8"/>
  <c r="AD93" i="8"/>
  <c r="AJ163" i="8"/>
  <c r="AF163" i="8"/>
  <c r="AC163" i="8"/>
  <c r="AC154" i="8"/>
  <c r="AJ154" i="8"/>
  <c r="AF154" i="8"/>
  <c r="AC129" i="8"/>
  <c r="AJ129" i="8"/>
  <c r="AF129" i="8"/>
  <c r="AC188" i="8"/>
  <c r="AJ188" i="8"/>
  <c r="AF188" i="8"/>
  <c r="AJ72" i="8"/>
  <c r="AF72" i="8"/>
  <c r="AC72" i="8"/>
  <c r="AJ190" i="8"/>
  <c r="AF190" i="8"/>
  <c r="AC190" i="8"/>
  <c r="AI87" i="8"/>
  <c r="AE87" i="8"/>
  <c r="AD87" i="8"/>
  <c r="AC113" i="8"/>
  <c r="AJ113" i="8"/>
  <c r="AF113" i="8"/>
  <c r="AC145" i="8"/>
  <c r="AJ145" i="8"/>
  <c r="AF145" i="8"/>
  <c r="AF181" i="8"/>
  <c r="AC181" i="8"/>
  <c r="AJ181" i="8"/>
  <c r="AC90" i="8"/>
  <c r="AJ90" i="8"/>
  <c r="AF90" i="8"/>
  <c r="AI185" i="8"/>
  <c r="AE185" i="8"/>
  <c r="AD185" i="8"/>
  <c r="AC21" i="8"/>
  <c r="AJ21" i="8"/>
  <c r="AF21" i="8"/>
  <c r="AI28" i="8"/>
  <c r="AD28" i="8"/>
  <c r="AE28" i="8"/>
  <c r="AC58" i="8"/>
  <c r="AJ58" i="8"/>
  <c r="AF58" i="8"/>
  <c r="AI36" i="8"/>
  <c r="AD36" i="8"/>
  <c r="AE36" i="8"/>
  <c r="AI88" i="8"/>
  <c r="AE88" i="8"/>
  <c r="AD88" i="8"/>
  <c r="AI159" i="8"/>
  <c r="AE159" i="8"/>
  <c r="AD159" i="8"/>
  <c r="AJ136" i="8"/>
  <c r="AF136" i="8"/>
  <c r="AC136" i="8"/>
  <c r="AI178" i="8"/>
  <c r="AE178" i="8"/>
  <c r="AD178" i="8"/>
  <c r="AC6" i="8"/>
  <c r="AJ6" i="8"/>
  <c r="AF6" i="8"/>
  <c r="AJ49" i="8"/>
  <c r="AF49" i="8"/>
  <c r="AC49" i="8"/>
  <c r="AC23" i="8"/>
  <c r="AJ23" i="8"/>
  <c r="AF23" i="8"/>
  <c r="AI197" i="8"/>
  <c r="AD197" i="8"/>
  <c r="AE197" i="8"/>
  <c r="AF85" i="8"/>
  <c r="AJ85" i="8"/>
  <c r="AC85" i="8"/>
  <c r="AD90" i="8"/>
  <c r="AI90" i="8"/>
  <c r="AE90" i="8"/>
  <c r="AC13" i="8"/>
  <c r="AJ13" i="8"/>
  <c r="AF13" i="8"/>
  <c r="AE180" i="8"/>
  <c r="AI180" i="8"/>
  <c r="AD180" i="8"/>
  <c r="AF61" i="8"/>
  <c r="AC61" i="8"/>
  <c r="AJ61" i="8"/>
  <c r="AJ168" i="8"/>
  <c r="AF168" i="8"/>
  <c r="AC168" i="8"/>
  <c r="AE131" i="8"/>
  <c r="AD131" i="8"/>
  <c r="AI131" i="8"/>
  <c r="AJ65" i="8"/>
  <c r="AF65" i="8"/>
  <c r="AC65" i="8"/>
  <c r="AI72" i="8"/>
  <c r="AE72" i="8"/>
  <c r="AD72" i="8"/>
  <c r="AI57" i="8"/>
  <c r="AE57" i="8"/>
  <c r="AD57" i="8"/>
  <c r="AJ80" i="8"/>
  <c r="AC80" i="8"/>
  <c r="AF80" i="8"/>
  <c r="AJ20" i="8"/>
  <c r="AF20" i="8"/>
  <c r="AC20" i="8"/>
  <c r="AF172" i="8"/>
  <c r="AJ172" i="8"/>
  <c r="AC172" i="8"/>
  <c r="AJ91" i="8"/>
  <c r="AC91" i="8"/>
  <c r="AF91" i="8"/>
  <c r="AC29" i="8"/>
  <c r="AJ29" i="8"/>
  <c r="AF29" i="8"/>
  <c r="AI56" i="8"/>
  <c r="AE56" i="8"/>
  <c r="AD56" i="8"/>
  <c r="AD210" i="8"/>
  <c r="AI210" i="8"/>
  <c r="AE210" i="8"/>
  <c r="AC39" i="8"/>
  <c r="AF39" i="8"/>
  <c r="AJ39" i="8"/>
  <c r="AJ104" i="8"/>
  <c r="AF104" i="8"/>
  <c r="AC104" i="8"/>
  <c r="AI136" i="8"/>
  <c r="AE136" i="8"/>
  <c r="AD136" i="8"/>
  <c r="AI203" i="8"/>
  <c r="AE203" i="8"/>
  <c r="AD203" i="8"/>
  <c r="AD200" i="8"/>
  <c r="AE200" i="8"/>
  <c r="AI200" i="8"/>
  <c r="AC50" i="8"/>
  <c r="AJ50" i="8"/>
  <c r="AF50" i="8"/>
  <c r="AI118" i="8"/>
  <c r="AE118" i="8"/>
  <c r="AD118" i="8"/>
  <c r="AI103" i="8"/>
  <c r="AE103" i="8"/>
  <c r="AD103" i="8"/>
  <c r="AI176" i="8"/>
  <c r="AD176" i="8"/>
  <c r="AE176" i="8"/>
  <c r="AI128" i="8"/>
  <c r="AE128" i="8"/>
  <c r="AD128" i="8"/>
  <c r="AF32" i="8"/>
  <c r="AC32" i="8"/>
  <c r="AJ32" i="8"/>
  <c r="AC180" i="8"/>
  <c r="AJ180" i="8"/>
  <c r="AF180" i="8"/>
  <c r="AJ204" i="8"/>
  <c r="AF204" i="8"/>
  <c r="AC204" i="8"/>
  <c r="AC22" i="8"/>
  <c r="AJ22" i="8"/>
  <c r="AF22" i="8"/>
  <c r="AM58" i="8"/>
  <c r="AL58" i="8"/>
  <c r="AJ36" i="8"/>
  <c r="AC36" i="8"/>
  <c r="AF36" i="8"/>
  <c r="AC30" i="8"/>
  <c r="AJ30" i="8"/>
  <c r="AF30" i="8"/>
  <c r="AE69" i="8"/>
  <c r="AD69" i="8"/>
  <c r="AI69" i="8"/>
  <c r="AJ57" i="8"/>
  <c r="AC57" i="8"/>
  <c r="AF57" i="8"/>
  <c r="AC193" i="8"/>
  <c r="AJ193" i="8"/>
  <c r="AF193" i="8"/>
  <c r="AI20" i="8"/>
  <c r="AE20" i="8"/>
  <c r="AD20" i="8"/>
  <c r="AC199" i="8"/>
  <c r="AF199" i="8"/>
  <c r="AJ199" i="8"/>
  <c r="AI143" i="8"/>
  <c r="AE143" i="8"/>
  <c r="AD143" i="8"/>
  <c r="AI126" i="8"/>
  <c r="AE126" i="8"/>
  <c r="AD126" i="8"/>
  <c r="AC211" i="8"/>
  <c r="AJ211" i="8"/>
  <c r="AF211" i="8"/>
  <c r="AJ4" i="8"/>
  <c r="AF4" i="8"/>
  <c r="AC4" i="8"/>
  <c r="AE32" i="8"/>
  <c r="AD32" i="8"/>
  <c r="AI32" i="8"/>
  <c r="AD82" i="8"/>
  <c r="AE82" i="8"/>
  <c r="AI82" i="8"/>
  <c r="AJ12" i="8"/>
  <c r="AC12" i="8"/>
  <c r="AF12" i="8"/>
  <c r="AI168" i="8"/>
  <c r="AE168" i="8"/>
  <c r="AD168" i="8"/>
  <c r="AN157" i="8"/>
  <c r="AK157" i="8"/>
  <c r="AC153" i="8"/>
  <c r="AJ153" i="8"/>
  <c r="AF153" i="8"/>
  <c r="AJ144" i="8"/>
  <c r="AF144" i="8"/>
  <c r="AC144" i="8"/>
  <c r="AN70" i="8"/>
  <c r="AK70" i="8"/>
  <c r="AD187" i="8"/>
  <c r="AE187" i="8"/>
  <c r="AI187" i="8"/>
  <c r="AI37" i="8"/>
  <c r="AE37" i="8"/>
  <c r="AD37" i="8"/>
  <c r="AE105" i="8"/>
  <c r="AD105" i="8"/>
  <c r="AI105" i="8"/>
  <c r="AF69" i="8"/>
  <c r="AC69" i="8"/>
  <c r="AJ69" i="8"/>
  <c r="AF100" i="8"/>
  <c r="AJ100" i="8"/>
  <c r="AC100" i="8"/>
  <c r="AI135" i="8"/>
  <c r="AE135" i="8"/>
  <c r="AD135" i="8"/>
  <c r="AJ88" i="8"/>
  <c r="AF88" i="8"/>
  <c r="AC88" i="8"/>
  <c r="AC74" i="8"/>
  <c r="AJ74" i="8"/>
  <c r="AF74" i="8"/>
  <c r="AK75" i="8"/>
  <c r="AN75" i="8"/>
  <c r="AC66" i="8"/>
  <c r="AJ66" i="8"/>
  <c r="AF66" i="8"/>
  <c r="AI96" i="8"/>
  <c r="AE96" i="8"/>
  <c r="AD96" i="8"/>
  <c r="AI65" i="8"/>
  <c r="AE65" i="8"/>
  <c r="AD65" i="8"/>
  <c r="AI12" i="8"/>
  <c r="AE12" i="8"/>
  <c r="AD12" i="8"/>
  <c r="AC15" i="8"/>
  <c r="AJ15" i="8"/>
  <c r="AF15" i="8"/>
  <c r="AC170" i="8"/>
  <c r="AJ170" i="8"/>
  <c r="AF170" i="8"/>
  <c r="AE8" i="8"/>
  <c r="AD8" i="8"/>
  <c r="AI8" i="8"/>
  <c r="AL133" i="8"/>
  <c r="AM133" i="8"/>
  <c r="AI41" i="8"/>
  <c r="AE41" i="8"/>
  <c r="AD41" i="8"/>
  <c r="AF87" i="8"/>
  <c r="AJ87" i="8"/>
  <c r="AC87" i="8"/>
  <c r="AD179" i="8"/>
  <c r="AI179" i="8"/>
  <c r="AE179" i="8"/>
  <c r="AI29" i="8"/>
  <c r="AD29" i="8"/>
  <c r="AE29" i="8"/>
  <c r="AI112" i="8"/>
  <c r="AE112" i="8"/>
  <c r="AD112" i="8"/>
  <c r="AJ110" i="8"/>
  <c r="AF110" i="8"/>
  <c r="AC110" i="8"/>
  <c r="AI81" i="8"/>
  <c r="AE81" i="8"/>
  <c r="AD81" i="8"/>
  <c r="AC97" i="8" l="1"/>
  <c r="AF97" i="8"/>
  <c r="AF171" i="8"/>
  <c r="AC171" i="8"/>
  <c r="AF182" i="8"/>
  <c r="AJ182" i="8"/>
  <c r="AN182" i="8" s="1"/>
  <c r="AF187" i="8"/>
  <c r="AJ187" i="8"/>
  <c r="AN187" i="8" s="1"/>
  <c r="AF109" i="8"/>
  <c r="AC109" i="8"/>
  <c r="AF212" i="8"/>
  <c r="AI158" i="8"/>
  <c r="AL158" i="8" s="1"/>
  <c r="AF17" i="8"/>
  <c r="AJ17" i="8"/>
  <c r="AN17" i="8" s="1"/>
  <c r="AJ212" i="8"/>
  <c r="AK212" i="8" s="1"/>
  <c r="AO212" i="8" s="1"/>
  <c r="AJ185" i="8"/>
  <c r="AK185" i="8" s="1"/>
  <c r="AC198" i="8"/>
  <c r="AF198" i="8"/>
  <c r="AF205" i="8"/>
  <c r="AJ205" i="8"/>
  <c r="AN205" i="8" s="1"/>
  <c r="AC185" i="8"/>
  <c r="AJ210" i="8"/>
  <c r="AN210" i="8" s="1"/>
  <c r="AR210" i="8" s="1"/>
  <c r="AJ132" i="8"/>
  <c r="AN132" i="8" s="1"/>
  <c r="AR132" i="8" s="1"/>
  <c r="AC210" i="8"/>
  <c r="AC164" i="8"/>
  <c r="AJ164" i="8"/>
  <c r="AK164" i="8" s="1"/>
  <c r="AF160" i="8"/>
  <c r="AC160" i="8"/>
  <c r="AC132" i="8"/>
  <c r="AC203" i="8"/>
  <c r="AF203" i="8"/>
  <c r="AC184" i="8"/>
  <c r="AF184" i="8"/>
  <c r="AJ174" i="8"/>
  <c r="AK174" i="8" s="1"/>
  <c r="AJ194" i="8"/>
  <c r="AN194" i="8" s="1"/>
  <c r="AR194" i="8" s="1"/>
  <c r="AC194" i="8"/>
  <c r="AC174" i="8"/>
  <c r="AC135" i="8"/>
  <c r="AF135" i="8"/>
  <c r="AD181" i="8"/>
  <c r="AI181" i="8"/>
  <c r="AM181" i="8" s="1"/>
  <c r="AQ181" i="8" s="1"/>
  <c r="AD174" i="8"/>
  <c r="AI174" i="8"/>
  <c r="AM174" i="8" s="1"/>
  <c r="AQ174" i="8" s="1"/>
  <c r="AC208" i="8"/>
  <c r="AJ208" i="8"/>
  <c r="AK208" i="8" s="1"/>
  <c r="AJ143" i="8"/>
  <c r="AN143" i="8" s="1"/>
  <c r="AR143" i="8" s="1"/>
  <c r="AC158" i="8"/>
  <c r="AJ158" i="8"/>
  <c r="AN158" i="8" s="1"/>
  <c r="AR158" i="8" s="1"/>
  <c r="AC143" i="8"/>
  <c r="AD205" i="8"/>
  <c r="AE205" i="8"/>
  <c r="AC24" i="8"/>
  <c r="AF24" i="8"/>
  <c r="AE73" i="8"/>
  <c r="AI73" i="8"/>
  <c r="AL73" i="8" s="1"/>
  <c r="AP73" i="8" s="1"/>
  <c r="AF5" i="8"/>
  <c r="AJ5" i="8"/>
  <c r="AK5" i="8" s="1"/>
  <c r="AO5" i="8" s="1"/>
  <c r="AC186" i="8"/>
  <c r="AE163" i="8"/>
  <c r="AF186" i="8"/>
  <c r="AF166" i="8"/>
  <c r="AI163" i="8"/>
  <c r="AM163" i="8" s="1"/>
  <c r="AC166" i="8"/>
  <c r="AI190" i="8"/>
  <c r="AM190" i="8" s="1"/>
  <c r="AE190" i="8"/>
  <c r="AE186" i="8"/>
  <c r="AI186" i="8"/>
  <c r="AL186" i="8" s="1"/>
  <c r="AP186" i="8" s="1"/>
  <c r="AI177" i="8"/>
  <c r="AM177" i="8" s="1"/>
  <c r="AQ177" i="8" s="1"/>
  <c r="AD177" i="8"/>
  <c r="AD158" i="8"/>
  <c r="AE154" i="8"/>
  <c r="AI154" i="8"/>
  <c r="AL154" i="8" s="1"/>
  <c r="AP154" i="8" s="1"/>
  <c r="AE167" i="8"/>
  <c r="AI111" i="8"/>
  <c r="AM111" i="8" s="1"/>
  <c r="AQ111" i="8" s="1"/>
  <c r="AD111" i="8"/>
  <c r="AD119" i="8"/>
  <c r="AI192" i="8"/>
  <c r="AL192" i="8" s="1"/>
  <c r="AI24" i="8"/>
  <c r="AL24" i="8" s="1"/>
  <c r="AD192" i="8"/>
  <c r="AD24" i="8"/>
  <c r="AD175" i="8"/>
  <c r="AE175" i="8"/>
  <c r="AD110" i="8"/>
  <c r="AI110" i="8"/>
  <c r="AL110" i="8" s="1"/>
  <c r="AI167" i="8"/>
  <c r="AM167" i="8" s="1"/>
  <c r="AE119" i="8"/>
  <c r="AE139" i="8"/>
  <c r="AI139" i="8"/>
  <c r="AM139" i="8" s="1"/>
  <c r="AI76" i="8"/>
  <c r="AM76" i="8" s="1"/>
  <c r="AQ76" i="8" s="1"/>
  <c r="AD76" i="8"/>
  <c r="AE151" i="8"/>
  <c r="AI151" i="8"/>
  <c r="AM151" i="8" s="1"/>
  <c r="AD199" i="8"/>
  <c r="AD212" i="8"/>
  <c r="AE95" i="8"/>
  <c r="AI199" i="8"/>
  <c r="AL199" i="8" s="1"/>
  <c r="AE212" i="8"/>
  <c r="AI95" i="8"/>
  <c r="AL95" i="8" s="1"/>
  <c r="AP95" i="8" s="1"/>
  <c r="AE71" i="8"/>
  <c r="AD53" i="8"/>
  <c r="AE53" i="8"/>
  <c r="AD71" i="8"/>
  <c r="AE160" i="8"/>
  <c r="AD160" i="8"/>
  <c r="AD208" i="8"/>
  <c r="AI109" i="8"/>
  <c r="AM109" i="8" s="1"/>
  <c r="AQ109" i="8" s="1"/>
  <c r="AE208" i="8"/>
  <c r="AD109" i="8"/>
  <c r="AF128" i="8"/>
  <c r="AJ128" i="8"/>
  <c r="AK128" i="8" s="1"/>
  <c r="AO128" i="8" s="1"/>
  <c r="AI188" i="8"/>
  <c r="AM188" i="8" s="1"/>
  <c r="AQ188" i="8" s="1"/>
  <c r="AD188" i="8"/>
  <c r="AI162" i="8"/>
  <c r="AM162" i="8" s="1"/>
  <c r="AQ162" i="8" s="1"/>
  <c r="AD162" i="8"/>
  <c r="AD193" i="8"/>
  <c r="AI193" i="8"/>
  <c r="AM193" i="8" s="1"/>
  <c r="AQ193" i="8" s="1"/>
  <c r="AE152" i="8"/>
  <c r="AI147" i="8"/>
  <c r="AM147" i="8" s="1"/>
  <c r="AQ147" i="8" s="1"/>
  <c r="AD147" i="8"/>
  <c r="AD127" i="8"/>
  <c r="AE127" i="8"/>
  <c r="AI152" i="8"/>
  <c r="AM152" i="8" s="1"/>
  <c r="AJ192" i="8"/>
  <c r="AN192" i="8" s="1"/>
  <c r="AR192" i="8" s="1"/>
  <c r="AC192" i="8"/>
  <c r="AE164" i="8"/>
  <c r="AD164" i="8"/>
  <c r="AF162" i="8"/>
  <c r="AJ162" i="8"/>
  <c r="AK162" i="8" s="1"/>
  <c r="AO162" i="8" s="1"/>
  <c r="AE182" i="8"/>
  <c r="AD161" i="8"/>
  <c r="AD194" i="8"/>
  <c r="AE144" i="8"/>
  <c r="AE161" i="8"/>
  <c r="AE194" i="8"/>
  <c r="AE132" i="8"/>
  <c r="AI144" i="8"/>
  <c r="AL144" i="8" s="1"/>
  <c r="AP144" i="8" s="1"/>
  <c r="AE153" i="8"/>
  <c r="AE169" i="8"/>
  <c r="AI169" i="8"/>
  <c r="AL169" i="8" s="1"/>
  <c r="AP169" i="8" s="1"/>
  <c r="AD153" i="8"/>
  <c r="AE49" i="8"/>
  <c r="AE184" i="8"/>
  <c r="AI132" i="8"/>
  <c r="AM132" i="8" s="1"/>
  <c r="AI172" i="8"/>
  <c r="AM172" i="8" s="1"/>
  <c r="AQ172" i="8" s="1"/>
  <c r="AJ73" i="8"/>
  <c r="AK73" i="8" s="1"/>
  <c r="AI104" i="8"/>
  <c r="AL104" i="8" s="1"/>
  <c r="AP104" i="8" s="1"/>
  <c r="AD172" i="8"/>
  <c r="AE104" i="8"/>
  <c r="AD201" i="8"/>
  <c r="AI184" i="8"/>
  <c r="AM184" i="8" s="1"/>
  <c r="AE140" i="8"/>
  <c r="AC73" i="8"/>
  <c r="AI201" i="8"/>
  <c r="AM201" i="8" s="1"/>
  <c r="AQ201" i="8" s="1"/>
  <c r="AE150" i="8"/>
  <c r="AI49" i="8"/>
  <c r="AM49" i="8" s="1"/>
  <c r="AD150" i="8"/>
  <c r="AJ140" i="8"/>
  <c r="AN140" i="8" s="1"/>
  <c r="AR140" i="8" s="1"/>
  <c r="AJ103" i="8"/>
  <c r="AK103" i="8" s="1"/>
  <c r="AO103" i="8" s="1"/>
  <c r="AF103" i="8"/>
  <c r="AC96" i="8"/>
  <c r="AE129" i="8"/>
  <c r="AF96" i="8"/>
  <c r="AC140" i="8"/>
  <c r="AD129" i="8"/>
  <c r="AE74" i="8"/>
  <c r="AI74" i="8"/>
  <c r="AL74" i="8" s="1"/>
  <c r="AP74" i="8" s="1"/>
  <c r="AI123" i="8"/>
  <c r="AL123" i="8" s="1"/>
  <c r="AI140" i="8"/>
  <c r="AL140" i="8" s="1"/>
  <c r="AP140" i="8" s="1"/>
  <c r="AD123" i="8"/>
  <c r="AI182" i="8"/>
  <c r="AL182" i="8" s="1"/>
  <c r="AP182" i="8" s="1"/>
  <c r="AI121" i="8"/>
  <c r="AM121" i="8" s="1"/>
  <c r="AQ121" i="8" s="1"/>
  <c r="AI4" i="8"/>
  <c r="AL4" i="8" s="1"/>
  <c r="AC196" i="8"/>
  <c r="AD121" i="8"/>
  <c r="AD4" i="8"/>
  <c r="AE7" i="8"/>
  <c r="AD116" i="8"/>
  <c r="AI116" i="8"/>
  <c r="AM116" i="8" s="1"/>
  <c r="AQ116" i="8" s="1"/>
  <c r="AI15" i="8"/>
  <c r="AM15" i="8" s="1"/>
  <c r="AQ15" i="8" s="1"/>
  <c r="AI7" i="8"/>
  <c r="AM7" i="8" s="1"/>
  <c r="AD15" i="8"/>
  <c r="AF207" i="8"/>
  <c r="AJ79" i="8"/>
  <c r="AK79" i="8" s="1"/>
  <c r="AJ207" i="8"/>
  <c r="AN207" i="8" s="1"/>
  <c r="AC79" i="8"/>
  <c r="AE189" i="8"/>
  <c r="AC167" i="8"/>
  <c r="AI189" i="8"/>
  <c r="AM189" i="8" s="1"/>
  <c r="AJ167" i="8"/>
  <c r="AK167" i="8" s="1"/>
  <c r="AI102" i="8"/>
  <c r="AL102" i="8" s="1"/>
  <c r="AP102" i="8" s="1"/>
  <c r="AJ201" i="8"/>
  <c r="AK201" i="8" s="1"/>
  <c r="AE102" i="8"/>
  <c r="AD9" i="8"/>
  <c r="AI9" i="8"/>
  <c r="AM9" i="8" s="1"/>
  <c r="AQ9" i="8" s="1"/>
  <c r="AE21" i="8"/>
  <c r="AD21" i="8"/>
  <c r="AE120" i="8"/>
  <c r="AE80" i="8"/>
  <c r="AD80" i="8"/>
  <c r="AE89" i="8"/>
  <c r="AI59" i="8"/>
  <c r="AL59" i="8" s="1"/>
  <c r="AE79" i="8"/>
  <c r="AF83" i="8"/>
  <c r="AJ83" i="8"/>
  <c r="AK83" i="8" s="1"/>
  <c r="AO83" i="8" s="1"/>
  <c r="AI206" i="8"/>
  <c r="AL206" i="8" s="1"/>
  <c r="AP206" i="8" s="1"/>
  <c r="AE113" i="8"/>
  <c r="AE45" i="8"/>
  <c r="AD23" i="8"/>
  <c r="AD79" i="8"/>
  <c r="AI23" i="8"/>
  <c r="AM23" i="8" s="1"/>
  <c r="AQ23" i="8" s="1"/>
  <c r="AD113" i="8"/>
  <c r="AC201" i="8"/>
  <c r="AJ196" i="8"/>
  <c r="AN196" i="8" s="1"/>
  <c r="AR196" i="8" s="1"/>
  <c r="AE206" i="8"/>
  <c r="AE48" i="8"/>
  <c r="AD48" i="8"/>
  <c r="AI45" i="8"/>
  <c r="AM45" i="8" s="1"/>
  <c r="AD120" i="8"/>
  <c r="AO139" i="8"/>
  <c r="AI30" i="8"/>
  <c r="AL30" i="8" s="1"/>
  <c r="AP30" i="8" s="1"/>
  <c r="AE30" i="8"/>
  <c r="AI61" i="8"/>
  <c r="AL61" i="8" s="1"/>
  <c r="AD61" i="8"/>
  <c r="AC151" i="8"/>
  <c r="AI89" i="8"/>
  <c r="AM89" i="8" s="1"/>
  <c r="AJ151" i="8"/>
  <c r="AN151" i="8" s="1"/>
  <c r="AR151" i="8" s="1"/>
  <c r="AD59" i="8"/>
  <c r="AJ82" i="8"/>
  <c r="AK82" i="8" s="1"/>
  <c r="AF89" i="8"/>
  <c r="AC89" i="8"/>
  <c r="AE40" i="8"/>
  <c r="AD50" i="8"/>
  <c r="AE195" i="8"/>
  <c r="AE50" i="8"/>
  <c r="AD195" i="8"/>
  <c r="AC82" i="8"/>
  <c r="AD156" i="8"/>
  <c r="AI156" i="8"/>
  <c r="AL156" i="8" s="1"/>
  <c r="AD64" i="8"/>
  <c r="AE64" i="8"/>
  <c r="AI16" i="8"/>
  <c r="AM16" i="8" s="1"/>
  <c r="AQ16" i="8" s="1"/>
  <c r="AD16" i="8"/>
  <c r="AE34" i="8"/>
  <c r="AI99" i="8"/>
  <c r="AM99" i="8" s="1"/>
  <c r="AQ99" i="8" s="1"/>
  <c r="AD99" i="8"/>
  <c r="AI34" i="8"/>
  <c r="AM34" i="8" s="1"/>
  <c r="AD67" i="8"/>
  <c r="AJ28" i="8"/>
  <c r="AK28" i="8" s="1"/>
  <c r="AI67" i="8"/>
  <c r="AL67" i="8" s="1"/>
  <c r="AI39" i="8"/>
  <c r="AM39" i="8" s="1"/>
  <c r="AQ39" i="8" s="1"/>
  <c r="AD39" i="8"/>
  <c r="AE91" i="8"/>
  <c r="AD43" i="8"/>
  <c r="AP43" i="8" s="1"/>
  <c r="AM43" i="8"/>
  <c r="AJ95" i="8"/>
  <c r="AN95" i="8" s="1"/>
  <c r="AC28" i="8"/>
  <c r="AI91" i="8"/>
  <c r="AM91" i="8" s="1"/>
  <c r="AC41" i="8"/>
  <c r="AF3" i="8"/>
  <c r="AF41" i="8"/>
  <c r="AF81" i="8"/>
  <c r="AE43" i="8"/>
  <c r="AF95" i="8"/>
  <c r="AJ3" i="8"/>
  <c r="AN3" i="8" s="1"/>
  <c r="AE142" i="8"/>
  <c r="AD138" i="8"/>
  <c r="AF137" i="8"/>
  <c r="AJ137" i="8"/>
  <c r="AK137" i="8" s="1"/>
  <c r="AO137" i="8" s="1"/>
  <c r="AI138" i="8"/>
  <c r="AM138" i="8" s="1"/>
  <c r="AQ138" i="8" s="1"/>
  <c r="AE19" i="8"/>
  <c r="AD19" i="8"/>
  <c r="AD142" i="8"/>
  <c r="AI5" i="8"/>
  <c r="AL5" i="8" s="1"/>
  <c r="AI22" i="8"/>
  <c r="AM22" i="8" s="1"/>
  <c r="AQ22" i="8" s="1"/>
  <c r="AE98" i="8"/>
  <c r="AI27" i="8"/>
  <c r="AM27" i="8" s="1"/>
  <c r="AQ27" i="8" s="1"/>
  <c r="AD17" i="8"/>
  <c r="AI98" i="8"/>
  <c r="AL98" i="8" s="1"/>
  <c r="AP98" i="8" s="1"/>
  <c r="AD22" i="8"/>
  <c r="AI17" i="8"/>
  <c r="AL17" i="8" s="1"/>
  <c r="AD27" i="8"/>
  <c r="AC53" i="8"/>
  <c r="AF53" i="8"/>
  <c r="AI38" i="8"/>
  <c r="AL38" i="8" s="1"/>
  <c r="AP38" i="8" s="1"/>
  <c r="AF33" i="8"/>
  <c r="AJ81" i="8"/>
  <c r="AK81" i="8" s="1"/>
  <c r="AO81" i="8" s="1"/>
  <c r="AI3" i="8"/>
  <c r="AM3" i="8" s="1"/>
  <c r="AQ3" i="8" s="1"/>
  <c r="AC116" i="8"/>
  <c r="AJ116" i="8"/>
  <c r="AN116" i="8" s="1"/>
  <c r="AR116" i="8" s="1"/>
  <c r="AD3" i="8"/>
  <c r="AI107" i="8"/>
  <c r="AL107" i="8" s="1"/>
  <c r="AP107" i="8" s="1"/>
  <c r="AE107" i="8"/>
  <c r="AE196" i="8"/>
  <c r="AI122" i="8"/>
  <c r="AL122" i="8" s="1"/>
  <c r="AJ51" i="8"/>
  <c r="AK51" i="8" s="1"/>
  <c r="AD122" i="8"/>
  <c r="AC51" i="8"/>
  <c r="AJ175" i="8"/>
  <c r="AN175" i="8" s="1"/>
  <c r="AR175" i="8" s="1"/>
  <c r="AJ33" i="8"/>
  <c r="AN33" i="8" s="1"/>
  <c r="AJ14" i="8"/>
  <c r="AK14" i="8" s="1"/>
  <c r="AO14" i="8" s="1"/>
  <c r="AE38" i="8"/>
  <c r="AF14" i="8"/>
  <c r="AC209" i="8"/>
  <c r="AJ209" i="8"/>
  <c r="AN209" i="8" s="1"/>
  <c r="AR209" i="8" s="1"/>
  <c r="AF121" i="8"/>
  <c r="AC175" i="8"/>
  <c r="AF119" i="8"/>
  <c r="AJ121" i="8"/>
  <c r="AN121" i="8" s="1"/>
  <c r="AC119" i="8"/>
  <c r="AF206" i="8"/>
  <c r="AI100" i="8"/>
  <c r="AM100" i="8" s="1"/>
  <c r="AC9" i="8"/>
  <c r="AJ206" i="8"/>
  <c r="AK206" i="8" s="1"/>
  <c r="AO206" i="8" s="1"/>
  <c r="AJ9" i="8"/>
  <c r="AN9" i="8" s="1"/>
  <c r="AR9" i="8" s="1"/>
  <c r="AD40" i="8"/>
  <c r="AL42" i="8"/>
  <c r="AE42" i="8"/>
  <c r="AQ42" i="8" s="1"/>
  <c r="AD42" i="8"/>
  <c r="AD78" i="8"/>
  <c r="AD5" i="8"/>
  <c r="AD196" i="8"/>
  <c r="AI78" i="8"/>
  <c r="AM78" i="8" s="1"/>
  <c r="AQ78" i="8" s="1"/>
  <c r="AI108" i="8"/>
  <c r="AM108" i="8" s="1"/>
  <c r="AQ108" i="8" s="1"/>
  <c r="AJ16" i="8"/>
  <c r="AN16" i="8" s="1"/>
  <c r="AF16" i="8"/>
  <c r="AF179" i="8"/>
  <c r="AE202" i="8"/>
  <c r="AI202" i="8"/>
  <c r="AM202" i="8" s="1"/>
  <c r="AF197" i="8"/>
  <c r="AJ197" i="8"/>
  <c r="AN197" i="8" s="1"/>
  <c r="AD108" i="8"/>
  <c r="AE66" i="8"/>
  <c r="AQ66" i="8" s="1"/>
  <c r="AI11" i="8"/>
  <c r="AL11" i="8" s="1"/>
  <c r="AP11" i="8" s="1"/>
  <c r="AJ27" i="8"/>
  <c r="AK27" i="8" s="1"/>
  <c r="AO27" i="8" s="1"/>
  <c r="AE209" i="8"/>
  <c r="AI115" i="8"/>
  <c r="AM115" i="8" s="1"/>
  <c r="AF37" i="8"/>
  <c r="AC40" i="8"/>
  <c r="AF27" i="8"/>
  <c r="AJ37" i="8"/>
  <c r="AK37" i="8" s="1"/>
  <c r="AO37" i="8" s="1"/>
  <c r="AE11" i="8"/>
  <c r="AF76" i="8"/>
  <c r="AE115" i="8"/>
  <c r="AQ211" i="8"/>
  <c r="AI141" i="8"/>
  <c r="AL141" i="8" s="1"/>
  <c r="AC148" i="8"/>
  <c r="AF42" i="8"/>
  <c r="AJ42" i="8"/>
  <c r="AK42" i="8" s="1"/>
  <c r="AO42" i="8" s="1"/>
  <c r="AF98" i="8"/>
  <c r="AC112" i="8"/>
  <c r="AF112" i="8"/>
  <c r="AD141" i="8"/>
  <c r="AQ44" i="8"/>
  <c r="AE100" i="8"/>
  <c r="AQ86" i="8"/>
  <c r="AI209" i="8"/>
  <c r="AM209" i="8" s="1"/>
  <c r="AC76" i="8"/>
  <c r="AQ55" i="8"/>
  <c r="AJ169" i="8"/>
  <c r="AK169" i="8" s="1"/>
  <c r="AI130" i="8"/>
  <c r="AL130" i="8" s="1"/>
  <c r="AP130" i="8" s="1"/>
  <c r="AE31" i="8"/>
  <c r="AQ31" i="8" s="1"/>
  <c r="AE155" i="8"/>
  <c r="AJ40" i="8"/>
  <c r="AN40" i="8" s="1"/>
  <c r="AR40" i="8" s="1"/>
  <c r="AC176" i="8"/>
  <c r="AL66" i="8"/>
  <c r="AD66" i="8"/>
  <c r="AC179" i="8"/>
  <c r="AC169" i="8"/>
  <c r="AE83" i="8"/>
  <c r="AQ83" i="8" s="1"/>
  <c r="AL31" i="8"/>
  <c r="AE130" i="8"/>
  <c r="AD31" i="8"/>
  <c r="AL83" i="8"/>
  <c r="AD83" i="8"/>
  <c r="AJ44" i="8"/>
  <c r="AK44" i="8" s="1"/>
  <c r="AO44" i="8" s="1"/>
  <c r="AD155" i="8"/>
  <c r="AP155" i="8" s="1"/>
  <c r="AM155" i="8"/>
  <c r="AF44" i="8"/>
  <c r="AJ98" i="8"/>
  <c r="AK98" i="8" s="1"/>
  <c r="AO98" i="8" s="1"/>
  <c r="AO34" i="8"/>
  <c r="AF176" i="8"/>
  <c r="AC202" i="8"/>
  <c r="AJ202" i="8"/>
  <c r="AN202" i="8" s="1"/>
  <c r="AR202" i="8" s="1"/>
  <c r="AF123" i="8"/>
  <c r="AJ123" i="8"/>
  <c r="AN123" i="8" s="1"/>
  <c r="AC92" i="8"/>
  <c r="AC117" i="8"/>
  <c r="AJ92" i="8"/>
  <c r="AK92" i="8" s="1"/>
  <c r="AF117" i="8"/>
  <c r="AR117" i="8" s="1"/>
  <c r="AK117" i="8"/>
  <c r="AI18" i="8"/>
  <c r="AL18" i="8" s="1"/>
  <c r="AP18" i="8" s="1"/>
  <c r="AE204" i="8"/>
  <c r="AF8" i="8"/>
  <c r="AI204" i="8"/>
  <c r="AM204" i="8" s="1"/>
  <c r="AE18" i="8"/>
  <c r="AC8" i="8"/>
  <c r="AC156" i="8"/>
  <c r="AJ156" i="8"/>
  <c r="AN156" i="8" s="1"/>
  <c r="AR156" i="8" s="1"/>
  <c r="AJ7" i="8"/>
  <c r="AK7" i="8" s="1"/>
  <c r="AO7" i="8" s="1"/>
  <c r="AF7" i="8"/>
  <c r="AC138" i="8"/>
  <c r="AJ138" i="8"/>
  <c r="AN138" i="8" s="1"/>
  <c r="AR138" i="8" s="1"/>
  <c r="AJ148" i="8"/>
  <c r="AK148" i="8" s="1"/>
  <c r="AD63" i="8"/>
  <c r="AC63" i="8"/>
  <c r="AO63" i="8" s="1"/>
  <c r="AF63" i="8"/>
  <c r="AI63" i="8"/>
  <c r="AM63" i="8" s="1"/>
  <c r="AQ63" i="8" s="1"/>
  <c r="AC130" i="8"/>
  <c r="AJ130" i="8"/>
  <c r="AK130" i="8" s="1"/>
  <c r="AN63" i="8"/>
  <c r="AF122" i="8"/>
  <c r="AJ122" i="8"/>
  <c r="AK122" i="8" s="1"/>
  <c r="AO122" i="8" s="1"/>
  <c r="AJ45" i="8"/>
  <c r="AN45" i="8" s="1"/>
  <c r="AR45" i="8" s="1"/>
  <c r="AC45" i="8"/>
  <c r="AD54" i="8"/>
  <c r="AP54" i="8" s="1"/>
  <c r="AJ11" i="8"/>
  <c r="AK11" i="8" s="1"/>
  <c r="AE54" i="8"/>
  <c r="AM54" i="8"/>
  <c r="AD84" i="8"/>
  <c r="AI84" i="8"/>
  <c r="AM84" i="8" s="1"/>
  <c r="AQ84" i="8" s="1"/>
  <c r="AM134" i="8"/>
  <c r="AF161" i="8"/>
  <c r="AJ161" i="8"/>
  <c r="AN161" i="8" s="1"/>
  <c r="AF142" i="8"/>
  <c r="AD134" i="8"/>
  <c r="AP134" i="8" s="1"/>
  <c r="AI97" i="8"/>
  <c r="AL97" i="8" s="1"/>
  <c r="AP97" i="8" s="1"/>
  <c r="AJ84" i="8"/>
  <c r="AN84" i="8" s="1"/>
  <c r="AR84" i="8" s="1"/>
  <c r="AE134" i="8"/>
  <c r="AC59" i="8"/>
  <c r="AC84" i="8"/>
  <c r="AE97" i="8"/>
  <c r="AJ47" i="8"/>
  <c r="AN47" i="8" s="1"/>
  <c r="AR47" i="8" s="1"/>
  <c r="AN142" i="8"/>
  <c r="AJ102" i="8"/>
  <c r="AN102" i="8" s="1"/>
  <c r="AR102" i="8" s="1"/>
  <c r="AC102" i="8"/>
  <c r="AC142" i="8"/>
  <c r="AO142" i="8" s="1"/>
  <c r="AC11" i="8"/>
  <c r="AJ86" i="8"/>
  <c r="AK86" i="8" s="1"/>
  <c r="AO86" i="8" s="1"/>
  <c r="AJ108" i="8"/>
  <c r="AN108" i="8" s="1"/>
  <c r="AC47" i="8"/>
  <c r="AF108" i="8"/>
  <c r="AC99" i="8"/>
  <c r="AC93" i="8"/>
  <c r="AF189" i="8"/>
  <c r="AF99" i="8"/>
  <c r="AF93" i="8"/>
  <c r="AJ189" i="8"/>
  <c r="AN189" i="8" s="1"/>
  <c r="AF86" i="8"/>
  <c r="AF60" i="8"/>
  <c r="AF124" i="8"/>
  <c r="AJ124" i="8"/>
  <c r="AN124" i="8" s="1"/>
  <c r="AJ60" i="8"/>
  <c r="AK60" i="8" s="1"/>
  <c r="AO60" i="8" s="1"/>
  <c r="AN19" i="8"/>
  <c r="AR19" i="8" s="1"/>
  <c r="AC149" i="8"/>
  <c r="AJ149" i="8"/>
  <c r="AN149" i="8" s="1"/>
  <c r="AR149" i="8" s="1"/>
  <c r="AJ146" i="8"/>
  <c r="AK146" i="8" s="1"/>
  <c r="AF141" i="8"/>
  <c r="AR141" i="8" s="1"/>
  <c r="AC146" i="8"/>
  <c r="AC141" i="8"/>
  <c r="AK141" i="8"/>
  <c r="AN67" i="8"/>
  <c r="AF59" i="8"/>
  <c r="AF67" i="8"/>
  <c r="AC105" i="8"/>
  <c r="AO19" i="8"/>
  <c r="AC67" i="8"/>
  <c r="AO67" i="8" s="1"/>
  <c r="AF71" i="8"/>
  <c r="AJ71" i="8"/>
  <c r="AN71" i="8" s="1"/>
  <c r="AF105" i="8"/>
  <c r="AC107" i="8"/>
  <c r="AF107" i="8"/>
  <c r="AR78" i="8"/>
  <c r="AJ101" i="8"/>
  <c r="AN101" i="8" s="1"/>
  <c r="AF101" i="8"/>
  <c r="AJ35" i="8"/>
  <c r="AN35" i="8" s="1"/>
  <c r="AR35" i="8" s="1"/>
  <c r="AC35" i="8"/>
  <c r="AC94" i="8"/>
  <c r="AK94" i="8"/>
  <c r="AF94" i="8"/>
  <c r="AR94" i="8" s="1"/>
  <c r="AJ118" i="8"/>
  <c r="AN118" i="8" s="1"/>
  <c r="AR118" i="8" s="1"/>
  <c r="AC118" i="8"/>
  <c r="AJ54" i="8"/>
  <c r="AN54" i="8" s="1"/>
  <c r="AR54" i="8" s="1"/>
  <c r="AC54" i="8"/>
  <c r="AD10" i="8"/>
  <c r="AE10" i="8"/>
  <c r="AF62" i="8"/>
  <c r="AJ62" i="8"/>
  <c r="AN62" i="8" s="1"/>
  <c r="AC183" i="8"/>
  <c r="AJ183" i="8"/>
  <c r="AK183" i="8" s="1"/>
  <c r="AF165" i="8"/>
  <c r="AJ165" i="8"/>
  <c r="AN165" i="8" s="1"/>
  <c r="AC10" i="8"/>
  <c r="AI183" i="8"/>
  <c r="AL183" i="8" s="1"/>
  <c r="AF147" i="8"/>
  <c r="AI62" i="8"/>
  <c r="AM62" i="8" s="1"/>
  <c r="AQ62" i="8" s="1"/>
  <c r="AD62" i="8"/>
  <c r="AD146" i="8"/>
  <c r="AF200" i="8"/>
  <c r="AC55" i="8"/>
  <c r="AF55" i="8"/>
  <c r="AI146" i="8"/>
  <c r="AL146" i="8" s="1"/>
  <c r="AE170" i="8"/>
  <c r="AL137" i="8"/>
  <c r="AF127" i="8"/>
  <c r="AD13" i="8"/>
  <c r="AC127" i="8"/>
  <c r="AE13" i="8"/>
  <c r="AI14" i="8"/>
  <c r="AL14" i="8" s="1"/>
  <c r="AJ25" i="8"/>
  <c r="AN25" i="8" s="1"/>
  <c r="AD14" i="8"/>
  <c r="AE137" i="8"/>
  <c r="AQ137" i="8" s="1"/>
  <c r="AF25" i="8"/>
  <c r="AJ150" i="8"/>
  <c r="AN150" i="8" s="1"/>
  <c r="AC147" i="8"/>
  <c r="AC133" i="8"/>
  <c r="AK111" i="8"/>
  <c r="AF150" i="8"/>
  <c r="AD183" i="8"/>
  <c r="AE47" i="8"/>
  <c r="AD106" i="8"/>
  <c r="AM166" i="8"/>
  <c r="AJ125" i="8"/>
  <c r="AK125" i="8" s="1"/>
  <c r="AJ10" i="8"/>
  <c r="AN10" i="8" s="1"/>
  <c r="AR10" i="8" s="1"/>
  <c r="AD166" i="8"/>
  <c r="AP166" i="8" s="1"/>
  <c r="AD75" i="8"/>
  <c r="AI106" i="8"/>
  <c r="AM106" i="8" s="1"/>
  <c r="AQ106" i="8" s="1"/>
  <c r="AF173" i="8"/>
  <c r="AD148" i="8"/>
  <c r="AD47" i="8"/>
  <c r="AD149" i="8"/>
  <c r="AE33" i="8"/>
  <c r="AC125" i="8"/>
  <c r="AF111" i="8"/>
  <c r="AR111" i="8" s="1"/>
  <c r="AC173" i="8"/>
  <c r="AI33" i="8"/>
  <c r="AM33" i="8" s="1"/>
  <c r="AC111" i="8"/>
  <c r="AD137" i="8"/>
  <c r="AF38" i="8"/>
  <c r="AI170" i="8"/>
  <c r="AL170" i="8" s="1"/>
  <c r="AP170" i="8" s="1"/>
  <c r="AF106" i="8"/>
  <c r="AE114" i="8"/>
  <c r="AC38" i="8"/>
  <c r="AI25" i="8"/>
  <c r="AM25" i="8" s="1"/>
  <c r="AQ25" i="8" s="1"/>
  <c r="AD25" i="8"/>
  <c r="AI114" i="8"/>
  <c r="AL114" i="8" s="1"/>
  <c r="AP114" i="8" s="1"/>
  <c r="AJ106" i="8"/>
  <c r="AK106" i="8" s="1"/>
  <c r="AO106" i="8" s="1"/>
  <c r="AC114" i="8"/>
  <c r="AE75" i="8"/>
  <c r="AD173" i="8"/>
  <c r="AJ133" i="8"/>
  <c r="AK133" i="8" s="1"/>
  <c r="AE173" i="8"/>
  <c r="AF114" i="8"/>
  <c r="AE166" i="8"/>
  <c r="AI145" i="8"/>
  <c r="AL145" i="8" s="1"/>
  <c r="AF46" i="8"/>
  <c r="AR46" i="8" s="1"/>
  <c r="AF43" i="8"/>
  <c r="AJ43" i="8"/>
  <c r="AK43" i="8" s="1"/>
  <c r="AO43" i="8" s="1"/>
  <c r="AK46" i="8"/>
  <c r="AC46" i="8"/>
  <c r="AD145" i="8"/>
  <c r="AJ115" i="8"/>
  <c r="AN115" i="8" s="1"/>
  <c r="AI148" i="8"/>
  <c r="AL148" i="8" s="1"/>
  <c r="AC200" i="8"/>
  <c r="AF115" i="8"/>
  <c r="AI198" i="8"/>
  <c r="AM198" i="8" s="1"/>
  <c r="AE198" i="8"/>
  <c r="AJ64" i="8"/>
  <c r="AK64" i="8" s="1"/>
  <c r="AO64" i="8" s="1"/>
  <c r="AC56" i="8"/>
  <c r="AF56" i="8"/>
  <c r="AI51" i="8"/>
  <c r="AL51" i="8" s="1"/>
  <c r="AD51" i="8"/>
  <c r="AF64" i="8"/>
  <c r="AR75" i="8"/>
  <c r="AC48" i="8"/>
  <c r="AL86" i="8"/>
  <c r="AP86" i="8" s="1"/>
  <c r="AF48" i="8"/>
  <c r="AI149" i="8"/>
  <c r="AM149" i="8" s="1"/>
  <c r="AQ149" i="8" s="1"/>
  <c r="AI68" i="8"/>
  <c r="AM68" i="8" s="1"/>
  <c r="AD191" i="8"/>
  <c r="AI191" i="8"/>
  <c r="AM191" i="8" s="1"/>
  <c r="AQ191" i="8" s="1"/>
  <c r="AJ68" i="8"/>
  <c r="AN68" i="8" s="1"/>
  <c r="AC191" i="8"/>
  <c r="AD6" i="8"/>
  <c r="AI6" i="8"/>
  <c r="AM6" i="8" s="1"/>
  <c r="AQ6" i="8" s="1"/>
  <c r="AF191" i="8"/>
  <c r="AE35" i="8"/>
  <c r="AQ171" i="8"/>
  <c r="AE68" i="8"/>
  <c r="AQ94" i="8"/>
  <c r="AI35" i="8"/>
  <c r="AL35" i="8" s="1"/>
  <c r="AP35" i="8" s="1"/>
  <c r="AJ18" i="8"/>
  <c r="AN18" i="8" s="1"/>
  <c r="AR18" i="8" s="1"/>
  <c r="AC18" i="8"/>
  <c r="AC155" i="8"/>
  <c r="AF155" i="8"/>
  <c r="AC126" i="8"/>
  <c r="AJ26" i="8"/>
  <c r="AK26" i="8" s="1"/>
  <c r="AJ126" i="8"/>
  <c r="AN126" i="8" s="1"/>
  <c r="AR126" i="8" s="1"/>
  <c r="AP55" i="8"/>
  <c r="AF31" i="8"/>
  <c r="AF68" i="8"/>
  <c r="AC26" i="8"/>
  <c r="AJ31" i="8"/>
  <c r="AK31" i="8" s="1"/>
  <c r="AO31" i="8" s="1"/>
  <c r="AF178" i="8"/>
  <c r="AI92" i="8"/>
  <c r="AM92" i="8" s="1"/>
  <c r="AQ92" i="8" s="1"/>
  <c r="AJ178" i="8"/>
  <c r="AK178" i="8" s="1"/>
  <c r="AO178" i="8" s="1"/>
  <c r="AD92" i="8"/>
  <c r="AO75" i="8"/>
  <c r="AQ124" i="8"/>
  <c r="AL52" i="8"/>
  <c r="AP52" i="8" s="1"/>
  <c r="AR52" i="8"/>
  <c r="AL94" i="8"/>
  <c r="AP94" i="8" s="1"/>
  <c r="AK77" i="8"/>
  <c r="AO77" i="8" s="1"/>
  <c r="AK52" i="8"/>
  <c r="AO52" i="8" s="1"/>
  <c r="AR77" i="8"/>
  <c r="AQ52" i="8"/>
  <c r="AR139" i="8"/>
  <c r="AN34" i="8"/>
  <c r="AR34" i="8" s="1"/>
  <c r="AR157" i="8"/>
  <c r="AL60" i="8"/>
  <c r="AP60" i="8" s="1"/>
  <c r="AQ60" i="8"/>
  <c r="AO157" i="8"/>
  <c r="AM207" i="8"/>
  <c r="AQ207" i="8" s="1"/>
  <c r="AP207" i="8"/>
  <c r="AL171" i="8"/>
  <c r="AP171" i="8" s="1"/>
  <c r="AP117" i="8"/>
  <c r="AM125" i="8"/>
  <c r="AQ125" i="8" s="1"/>
  <c r="AR70" i="8"/>
  <c r="AP58" i="8"/>
  <c r="AM117" i="8"/>
  <c r="AQ117" i="8" s="1"/>
  <c r="AQ58" i="8"/>
  <c r="AQ133" i="8"/>
  <c r="AK78" i="8"/>
  <c r="AO78" i="8" s="1"/>
  <c r="AO70" i="8"/>
  <c r="AP125" i="8"/>
  <c r="AP44" i="8"/>
  <c r="AP133" i="8"/>
  <c r="AL211" i="8"/>
  <c r="AP211" i="8" s="1"/>
  <c r="AL124" i="8"/>
  <c r="AP124" i="8" s="1"/>
  <c r="AL46" i="8"/>
  <c r="AP46" i="8" s="1"/>
  <c r="AM46" i="8"/>
  <c r="AQ46" i="8" s="1"/>
  <c r="AM165" i="8"/>
  <c r="AQ165" i="8" s="1"/>
  <c r="AL165" i="8"/>
  <c r="AP165" i="8" s="1"/>
  <c r="AN173" i="8"/>
  <c r="AK173" i="8"/>
  <c r="AM10" i="8"/>
  <c r="AL10" i="8"/>
  <c r="AL47" i="8"/>
  <c r="AM47" i="8"/>
  <c r="AK159" i="8"/>
  <c r="AO159" i="8" s="1"/>
  <c r="AM142" i="8"/>
  <c r="AL142" i="8"/>
  <c r="AK55" i="8"/>
  <c r="AN55" i="8"/>
  <c r="AL70" i="8"/>
  <c r="AP70" i="8" s="1"/>
  <c r="AM70" i="8"/>
  <c r="AQ70" i="8" s="1"/>
  <c r="AM195" i="8"/>
  <c r="AL195" i="8"/>
  <c r="AN134" i="8"/>
  <c r="AR134" i="8" s="1"/>
  <c r="AK134" i="8"/>
  <c r="AO134" i="8" s="1"/>
  <c r="AL19" i="8"/>
  <c r="AM19" i="8"/>
  <c r="AM173" i="8"/>
  <c r="AL173" i="8"/>
  <c r="AL157" i="8"/>
  <c r="AP157" i="8" s="1"/>
  <c r="AM157" i="8"/>
  <c r="AQ157" i="8" s="1"/>
  <c r="AM101" i="8"/>
  <c r="AQ101" i="8" s="1"/>
  <c r="AL101" i="8"/>
  <c r="AP101" i="8" s="1"/>
  <c r="AM77" i="8"/>
  <c r="AQ77" i="8" s="1"/>
  <c r="AL77" i="8"/>
  <c r="AP77" i="8" s="1"/>
  <c r="AL26" i="8"/>
  <c r="AP26" i="8" s="1"/>
  <c r="AM26" i="8"/>
  <c r="AQ26" i="8" s="1"/>
  <c r="AM75" i="8"/>
  <c r="AL75" i="8"/>
  <c r="AN100" i="8"/>
  <c r="AR100" i="8" s="1"/>
  <c r="AK100" i="8"/>
  <c r="AO100" i="8" s="1"/>
  <c r="AL96" i="8"/>
  <c r="AP96" i="8" s="1"/>
  <c r="AM96" i="8"/>
  <c r="AQ96" i="8" s="1"/>
  <c r="AM203" i="8"/>
  <c r="AQ203" i="8" s="1"/>
  <c r="AL203" i="8"/>
  <c r="AP203" i="8" s="1"/>
  <c r="AK59" i="8"/>
  <c r="AN59" i="8"/>
  <c r="AM159" i="8"/>
  <c r="AQ159" i="8" s="1"/>
  <c r="AL159" i="8"/>
  <c r="AP159" i="8" s="1"/>
  <c r="AK21" i="8"/>
  <c r="AO21" i="8" s="1"/>
  <c r="AN21" i="8"/>
  <c r="AR21" i="8" s="1"/>
  <c r="AL41" i="8"/>
  <c r="AP41" i="8" s="1"/>
  <c r="AM41" i="8"/>
  <c r="AQ41" i="8" s="1"/>
  <c r="AL136" i="8"/>
  <c r="AP136" i="8" s="1"/>
  <c r="AM136" i="8"/>
  <c r="AQ136" i="8" s="1"/>
  <c r="AN80" i="8"/>
  <c r="AR80" i="8" s="1"/>
  <c r="AK80" i="8"/>
  <c r="AO80" i="8" s="1"/>
  <c r="AM153" i="8"/>
  <c r="AL153" i="8"/>
  <c r="AN188" i="8"/>
  <c r="AR188" i="8" s="1"/>
  <c r="AK188" i="8"/>
  <c r="AO188" i="8" s="1"/>
  <c r="AK163" i="8"/>
  <c r="AO163" i="8" s="1"/>
  <c r="AN163" i="8"/>
  <c r="AR163" i="8" s="1"/>
  <c r="AK30" i="8"/>
  <c r="AO30" i="8" s="1"/>
  <c r="AN30" i="8"/>
  <c r="AR30" i="8" s="1"/>
  <c r="AN166" i="8"/>
  <c r="AK166" i="8"/>
  <c r="AN85" i="8"/>
  <c r="AR85" i="8" s="1"/>
  <c r="AK85" i="8"/>
  <c r="AO85" i="8" s="1"/>
  <c r="AK58" i="8"/>
  <c r="AO58" i="8" s="1"/>
  <c r="AN58" i="8"/>
  <c r="AR58" i="8" s="1"/>
  <c r="AK114" i="8"/>
  <c r="AN114" i="8"/>
  <c r="AM80" i="8"/>
  <c r="AL80" i="8"/>
  <c r="AL129" i="8"/>
  <c r="AM129" i="8"/>
  <c r="AM135" i="8"/>
  <c r="AQ135" i="8" s="1"/>
  <c r="AL135" i="8"/>
  <c r="AP135" i="8" s="1"/>
  <c r="AM208" i="8"/>
  <c r="AL208" i="8"/>
  <c r="AL48" i="8"/>
  <c r="AM48" i="8"/>
  <c r="AN204" i="8"/>
  <c r="AR204" i="8" s="1"/>
  <c r="AK204" i="8"/>
  <c r="AO204" i="8" s="1"/>
  <c r="AM128" i="8"/>
  <c r="AQ128" i="8" s="1"/>
  <c r="AL128" i="8"/>
  <c r="AP128" i="8" s="1"/>
  <c r="AK50" i="8"/>
  <c r="AO50" i="8" s="1"/>
  <c r="AN50" i="8"/>
  <c r="AR50" i="8" s="1"/>
  <c r="AK65" i="8"/>
  <c r="AO65" i="8" s="1"/>
  <c r="AN65" i="8"/>
  <c r="AR65" i="8" s="1"/>
  <c r="AN181" i="8"/>
  <c r="AR181" i="8" s="1"/>
  <c r="AK181" i="8"/>
  <c r="AO181" i="8" s="1"/>
  <c r="AN24" i="8"/>
  <c r="AK24" i="8"/>
  <c r="AN176" i="8"/>
  <c r="AK176" i="8"/>
  <c r="AL87" i="8"/>
  <c r="AP87" i="8" s="1"/>
  <c r="AM87" i="8"/>
  <c r="AQ87" i="8" s="1"/>
  <c r="AN190" i="8"/>
  <c r="AR190" i="8" s="1"/>
  <c r="AK190" i="8"/>
  <c r="AO190" i="8" s="1"/>
  <c r="AN177" i="8"/>
  <c r="AR177" i="8" s="1"/>
  <c r="AK177" i="8"/>
  <c r="AO177" i="8" s="1"/>
  <c r="AM8" i="8"/>
  <c r="AQ8" i="8" s="1"/>
  <c r="AL8" i="8"/>
  <c r="AP8" i="8" s="1"/>
  <c r="AK41" i="8"/>
  <c r="AN41" i="8"/>
  <c r="AL57" i="8"/>
  <c r="AP57" i="8" s="1"/>
  <c r="AM57" i="8"/>
  <c r="AQ57" i="8" s="1"/>
  <c r="AL90" i="8"/>
  <c r="AP90" i="8" s="1"/>
  <c r="AM90" i="8"/>
  <c r="AQ90" i="8" s="1"/>
  <c r="AM53" i="8"/>
  <c r="AL53" i="8"/>
  <c r="AL187" i="8"/>
  <c r="AP187" i="8" s="1"/>
  <c r="AM187" i="8"/>
  <c r="AQ187" i="8" s="1"/>
  <c r="AL82" i="8"/>
  <c r="AP82" i="8" s="1"/>
  <c r="AM82" i="8"/>
  <c r="AQ82" i="8" s="1"/>
  <c r="AN211" i="8"/>
  <c r="AR211" i="8" s="1"/>
  <c r="AK211" i="8"/>
  <c r="AO211" i="8" s="1"/>
  <c r="AK29" i="8"/>
  <c r="AO29" i="8" s="1"/>
  <c r="AN29" i="8"/>
  <c r="AR29" i="8" s="1"/>
  <c r="AM71" i="8"/>
  <c r="AL71" i="8"/>
  <c r="AK74" i="8"/>
  <c r="AO74" i="8" s="1"/>
  <c r="AN74" i="8"/>
  <c r="AR74" i="8" s="1"/>
  <c r="AN69" i="8"/>
  <c r="AR69" i="8" s="1"/>
  <c r="AK69" i="8"/>
  <c r="AO69" i="8" s="1"/>
  <c r="AM126" i="8"/>
  <c r="AQ126" i="8" s="1"/>
  <c r="AL126" i="8"/>
  <c r="AP126" i="8" s="1"/>
  <c r="AN32" i="8"/>
  <c r="AR32" i="8" s="1"/>
  <c r="AK32" i="8"/>
  <c r="AO32" i="8" s="1"/>
  <c r="AK112" i="8"/>
  <c r="AN112" i="8"/>
  <c r="AM205" i="8"/>
  <c r="AL205" i="8"/>
  <c r="AM210" i="8"/>
  <c r="AQ210" i="8" s="1"/>
  <c r="AL210" i="8"/>
  <c r="AP210" i="8" s="1"/>
  <c r="AK49" i="8"/>
  <c r="AO49" i="8" s="1"/>
  <c r="AN49" i="8"/>
  <c r="AR49" i="8" s="1"/>
  <c r="AK72" i="8"/>
  <c r="AO72" i="8" s="1"/>
  <c r="AN72" i="8"/>
  <c r="AR72" i="8" s="1"/>
  <c r="AL150" i="8"/>
  <c r="AM150" i="8"/>
  <c r="AM72" i="8"/>
  <c r="AQ72" i="8" s="1"/>
  <c r="AL72" i="8"/>
  <c r="AP72" i="8" s="1"/>
  <c r="AK184" i="8"/>
  <c r="AN184" i="8"/>
  <c r="AM164" i="8"/>
  <c r="AL164" i="8"/>
  <c r="AL81" i="8"/>
  <c r="AP81" i="8" s="1"/>
  <c r="AM81" i="8"/>
  <c r="AQ81" i="8" s="1"/>
  <c r="AL179" i="8"/>
  <c r="AP179" i="8" s="1"/>
  <c r="AM179" i="8"/>
  <c r="AQ179" i="8" s="1"/>
  <c r="AK96" i="8"/>
  <c r="AN96" i="8"/>
  <c r="AM12" i="8"/>
  <c r="AQ12" i="8" s="1"/>
  <c r="AL12" i="8"/>
  <c r="AP12" i="8" s="1"/>
  <c r="AK66" i="8"/>
  <c r="AO66" i="8" s="1"/>
  <c r="AN66" i="8"/>
  <c r="AR66" i="8" s="1"/>
  <c r="AM37" i="8"/>
  <c r="AQ37" i="8" s="1"/>
  <c r="AL37" i="8"/>
  <c r="AP37" i="8" s="1"/>
  <c r="AN12" i="8"/>
  <c r="AR12" i="8" s="1"/>
  <c r="AK12" i="8"/>
  <c r="AO12" i="8" s="1"/>
  <c r="AM20" i="8"/>
  <c r="AQ20" i="8" s="1"/>
  <c r="AL20" i="8"/>
  <c r="AP20" i="8" s="1"/>
  <c r="AK22" i="8"/>
  <c r="AO22" i="8" s="1"/>
  <c r="AN22" i="8"/>
  <c r="AR22" i="8" s="1"/>
  <c r="AM176" i="8"/>
  <c r="AQ176" i="8" s="1"/>
  <c r="AL176" i="8"/>
  <c r="AP176" i="8" s="1"/>
  <c r="AM118" i="8"/>
  <c r="AQ118" i="8" s="1"/>
  <c r="AL118" i="8"/>
  <c r="AP118" i="8" s="1"/>
  <c r="AL200" i="8"/>
  <c r="AP200" i="8" s="1"/>
  <c r="AM200" i="8"/>
  <c r="AQ200" i="8" s="1"/>
  <c r="AL212" i="8"/>
  <c r="AM212" i="8"/>
  <c r="AN8" i="8"/>
  <c r="AK8" i="8"/>
  <c r="AK39" i="8"/>
  <c r="AO39" i="8" s="1"/>
  <c r="AN39" i="8"/>
  <c r="AR39" i="8" s="1"/>
  <c r="AN172" i="8"/>
  <c r="AR172" i="8" s="1"/>
  <c r="AK172" i="8"/>
  <c r="AO172" i="8" s="1"/>
  <c r="AN127" i="8"/>
  <c r="AK127" i="8"/>
  <c r="AN61" i="8"/>
  <c r="AR61" i="8" s="1"/>
  <c r="AK61" i="8"/>
  <c r="AO61" i="8" s="1"/>
  <c r="AK136" i="8"/>
  <c r="AO136" i="8" s="1"/>
  <c r="AN136" i="8"/>
  <c r="AR136" i="8" s="1"/>
  <c r="AL185" i="8"/>
  <c r="AP185" i="8" s="1"/>
  <c r="AM185" i="8"/>
  <c r="AQ185" i="8" s="1"/>
  <c r="AK38" i="8"/>
  <c r="AN38" i="8"/>
  <c r="AK171" i="8"/>
  <c r="AN171" i="8"/>
  <c r="AK195" i="8"/>
  <c r="AO195" i="8" s="1"/>
  <c r="AN195" i="8"/>
  <c r="AR195" i="8" s="1"/>
  <c r="AM13" i="8"/>
  <c r="AL13" i="8"/>
  <c r="AM175" i="8"/>
  <c r="AL175" i="8"/>
  <c r="AN87" i="8"/>
  <c r="AR87" i="8" s="1"/>
  <c r="AK87" i="8"/>
  <c r="AO87" i="8" s="1"/>
  <c r="AL161" i="8"/>
  <c r="AM161" i="8"/>
  <c r="AK135" i="8"/>
  <c r="AN135" i="8"/>
  <c r="AN203" i="8"/>
  <c r="AK203" i="8"/>
  <c r="AN76" i="8"/>
  <c r="AK76" i="8"/>
  <c r="AM64" i="8"/>
  <c r="AL64" i="8"/>
  <c r="AN109" i="8"/>
  <c r="AK109" i="8"/>
  <c r="AM32" i="8"/>
  <c r="AQ32" i="8" s="1"/>
  <c r="AL32" i="8"/>
  <c r="AP32" i="8" s="1"/>
  <c r="AK104" i="8"/>
  <c r="AO104" i="8" s="1"/>
  <c r="AN104" i="8"/>
  <c r="AR104" i="8" s="1"/>
  <c r="AK186" i="8"/>
  <c r="AN186" i="8"/>
  <c r="AL113" i="8"/>
  <c r="AM113" i="8"/>
  <c r="AK193" i="8"/>
  <c r="AO193" i="8" s="1"/>
  <c r="AN193" i="8"/>
  <c r="AR193" i="8" s="1"/>
  <c r="AM88" i="8"/>
  <c r="AQ88" i="8" s="1"/>
  <c r="AL88" i="8"/>
  <c r="AP88" i="8" s="1"/>
  <c r="AK120" i="8"/>
  <c r="AO120" i="8" s="1"/>
  <c r="AN120" i="8"/>
  <c r="AR120" i="8" s="1"/>
  <c r="AN107" i="8"/>
  <c r="AK107" i="8"/>
  <c r="AN198" i="8"/>
  <c r="AK198" i="8"/>
  <c r="AK147" i="8"/>
  <c r="AN147" i="8"/>
  <c r="AM131" i="8"/>
  <c r="AQ131" i="8" s="1"/>
  <c r="AL131" i="8"/>
  <c r="AP131" i="8" s="1"/>
  <c r="AK191" i="8"/>
  <c r="AN191" i="8"/>
  <c r="AK145" i="8"/>
  <c r="AO145" i="8" s="1"/>
  <c r="AN145" i="8"/>
  <c r="AR145" i="8" s="1"/>
  <c r="AK129" i="8"/>
  <c r="AO129" i="8" s="1"/>
  <c r="AN129" i="8"/>
  <c r="AR129" i="8" s="1"/>
  <c r="AL93" i="8"/>
  <c r="AP93" i="8" s="1"/>
  <c r="AM93" i="8"/>
  <c r="AQ93" i="8" s="1"/>
  <c r="AM112" i="8"/>
  <c r="AQ112" i="8" s="1"/>
  <c r="AL112" i="8"/>
  <c r="AP112" i="8" s="1"/>
  <c r="AK144" i="8"/>
  <c r="AO144" i="8" s="1"/>
  <c r="AN144" i="8"/>
  <c r="AR144" i="8" s="1"/>
  <c r="AM143" i="8"/>
  <c r="AQ143" i="8" s="1"/>
  <c r="AL143" i="8"/>
  <c r="AP143" i="8" s="1"/>
  <c r="AK57" i="8"/>
  <c r="AO57" i="8" s="1"/>
  <c r="AN57" i="8"/>
  <c r="AR57" i="8" s="1"/>
  <c r="AM69" i="8"/>
  <c r="AQ69" i="8" s="1"/>
  <c r="AL69" i="8"/>
  <c r="AP69" i="8" s="1"/>
  <c r="AK180" i="8"/>
  <c r="AO180" i="8" s="1"/>
  <c r="AN180" i="8"/>
  <c r="AR180" i="8" s="1"/>
  <c r="AM120" i="8"/>
  <c r="AL120" i="8"/>
  <c r="AM56" i="8"/>
  <c r="AQ56" i="8" s="1"/>
  <c r="AL56" i="8"/>
  <c r="AP56" i="8" s="1"/>
  <c r="AM21" i="8"/>
  <c r="AL21" i="8"/>
  <c r="AK23" i="8"/>
  <c r="AO23" i="8" s="1"/>
  <c r="AN23" i="8"/>
  <c r="AR23" i="8" s="1"/>
  <c r="AM178" i="8"/>
  <c r="AQ178" i="8" s="1"/>
  <c r="AL178" i="8"/>
  <c r="AP178" i="8" s="1"/>
  <c r="AK154" i="8"/>
  <c r="AO154" i="8" s="1"/>
  <c r="AN154" i="8"/>
  <c r="AR154" i="8" s="1"/>
  <c r="AN152" i="8"/>
  <c r="AR152" i="8" s="1"/>
  <c r="AK152" i="8"/>
  <c r="AO152" i="8" s="1"/>
  <c r="AK110" i="8"/>
  <c r="AO110" i="8" s="1"/>
  <c r="AN110" i="8"/>
  <c r="AR110" i="8" s="1"/>
  <c r="AK153" i="8"/>
  <c r="AO153" i="8" s="1"/>
  <c r="AN153" i="8"/>
  <c r="AR153" i="8" s="1"/>
  <c r="AK13" i="8"/>
  <c r="AO13" i="8" s="1"/>
  <c r="AN13" i="8"/>
  <c r="AR13" i="8" s="1"/>
  <c r="AM160" i="8"/>
  <c r="AL160" i="8"/>
  <c r="AM29" i="8"/>
  <c r="AQ29" i="8" s="1"/>
  <c r="AL29" i="8"/>
  <c r="AP29" i="8" s="1"/>
  <c r="AN53" i="8"/>
  <c r="AK53" i="8"/>
  <c r="AK88" i="8"/>
  <c r="AO88" i="8" s="1"/>
  <c r="AN88" i="8"/>
  <c r="AR88" i="8" s="1"/>
  <c r="AK89" i="8"/>
  <c r="AN89" i="8"/>
  <c r="AK48" i="8"/>
  <c r="AN48" i="8"/>
  <c r="AK97" i="8"/>
  <c r="AN97" i="8"/>
  <c r="AL119" i="8"/>
  <c r="AM119" i="8"/>
  <c r="AL105" i="8"/>
  <c r="AP105" i="8" s="1"/>
  <c r="AM105" i="8"/>
  <c r="AQ105" i="8" s="1"/>
  <c r="AM79" i="8"/>
  <c r="AL79" i="8"/>
  <c r="AK105" i="8"/>
  <c r="AN105" i="8"/>
  <c r="AM196" i="8"/>
  <c r="AL196" i="8"/>
  <c r="AM103" i="8"/>
  <c r="AQ103" i="8" s="1"/>
  <c r="AL103" i="8"/>
  <c r="AP103" i="8" s="1"/>
  <c r="AM197" i="8"/>
  <c r="AQ197" i="8" s="1"/>
  <c r="AL197" i="8"/>
  <c r="AP197" i="8" s="1"/>
  <c r="AK113" i="8"/>
  <c r="AO113" i="8" s="1"/>
  <c r="AN113" i="8"/>
  <c r="AR113" i="8" s="1"/>
  <c r="AN131" i="8"/>
  <c r="AR131" i="8" s="1"/>
  <c r="AK131" i="8"/>
  <c r="AO131" i="8" s="1"/>
  <c r="AM50" i="8"/>
  <c r="AL50" i="8"/>
  <c r="AK170" i="8"/>
  <c r="AO170" i="8" s="1"/>
  <c r="AN170" i="8"/>
  <c r="AR170" i="8" s="1"/>
  <c r="AK15" i="8"/>
  <c r="AO15" i="8" s="1"/>
  <c r="AN15" i="8"/>
  <c r="AR15" i="8" s="1"/>
  <c r="AL65" i="8"/>
  <c r="AP65" i="8" s="1"/>
  <c r="AM65" i="8"/>
  <c r="AQ65" i="8" s="1"/>
  <c r="AK56" i="8"/>
  <c r="AN56" i="8"/>
  <c r="AM168" i="8"/>
  <c r="AQ168" i="8" s="1"/>
  <c r="AL168" i="8"/>
  <c r="AP168" i="8" s="1"/>
  <c r="AN4" i="8"/>
  <c r="AR4" i="8" s="1"/>
  <c r="AK4" i="8"/>
  <c r="AO4" i="8" s="1"/>
  <c r="AN160" i="8"/>
  <c r="AK160" i="8"/>
  <c r="AK199" i="8"/>
  <c r="AO199" i="8" s="1"/>
  <c r="AN199" i="8"/>
  <c r="AR199" i="8" s="1"/>
  <c r="AK36" i="8"/>
  <c r="AO36" i="8" s="1"/>
  <c r="AN36" i="8"/>
  <c r="AR36" i="8" s="1"/>
  <c r="AM127" i="8"/>
  <c r="AL127" i="8"/>
  <c r="AN200" i="8"/>
  <c r="AK200" i="8"/>
  <c r="AK179" i="8"/>
  <c r="AN179" i="8"/>
  <c r="AM40" i="8"/>
  <c r="AL40" i="8"/>
  <c r="AK155" i="8"/>
  <c r="AN155" i="8"/>
  <c r="AN91" i="8"/>
  <c r="AR91" i="8" s="1"/>
  <c r="AK91" i="8"/>
  <c r="AO91" i="8" s="1"/>
  <c r="AN20" i="8"/>
  <c r="AR20" i="8" s="1"/>
  <c r="AK20" i="8"/>
  <c r="AO20" i="8" s="1"/>
  <c r="AN168" i="8"/>
  <c r="AR168" i="8" s="1"/>
  <c r="AK168" i="8"/>
  <c r="AO168" i="8" s="1"/>
  <c r="AM180" i="8"/>
  <c r="AQ180" i="8" s="1"/>
  <c r="AL180" i="8"/>
  <c r="AP180" i="8" s="1"/>
  <c r="AN119" i="8"/>
  <c r="AK119" i="8"/>
  <c r="AK99" i="8"/>
  <c r="AN99" i="8"/>
  <c r="AN93" i="8"/>
  <c r="AK93" i="8"/>
  <c r="AK6" i="8"/>
  <c r="AO6" i="8" s="1"/>
  <c r="AN6" i="8"/>
  <c r="AR6" i="8" s="1"/>
  <c r="AM36" i="8"/>
  <c r="AQ36" i="8" s="1"/>
  <c r="AL36" i="8"/>
  <c r="AP36" i="8" s="1"/>
  <c r="AM28" i="8"/>
  <c r="AQ28" i="8" s="1"/>
  <c r="AL28" i="8"/>
  <c r="AP28" i="8" s="1"/>
  <c r="AK90" i="8"/>
  <c r="AO90" i="8" s="1"/>
  <c r="AN90" i="8"/>
  <c r="AR90" i="8" s="1"/>
  <c r="AL194" i="8"/>
  <c r="AM194" i="8"/>
  <c r="AM85" i="8"/>
  <c r="AQ85" i="8" s="1"/>
  <c r="AL85" i="8"/>
  <c r="AP85" i="8" s="1"/>
  <c r="B11" i="5"/>
  <c r="A11" i="5"/>
  <c r="I13" i="2"/>
  <c r="I12" i="2"/>
  <c r="H13" i="2"/>
  <c r="H12" i="2"/>
  <c r="AR171" i="8" l="1"/>
  <c r="AO97" i="8"/>
  <c r="AO171" i="8"/>
  <c r="AR97" i="8"/>
  <c r="AK182" i="8"/>
  <c r="AO182" i="8" s="1"/>
  <c r="AK187" i="8"/>
  <c r="AO187" i="8" s="1"/>
  <c r="AR182" i="8"/>
  <c r="AO166" i="8"/>
  <c r="AR109" i="8"/>
  <c r="AO109" i="8"/>
  <c r="AR187" i="8"/>
  <c r="AM158" i="8"/>
  <c r="AQ158" i="8" s="1"/>
  <c r="AO184" i="8"/>
  <c r="AR17" i="8"/>
  <c r="AO198" i="8"/>
  <c r="AK17" i="8"/>
  <c r="AO17" i="8" s="1"/>
  <c r="AN212" i="8"/>
  <c r="AR212" i="8" s="1"/>
  <c r="AN185" i="8"/>
  <c r="AR185" i="8" s="1"/>
  <c r="AR198" i="8"/>
  <c r="AO164" i="8"/>
  <c r="AO135" i="8"/>
  <c r="AK210" i="8"/>
  <c r="AO210" i="8" s="1"/>
  <c r="AU210" i="8" s="1"/>
  <c r="AO203" i="8"/>
  <c r="AK205" i="8"/>
  <c r="AO205" i="8" s="1"/>
  <c r="AR205" i="8"/>
  <c r="AN164" i="8"/>
  <c r="AR164" i="8" s="1"/>
  <c r="AK132" i="8"/>
  <c r="AO132" i="8" s="1"/>
  <c r="AR203" i="8"/>
  <c r="AO185" i="8"/>
  <c r="AR160" i="8"/>
  <c r="AK194" i="8"/>
  <c r="AO194" i="8" s="1"/>
  <c r="AO160" i="8"/>
  <c r="AR184" i="8"/>
  <c r="AL181" i="8"/>
  <c r="AP181" i="8" s="1"/>
  <c r="AU181" i="8" s="1"/>
  <c r="AN174" i="8"/>
  <c r="AR174" i="8" s="1"/>
  <c r="AL174" i="8"/>
  <c r="AP174" i="8" s="1"/>
  <c r="AK143" i="8"/>
  <c r="AO143" i="8" s="1"/>
  <c r="AU143" i="8" s="1"/>
  <c r="AR135" i="8"/>
  <c r="AO208" i="8"/>
  <c r="AN208" i="8"/>
  <c r="AR208" i="8" s="1"/>
  <c r="AO174" i="8"/>
  <c r="AK158" i="8"/>
  <c r="AO158" i="8" s="1"/>
  <c r="AM73" i="8"/>
  <c r="AQ73" i="8" s="1"/>
  <c r="AP205" i="8"/>
  <c r="AQ205" i="8"/>
  <c r="AR24" i="8"/>
  <c r="AO24" i="8"/>
  <c r="AN5" i="8"/>
  <c r="AR5" i="8" s="1"/>
  <c r="AO186" i="8"/>
  <c r="AR186" i="8"/>
  <c r="AR166" i="8"/>
  <c r="AQ163" i="8"/>
  <c r="AL163" i="8"/>
  <c r="AP163" i="8" s="1"/>
  <c r="AQ190" i="8"/>
  <c r="AP208" i="8"/>
  <c r="AL190" i="8"/>
  <c r="AP190" i="8" s="1"/>
  <c r="AQ184" i="8"/>
  <c r="AL177" i="8"/>
  <c r="AP177" i="8" s="1"/>
  <c r="AU177" i="8" s="1"/>
  <c r="AM186" i="8"/>
  <c r="AQ186" i="8" s="1"/>
  <c r="AP158" i="8"/>
  <c r="AP175" i="8"/>
  <c r="AL111" i="8"/>
  <c r="AP111" i="8" s="1"/>
  <c r="AQ167" i="8"/>
  <c r="AL167" i="8"/>
  <c r="AP167" i="8" s="1"/>
  <c r="AM154" i="8"/>
  <c r="AQ154" i="8" s="1"/>
  <c r="AU154" i="8" s="1"/>
  <c r="AM192" i="8"/>
  <c r="AQ192" i="8" s="1"/>
  <c r="AM24" i="8"/>
  <c r="AQ24" i="8" s="1"/>
  <c r="AP119" i="8"/>
  <c r="AP192" i="8"/>
  <c r="AQ175" i="8"/>
  <c r="AP24" i="8"/>
  <c r="AP110" i="8"/>
  <c r="AM110" i="8"/>
  <c r="AQ110" i="8" s="1"/>
  <c r="AQ119" i="8"/>
  <c r="AL76" i="8"/>
  <c r="AP76" i="8" s="1"/>
  <c r="AQ139" i="8"/>
  <c r="AL139" i="8"/>
  <c r="AP139" i="8" s="1"/>
  <c r="AQ151" i="8"/>
  <c r="AP53" i="8"/>
  <c r="AL151" i="8"/>
  <c r="AP151" i="8" s="1"/>
  <c r="AQ132" i="8"/>
  <c r="AQ53" i="8"/>
  <c r="AP71" i="8"/>
  <c r="AP212" i="8"/>
  <c r="AM199" i="8"/>
  <c r="AQ199" i="8" s="1"/>
  <c r="AQ160" i="8"/>
  <c r="AP199" i="8"/>
  <c r="AP160" i="8"/>
  <c r="AQ212" i="8"/>
  <c r="AM95" i="8"/>
  <c r="AQ95" i="8" s="1"/>
  <c r="AQ71" i="8"/>
  <c r="AL162" i="8"/>
  <c r="AP162" i="8" s="1"/>
  <c r="AL109" i="8"/>
  <c r="AP109" i="8" s="1"/>
  <c r="AQ208" i="8"/>
  <c r="AL188" i="8"/>
  <c r="AP188" i="8" s="1"/>
  <c r="AU188" i="8" s="1"/>
  <c r="AN128" i="8"/>
  <c r="AR128" i="8" s="1"/>
  <c r="AU128" i="8" s="1"/>
  <c r="AL193" i="8"/>
  <c r="AP193" i="8" s="1"/>
  <c r="AU193" i="8" s="1"/>
  <c r="AL147" i="8"/>
  <c r="AP147" i="8" s="1"/>
  <c r="AP164" i="8"/>
  <c r="AP127" i="8"/>
  <c r="AQ127" i="8"/>
  <c r="AQ152" i="8"/>
  <c r="AK192" i="8"/>
  <c r="AO192" i="8" s="1"/>
  <c r="AQ164" i="8"/>
  <c r="AQ49" i="8"/>
  <c r="AL152" i="8"/>
  <c r="AP152" i="8" s="1"/>
  <c r="AM169" i="8"/>
  <c r="AQ169" i="8" s="1"/>
  <c r="AM123" i="8"/>
  <c r="AQ123" i="8" s="1"/>
  <c r="AL49" i="8"/>
  <c r="AP49" i="8" s="1"/>
  <c r="AM144" i="8"/>
  <c r="AQ144" i="8" s="1"/>
  <c r="AU144" i="8" s="1"/>
  <c r="AN162" i="8"/>
  <c r="AR162" i="8" s="1"/>
  <c r="AP161" i="8"/>
  <c r="AQ153" i="8"/>
  <c r="AL121" i="8"/>
  <c r="AP121" i="8" s="1"/>
  <c r="AP194" i="8"/>
  <c r="AQ161" i="8"/>
  <c r="AQ194" i="8"/>
  <c r="AP153" i="8"/>
  <c r="AK140" i="8"/>
  <c r="AO140" i="8" s="1"/>
  <c r="AL172" i="8"/>
  <c r="AP172" i="8" s="1"/>
  <c r="AU172" i="8" s="1"/>
  <c r="AL132" i="8"/>
  <c r="AP132" i="8" s="1"/>
  <c r="AN73" i="8"/>
  <c r="AR73" i="8" s="1"/>
  <c r="AR96" i="8"/>
  <c r="AQ150" i="8"/>
  <c r="AM182" i="8"/>
  <c r="AQ182" i="8" s="1"/>
  <c r="AM104" i="8"/>
  <c r="AQ104" i="8" s="1"/>
  <c r="AU104" i="8" s="1"/>
  <c r="AO73" i="8"/>
  <c r="AL184" i="8"/>
  <c r="AP184" i="8" s="1"/>
  <c r="AL201" i="8"/>
  <c r="AP201" i="8" s="1"/>
  <c r="AP150" i="8"/>
  <c r="AN103" i="8"/>
  <c r="AR103" i="8" s="1"/>
  <c r="AU103" i="8" s="1"/>
  <c r="AK207" i="8"/>
  <c r="AO207" i="8" s="1"/>
  <c r="AM140" i="8"/>
  <c r="AQ140" i="8" s="1"/>
  <c r="AQ129" i="8"/>
  <c r="AO96" i="8"/>
  <c r="AP4" i="8"/>
  <c r="AP123" i="8"/>
  <c r="AM74" i="8"/>
  <c r="AQ74" i="8" s="1"/>
  <c r="AU74" i="8" s="1"/>
  <c r="AP129" i="8"/>
  <c r="AL15" i="8"/>
  <c r="AP15" i="8" s="1"/>
  <c r="AU15" i="8" s="1"/>
  <c r="AL7" i="8"/>
  <c r="AP7" i="8" s="1"/>
  <c r="AM4" i="8"/>
  <c r="AQ4" i="8" s="1"/>
  <c r="AL116" i="8"/>
  <c r="AP116" i="8" s="1"/>
  <c r="AQ7" i="8"/>
  <c r="AQ21" i="8"/>
  <c r="AP113" i="8"/>
  <c r="AO167" i="8"/>
  <c r="AP80" i="8"/>
  <c r="AQ80" i="8"/>
  <c r="AN79" i="8"/>
  <c r="AR79" i="8" s="1"/>
  <c r="AR207" i="8"/>
  <c r="AP48" i="8"/>
  <c r="AN201" i="8"/>
  <c r="AR201" i="8" s="1"/>
  <c r="AO79" i="8"/>
  <c r="AQ189" i="8"/>
  <c r="AL189" i="8"/>
  <c r="AP189" i="8" s="1"/>
  <c r="AP21" i="8"/>
  <c r="AL9" i="8"/>
  <c r="AP9" i="8" s="1"/>
  <c r="AN167" i="8"/>
  <c r="AR167" i="8" s="1"/>
  <c r="AM102" i="8"/>
  <c r="AQ102" i="8" s="1"/>
  <c r="AM61" i="8"/>
  <c r="AQ61" i="8" s="1"/>
  <c r="AO201" i="8"/>
  <c r="AQ89" i="8"/>
  <c r="AQ120" i="8"/>
  <c r="AM59" i="8"/>
  <c r="AQ59" i="8" s="1"/>
  <c r="AL23" i="8"/>
  <c r="AP23" i="8" s="1"/>
  <c r="AU23" i="8" s="1"/>
  <c r="AQ45" i="8"/>
  <c r="AQ79" i="8"/>
  <c r="AN83" i="8"/>
  <c r="AR83" i="8" s="1"/>
  <c r="AM206" i="8"/>
  <c r="AQ206" i="8" s="1"/>
  <c r="AM30" i="8"/>
  <c r="AQ30" i="8" s="1"/>
  <c r="AU30" i="8" s="1"/>
  <c r="AK196" i="8"/>
  <c r="AO196" i="8" s="1"/>
  <c r="AP156" i="8"/>
  <c r="AQ113" i="8"/>
  <c r="AO82" i="8"/>
  <c r="AL45" i="8"/>
  <c r="AP45" i="8" s="1"/>
  <c r="AP79" i="8"/>
  <c r="AM156" i="8"/>
  <c r="AQ156" i="8" s="1"/>
  <c r="AL34" i="8"/>
  <c r="AP34" i="8" s="1"/>
  <c r="AN82" i="8"/>
  <c r="AR82" i="8" s="1"/>
  <c r="AM98" i="8"/>
  <c r="AQ98" i="8" s="1"/>
  <c r="AP64" i="8"/>
  <c r="AO89" i="8"/>
  <c r="AQ40" i="8"/>
  <c r="AP120" i="8"/>
  <c r="AP61" i="8"/>
  <c r="AQ48" i="8"/>
  <c r="AL89" i="8"/>
  <c r="AP89" i="8" s="1"/>
  <c r="AP50" i="8"/>
  <c r="AQ195" i="8"/>
  <c r="AP59" i="8"/>
  <c r="AK151" i="8"/>
  <c r="AO151" i="8" s="1"/>
  <c r="AP195" i="8"/>
  <c r="AR89" i="8"/>
  <c r="AQ50" i="8"/>
  <c r="AQ64" i="8"/>
  <c r="AL16" i="8"/>
  <c r="AP16" i="8" s="1"/>
  <c r="AP67" i="8"/>
  <c r="AL138" i="8"/>
  <c r="AP138" i="8" s="1"/>
  <c r="AQ34" i="8"/>
  <c r="AL99" i="8"/>
  <c r="AP99" i="8" s="1"/>
  <c r="AN28" i="8"/>
  <c r="AR28" i="8" s="1"/>
  <c r="AM67" i="8"/>
  <c r="AQ67" i="8" s="1"/>
  <c r="AL39" i="8"/>
  <c r="AP39" i="8" s="1"/>
  <c r="AU39" i="8" s="1"/>
  <c r="AL22" i="8"/>
  <c r="AP22" i="8" s="1"/>
  <c r="AU22" i="8" s="1"/>
  <c r="AO53" i="8"/>
  <c r="AK121" i="8"/>
  <c r="AO121" i="8" s="1"/>
  <c r="AQ91" i="8"/>
  <c r="AQ43" i="8"/>
  <c r="AR95" i="8"/>
  <c r="AN81" i="8"/>
  <c r="AR81" i="8" s="1"/>
  <c r="AU81" i="8" s="1"/>
  <c r="AQ19" i="8"/>
  <c r="AM122" i="8"/>
  <c r="AQ122" i="8" s="1"/>
  <c r="AP19" i="8"/>
  <c r="AL91" i="8"/>
  <c r="AP91" i="8" s="1"/>
  <c r="AM17" i="8"/>
  <c r="AQ17" i="8" s="1"/>
  <c r="AO28" i="8"/>
  <c r="AK95" i="8"/>
  <c r="AO95" i="8" s="1"/>
  <c r="AR3" i="8"/>
  <c r="AO41" i="8"/>
  <c r="AK33" i="8"/>
  <c r="AO33" i="8" s="1"/>
  <c r="AR41" i="8"/>
  <c r="AN137" i="8"/>
  <c r="AR137" i="8" s="1"/>
  <c r="AR53" i="8"/>
  <c r="AP40" i="8"/>
  <c r="AR119" i="8"/>
  <c r="AM107" i="8"/>
  <c r="AQ107" i="8" s="1"/>
  <c r="AL108" i="8"/>
  <c r="AP108" i="8" s="1"/>
  <c r="AP122" i="8"/>
  <c r="AP142" i="8"/>
  <c r="AQ142" i="8"/>
  <c r="AK3" i="8"/>
  <c r="AO3" i="8" s="1"/>
  <c r="AK209" i="8"/>
  <c r="AO209" i="8" s="1"/>
  <c r="AM5" i="8"/>
  <c r="AQ5" i="8" s="1"/>
  <c r="AP42" i="8"/>
  <c r="AM38" i="8"/>
  <c r="AQ38" i="8" s="1"/>
  <c r="AN14" i="8"/>
  <c r="AR14" i="8" s="1"/>
  <c r="AK16" i="8"/>
  <c r="AO16" i="8" s="1"/>
  <c r="AL27" i="8"/>
  <c r="AP27" i="8" s="1"/>
  <c r="AP17" i="8"/>
  <c r="AM11" i="8"/>
  <c r="AQ11" i="8" s="1"/>
  <c r="AN51" i="8"/>
  <c r="AR51" i="8" s="1"/>
  <c r="AL3" i="8"/>
  <c r="AP3" i="8" s="1"/>
  <c r="AL100" i="8"/>
  <c r="AP100" i="8" s="1"/>
  <c r="AR33" i="8"/>
  <c r="AQ196" i="8"/>
  <c r="AO51" i="8"/>
  <c r="AN206" i="8"/>
  <c r="AR206" i="8" s="1"/>
  <c r="AK116" i="8"/>
  <c r="AO116" i="8" s="1"/>
  <c r="AR121" i="8"/>
  <c r="AO119" i="8"/>
  <c r="AR16" i="8"/>
  <c r="AK175" i="8"/>
  <c r="AO175" i="8" s="1"/>
  <c r="AK9" i="8"/>
  <c r="AO9" i="8" s="1"/>
  <c r="AQ115" i="8"/>
  <c r="AP5" i="8"/>
  <c r="AL202" i="8"/>
  <c r="AP202" i="8" s="1"/>
  <c r="AP196" i="8"/>
  <c r="AL78" i="8"/>
  <c r="AP78" i="8" s="1"/>
  <c r="AU78" i="8" s="1"/>
  <c r="AR76" i="8"/>
  <c r="AR179" i="8"/>
  <c r="AN27" i="8"/>
  <c r="AR27" i="8" s="1"/>
  <c r="AQ202" i="8"/>
  <c r="AR197" i="8"/>
  <c r="AQ209" i="8"/>
  <c r="AL115" i="8"/>
  <c r="AP115" i="8" s="1"/>
  <c r="AK197" i="8"/>
  <c r="AO197" i="8" s="1"/>
  <c r="AN37" i="8"/>
  <c r="AR37" i="8" s="1"/>
  <c r="AU37" i="8" s="1"/>
  <c r="AO176" i="8"/>
  <c r="AN42" i="8"/>
  <c r="AR42" i="8" s="1"/>
  <c r="AL209" i="8"/>
  <c r="AP209" i="8" s="1"/>
  <c r="AQ100" i="8"/>
  <c r="AM141" i="8"/>
  <c r="AQ141" i="8" s="1"/>
  <c r="AP141" i="8"/>
  <c r="AR112" i="8"/>
  <c r="AN169" i="8"/>
  <c r="AR169" i="8" s="1"/>
  <c r="AO179" i="8"/>
  <c r="AO148" i="8"/>
  <c r="AO112" i="8"/>
  <c r="AO76" i="8"/>
  <c r="AK40" i="8"/>
  <c r="AO40" i="8" s="1"/>
  <c r="AO169" i="8"/>
  <c r="AM130" i="8"/>
  <c r="AQ130" i="8" s="1"/>
  <c r="AQ155" i="8"/>
  <c r="AN92" i="8"/>
  <c r="AR92" i="8" s="1"/>
  <c r="AO8" i="8"/>
  <c r="AK138" i="8"/>
  <c r="AO138" i="8" s="1"/>
  <c r="AP83" i="8"/>
  <c r="AP66" i="8"/>
  <c r="AU66" i="8" s="1"/>
  <c r="AN44" i="8"/>
  <c r="AR44" i="8" s="1"/>
  <c r="AU44" i="8" s="1"/>
  <c r="AP31" i="8"/>
  <c r="AN98" i="8"/>
  <c r="AR98" i="8" s="1"/>
  <c r="AR176" i="8"/>
  <c r="AK202" i="8"/>
  <c r="AO202" i="8" s="1"/>
  <c r="AK123" i="8"/>
  <c r="AO123" i="8" s="1"/>
  <c r="AO117" i="8"/>
  <c r="AU117" i="8" s="1"/>
  <c r="AO92" i="8"/>
  <c r="AR123" i="8"/>
  <c r="AM18" i="8"/>
  <c r="AQ18" i="8" s="1"/>
  <c r="AQ204" i="8"/>
  <c r="AR8" i="8"/>
  <c r="AL204" i="8"/>
  <c r="AP204" i="8" s="1"/>
  <c r="AN148" i="8"/>
  <c r="AR148" i="8" s="1"/>
  <c r="AK156" i="8"/>
  <c r="AO156" i="8" s="1"/>
  <c r="AN7" i="8"/>
  <c r="AR7" i="8" s="1"/>
  <c r="AK45" i="8"/>
  <c r="AO45" i="8" s="1"/>
  <c r="AL63" i="8"/>
  <c r="AP63" i="8" s="1"/>
  <c r="AR63" i="8"/>
  <c r="AN122" i="8"/>
  <c r="AR122" i="8" s="1"/>
  <c r="AN130" i="8"/>
  <c r="AR130" i="8" s="1"/>
  <c r="AO130" i="8"/>
  <c r="AR142" i="8"/>
  <c r="AN11" i="8"/>
  <c r="AR11" i="8" s="1"/>
  <c r="AK161" i="8"/>
  <c r="AO161" i="8" s="1"/>
  <c r="AQ54" i="8"/>
  <c r="AO11" i="8"/>
  <c r="AL84" i="8"/>
  <c r="AP84" i="8" s="1"/>
  <c r="AR161" i="8"/>
  <c r="AQ134" i="8"/>
  <c r="AU134" i="8" s="1"/>
  <c r="AK102" i="8"/>
  <c r="AO102" i="8" s="1"/>
  <c r="AM97" i="8"/>
  <c r="AQ97" i="8" s="1"/>
  <c r="AR108" i="8"/>
  <c r="AO99" i="8"/>
  <c r="AO59" i="8"/>
  <c r="AK84" i="8"/>
  <c r="AO84" i="8" s="1"/>
  <c r="AN60" i="8"/>
  <c r="AR60" i="8" s="1"/>
  <c r="AU60" i="8" s="1"/>
  <c r="AK47" i="8"/>
  <c r="AO47" i="8" s="1"/>
  <c r="AK108" i="8"/>
  <c r="AO108" i="8" s="1"/>
  <c r="AR124" i="8"/>
  <c r="AN86" i="8"/>
  <c r="AR86" i="8" s="1"/>
  <c r="AU86" i="8" s="1"/>
  <c r="AR99" i="8"/>
  <c r="AK124" i="8"/>
  <c r="AO124" i="8" s="1"/>
  <c r="AO93" i="8"/>
  <c r="AO146" i="8"/>
  <c r="AR189" i="8"/>
  <c r="AN146" i="8"/>
  <c r="AR146" i="8" s="1"/>
  <c r="AK149" i="8"/>
  <c r="AO149" i="8" s="1"/>
  <c r="AK101" i="8"/>
  <c r="AO101" i="8" s="1"/>
  <c r="AK189" i="8"/>
  <c r="AO189" i="8" s="1"/>
  <c r="AR93" i="8"/>
  <c r="AR67" i="8"/>
  <c r="AO141" i="8"/>
  <c r="AR59" i="8"/>
  <c r="AR71" i="8"/>
  <c r="AO105" i="8"/>
  <c r="AK35" i="8"/>
  <c r="AO35" i="8" s="1"/>
  <c r="AR101" i="8"/>
  <c r="AK71" i="8"/>
  <c r="AO71" i="8" s="1"/>
  <c r="AR105" i="8"/>
  <c r="AO107" i="8"/>
  <c r="AR107" i="8"/>
  <c r="AO94" i="8"/>
  <c r="AU94" i="8" s="1"/>
  <c r="AK118" i="8"/>
  <c r="AO118" i="8" s="1"/>
  <c r="AU118" i="8" s="1"/>
  <c r="AN183" i="8"/>
  <c r="AR183" i="8" s="1"/>
  <c r="AK54" i="8"/>
  <c r="AO54" i="8" s="1"/>
  <c r="AR165" i="8"/>
  <c r="AP10" i="8"/>
  <c r="AR62" i="8"/>
  <c r="AM183" i="8"/>
  <c r="AQ183" i="8" s="1"/>
  <c r="AQ10" i="8"/>
  <c r="AL62" i="8"/>
  <c r="AP62" i="8" s="1"/>
  <c r="AK62" i="8"/>
  <c r="AO62" i="8" s="1"/>
  <c r="AO183" i="8"/>
  <c r="AN125" i="8"/>
  <c r="AR125" i="8" s="1"/>
  <c r="AR55" i="8"/>
  <c r="AK165" i="8"/>
  <c r="AO165" i="8" s="1"/>
  <c r="AR147" i="8"/>
  <c r="AR38" i="8"/>
  <c r="AK150" i="8"/>
  <c r="AO150" i="8" s="1"/>
  <c r="AR200" i="8"/>
  <c r="AO147" i="8"/>
  <c r="AP137" i="8"/>
  <c r="AO127" i="8"/>
  <c r="AQ47" i="8"/>
  <c r="AO125" i="8"/>
  <c r="AO55" i="8"/>
  <c r="AO133" i="8"/>
  <c r="AK10" i="8"/>
  <c r="AO10" i="8" s="1"/>
  <c r="AR150" i="8"/>
  <c r="AP146" i="8"/>
  <c r="AO114" i="8"/>
  <c r="AN106" i="8"/>
  <c r="AR106" i="8" s="1"/>
  <c r="AM170" i="8"/>
  <c r="AQ170" i="8" s="1"/>
  <c r="AU170" i="8" s="1"/>
  <c r="AM146" i="8"/>
  <c r="AQ146" i="8" s="1"/>
  <c r="AQ13" i="8"/>
  <c r="AP47" i="8"/>
  <c r="AR25" i="8"/>
  <c r="AQ166" i="8"/>
  <c r="AM114" i="8"/>
  <c r="AQ114" i="8" s="1"/>
  <c r="AP14" i="8"/>
  <c r="AR127" i="8"/>
  <c r="AP13" i="8"/>
  <c r="AO38" i="8"/>
  <c r="AM14" i="8"/>
  <c r="AQ14" i="8" s="1"/>
  <c r="AO173" i="8"/>
  <c r="AK25" i="8"/>
  <c r="AO25" i="8" s="1"/>
  <c r="AO111" i="8"/>
  <c r="AP183" i="8"/>
  <c r="AO200" i="8"/>
  <c r="AL106" i="8"/>
  <c r="AP106" i="8" s="1"/>
  <c r="AQ33" i="8"/>
  <c r="AP148" i="8"/>
  <c r="AP75" i="8"/>
  <c r="AL33" i="8"/>
  <c r="AP33" i="8" s="1"/>
  <c r="AO46" i="8"/>
  <c r="AU46" i="8" s="1"/>
  <c r="AL25" i="8"/>
  <c r="AP25" i="8" s="1"/>
  <c r="AR173" i="8"/>
  <c r="AN43" i="8"/>
  <c r="AR43" i="8" s="1"/>
  <c r="AP173" i="8"/>
  <c r="AN133" i="8"/>
  <c r="AR133" i="8" s="1"/>
  <c r="AR114" i="8"/>
  <c r="AQ75" i="8"/>
  <c r="AQ173" i="8"/>
  <c r="AP145" i="8"/>
  <c r="AM145" i="8"/>
  <c r="AQ145" i="8" s="1"/>
  <c r="AM148" i="8"/>
  <c r="AQ148" i="8" s="1"/>
  <c r="AQ198" i="8"/>
  <c r="AK115" i="8"/>
  <c r="AO115" i="8" s="1"/>
  <c r="AN64" i="8"/>
  <c r="AR64" i="8" s="1"/>
  <c r="AR115" i="8"/>
  <c r="AL198" i="8"/>
  <c r="AP198" i="8" s="1"/>
  <c r="AO56" i="8"/>
  <c r="AP51" i="8"/>
  <c r="AR56" i="8"/>
  <c r="AM51" i="8"/>
  <c r="AQ51" i="8" s="1"/>
  <c r="AK126" i="8"/>
  <c r="AO126" i="8" s="1"/>
  <c r="AU126" i="8" s="1"/>
  <c r="AO48" i="8"/>
  <c r="AR48" i="8"/>
  <c r="AL149" i="8"/>
  <c r="AP149" i="8" s="1"/>
  <c r="AL68" i="8"/>
  <c r="AP68" i="8" s="1"/>
  <c r="AQ68" i="8"/>
  <c r="AL191" i="8"/>
  <c r="AP191" i="8" s="1"/>
  <c r="AK68" i="8"/>
  <c r="AO68" i="8" s="1"/>
  <c r="AO191" i="8"/>
  <c r="AR68" i="8"/>
  <c r="AR155" i="8"/>
  <c r="AR191" i="8"/>
  <c r="AN26" i="8"/>
  <c r="AR26" i="8" s="1"/>
  <c r="AL6" i="8"/>
  <c r="AP6" i="8" s="1"/>
  <c r="AU6" i="8" s="1"/>
  <c r="AM35" i="8"/>
  <c r="AQ35" i="8" s="1"/>
  <c r="AO26" i="8"/>
  <c r="AO155" i="8"/>
  <c r="AK18" i="8"/>
  <c r="AO18" i="8" s="1"/>
  <c r="AN31" i="8"/>
  <c r="AR31" i="8" s="1"/>
  <c r="AL92" i="8"/>
  <c r="AP92" i="8" s="1"/>
  <c r="AN178" i="8"/>
  <c r="AR178" i="8" s="1"/>
  <c r="AU178" i="8" s="1"/>
  <c r="AU52" i="8"/>
  <c r="AU77" i="8"/>
  <c r="AU70" i="8"/>
  <c r="AU211" i="8"/>
  <c r="AU131" i="8"/>
  <c r="AU69" i="8"/>
  <c r="AU157" i="8"/>
  <c r="AU159" i="8"/>
  <c r="AU85" i="8"/>
  <c r="AU87" i="8"/>
  <c r="AU90" i="8"/>
  <c r="AU136" i="8"/>
  <c r="AU180" i="8"/>
  <c r="AU65" i="8"/>
  <c r="AU58" i="8"/>
  <c r="AU168" i="8"/>
  <c r="AU88" i="8"/>
  <c r="AU12" i="8"/>
  <c r="AU36" i="8"/>
  <c r="AU72" i="8"/>
  <c r="AU57" i="8"/>
  <c r="AU20" i="8"/>
  <c r="AU32" i="8"/>
  <c r="AU29" i="8"/>
  <c r="AU171" i="8" l="1"/>
  <c r="AU97" i="8"/>
  <c r="AU187" i="8"/>
  <c r="AU182" i="8"/>
  <c r="AU109" i="8"/>
  <c r="AU185" i="8"/>
  <c r="AU135" i="8"/>
  <c r="AU203" i="8"/>
  <c r="AU174" i="8"/>
  <c r="AU205" i="8"/>
  <c r="AU158" i="8"/>
  <c r="AU163" i="8"/>
  <c r="AU186" i="8"/>
  <c r="AU166" i="8"/>
  <c r="AU190" i="8"/>
  <c r="AU184" i="8"/>
  <c r="AU208" i="8"/>
  <c r="AU111" i="8"/>
  <c r="AU24" i="8"/>
  <c r="AU175" i="8"/>
  <c r="AU192" i="8"/>
  <c r="AU110" i="8"/>
  <c r="AU151" i="8"/>
  <c r="AU132" i="8"/>
  <c r="AU139" i="8"/>
  <c r="AU160" i="8"/>
  <c r="AU199" i="8"/>
  <c r="AU212" i="8"/>
  <c r="AU162" i="8"/>
  <c r="AU164" i="8"/>
  <c r="AU152" i="8"/>
  <c r="AU49" i="8"/>
  <c r="AU194" i="8"/>
  <c r="AU153" i="8"/>
  <c r="AU73" i="8"/>
  <c r="AU140" i="8"/>
  <c r="AU96" i="8"/>
  <c r="AU207" i="8"/>
  <c r="AU4" i="8"/>
  <c r="AU129" i="8"/>
  <c r="AU80" i="8"/>
  <c r="AU7" i="8"/>
  <c r="AU116" i="8"/>
  <c r="AU21" i="8"/>
  <c r="AU201" i="8"/>
  <c r="AU167" i="8"/>
  <c r="AU113" i="8"/>
  <c r="AU61" i="8"/>
  <c r="AU9" i="8"/>
  <c r="AU102" i="8"/>
  <c r="AU120" i="8"/>
  <c r="AU45" i="8"/>
  <c r="AU83" i="8"/>
  <c r="AU79" i="8"/>
  <c r="AU156" i="8"/>
  <c r="AU64" i="8"/>
  <c r="AU82" i="8"/>
  <c r="AU206" i="8"/>
  <c r="AU34" i="8"/>
  <c r="AU50" i="8"/>
  <c r="AU89" i="8"/>
  <c r="AU195" i="8"/>
  <c r="AU95" i="8"/>
  <c r="AU67" i="8"/>
  <c r="AU138" i="8"/>
  <c r="AU98" i="8"/>
  <c r="AU53" i="8"/>
  <c r="AU28" i="8"/>
  <c r="AU91" i="8"/>
  <c r="AU19" i="8"/>
  <c r="AU43" i="8"/>
  <c r="AU121" i="8"/>
  <c r="AU41" i="8"/>
  <c r="AU122" i="8"/>
  <c r="AU137" i="8"/>
  <c r="AU142" i="8"/>
  <c r="AU17" i="8"/>
  <c r="AU40" i="8"/>
  <c r="AU3" i="8"/>
  <c r="AU119" i="8"/>
  <c r="AU42" i="8"/>
  <c r="AU16" i="8"/>
  <c r="AU5" i="8"/>
  <c r="AU100" i="8"/>
  <c r="AU196" i="8"/>
  <c r="AU27" i="8"/>
  <c r="AU179" i="8"/>
  <c r="AU197" i="8"/>
  <c r="AU76" i="8"/>
  <c r="AU202" i="8"/>
  <c r="AU176" i="8"/>
  <c r="AU209" i="8"/>
  <c r="AU141" i="8"/>
  <c r="AU112" i="8"/>
  <c r="AU169" i="8"/>
  <c r="AU8" i="8"/>
  <c r="AU92" i="8"/>
  <c r="AU123" i="8"/>
  <c r="AU18" i="8"/>
  <c r="AU204" i="8"/>
  <c r="AU63" i="8"/>
  <c r="AU130" i="8"/>
  <c r="AU54" i="8"/>
  <c r="AU161" i="8"/>
  <c r="AU11" i="8"/>
  <c r="AU84" i="8"/>
  <c r="AU99" i="8"/>
  <c r="AU108" i="8"/>
  <c r="AU59" i="8"/>
  <c r="AU124" i="8"/>
  <c r="AU93" i="8"/>
  <c r="AU189" i="8"/>
  <c r="AU101" i="8"/>
  <c r="AU149" i="8"/>
  <c r="AU105" i="8"/>
  <c r="AU71" i="8"/>
  <c r="AU107" i="8"/>
  <c r="AU35" i="8"/>
  <c r="AU165" i="8"/>
  <c r="AU38" i="8"/>
  <c r="AU133" i="8"/>
  <c r="AU10" i="8"/>
  <c r="AU125" i="8"/>
  <c r="AU62" i="8"/>
  <c r="AU183" i="8"/>
  <c r="AU55" i="8"/>
  <c r="AU146" i="8"/>
  <c r="AU150" i="8"/>
  <c r="AU147" i="8"/>
  <c r="AU200" i="8"/>
  <c r="AU127" i="8"/>
  <c r="AU13" i="8"/>
  <c r="AU47" i="8"/>
  <c r="AU14" i="8"/>
  <c r="AU106" i="8"/>
  <c r="AU75" i="8"/>
  <c r="AU33" i="8"/>
  <c r="AU25" i="8"/>
  <c r="AU148" i="8"/>
  <c r="AU114" i="8"/>
  <c r="AU56" i="8"/>
  <c r="AU145" i="8"/>
  <c r="AU173" i="8"/>
  <c r="AU198" i="8"/>
  <c r="AU115" i="8"/>
  <c r="AU51" i="8"/>
  <c r="AU48" i="8"/>
  <c r="AU68" i="8"/>
  <c r="AQ214" i="8"/>
  <c r="AU26" i="8"/>
  <c r="AU191" i="8"/>
  <c r="AU155" i="8"/>
  <c r="B10" i="8"/>
  <c r="AP214" i="8"/>
  <c r="AR214" i="8"/>
  <c r="AU31" i="8"/>
  <c r="B13" i="8" l="1"/>
  <c r="B16" i="8" s="1"/>
</calcChain>
</file>

<file path=xl/sharedStrings.xml><?xml version="1.0" encoding="utf-8"?>
<sst xmlns="http://schemas.openxmlformats.org/spreadsheetml/2006/main" count="353" uniqueCount="307">
  <si>
    <t>Exhibit 1
DEFAULT RATES</t>
  </si>
  <si>
    <t>ACCOUNT LEVEL COSTS - Annual Default Risk</t>
  </si>
  <si>
    <t>Rating</t>
  </si>
  <si>
    <t>Risk of Default</t>
  </si>
  <si>
    <t>Balance (# months)</t>
  </si>
  <si>
    <t>Migrating Cost</t>
  </si>
  <si>
    <t>Annual Operating Cost</t>
  </si>
  <si>
    <t>*Assummed Level 3 additional $1500</t>
  </si>
  <si>
    <t>Flat Rate</t>
  </si>
  <si>
    <t>Company charge</t>
  </si>
  <si>
    <t>(of total revenue)</t>
  </si>
  <si>
    <t>(Flat rate)</t>
  </si>
  <si>
    <t>Comments</t>
  </si>
  <si>
    <t>Particulars</t>
  </si>
  <si>
    <t>Fixed</t>
  </si>
  <si>
    <t>Variable</t>
  </si>
  <si>
    <t>Revenue</t>
  </si>
  <si>
    <t>(per account)</t>
  </si>
  <si>
    <t>Card costs</t>
  </si>
  <si>
    <t>Issue card</t>
  </si>
  <si>
    <t>(one time)</t>
  </si>
  <si>
    <t>Service charge</t>
  </si>
  <si>
    <t>(annual cost)</t>
  </si>
  <si>
    <t>Costs</t>
  </si>
  <si>
    <t>Client details</t>
  </si>
  <si>
    <t>Total # of clients</t>
  </si>
  <si>
    <t>Attrition rate</t>
  </si>
  <si>
    <t>Annual spending growth</t>
  </si>
  <si>
    <t># of cards growth</t>
  </si>
  <si>
    <t>SD for both</t>
  </si>
  <si>
    <t>Name</t>
  </si>
  <si>
    <t>Risk Rating</t>
  </si>
  <si>
    <t>Annual Spend Volume</t>
  </si>
  <si>
    <t>Number Of Cards</t>
  </si>
  <si>
    <t>ABRAHAM LINCOLN LLP</t>
  </si>
  <si>
    <t>ACTIVIZE</t>
  </si>
  <si>
    <t>AEONS ENTERTAINMENT</t>
  </si>
  <si>
    <t>AFINIA COMPANIES</t>
  </si>
  <si>
    <t>AFRIKA INTERNATIONAL</t>
  </si>
  <si>
    <t>ALLENDALE INC</t>
  </si>
  <si>
    <t>ALLIANCE SYSTEMS</t>
  </si>
  <si>
    <t>AMERICAN AMBILIANT</t>
  </si>
  <si>
    <t>AMERICAN COAL MINERS CORPORATION</t>
  </si>
  <si>
    <t>AMERICAN TRANSFUSION SOCIETY</t>
  </si>
  <si>
    <t>AMG INTERNATIONAL</t>
  </si>
  <si>
    <t>ANDOVER INC</t>
  </si>
  <si>
    <t>APPLE SYSTEM GRAPHICS</t>
  </si>
  <si>
    <t>ASPN NETWORK</t>
  </si>
  <si>
    <t>ANTA MCAL CO</t>
  </si>
  <si>
    <t>ASPECT LIFE</t>
  </si>
  <si>
    <t>ASTON KILLARNEY LLP</t>
  </si>
  <si>
    <t>ASTORNIN INC</t>
  </si>
  <si>
    <t>ATLANTIS INVESTMENTS</t>
  </si>
  <si>
    <t>ATRIMIDES CORPORATION</t>
  </si>
  <si>
    <t>AVALANCHIAN INC</t>
  </si>
  <si>
    <t>AVNIC INC</t>
  </si>
  <si>
    <t>AXIS SPOKE INC</t>
  </si>
  <si>
    <t>BALLARIAN COMPANIES</t>
  </si>
  <si>
    <t>BANNON INC</t>
  </si>
  <si>
    <t>BELLARUS SOLUTIONS</t>
  </si>
  <si>
    <t>BEMINK SYSTEMS</t>
  </si>
  <si>
    <t>BLUE JASPER LIMITED</t>
  </si>
  <si>
    <t>BOARHIDE INDUSTRIES</t>
  </si>
  <si>
    <t>BONING AND FLETCHERS CO</t>
  </si>
  <si>
    <t>BORMONY CALIFORNIA</t>
  </si>
  <si>
    <t>BREMBLES PROPERTIES</t>
  </si>
  <si>
    <t>BRIDGE TO TERRESTRIA ENTERTAINMENT</t>
  </si>
  <si>
    <t>BROOKSTONE COMPANY</t>
  </si>
  <si>
    <t>BUILDINGS R US</t>
  </si>
  <si>
    <t>BYRANY ASSOCIATION</t>
  </si>
  <si>
    <t>CANADA FLORAL CO</t>
  </si>
  <si>
    <t>CANADIAN LEAD COMPANY</t>
  </si>
  <si>
    <t>CANADIAN MEDALLIONS</t>
  </si>
  <si>
    <t>CANADIAN SOCIETY OF EDITORS</t>
  </si>
  <si>
    <t>CARILLINA SYSTEMS LLC</t>
  </si>
  <si>
    <t>CARLSON AND SONS CO</t>
  </si>
  <si>
    <t>CATHAY ATLANTIC AIRWAYS</t>
  </si>
  <si>
    <t>CHARLES CASSIN AND PARTNERS</t>
  </si>
  <si>
    <t>CHEMICAL SPILE COMPANY</t>
  </si>
  <si>
    <t>CITY CENTRAL PUBLISHING</t>
  </si>
  <si>
    <t>CLOVE GARMENTS CO</t>
  </si>
  <si>
    <t>COMEDIC DRAUGHTS LTD</t>
  </si>
  <si>
    <t>COMMUNITY PROTECTIVE SERVICES INC</t>
  </si>
  <si>
    <t>CONCORDIA INC</t>
  </si>
  <si>
    <t>CONTRITIVE CO</t>
  </si>
  <si>
    <t>COREHOPE INC</t>
  </si>
  <si>
    <t>COMPAGNIE DES AFFAIRES</t>
  </si>
  <si>
    <t>CRASS TEAM INC</t>
  </si>
  <si>
    <t>CTC HEALTH CORPORATION</t>
  </si>
  <si>
    <t>CREATIVE TECHNOLOGIES</t>
  </si>
  <si>
    <t>CTVGLOBEMEDIA INC.</t>
  </si>
  <si>
    <t>CYOGENICS LABRATORIES</t>
  </si>
  <si>
    <t>DACHERON INC</t>
  </si>
  <si>
    <t>DANNING CORPORATION</t>
  </si>
  <si>
    <t>DAZZLE RAZZLE TECHNOLOGIES</t>
  </si>
  <si>
    <t>DEART HOLDINGS</t>
  </si>
  <si>
    <t xml:space="preserve">DCI INCORPORATED </t>
  </si>
  <si>
    <t>DELMANA CORPORATION</t>
  </si>
  <si>
    <t>DERMATOLOGISTS UNITED</t>
  </si>
  <si>
    <t>DENTAL SOLUTIONS INC</t>
  </si>
  <si>
    <t>DIANA ROSE INC</t>
  </si>
  <si>
    <t>DILLY CORPORATION</t>
  </si>
  <si>
    <t xml:space="preserve">DMW SYSTEMS INC </t>
  </si>
  <si>
    <t>DOLGINS AND BURKE PLC</t>
  </si>
  <si>
    <t>DSMA INC</t>
  </si>
  <si>
    <t>DUNNING CO</t>
  </si>
  <si>
    <t>DYNAMITE WHOLESALE INC</t>
  </si>
  <si>
    <t>ECHARTON GROUP INC</t>
  </si>
  <si>
    <t>EMANI OPERATIONS</t>
  </si>
  <si>
    <t>EMS RENT A CAR</t>
  </si>
  <si>
    <t>ENDEAVOR INSTRUMENTS</t>
  </si>
  <si>
    <t>ENTROPY CORP</t>
  </si>
  <si>
    <t>FANTASTICAL CREATIONS INC</t>
  </si>
  <si>
    <t>FERRACE AND SONS</t>
  </si>
  <si>
    <t>FIERO HEALTHCARE SYSTEMS</t>
  </si>
  <si>
    <t>FITA CO</t>
  </si>
  <si>
    <t>FISCA MEDICAL</t>
  </si>
  <si>
    <t>FLANNIGANS INC</t>
  </si>
  <si>
    <t>FOREIGN EXCHANGE CORP</t>
  </si>
  <si>
    <t>FREUDBORGEOUS CO</t>
  </si>
  <si>
    <t>FULSTAN</t>
  </si>
  <si>
    <t>GANNILLY PROUD</t>
  </si>
  <si>
    <t>GEM STAR SYSTEMS</t>
  </si>
  <si>
    <t>GLOBAL AMBA EXCHANGE</t>
  </si>
  <si>
    <t>GLOBAL HEALTH CORP</t>
  </si>
  <si>
    <t>GLANTREL</t>
  </si>
  <si>
    <t>GOLDBERG AND SONS LLP</t>
  </si>
  <si>
    <t xml:space="preserve">GRAYDON WHOLESALE </t>
  </si>
  <si>
    <t>GUMHERST LLC</t>
  </si>
  <si>
    <t>HARTFORD TRAIL INVESTMENTS</t>
  </si>
  <si>
    <t>HESTIA SOFTWARE INC</t>
  </si>
  <si>
    <t>HILLIUM GAMES</t>
  </si>
  <si>
    <t>HOFSTEAD PUBLISHING</t>
  </si>
  <si>
    <t>HOT SEAT INNOVATIONS INC</t>
  </si>
  <si>
    <t>HOVELSON MANUFACTURING COMPANY</t>
  </si>
  <si>
    <t>HUNTER CORP</t>
  </si>
  <si>
    <t>HUTCHINSON HEALTH CO</t>
  </si>
  <si>
    <t>HYLAND CANADA INC</t>
  </si>
  <si>
    <t>HYPHENATED DESIGNS</t>
  </si>
  <si>
    <t>IBI SYSTEMS</t>
  </si>
  <si>
    <t>ICM PERFORMANCE LTD</t>
  </si>
  <si>
    <t>IDEATION INC</t>
  </si>
  <si>
    <t xml:space="preserve">IESAN </t>
  </si>
  <si>
    <t>ILLIDAN REAVER</t>
  </si>
  <si>
    <t>IMPOSSIBLE SOLUTIONS</t>
  </si>
  <si>
    <t>INDERWAY GAMES</t>
  </si>
  <si>
    <t>INTERNATIONAL PRINT PRODUCTS</t>
  </si>
  <si>
    <t>INTERNATIONAL SOCIETY OF LOPTA</t>
  </si>
  <si>
    <t>IPIA CORPORATION</t>
  </si>
  <si>
    <t>JANUARY TO START LTD</t>
  </si>
  <si>
    <t>JIESON MANUFACTURING</t>
  </si>
  <si>
    <t>JS GRANT LTD</t>
  </si>
  <si>
    <t>JOHNSON AND PRODUCTS</t>
  </si>
  <si>
    <t>KALE SOLUTIONS</t>
  </si>
  <si>
    <t>KENYA TRAVEL LTD</t>
  </si>
  <si>
    <t>KESSIRA INTERNATIONAL</t>
  </si>
  <si>
    <t>KILLARNEY LLP</t>
  </si>
  <si>
    <t>KOOL JAMS ENTERTAINMENT</t>
  </si>
  <si>
    <t>LANDSCAPE HOMES INC</t>
  </si>
  <si>
    <t>LAPLAND NY LLC</t>
  </si>
  <si>
    <t>LATOX</t>
  </si>
  <si>
    <t>LAUREL FOUNDATION</t>
  </si>
  <si>
    <t>LEERTON &amp; MANNOX</t>
  </si>
  <si>
    <t>LICHY PRODUCTS</t>
  </si>
  <si>
    <t>LIFESTYLE WHOLESALE</t>
  </si>
  <si>
    <t>LOON SAW &amp; GROSS LLP</t>
  </si>
  <si>
    <t>LOYALTY GROUP</t>
  </si>
  <si>
    <t>MANX TECH</t>
  </si>
  <si>
    <t>MAPPS INC</t>
  </si>
  <si>
    <t>MATROTON CORP</t>
  </si>
  <si>
    <t>MEDISTIA</t>
  </si>
  <si>
    <t>MELLIA HOLDING INC</t>
  </si>
  <si>
    <t>MINT CLEMENT COMPANY</t>
  </si>
  <si>
    <t>MORGAN CISTERN INC</t>
  </si>
  <si>
    <t>MOTOR WHEELS</t>
  </si>
  <si>
    <t>NATIONAL GDL AGENCY</t>
  </si>
  <si>
    <t>NEW UTOPIAN SYSTEMS</t>
  </si>
  <si>
    <t>NIIELS HOLDING INC</t>
  </si>
  <si>
    <t>NOMAD MARKETING INC</t>
  </si>
  <si>
    <t>NOTARY SERVICES LTD</t>
  </si>
  <si>
    <t>NOVA INC</t>
  </si>
  <si>
    <t>NUBON</t>
  </si>
  <si>
    <t>OMAHA SYSTEMS</t>
  </si>
  <si>
    <t>ORNICA</t>
  </si>
  <si>
    <t>OSTINA INC</t>
  </si>
  <si>
    <t>PANTRALIA</t>
  </si>
  <si>
    <t>PATRICK GOLDEN LLC</t>
  </si>
  <si>
    <t>PASADENA ADVISORS LLC</t>
  </si>
  <si>
    <t>PAUL RIFIELD CORP</t>
  </si>
  <si>
    <t>PCT ENTERPRISES</t>
  </si>
  <si>
    <t>PEAN SOLUTIONS SOFTWARE</t>
  </si>
  <si>
    <t>PENTATONIC INDUSTRIES</t>
  </si>
  <si>
    <t>PHILAHARMONIC</t>
  </si>
  <si>
    <t>PHYSICS UNC</t>
  </si>
  <si>
    <t>PINNACLE LLC</t>
  </si>
  <si>
    <t>POWER SUPPLIES LTD</t>
  </si>
  <si>
    <t>PRACTICAL STEPS SOLUTIONS</t>
  </si>
  <si>
    <t>PRCA INC</t>
  </si>
  <si>
    <t>PRECIOUS METALS</t>
  </si>
  <si>
    <t>PRESIDENTS FOOL</t>
  </si>
  <si>
    <t>PRICE CUTS INC</t>
  </si>
  <si>
    <t>PROJECTED TEXTURES INC</t>
  </si>
  <si>
    <t>PUBLIC LIBRARY OF GRANTVILLE</t>
  </si>
  <si>
    <t>PUNTA LUISA INC</t>
  </si>
  <si>
    <t xml:space="preserve">RABIN </t>
  </si>
  <si>
    <t>REALTYSTATE GROUP</t>
  </si>
  <si>
    <t>RESTART INTERNATIONAL</t>
  </si>
  <si>
    <t>RETTA INC</t>
  </si>
  <si>
    <t>RINSED TEXTILES</t>
  </si>
  <si>
    <t>RONDA POINT LLC</t>
  </si>
  <si>
    <t>ROYAL MERIDIEN</t>
  </si>
  <si>
    <t>RUNNAR INVESTMENTS</t>
  </si>
  <si>
    <t>RUSSELL BRAND CO</t>
  </si>
  <si>
    <t>SAAC INSTITUTE</t>
  </si>
  <si>
    <t>SAND RESTAURANT ORGANIZATION</t>
  </si>
  <si>
    <t>SEAWINDS LLC</t>
  </si>
  <si>
    <t>SEDERTA</t>
  </si>
  <si>
    <t>SEL DE MER INC</t>
  </si>
  <si>
    <t>SENATORIAL DESIGNS</t>
  </si>
  <si>
    <t>SERBA INC</t>
  </si>
  <si>
    <t>SMART SYSTEMS INC</t>
  </si>
  <si>
    <t>START TEXTILES</t>
  </si>
  <si>
    <t>SUMINOE TEXTILE</t>
  </si>
  <si>
    <t>SUPPLIANCE INTERNATIONAL</t>
  </si>
  <si>
    <t>SZIT INC</t>
  </si>
  <si>
    <t>TALINDA</t>
  </si>
  <si>
    <t>THE CEB GROUP</t>
  </si>
  <si>
    <t>THE GREAT CANADIAN BAR</t>
  </si>
  <si>
    <t>TLS INC</t>
  </si>
  <si>
    <t>TRAPPERS SYSTEMS</t>
  </si>
  <si>
    <t>TRINTA INSTITUTE</t>
  </si>
  <si>
    <t>TRIPLE ENTERTAINMENT</t>
  </si>
  <si>
    <t>UNICON</t>
  </si>
  <si>
    <t>UNITY LIFESTYLES INC</t>
  </si>
  <si>
    <t>URO SCREEN INC</t>
  </si>
  <si>
    <t>VANTILLY RIVER FINANCIAL</t>
  </si>
  <si>
    <t>WAYDE SIMMONS &amp; HUNT</t>
  </si>
  <si>
    <t>WESS AMERICA INC</t>
  </si>
  <si>
    <t>WICKED CREATIVE STUDIO</t>
  </si>
  <si>
    <t>WINDER INTERNATIONAL</t>
  </si>
  <si>
    <t>WORLD ALOM INSTITUTE</t>
  </si>
  <si>
    <t>WORLD PARTICLE ACCELETRON</t>
  </si>
  <si>
    <t>YOUNG ATHLETES</t>
  </si>
  <si>
    <t>ZOOMBA</t>
  </si>
  <si>
    <t>Client Level costs</t>
  </si>
  <si>
    <t>Complexity level</t>
  </si>
  <si>
    <t>Charge to client</t>
  </si>
  <si>
    <t>Year 1</t>
  </si>
  <si>
    <t>Year 2</t>
  </si>
  <si>
    <t>Year 3</t>
  </si>
  <si>
    <t>Assumptions</t>
  </si>
  <si>
    <t>1. Existing cards are not issued again in Year 1. So, issue charge has not been considered for existing cards (Year 0 - before acquisition)</t>
  </si>
  <si>
    <t>Maintenance Operating Costs</t>
  </si>
  <si>
    <t>Min</t>
  </si>
  <si>
    <t>Max</t>
  </si>
  <si>
    <t>Mean</t>
  </si>
  <si>
    <t>Crystal Ball Data</t>
  </si>
  <si>
    <t>Workbook Variables</t>
  </si>
  <si>
    <t>Last Var Column</t>
  </si>
  <si>
    <t xml:space="preserve">    Name:</t>
  </si>
  <si>
    <t xml:space="preserve">    Value:</t>
  </si>
  <si>
    <t>Worksheet Data</t>
  </si>
  <si>
    <t>Last Data Column Used</t>
  </si>
  <si>
    <t>Sheet Ref</t>
  </si>
  <si>
    <t>Sheet Guid</t>
  </si>
  <si>
    <t>Deleted sheet count</t>
  </si>
  <si>
    <t>Last row used</t>
  </si>
  <si>
    <t>Data blocks</t>
  </si>
  <si>
    <t>8e844693-8b3a-4e90-a596-8888c1b9d6bf</t>
  </si>
  <si>
    <t>CB_Block_0</t>
  </si>
  <si>
    <t>㜸〱敤㕣㕢㙣ㅣ㔷ㄹ摥ㄹ敦慥㜷搶㜶散挶㘹搲愴㌷昷㝥㜱戴㡤搳㠴愶㤴㤰晡ㄲ㈷㙥㥤搸㡤㥤㤴慡㤴敤㜸昷㡣㍤挹捥慣㍢㌳敢挴愵㐰ち扤㔰㉥㐲㉤㐲愵愵㐰愹㔰㐵㕦㤰捡㐳搵㐲㤱㐰㐲㠰㔰㡢㜸愸㤰㜸㐰㉡ㄵ㠲〷㄰㡡挴㑢ㅦ㉡㤵敦㍢㌳戳㍢扢敢ㅤ扢摢ㄶ㕣攴㐹昶捦㤹㜳㍦攷扦㥥晦㍦㤳㠴㤲㐸㈴摥挵挳㝦昹㈴㤹戸㘸㘶搹昵㠴㤵ㅢ㉤㤷㑡愲攰㤹㘵摢捤つ㍢㡥扥㍣㘹扡㕥〷㉡愴昳㈶捡摤㔴摥㌵敦ㄷ㤹晣㤲㜰㕣㔴㑡㈵ㄲ㤹㡣愶愲㥣㥤昰搷ㄷ扥㘸㙣搵㥤〴㤸ㅤㅤ㤹㥡㍢㠹㕥㘷扣戲㈳㜶づ㥣昰摢敥ㅦㅡ捡つ攵昶敥扡㘹㜷㙥搷捥㠱搱㑡挹慢㌸㘲扦㉤㉡㥥愳㤷㜶づ㑣㔷收㑡㘶攱㜶戱㍣㕢㍥㈵散晤㘲㙥搷㡤㜳晡㥥㝤㐳㝢昶敥㌵㙥扥㜹㕦㌷㠶㑥ㅣㅤㅤ㤹㜶㠴攱㝥㐰㝤愶㌸攵㍤㘳愲㘰㜲㙤㐲㌸愶㍤㥦ㅢㅤ挱摦挸晣昱㜶㔳㙥㘶㐱〸㡦㐳ぢ㐷搸〵攱㙡㘸搸㘵つ扢㙥挵㕡攴收㘹搶㌸㤶㕡搰㕤㉦㘵㡤㡡㔲㐹戳挲㕥㌳搶ㄴ昶慥愴㉦㜷㕢㌳挲㜶㑤捦㕣㌲扤攵戴㌵㡢㡥㡡㍤搶㜱㔷ㅣ搳敤㜹㜱㔴户㐴捡㍡㔴㌱㡢㐹晦㐹㜴㕣ㄳ㜶ㄱ㥤㤸㕣㝥㙥搸戵㐶ㄷ㜴㐷捥挸攵挶挴搴ㅤ㜷ち昵㜵慦㘸摤㉦愷㉥㐷㘰㥦㔷戵慥㠷㤲ㄳ扡㔳慤㌹搸扡㘶戰昸晡ㄹ摣搰扡㝥㘴㡦敡摢㕣搷扡㡤摣捡晡摡㑡㔷㐰摦㜲㐷戱ㄸ㉤㑤搰㐹㤰㈱㈰〲戵㉣㐱ㄷ㐱㌷㠰㤲晣㌷戸㈴摡㤰㐵㙡㕥㔷昳㜳㙡扥愰收㡢㙡㕥愸㜹㐳捤捦慢昹〵㌵㙦慡昹㤳㙡晥ㄴ敡㠴㑦愶戳㔳つ㥥挵ㅦ晣挲晡搶㡥昹昱ㄷ㉥㍣扥敦攱捥㈷㝦摤扤〹㤵敥〸㈶㌵收攸愷㐱㙡㌵㉡〶㐷昰捦敡㕣〱愶㌰昶ㅡ㌷ㄹ㐳㐳挵扤扢昴ㅢ昵ㄴ㤷ㄵ㠳晣㍡㐲改㐳摤㙥攳㑥搳㉥㤶㑦㑢摣㕤㌴愲扢愲戶㜱㠳㐱搹㐸戹㘲ㄷ摤ぢ㔷㉥㥣昱㜴㑦散㘸㉣慢㜵搲搴㙣〶㙣㈵㕣㌹摥㈵㡤捤㑥攸愵㡡ㄸ㍥㘳晡挵ㄷ㌷ㄴ㕢搳㑥㜹慥㜵改戸㈳敥慢㤶㌶捤㘸ㄸ㐲㙤㐹昶摤戴㑡扦挸㥦搷挰攸㐲搹ㄵ戶㥣摥愰㌵㙤ㄶ㑥〹㘷㐶㔰㈴㡡愲㕣敡昹㉣ち戸㝥㜰捡挶㐲挱慤挵换愳戹挶挱㌳ㅥ㤸㔹ㄴ㌱摦㐵攱㜸换戳晡㕣㐹㙣慤慢攲㡦㠹㠲敤㜵搹攳攵㐲挵ㅤ㉤摢㥥㔳㉥搵㤷っㄷ㤷㜴㐸㥡攲㤱㜲㔱㈴㤳〹㈹ㄴ㈰㜰㍢㍡ㄴ㈵㜱㝤㙢㕥㤰㠸㠸愰㤸㡣㝣㐱㍤搹攵㡥㘱㜵㔸㐵㐹㤰㈶搵㉢㔷改㡣昳㤵㌲㈶㠶〳㈳㙢愲晥攰愰搷慥搲㙤ㄵ㜳ㅦ㙥㘵㔵敤て㔶㝦㜰㐹搸摥㘱摤㉥㤶㠴ㄳ慢晤ㄴ捥㐸敢〵㐸㥤㠳㐰㘸戹㝢㔴㜵捡ㄹ㘵㌹㜵摡㉣㝡ぢ改〵㘱捥㉦㜸挸㠳㠶捣㘴戸戵㑤㡦㜶ㅥ戲戴捤〴晤〰搹㙣㈲扤㠵㤵搲㔹㍣㠹ㄴ愵㔳っ㉦搷〹㜲戶慢攳攵㙥㘳摣㉣㜹挲ㄷ捡扤〶㌰攲㙢㌵㠹扥ㅥ㤲愸愳ㄷ㝣㠵戱挵ㄸ〵㤵敡愶敤㉤搷昸戶㠹㑢㝣㈲摡㤰〵敢㑥ㄶ㔰ㄴ搴换㠳ㄸ㕥〳搱㌴㐸㠳昸捡ㄱ㈲㈲ㅢ挴㘸㜶昴㕣㑦㘴慣ㅦ㈳㈳㔰㍦㑡㠴慣扤慢戵㡣㈰戱㌷ㄳ㈹ㅢ戵攴挷つ㘹戶㤲㉤敦㑢戳昳戱㜱摡㔶㠲㙤〴ㄷ㄰㙣〷㔰晥〶〹㐷㈹㠷㜴晤愳㕤㠸㜷敤㈲㠲㡢〱㈰㥦㌴捡㥣㐰㔴搱㠶㕡㡢ㅤ挹㝡㍤戰㤳愵㔱散㡢㈲㕡挶㔵㍢戳挷㤲㠸づ慣捥昵愱㙢㤳㔲挷㕥摤㥡㌶愳换㈱㐵挶㔴㡤慥㜵㤵慡搱㡤㘰搵㌶昵搶愵㘸慡つ㄰㕣〶攰㉢ㄶㅡ扢㙢戳收㘹㑥㝥㈴㑣㈲摦㄰㙡㔳戹〷㐴㑣昳㍦㐶挰㌵ㅤ㕤㌶散㘷㥡㠲㠳挶㐷摥㝥摥搹㥡户〳愴㌷攸捣つ㥤㐳㕦搱㝢戴愰㉦〷㝢㈹㝦㙥愹㕦慥㐴戱㜶ㄵ挱搵〰つ晡㠵㈷敦昷敡㈵㤰㈶戱ㄵ挱摣㘶㝡㕣愴㠵㍢扢扣㈸愴昶改㌶㘶㜵㘷㕥㜸昰㕥㑣㡣挱づ㉥㍢㡥㈸攱㐰㕢㤴ㄹ㍣扢㙣慢捦㜴挷㥤戲挵晣つ晢搸晤㐸㈸㠶㘴㔲敤㐸㌴搸挷㌱㜶㘶挴摦ㄴ愱ㅣ敡摦ㅢ㕢ぢ㠹㐸愳㝡昲㘲扢昸戳攵㠶㈴㘹㐳㤲㕣㡢㙤搵慥〳㠰㤴㔰晥搸㔲愲っ戲摡㑥㔹慤摥㕡愵㜷㉦收㘴搲攰㍦㙣㤲㈳㕤扥戳㜶〴扥〳户挷㥡㌱慤慡戰攸戲愶㠵㔳㠰㕦挱㉣㠹慣敦㤲愵愸搹㤰ㄵㅦㄱ㔹搱搱搱㜴㤶㡥昱慤㐹㍡㘹㤰ㄲ戱摣ㅥ㕢ㄸ㜳づ慦ㄱㄵ㕤㤰ㄴ㉡㌱㙥愱慡〴㈲攵戱敥㠶㠸㘹㐳挴攴戰㜱摡つ〴扢〸㠶〰㔲扦㠷愴㔹敢挶㌳ㄴ搶戹㐴㜷㜶㍥㥦挸㄰つ搲㍤昸㝡㑢㘱戵㠷挳散㈵昸ㄸ㐰㠳昹㐳攷㘳っ㈱㑡㤴㐷〸㤱搶㤲㘶㥣㌰挵㘹搲挰㈶〳㐱愵搱㡡敢㤵㉤㐶㤵㝡㡣戱昲搱戲㌷㘶扡㡢㠸㐲昵ㅢ㐱攲捥〵㘱㠳扡ㅣ搸㍥つ㜹攵挵㐵㔱搴㡣㤹㜲〵愲㙤㘲㙣㍤ㅣ捡戱㍥搸㤲昲㕣慥㉡㜸摡㍢ㅢ愳ぢ㐵㥥㠸攱㙢愵㈷㜶㑤㥥㙦ㅥ晡㝡㙢㍢㍡㙢㝡㈵搱㘵昸㑣挷㜴挶挰㉥㈲㙡㔰散㌴㘶ㄷㅣ㈱挶㝡㡣㐳㡥㔹㉣㤹戶㈰㌲㘰㘳㌲㔰㌷㈹收ㄱ㈱㤸㉥㌳晥㔷戶㝢㡣㔹㐷户摤㐵㥤挱挴攵捤㜵㙦㌲㈴㤲㌲㐶㑣摢挵㌰ㄲ㡢㑣昷ㅡ㌳ぢ攵搳㠸搶㔶㉣晢㤰扥攸慥ぢ慣㤰攸晤㐷愲㐶㔱ㄵ㔵㔵㌲㙡愶㕤晣昰㐰㥥㐸散挶㉦㐹㈰㜱㤵㐸搱㕦ㅥ愳扤㘹搷〷昱ㄹ摡改㥣㔳㌷㈲㐷搵捣㡥㔸㈹㑣㑥搵昶戱捤捤〰户ㅤ㍡㍥㔱㡢捡扤慦㜸㜵㡡ㅥ晥ㄸㄹ㉦挹愲ㅡ〴愱㝦㙥㤳㑦㉡捣㈳攵㠰〳㠱㜱扥㌵㤲㕦搶㤰㜵㐸㝤㥢㙡挹㜱㐴㤱扡㡤㐹㝤㑥㤴㄰㡢戶㜴㙦㤳晦㐲㌳搶搲㑢㙥㔰㌶㕡戶㉣㥤愴㐵戲㥣㈹攸愴攰攱㡡㔷㍥㘲摡㥡〱㈰改㉦挸搲捦㈰㑢㍦㈳戳扡㡤㘳っぢ捡㌴晢㉡捦敢㡥改㉤㔸㘶㈱挳ㄷ㠶敥搶〵㑤㠲挹㈹㜹挳㈷㤴ㄹ〳つ搶晣㜱㤸㙣㙥づ攸捥㐱㡥㜲敢㠸㝥㔰慥慡愴昱㐷㘹搳戱〴〱㈳扤愴摡㉤攸㉤㈵㙦㐶㐰攴挸攷㕣㜸晦攲摣ㄷ㤰攳晢攵㠸昵ㄸㄲ㠱㐷㌰㈲攴改摥㑥ㅢ挷㙤搳〳昶㠸戱㜱搳ㅢ㜳㠱㜲〰㈴攵昱㜶㠷挴㙡愴搱㘰㔵㉢㕣摡㕣㔴愷㈶㉥㘹㉥㡦敡㡤㉢㔷㈸昶㌵㑡㐴㤱慣㔶㐹㙡㤶ㄵ收戸㥥㔴㡤㈲ㄵ㜷愸㙤㤴㌸户㘹㙤摦㈹㐵摥㠷㘲㤲㌴㤳搰昶㑢㐲㐱㤰㤷搴〱ㅤ㐵㝦㝤㍣㜹㐴愲㌵戴〱戲搴㔳㝥㕥㑦㄰づ㥣挰㤵㤳愲挸〶㙦攰敦㑤㐱㜲慡攲搵㤵攸㘷晡㠳㤲攱㔲㘹捡㠶㤵㔰搰㥤攲㍡㘱㘹慣捤搷㌰㤲㍢摢搵晥晥昶㐶ㄸ㌱㘰㐳㠶㐴㘲晣挰㘰㐳㌰㔷㈴㥡㑡敢慣㠷㕢㕤捤捥昰敤㠸搰㙤㠹㠱ㄹ慦㌸㈶㤶愴ㄹ㔶戳攴晢㘵㠳敡㘹㔱捡㔱捤ㄸ㥥㜳愱搲㍤捡昱㈰㈵ㄹ㕣㌳㡥搱㉤㠵ぢっ㄰扢㐱㙡扡攰㈱慣㕢敤㠰㈷㠳昵㠳ㅤ散㠸ㅦ㌶愱㜵㐶〹㥡㡥㈱摣晡㐵㤰㜷摡挴㈸〴愹㈱㥦㝦ㅤ㔰㥥㝥㡡捦ぢ〷ㄲ㘱㈲㘰㈲㠶扡㘲慣〷㈰㌷ㅡ㤵㈴ㄷ昵㠷挱㜲㕦戲㐹愱搵ㅤ收搱挴攸愱挹攷㜸戸挱挳㌸㔶㉦搹愶㠴㍢㙥㥥〹㙤㕡㕡摥㘴㑣搸㠵㔲愵㈸愴㉡づ㘵戵搴挸敢〲㕦昲晡㥦捦㑤㌱晢ㄲ㙣捡〴㡥㔲㕣㌲㤱搴扥摤慤㝤ㄲ捤愵㤰㐳ㅦ扥㙣㘳昰㌱挶㉤㈷㠳㘱㑤㜷ㄴ㘸ㅦ㙥慥㕤㕥㤰ㄷ攷㈰搲㥡戲㈸换㈶㜱ㄷ慦ㅡ㐱㤶摣ㄶ愹㌶㔹㥥㉣搳㘶㡦㘴ㅤ㌶晤慣㜵㠱㈳慣搳ㄷ㜸改㌴㡣㤱㌶戹㠳㥤㈴捥〵㤱摤㜳㕦㤰慦㠹㜳〷〲攳㐳㘱㝣㤷愷愰〴㜶ㄵ㡣㐴㠳㕢慤㔹摤ち㈳扦戴扣戵㕢〱ㄴ㠶㠰㘹搰愲愶㙦攰㡣㈰扤扡㠱挳㘰㘴㑣㜴㌴ㅡ㐸㘵㡣戲ㅦづ㝢㈰つ摣挴㠳昴㙣ㄹ㑡挸摢㈲㉦㠵㠵昷ㄲ〷㉤ㅣ㠱捡捥搶㠶捣㘹摤挳搵ㄷ㝢㝢㐳昶㜰戱㐸㜳ㄷ晥戹㜵㠱㔵㕣摢昰捤搱㉤つㄷ戲攴㥡㘸摦㕤搱㔰㄰㕣ㄴ摣㍤㤶㍢慣㝢㠵㠵ㄹ㙦搹扦戴搵㉥㐹愴㝥づ㝦挴㡡愳搳㘶㑥摡扣㠴扡挴扤捦㥥戲换愷㙤㌹慦㤴换ㅢ㝦戴㘲戵捥㑥㑥㌲㥢㜸ㄷ㝦攴愳㈶㔲慦愲挷戵㑣㥢ㅤ搴ㅣ㈴散㐷㍥扥㌴ㄸ㐰㍡㠶㑥㘰扢㔷㙦っ㤰㑥戶㌴搰㠹ㄴ〴ㅢ㠴㘲捦㝦㘰㠴愲晣っ㘸㈵戱昸㐷㜲散昹昳㘰㝤攵愷挸㈱挲昱ㅥ㠸㤱搴㘵㐸挵愰㑥ち昲攰㝡〷㉦㠳晣晦㘰㈹攴收ㄵ搹改扦挰捣捡㉢㡤㈸扡㠴㈸㝡戹ㄹ㐵っ挴扥愷㤰㌷㘷扦㜱搴晣搰慦昵晥て㡦㥡户〱挳㝣愴㌵㠶愰ㅡ㠳昱㔵㘳愰愳挹ㄸ戸ち挵搲ㄸ戸㥤㙤ㄸ慦昷㡤㠱挰摢㜱〴ㄹ慢ㅢ〳㡣攲挵㤸㝣㤱愰㙡挴㠱挱戳搶㔶㡢㥥戰挳戸㕥㉢㕣㐴敥愱㥥摣㔱昸㥥戶㌵㘷㑦敢㡥㙥㙤㤷昹㠷ㅣ〱戵攵捣攲扥戶㙣挲ㄶ㍢㔶㉣㤱㡤㔶昰㑡㠴晥昴つ捦挹摡㙥愹〳㔳晥攳㍢敡㤵㡣㤲㝥ㅦ㍥ㄱ㠵㈷㠴挴㘷户晣昸搰㕦敥㝦攸〰敦愵〵戴㥡㘲㈰戸㥤攰㍣㉤〷㠴㙦㈳㔷㐲捥攷攷㌷㐷昰㈱㤲戹㔸ㄲ㈳扡㈳敤ㅤ㔷戳挲愴㑦㜸ㄱ挲昴㠹㙦㍤ㄸ㤳戸攱攰ㅢ㤳戹〶挷愶晣㝣㐹㍡〳㜳㤱㠹㑢敦㕤ㄸ㈰㔴㕡慡慣㌶敤捡搴㑦愰㜴摥攳㐴敡敤㐱㥥㉦昹㈸捡㡢㡤㕡㙤㉦戵㥡㌴ㄳ㤵㐱搴〸愵ㄴ㈲つ愴㤰攸㤱㠵愱㝦㈹愵愶㤱㐸攵〰㘲㘲㘸㡤挱㕣㥥晣㌷㠴㠰愸㕥敦㙢昳㔳ㄵ散㈲戰ㄸ㝡摤摢㍤扢搲敡っ㔵ㄳ㠳戲昲昴㜱〷ㄲ昲㤸挲っ㐶㘹㘵敥㌱㈴挲㈷㌵㠴搴㥡ㅤ㑦ㅣ愴挷昲㐳㙣㍥㘳愷㉣㝡搵戲搶㐱扢㠲㍢ㅥ搰㌳㘹愹㌰散捤捣挶搱㔳㐶攳晣慡㔹㍦㡢戰搷㑦㔶ㅢ㜵〵㐵搰㔹昶㜶㥣㍦ㄱ收攳昷㐰㉣ㅦ慣㜵㝤㝥㘳〹㜵㥣摤㠹〵昲〷晢敢㤲ㄸ挶挶愸攴ㄸ㐸搸㌵搵捡昸㤷挰㘷搰㐴摡昳㡡㔶㑢㜲㉣㐵㘱㌴㍡攴慣づ戵㐹晦㌳㑥㉤㌹㙢㤶戵ㄹ戰慥搳晦㈷㤰戱慡晥㔷ㄸ㘵㤳㈸扢㌳㐸昰㈵挵㐸挹慡挱ㄹ敥〸㝣搸〸搳挸㈳戰㈶㤳っ㙥晢愹ㄹ㝣愲敡ㄷ㑢〹づて㔷戲昱ㄲ㐴戵㉤㙤摢慥㤶〲㤰㔱愰搴㡦㈰㠲㕡戶攷愴㥢捦戱改扢㤰扤攵㠸㔹㜰捡㙥搹昰〶㘶㄰摥ㅤ攰ㄷ㘶〶㙣㥥㘱攵昹㐶愱㜶〵㜶愲晢㙥戴㌹㍡〵㠱㝤㔴㜸ㅦ㔴搴㤱㌱㠴戵挵㉣昸戵㔱㕦㈴㤰㐴敤攰㥥㘷摣㔱搱㑢昸㐰㜵ち㕥㑤㡦㔹敢㐲搹昹扥攵挶扢ㄸ摣㍡摣挶扡ㅤ㥥ㅦ㔱捡㈱っ㈶㤷㜰昷㍤摣搷挶㍤愸慦ㅢ慣捤㘵捤昶扣㙢搹搴て㠱搳戵㡤㔲㑦㌲ㅣ㤳摦ㅤ㘷戵㝢〸ㄱ攷愱㜷㜴敤慥㔸昶搶て㍡て㍥摢愶换㙢戰〴㐷搹ㅡ攲摣㥦㐱㔳攵㔶〲晣戴㝣㤰攰㡢㐲㝦摥㉤㑣㍣㡢㘵㤱〱㤰㑥愴㜵㠰搶㔴晤扤㤵愸㕡攱搱㠲㔴㤸㔵扥㡢㜲敥㤲扦摡㈲昳㜰搴㤰㐷〸愴戵愸攴㔶㜸㠴㤰攳㍦㡤〶搵昱攷㤱摢㝡晣㙦慦㌸㍥㤵扦㕣㕦戴晦扥㔰㜹㘸㈷㌹昴㈹㠲ㄲ㠱〵搰ㄷ搶散愵㔸愴慣㐹晢㐱㠴㔷づ㈰㡤攷て挱扦㙦ㅥ㜸晤㌵㍥晦㍣愰㐸㐱㠸愲晡㔵㔰㄰捡㔵㍣ㅥ㕤挵㈲㜲㕢慦攲ㅢ㉢慤愲㡦㌲㤲㌳搱ㅣ㠰㥥づ㠵戴㈲㔷攵㈲挱つ攵㑦㤱〸㐵愲㙥ㄶ㝤㐴慣㙣㕢㐱〲㙤戹昳戲敤ㄲㄲ㘱摢ㄴ㌷㈲收ㄳㅥ㘹ㅦ昱捡㈳扤㌶㘹摦敤㥡昶戵㘲挶ち晣慤敢㐲㌶㘰㐹晣㈶戶愵㐸㑦户ㄹ换㔷ㅥぢㄱ㜳昸㜰昸㝤㤴ㅡ㐴㤷㐰ㄸ扥㐵㑡㐲攲㐶㉡㕦づ㉢扦昸㔲捤㌹㡡〲㍣愰ㅥ扦㌲〹㑥㔶㝥㌴慣扣ㅢ摦㕥挹㍡〹摥ㄵ攰昳㘶㔸㤹㠴㈹㉢㍦ㄲ㔶晥挷敥敤搵捡㈱ㅤ晡㍤愷㐸㈴㌱戶慥戴晥㈳摦㘱昳㔰㥤㌲愸㍦扢っ㍦㥢㤲㔳〶㠹㑢㔲㠳㜶攳摡㠷㠳㉦愱㈷㜱㡢〹㤷㍤㈰㘴晤晦㄰㘱〲户㥢挶㜴㑦挷㠷捥㑢〸㉢㍢㥡㝣㘳攳戴㌱攵㈰愳搳㤸㜰㜱愶㉡慥㉢ㄲ㠱㌹㤰昴昷㜷ㄵ昷㝢㡣改㔸摢㡦㌰ㅣ愶昲戶㐸㝢捡㐳㠶㔰㤲捡㐳㈱㘶ㄳ㘷㙢㌴愳㝤づ挸㠱㤸〴㘴㐲晢㍣愰ㅦ㜲搹挲㡣㍥昲扦㘴敥戳㐸㘸てㄲ㝣ㄱ㈰慢㤰搹㐹〷改㉦〱昴㠶晦ㅤ挵挰㤲昴㤷愸捡〳攱㘰㔱㌲搲ㅥ㘶㠳㐷〰㍡攰愸㔵〲㈲捣㙡㡦㈲㈷㍡㈸〵㠷ㅣ昴㌱ㄶ㝣㠵攰慢〰搹ㄴ㈷扢收㕤攳㥡摡搴㕣㕦㐳㔳㠵㕢㈱攵搸搷㠳〴㕦㔲㘷〱㙥㘹㙤㉢昳㈸ㅣ㝥扥㡦愰㘶摤㜷晡〷昱摤晤㌲ㄷ摤㠱晦㜶㈴㈵つ晢愴晡昱昶晡㈲ㄳ搰㈶㤷㍦〷㥢晤㍥晡攱扡㙡㌶㈶㝢晣〴㝥ㄹ㌵慤㍣㠸㝦捦攲愷摣㠷ㄱ㌸ち㌵㙤〶㙥ㄶ搲㠰㉣㔸っち愸戲戴挷〱ㄴ攲㤸㜸搲㥥攰ㅢ㔱换晥戵㙦〶〹扥㈸挴敢㔹㈶㑡㐱昳㜰㐰攲㕡ㄶ㥣㙡ㄸ㤰昸㤷〵㈷愳〳㍥㠹㕣㐵㈲ぢ㠹㝡慤㐴愴㈵㤹晢ㄴ㐰㑦㐷㉦攷㐶㉤愷㥥㔱ち昷ㄶ敦扤昷敤摥攴挰㡥攴愷㙥敤㝥敡捤摦扤昵挴ㅢ㥦摥晦昷㜷㥥㜹收㡤扦㍥昱摡㍢慦捥敤晦捤㜳捦晤敡戶敦扦昶搶㘶攳㔹昵愵户㈷㥦㝤㘰攸搴〳昷ㄹ挷慦㍦昴挰㕤㈷敦ㄸ㥡㍥㙦戰愳愳戳昳㥡晥摦㕥㜰㙤摦搹晢㕥㔶㝥昹愷㙤戶㈲㤷换〱㡦〱㠴㑦ㅦ㤷㉤愷昱ㅤ㈴㌰つ捥昸㐳㥤〶㤷㝢ㄶ㍦愵ㄸ㙣搴〸㕥㌲昰㘹㜰〲戲愰㔰㕦搰昵ㅦ㘳㈶戱ㅦ</t>
  </si>
  <si>
    <t>Decisioneering:7.0.0.0</t>
  </si>
  <si>
    <t>5a291ff4-1be3-4911-acbb-61f5304d1d7b</t>
  </si>
  <si>
    <t>CB_Block_7.0.0.0:1</t>
  </si>
  <si>
    <t>㜸〱敤㕣㕢㙣ㅣ搵ㄹ摥ㄹ敦慥㜷搶㜶㙣攲〴〸㔷㜳扦㌸㉣㜱挰〵㑡搳攰㑢㉥〶㈷㜱㘲㈷ㄴ㔱扡㡣㜷捦搸㤳散捣㍡㌳戳㑥㑣㔳ㅡ㕡捡愵ㄷ㔵㔰愹㉤㤴戶㠸㈲㐴㕦㉡搱〷〴㉤㝤愸㔴愹㔵〵㔵ㅦ㄰㔲ㅦ㕡㔱㔴戵て慤慡㐸㝤攱㠱㡡㝥摦㤹㤹摤搹㕤敦搸㉣搰㍡㤵㈷搹㍦㘷捥晤㥣晦㝡晥晦㑣ㄲ㑡㈲㤱㜸ㅦて晦攵㤳㘴攲愲改㈵搷ㄳ㔶㙥慣㕣㉡㠹㠲㘷㤶㙤㌷㌷攲㌸晡搲愴改㝡ㅤ愸㤰捥㥢㈸㜷㔳㜹搷㝣㐰㘴昲㡢挲㜱㔱㈹㤵㐸㘴㌲㥡㡡㜲㜶挲㕦㕦昸愲戱㔵㜷ㄲ㘰㘶㙣昴挰散㔱昴㍡敤㤵ㅤ戱㜵攰㠸摦㜶挷搰㔰㙥㈸㌷扣敤㤶敤戹㙤㕢〷挶㉡㈵慦攲㠸ㅤ戶愸㜸㡥㕥摡㍡㌰㔵㤹㉤㤹㠵扢挴搲㑣昹㤸戰㜷㠸搹㙤㌷捤敡㌷摦㍡㜴昳昰戰㜱摢㙤户㜶㘳攸挴晥戱搱㈹㐷ㄸ敥㐷搴㘷㡡㔳扥㜹㕣ㄴ㑣慥㑤〸挷戴攷㜲㘳愳昸ㅢ㤹㍦摥㙥挹㑤捦ぢ攱㜱㘸攱〸扢㈰㕣つつ扢慣ㄱ搷慤㔸ぢ摣㍣捤摡㡤愵ㄶ㜴搷㑢㔹㘳愲㔴搲慣戰搷㡣㜵〰㝢㔷搲㤷扡慤㘹㘱扢愶㘷㉥㥡摥㔲摡㥡㐱㐷挵ㅥ敢戰㉢づ改昶㥣搸慦㕢㈲㘵敤愹㤸挵愴晦㈴㍡慥〹扢㠸㑥㑣㉥㍦㌷攲㕡㘳昳扡㈳㘷攴㜲㘳㘲敡敥㜶ち昵㜵慦㘸摤㉦愷㉥㐷㘰㥦㔷戵慥㠷㤲㈳扡㔳慤㌹搸扡㘶戰昸晡ㄹ摣搸扡㝥㘴㡦敡摢㕣搷扡㡤摣捡晡摡㑡㔷㐰摦㜲㐷戱ㄸ㉤㑤搰㐹㤰㈱㈰〲戵㉣㐱ㄷ㐱㌷㠰㤲晣ㄷ戸㈴摡㤰㐵㙡㕥㔷昳戳㙡扥愰收㡢㙡㕥愸㜹㐳捤捦愹昹㜹㌵㙦慡昹愳㙡晥ㄸ敡㠴㑦愶戳㔳つ㥥ㅢㅥ㝢昱㑦㙦㍤晦敤挹ㅦ晤晢挱挲昰つ㡦攷扡㌷愰搲挱㘰㔲攳㡥㝥〲愴㔶愳㘲㜰〴晦慣捣ㄵ㘰ち㘳搸戸挵ㄸㅡ㉡づ㙦搳㙦搲㔳㕣㔶っ昲敢〸愵て㜵扢㡤扢㑤扢㔸㍥㈱㜱㜷搱愸敥㡡摡挶つ〶㘵愳攵㡡㕤㜴㉦㕣扥㜰摡搳㍤㜱㐱㘳㔹慤㤳愶㘶搳㘰㉢攱捡昱㉥㘹㙣㜶㐴㉦㔵挴挸㐹搳㉦扥戸愱搸㥡㜲捡戳慤㑢㜷㍢攲㜸戵戴㘹㐶㈳㄰㙡㡢戲敦愶㔵晡㐵晥扣〶挶收换慥戰攵昴〶慤㈹戳㜰㑣㌸搳㠲㈲㔱ㄴ攵㔲㌷戳㈸攰晡挱〳㌶ㄶち㙥㉤㕥ㅥ捤㌵㜶㥤昴挰捣愲㠸昹㉥〸挷㕢㥡搱㘷㑢攲摣扡㉡晥㤸㈸搸㔲㤷扤扢㕣愸戸㘳㘵摢㜳捡愵晡㤲㤱攲愲づ㐹㔳摣㔷㉥㡡㘴㌲㈱㠵〲〴㙥㐷㠷愲㈴慥㙦捤ぢㄲㄱㄱㄴ㤳㤱捦慦㈷扢摣㈱慣づ慢㈸〹搲愴㝡攵ち㥤㜱扥㔲挶挴㜰㘰㘴㑤搴ㅦㅣ昴摡ㄵ扡慤㘲敥攳慤慣慡晤挱敡㜷㉤ち摢摢慢摢挵㤲㜰㘲戵㥦挲ㄹ㘹扤〰愹㌳㄰〸㉤㜷㡦慡㑥㌹愹㉣愵㑥㤸㐵㙦㍥㍤㉦捣戹㜹て㜹搰㤰㤹っ户戶改搱捥㐱㤶戶㤱愰ㅦ㈰㥢㑤愴㌷戱㔲㍡㡢㈷㤱愲㜴㡡攱攵㍡㐱捥㜶㜵扣摣㙤散㌶㑢㥥昰㠵㜲慦〱㡣昸㕡㑤愲慦㠷㈴敡攸〵㕦㘱㙣㌲挶㐰愵扡㘹㝢㑢㌵扥㙤攲ㄲ㥦㠸搶㘵挱㥡㤳〵ㄴ〵昵昲㈰㠶搷㐰㌴つ搲㈰扥㜲㠴㠸挸〶㌱㥡ㅤ㍤搷ㄳㄹ敢挷挸〸搴㡦ㄲ㈱㙢㙦㙢㉤㈳㐸散捤㐴捡㐶㉤昹㜱㕤㥡㉤㘷换晢搲㙣㌳㌶㑥㍢㤷攰㍣㠲昳〹戶〰㈸㝦㠵㠴愳㤴㐳扡晥搱㉥挴扢㜶ㄱ挱挵〰㤰㑦ㅡ㘵㑥㈰慡㘸㐳慤挶㡥㘴扤ㅥ搸挹搲㈸昶㐵ㄱ㉤攳慡㥤搹㘳㐹㐴〷㔶攷摡搰戵㐹愹㘳慦㙥㑤㥢搱攵㤰㈲㘳慡㐶搷扡㐲搵攸㐶戰㙡㥢㝡敢㔲㌴搵〶〸㉥〳昰ㄵぢ㡤摤搵㔹昳㌴㈷捦ち㤳挸㌷㠴摡㔴敥〱ㄱ搳晣㡦ㄱ㜰㑤㐷㤷㜵晢㤹愶攰愰㜱搶摢捦㕢㕢昳㜶㠰昴〶㥤戹慥㜳攸㉢晡㠰ㄶ昴攵㘰㉦攵㡦㉤昵换㤵㈸搶慥㈲戸ㅡ愰㐱扦昰攴晤㐱扤〴搲㈴戶㈲㤸摢㐸㡦㡢戴㜰㘷㤶ㄶ㠴搴㍥摤挶㡣敥捣〹て摥㡢㠹㜱搸挱㘵挷ㄱ㈵ㅣ㘸㡢㌲㠳㘷㤷昳敡㌳摤摤㑥搹㘲晥扡㝤散㥥ㄵ㡡㈱㤹㔴㍢ㄲつ昶㜱㡣㥤ㄹ昱㌷㐵㈸㠷晡昷愶搶㐲㈲搲愸㥥扣搸㉥晥㙣戹㉥㐹摡㤰㈴搷㘲㕢戵敢〰㈰㈵㤴户㕡㑡㤴㐱㔶摢㉡慢搵㕢慢昴敥挵㥣㑣ㅡ晣㠷㑤㜲愴换㜷搶㡥挲㜷攰昶㔸搳愶㔵ㄵㄶ㕤搶㤴㜰ち昰㉢㤸㈵㤱昵㕤戲ㄴ㌵敢戲攲㉣㤱ㄵㅤㅤ㑤㘷改ㄸ摦㥡愴㤳〶㈹ㄱ换敤戱㠵㌱攷昰ㅡ㔱搱〵㐹愱ㄲ攳ㄶ慡㑡㈰㔲ㅥ敢慥㡢㤸㌶㐴㑣づㅢ愷摤㐸戰㡤㘰〸㈰昵㍢㐸㥡搵㙥㍣㐳㘱㥤㡢㜴㘷攷昳㠹っ搱㈰摤㠳㙦戴ㄴ㔶㌷㜳㤸㘱㠲㑦〰㌴㤸㍦㜴㍥挶㄰愲㐴㜹㠴㄰㘹㉤㘹挶ㄱ㔳㥣㈰つ㙣㌰㄰㔴ㅡ慢戸㕥搹㘲㔴愹挷ㄸ㉦敦㉦㝢攳愶扢㠰㈸㔴扦ㄱ㈴敥㥥ㄷ㌶愸换㠱敤搳㤰㔷㕥㔸㄰㐵捤㤸㉥㔷㈰摡㈶挶搷挲愱ㅣ敢㠳㉤㈹捦攵慡㠲愷扤戳㌱扡㔰攴㠹ㄸ扥㔶㝡㘲㔷攵昹收愱慦户戶愳㌳愶㔷ㄲ㕤㠶捦㜴㑣㘷っ散㈲愲〶挵㑥㘳㘶摥ㄱ㘲扣挷搸攳㤸挵㤲㘹ぢ㈲〳㌶㈶〳㜵㤳㘲づㄱ㠲愹㌲攳㝦㘵扢挷㤸㜱㜴摢㕤搰ㄹ㑣㕣摡㔸昷㈶㐳㈲㈹㘳搴戴㕤っ㈳戱挸㜴慦㌱㍤㕦㍥㠱㘸㙤挵戲昷攸ぢ敥㥡挰ち㠹摥㝦㈴㙡ㄴ㔵㔱㔵㈵愳㘶摡挵てて攴㠹挴㜶晣㤲〴ㄲ㔷㠹ㄴ晤攵㌱摡㥢㜶㝤㄰㥦愱㥤捥㌹㜵㈳㜲㔴捤散㠸㤵挲攴㔴敤㔶戶戹つ攰捥㍤㠷㈷㙡㔱戹てㄵ慦㑥搱挳ㅦ㈳攳㈵㔹㔴㠳㈰昴捦㙤昰㐹㠵㜹愴ㅣ㜰㈰㌰捥户㐶昲换ㅡ戲づ愹㙦㐳㉤戹ㅢ㔱愴㙥㘳㔲㥦ㄵ㈵挴愲㉤摤摢攰扦搰㡣戵昴㤲ㅢ㤴㡤㤵㉤㑢㈷㘹㤱㉣愷ぢ㍡㈹㜸愴攲㤵昷㤹戶㘶〰㐸晡ぢ戲昴㤳挸搲㑦捡慣㙥攳㄰挳㠲㌲捤扥捡㜳扡㘳㝡昳㤶㔹挸昰㠵愱扢㌵㐱㤳㘰㜲㑡摥昰〹㘵挶㐰㠳㌵㝦ㄸ㈶㥢㥢〳扡㜳㤰愳摣㍡愲ㅦ㤴慢㉡㘹晣㔱摡㜴㉣㐱挰㐸㉦愹㜶㍢㝡㑢挹㥢ㄱ㄰㌹昲㌹ㄳ摥扦㌸昳㐵攴昸㝥㌹㘲㍤㠶㐴攰ㄱ㡣〸㜹扡户搳挶㘱摢昴㠰㍤㘲㙣户改㡤扢㐰㌹〰㤲昲㜸㝢㠱挴㙡愴搱㘰㔵㉢㕣摡㕣㔴愷㈶㉥㘹㉥㡦敡㡤㉢㤷㈹昶㌵㑡㐴㤱慣㔴㐹㙡㤶㘵收戸㤶㔴㡤㈲ㄵ㜷愸㙤㤴㌸户㘹㙤摦㈹㐵㍥㠴㘲㤲㌴㤳搰㜶㐸㐲㐱㤰㤷搴〱ㅤ㐵㝦㝤㍣㜹㐴愲㌵戴〱戲搴㔳㝥㕥㑦㄰づ㥣挰㤵㤳愲挸〶㙦攰敦つ㐱昲㐰挵慢㉢搱㑦昶〷㈵㈳愵搲〱ㅢ㔶㐲㐱㜷㡡㙢㠴愵戱㌶㕦挳㐸敥㙣㔷晢晢摢ㅢ㘱挴㠰つㄹㄲ㠹昱〳㠳つ挱㕣㤱㘸㉡慤戳ㅥ㙥㜵㌵㍢挳户㝤㐲户㈵〶愶扤攲戸㔸㤴㘶㔸捤㤲敦㤷つ慡愷㐵㈹㐷㌵㘳㘴搶㠵㑡昷㈸挷㠳㤴㘴㜰捤㌸㐴户ㄴ㉥㌰㐰散〶愹愹㠲㠷戰㙥戵〳㥥っ搶づ㜶戰㈳㝥搸㠴搶ㄹ㈵㘸㍡㠶㜰敢ㄷ㐱摥㘹ㄳ愳㄰愴㠶㝣晥戹㔳㜹晡㈹㍥㍦摥㤹〸ㄳ〱ㄳ㌱搴ㄵ㘳㍤〰戹搱愸㈴戹愸㍦っ㤶晢㤲㑤ち慤敥㌰㡦㈶㐶て㑤㍥挷挳つㅥ挶戱㝡挹㌶㈵摣㜱昳㑣㘸搳搲搲〶㘳挲㉥㤴㉡㐵㈱㔵㜱㈸慢愵㐶㕥ㄳ昸㤲搷晦㝣㙥㡡搹㤷㘰㔳㈶㜰㤴攲㤲㠹愴昶敤㙥敤搳㘸㉥㠵ㅣ晡昰㘵ㅢ㠳㡦㌱㙥㌹ㄹっ㙢扡愳㐰晢㜰㘳敤昲㠲扣㌸〷㤱搶㤴㐵㔹㌶㠹扢㜸搵〸戲攴戶㐸戵挹昲㘴㤹㌶㝢㈴㙢慦改㘷慤〹ㅣ㘱㥤扥挰㑢愷㘱㡣戴挹ㅤ散㈴㜱㈶㠸散㥥昹愲㝣㑤㥣搹ㄹㄸㅦち攳扢㍣〵㈵戰慢㘰㈴ㅡ摣㙡捤敡㔶ㄸ昹愵攵慤摤〱愰㌰〴㑣㠳ㄶ㌵㝤〳㘷ㄴ改㤵つㅣ〶㈳㘳愲愳搱㐰㉡㘳㤴晤㜰搸〳㘹攰㈶ㅥ愴㘷捡㔰㐲摥㈶㜹㈹㉣扣㤷㌸㘸攱〸㔴㜶捥㙤挸㥣搲㍤㕣㝤戱户㌴㘴㡦ㄴ㡢㌴㜷攱㥦㕢ㄳ㔸挵戵つ摦ㅣ摤搴㜰㈱㑢慥㠹昶摤ㄵつ〵挱㐵挱敤攳戹扤扡㔷㤸㥦昶㤶晣㑢㕢敤㤲㐴敡ㄷ昰㐷㉣㍢㍡㙤收愴捤㑢愸㡢摣晢散㌱扢㝣挲㤶昳㑡戹扣昱㐷㉢㔶敢散攴㈴戳㠹昷昱㐷㍥㙡㈲昵ㅡ㝡㕣捤戴搹㐱捤㐱挲㝥攴攳㑢㠳〱愴㘳攸〴戶㝢昵挶〰改㘴㔳〳㥤㐸㐱戰㑥㈸昶摣㐷㐶㈸捡捦㠱㔶ㄲ㡢㝦㈴挷㥥扦〰搶㔷㝥㠶ㅣ㈲ㅣ敦㠱ㄸ㐹㕤㠶㔴っ敡愴㈰て慥㜷昰㌲挸晦て㤶㐲㙥㕥㤶㥤晥ぢ捣慣扣摡㠸愲㑢㠸愲㔷㥡㔱挴㐰散〷ち㜹㜳昶敢㐷捤㡦晤㕡敦晦昰愸㜹㈷㌰捣㐷㕡㘳〸慡㌱ㄸ㕦㌵〶㍡㥡㡣㠱慢㔰㉣㡤㠱扢搸㠶昱㝡摦ㄸ〸扣ㅤ晢㤰戱戲㌱挰㈸㕥㡣挹ㄷ〹慡㐶ㅣㄸ㍣㙢㥤㙢搱ㄳ戶ㄷ搷㙢㠵㡢挸㍤搴㤳㍢〶摦搳㜹捤搹㔳扡愳㕢㕢㘴晥ㅥ㐷㐰㙤㌹㌳戸慦㉤㥢戰挵〵换㤶挸㐶换㜸㈵㐲㝦晡扡攷㘴㜵户搴㠱㈹晦昱ㅤ昵㑡㐶㐹㝦〸㥦㠸挲ㄳ㐲攲昳㥢㝥戲攷捦て㍣扣㤳昷搲〲㕡㑤㌱㄰摣㑥㜰㥥㤶〳挲户㤱㉢㈱㥢昹昹捤㍥㝣㠸㘴㉥㤴挴愸敥㐸㝢挷搵慣㌰改ㄳ㕥㠴㌰㝤攲㕢ぢ挶㈴㙥㌸昸挶㘴慥挱戱㈹㍦㕦㤲捥挰㕣㘴攲搲㝢ㄷ〶〸㤵㤶㉡慢㑤扢㌲昵㔳㈸㥤て㌸㤱㝡㝢㤰攷㑢㍥㡡昲㔲愳㔶ㅢ愶㔶㤳㘶愲㌲㠸ㅡ愱㤴㐲愴㠱ㄴㄲ㍤戲㌰昴㉦愵搴ㄴㄲ愹ㅣ㐰㑣っ慤㌱㤸换㤳晦扡㄰㄰搵敢㝤㙤㝥慡㠲㕤〴ㄶ㐳慦㝢扢㘷㔷㕡㥤愱㙡㘲㔰㔶㥥㍥づ㈲㈱㡦㈹捣㘰㤴㔶收ㅥ㐲㈲㝣㔲㐳㐸慤摡昱挴㐱㝡㉣㍦挴收㌳㜶捡愲㔷㉤㙢敤戲㉢戸攳〱㍤㤳㤶ち挳摥挸㙣ㅣ㍤㘵㌴捥慦㥡昵戳〸㝢晤㘴戵㔱㔷㔰〴㥤㘵㙦挱昹ㄳ㘱㍥㝥て挴昲挱㕡搷㥢ㅢ㑢愸攳散㑥㉣㤰㍦搸㕦㤷挴㌰㌶㐶㈵挷㐰挲慥慡㔶挶扦〴㍥㡤㈶搲㥥㔷戴㕡㤲㘳㈹ち愳搱㈱㘷㜵愸㑤晡㥦㜱㙡挹㔹㌳慣捤㠰㜵㥤晥㍦㠲㡣ㄵ昵扦挲㈸㥢㐴搹摤㐱㠲㉦㈹㐶㑡㔶っ捥㜰㐷攰挳㐶㤸㐶ㅥ㠱㌵㤹㘴㜰摢㑦㑤攳ㄳ㔵扦㔸㑡㜰㜸戸㤲㡤㤷㈰慡㙤㘹摢㜶戵ㄴ㠰㡣〲愵㕥㠴〸㙡搹㥥㤳㙥㍥挷愶敦㐱昶愶㝤㘶挱㈹扢㘵挳ㅢ㤸㐶㜸㜷㠰㕦㤸ㄹ戰㜹㐶㤴ㄷㅡ㠵摡ㄵ搸㠹敥㝢搱㘶晦〱〸散晤挲晢愸愲㡥㡣㈱慣㉥㘶挱慦㡤晡㈲㠱㈴㙡〷昷ㅣ攳㘰㐵㉦攱〳搵〳昰㙡㝡捣㕡ㄳ捡捥昷㉤㌷摥挵攰搶攱㌶搶㕤昰晣㠸㔲づ㘱㌰戹㠴㝢敦攳扥㌶敥㐱㝤摤㘰㙤㉥㙢戶攷㕤换愶㥥〷㑥㔷㌷㑡㍤挹㜰㑣㝥㜷㥣搵敥㈳㐴㥣㠷摥搱搵扢㘲搹㕢㍦攸㍣昸㙣㥢㉥慦挱ㄲㅣ㘵慢㠸㜳㝦づ㑤㤵㍢〸昰搳昲㐱㠲㉦ち晤㜹户㌳昱㉣㤶㐵〶㐰㍡㤱搶〱㕡㔳昵て㤶愳㙡㠵㐷ぢ㔲㘱㔶昹㍥捡戹㑢晥㙡㡢捣挳㔱㐳ㅥ㈱㤰搶愲㤲㕢攱ㄱ㐲㡥晦㌴ㅡ㔴挷㥦㐳㙥敢昱扦扢散昸㔴晥㜲㝤搱晥晢㐲攵愱ㅤ攵搰挷〸㑡〴ㄶ㐰㕦㔸戳㤷㘲㤱戲㈶敤〷ㄱ㕥摤㠹㌴㥥摦〷晦扥扤昳㡤搷昹晣㘳愷㈲〵㈱㡡敡㔷㐱㐱㈸㔷昱㐴㜴ㄵぢ挸㙤扤㡡㙦㉥户㡡㍥捡㐸捥㐴㜳〰㝡㍡ㄴ搲㡡㕣㤵㡢〴㌷㤴㍦㐵㈲ㄴ㠹扡㔹昴ㄱ戱戲㙤〵〹戴攵捥换戶㡢㐸㠴㙤㔳摣㠸㤸㑦㜸愴㝤挴㉢㡦昴摡愴㝤户㙢摡搷㡡ㄹ㉢昰户慥〹搹㠰㈵昱㥢搸㤶㈲㍤摤㘶㉣㕦㜹㍣㐴捣摥扤攱昷㔱㙡㄰㕤〲㘱昸ㄶ㈹〹㠹ㅢ愹㍣ㄶ㔶㝥改攵㥡㜳ㄴ〵㜸㐰㍤㝥㘵ㄲ㥣慣晣㘸㔸㜹㍢扥扤㤲㜵ㄲ扣㉢挰攷敤戰㌲〹㔳㔶㝥㈴慣晣昷敤㕢慡㤵㐳㍡昴㝢㑥㤱㐸㘲㙣㕤㘹晤㐷扥挳收愱㍡㘵㔰㝦㜶ㄹ㝥㌶㈵愷っㄲ㤷愴〶敤挶戵て〷㕦㐲㑦攲ㄶㄳ㉥㝢㐰挸晡晦㈱挲〴㙥㌷㡤敢㥥㡥て㥤ㄷㄱ㔶㜶㌴昹挶挶㘹攳㠰㠳㡣㑥㘳挲挵㤹慡戸愶㐸〴收㐰搲摦摦ㄵ摣敦㌱愶㘳㙤㍦挲㜰㤸捡摢㈲敤㈹てㄹ㐲㐹㉡て㠷㤸㑤㥣慥搱㡣昶〵㈰〷㘲ㄲ㤰〹敤㐱㐰㍦攴戲㠹ㄹ㝤攴㝦挹摣愷㤱搰ㅥ㈲昸ㄲ㐰㔶㈱戳㤳づ搲㕦〶攸つ晦㍢㡡㠱㐵改㉦㔱㤵㔳攱㘰㔱㌲搲扥挲〶㡦〰㜴挰㔱慢〴㐴㤸搵ㅥ㐵㑥㜴㔰ちづ㌹攸攳㉣昸㉡挱搷〰戲㈹㑥㜶搵扢挶㌵戵愹戹扥㡥愶ち户㐲捡戱㙦〴〹扥愴㑥〳摣摥摡㔶收㔱㌸晣㝣ㅦ㐱捤扡敦昴㜷攱扢晢㈵㉥扡〳晦敤㐸㑡ㅡ昶㐹昵㤳敤昵㐵㈶愰㑤㉥㝦づ㌶晢㐳昴挳㜵搵㙣㑣昶昸㈹晣㌲㙡㕡㜹〸晦㥥挶㑦㌹㡥ㄱ㌸ち㌵㙤〶㙥ㄶ搲㠰㉣㔸〸ち愸戲戴㈷〰ㄴ攲㤸㜸搲㥥攴ㅢ㔱换晥戵㙦〵〹扥㈸挴敢㘹㈶㑡㐱昳㜰㐰攲㕡ㄶㅣ㙢ㄸ㤰昸㤷〵㐷愳〳㝥〷戹㡡㐴ㄶㄲ昵㕡㠹㐸㑢㌲昷㈹㠰㥥㡥㕥捥㡤㕡㑥㍤愹ㄴ敥㉦摥㝦晦扢扤挹㠱ぢ㤲㥦戹愳晢愹户㝦晢捥㤳㙦㝥㜶挷摦摥㝢收㤹㌷晦昲攴敢敦扤㌶扢攳搷捦㍤昷慢㍢㝦昸晡㍢ㅢ㡤㘷搵㤷摦㥤㝣昶搴搰戱㔳挷㡤挳搷敦㌹㜵捦搱㠳㐳㔳攷っ㜶㜴㜴㜶㕥搳晦㥢昳慦敤㍢㝤晣ㄵ攵㤷㝦㌸捦㔶攴㜲㌹攰㈱㠰昰改攳戲攵㌴扥㠷〴愶挱ㄹ㝦慣搳攰㜲㑦攳愷ㄴ㠳㡤ㅡ挵㑢〶㍥つ㑥㐰ㄶㄴ敡ぢ扡晥〳㘸慡戲㝣</t>
  </si>
  <si>
    <t>Cards</t>
  </si>
  <si>
    <t>Annual Spend</t>
  </si>
  <si>
    <t>Total Revenue</t>
  </si>
  <si>
    <t>Complexity</t>
  </si>
  <si>
    <t>Revenue to Company</t>
  </si>
  <si>
    <t>Card Charge</t>
  </si>
  <si>
    <t>Card Issue cost</t>
  </si>
  <si>
    <t>Default Cost</t>
  </si>
  <si>
    <t>Total Costs</t>
  </si>
  <si>
    <t>Total Operations Cost</t>
  </si>
  <si>
    <t>Total Profit</t>
  </si>
  <si>
    <t>Random Number 1</t>
  </si>
  <si>
    <t>Random Number 2</t>
  </si>
  <si>
    <t>Attrition-Year 1 (1=No, 0=Yes)</t>
  </si>
  <si>
    <t>Attrition-Year 2 (1=No, 0=Yes)</t>
  </si>
  <si>
    <t>Random Number 3</t>
  </si>
  <si>
    <t>Attrition-Year 3 (1=No, 0=Yes)</t>
  </si>
  <si>
    <t>Migration Costs</t>
  </si>
  <si>
    <t>Migration cost</t>
  </si>
  <si>
    <t>Annual Spending growth rate</t>
  </si>
  <si>
    <t>㜸〱敤㕣㜹㜴㕢搵㤹搷㤵愵㘷㕤搹㡥ㄵ㐲搸挲㘲戲戰㤹扡㤲戵㔹搰㤰㌸㜶ㄶ搳㙣挴〹㑢愱㤸㈷改扤㔸㐴㑢㤰攴挴㘱㈹戴㠵愱ㅤ搶㠱戶搰ㅥ昶愵㥤昶挰㜴㤹〲愵戴愵敢㘹て敢戴搳㑥换㉣㠵〶㕡㍡㠵攱搰昵搰づ㠵昹晤敥㝢㑦㝥㕡㙣㈷㘹㝡㈶㝦昴搹晡㜴敦㜷扦扢晤敥昶摤敦摥㈷㡦昰㜸㍣㙦攳攱㌷ㅦㅦㅤ㐷㡥敥慡㔴㡤㐲摦㔰㈹㥦㌷㌲搵㕣愹㔸改ㅢ㉣㤷昵㕤㙢㜳㤵㙡ㅢ〴戴戱ㅣ挲㉢晥戱㑡敥㘲㈳㌰戶挳㈸㔷㈰攴昷㜸〲〱改㐵㜸扢晤〹㌹ㅥ挹㔸搲㐷〲㈹㡦搴㐸㈸㈵〳㈴ㄲ愴㌳〸戲㜹㘸挵㠶昴㠵挸㜳戴㕡㉡ㅢ㈷昷㥣㘹愵扣㌴ㄲ改㡢昴挵挳挹晥扥昰挹㍤㐳ㄳ昹敡㐴搹㔸㕡㌴㈶慡㘵㍤㝦㜲捦挶㠹㜴㍥㤷㜹户戱㙢㜳㘹㥢㔱㕣㙡愴挳搱戴ㅥㅢ㠸挴攲㜱㌳㤵ㅡ攸散㐰捡敢㠷㔶㙣㉣ㅢ㘶㘵㝦愵搹挹㌴㌷っ慤攸㕢㙦㔴昷㔷㥡㕤㐸ㄳ㐹づ㤷ち㝡慥戸㥦ㄲ昵ㄳ昹昸戰㤱挹戱㠹っ愳㥣㉢㙥敤㐳戱敢㠰㠶㉦搹㌷㔸愹㑣ㄴ戶戳戵㠷㡣㝣㝥㤳㘱慡愶㈹っ㔷慡ㅢ昵㜲愱搲㔹㈰㝥㐶搹㈸㘶㡣捡㥣挲捡挹㡣㤱户〵㉢㠱挲㤹㝡㜹扤㕥㌰㝣㜴㜴ㄷ慣㌶ㅣ挹ㅡ挵㙡慥扡慢慢戰愵㘲㙣搲㡢㕢つ㡡昸ぢ慢㈷㜲㔹攱昳攱摦搳㜶㝣慢㤲愹㠶㐲㜹ち㐳攳㝡戹慡㝣㙣挲㐸㉢㔹㔷㜷㔱戵愸㉢ㄷ扢㔴㑦㐳㉣戶搹㘸慥昰㙥愳㕣㌴昲捣㠴㉤搹摢㈰愴〰戲摡愱㠶㔴慤㍡㤰ㄷㅤ昶㄰㘱㕤㤸㡢㌶〷㘴挱晡㔲戹㠰づ戹捥搰㡢㑢挳㝤㤱㤳㐷慢搹㘱㘳〷㥣攱㠸散㠶㠰っ㔱㜴㉥挸挲㤱㘲愶㙣攸ㄵ愳㈷㔷散挹攸攵㙣捦㜸㈹㥦㐵㙦敦昹收㈳㍤攷ㄸ㝡戹㈷㈲て㘲㡣㜹㈰挲昷㉡㠶愸㍢㑢挲攱ㅤ搳扤㘳㘹敦㔸挶㍢㤶昵㡥ㄹ摥㌱搳㍢戶搵㍢㌶敥ㅤ换㜹挷㉥昴㡥㙤㠳㡣昳〴摡摢扤昶㜳晢慤敦ㅡ㜹愲攳昵㌵て扥㜴搷戳㔷晣晢挵摦ㄲㅣ㤵㙡㔰捦㠷攳挸晡㉡㠴〷敡敡㜰〸㈴攴愱㈰摡㘱㈰ぢ〶㡢挵〹㍤摦㔳搹㙥ㄴ戳攸㔶㍤㕢换愵㥤搵㜱搶㈰㉡て愷攸ㄱ㈰㐲晣ㅣ㠵㘷〵㥥㍣㙣㐸㕦㜸搹㘹敢㙦㕢㜷捥捤㤱搴㘹㉦〸㑥〵㉡攷㈳㤹㕡㝤捥昵攰ㅤ挵搴㡥〶搱㡥〱㤹ㅤ扣愸散㘱㡣㘳㐱㠴昸愹㥤㝦昶扡晦㕥昸㠳㡥慥昵㌷㍥㜷摥㑦㥥戹㙡㐹挵捦㔹㈸摡慡攵ㅢ㍢搵㉡㑣㐶ㄹ扤㔲戵晢㍢㈷慥晤㍢ㅣ㘶ㅦつ慢捡㤹扦晥㘸㐰㈶晢㘵㌴挸㐵㐴㝦㌱㠸戶㠴㔸㙤㉥㔵搱㑦㌶㤶㑢㘶慥㉡㡦㘳搸昱㈰㐲晣挴㙥㤹㜴㝦㘷㝥戴㍦㜷晡攷㙥扦攱挱挴收攷㜲㠲〸慢㥥㜱㈲ㅣ㌳昶㡣㤳㤸㕡㉦㠸㜶㌲挸散㍤愳㕦扥㠳㌱晡㐰㠴昸扥㥤晦戵扦㝣攰㤸㠱摤㐷㥦㝥摤〹捦晥昶戲㙢扦摥㈶㌸昵愹晣挳㜰捣㍣㈶㈲㑣慥ㅦ㐴㡢㠲捣㌰㈶晡㘵㡣愲㜱㄰㈱㥥戰㜳㕥昸捦て㍥晥挹㐷㍥戰收㜳挷㍤昱搸ㄷ攷扤昶戴攰㔲愸㜲㑥挲㌱㜳捥〳㑣㉥〵愲㥤〲搲㌳晤㘸㔴昳㐹㔸㥥㑡昹㜷㠱〸昱㉤㍢晢ㅢ㡦㝡敥戸敤㕦㍤㘸挵愳㑢㕦扦攷㥢攲扣㍦㜷㥥㠶攰㌳散戹㙤戸慣敦挴戰㥥㕡㠸戰晡昲㙦昶ㄵㄸぢ戰ㄹ㌷㤳㘶㈴㤲㡤㠷昵愸敥攷攴户愷㔳㍤攷挸㑥昳慣㕣㌱㕢摡愹收晥㈳㔷㘰㥥㥣敡晣扤㜶搸㡡搲㐴㌱㕢㔹搰㍡㜰戴慡㔷㡤㈳ㅡ挳愶ㄲ㘹㡡㌶㡡㤵搱愸愸晣㡥㙥㡣㜶愶㥥㥦㌰〶㈷㜳㔶昰㔱つ挱㔸ㄷ㑢改改㐳㔷㤵㡤㡢㙡愱㑤㈵ㅡ㠴㝡戵㐳愵摤㔴㑢㉢挸㉡㔷捦搰㜸愹㘲ㄴ㔵昱㝡ぢㅢ㜳㤹㙤㐶㜹搴愰㜲㘶㘴㔵㔵攷㌳挸㕥㥣㝢㌷ㄴ㔱㔱㉣户搹㠵㙥慥戹㜲戲㡡㠹摡挸愲扣摢㡤㜲㜵搷㘶㍤㥤㌷づ愹ㄳ戱昲㐴挰攱㜵散㔵愵捣㐴㘵愸㔴慣㤶㑢昹晡㤰挱散づㅤち㐱㜶㕤㈹㙢㘰㍤昷昱昱〸㑦㕢㥢㄰㥥㤳㕡㑤慤㑣户搲愷ㅡ挲搵挴㕣捦づ慢敦㜶㝤㥢㔰㍢搴㈲㙦戰㑦㝡ㄷ捦㤲㤸㑡㤷挹㥣㌸扤愰慢㑥搴㘴㈹㝤挲昴搲慡㡣戵㤶晢敢ち㝢扤昳散摡慦摣〱愵㘹㡤㕥捣收㡤昲㡣㝡戸㘰㠹攴㌲㄰晦搷㌱㥡愷㐵㡦换扢㤸ㄴ扢晣㍢㜳搹敡戸㌶㙥攴戶㡥㔷挱㠳慥ㅥ〸㄰摡愶㐷づ㠲㈵㔷㤰っ㠱〴㠳ㅥ㙤㤸㐲㕡㔰慥戴晣㝥㡥搱扤㔷挷戸ㅢ㤰㑡晤㠳慥㕥昱ㄷ戰慣㔶摡摡㕡搵㜲㡤㕥ㄹ慦戲㝢捥ㄸ㐸挵㑢慥㈲㔹つ攲愷扥㌴慢戶挷㤹挸㐷愵戶慢㌰㙣㤸㍡戶ㄲ㙡㜴ぢ摤㕦戰戴搳㘱愳㤲㤱㔴㘳㐷㌰㔶㈶㌵戸㌰昸㍢ぢ散晤挶㘴㜵㔸慦敡敤〵㈸挴㘸㈵〹愱㕥ㄵ换㜲㌱㘶㤷攲㌹戱㠳戶て㈹㠴㤴搳㤵㑡㠷㘲㔸㈹㘱攰㘰扣㜸摡㙣㍡㜳㈵㔰㜶㉥搲㕡㘳㐷慦㔷㙣愱㙦㘷㔷ㅢ挵捤扢戶ㅢㄵ㡡〷戴ㄹ愱㙣ㅣ㕥㑣㙣㐳㈶扤愵㥡换㔷晡㔰搲搵攵搲挴昶晤㤹づ搳㤲㙢㐰㥣挷晦〸㝡昱㥥搷㠹晢搴昶ㅤ㙣㥢戱㌱㑦㠰愹㤱㈳愹㕢㑢昶㔶㈴昶㌶扥搴㈳搷攲㉢㌸㔳㤸㥦㙡昶摥㙣〲愸扡㜶ㄶ㠰搰收戲愱戶㌵〱攵〱摡㕤㠵戳㑡攵㙤改㔲㘹ㅢ晢搳ㅣ攵慢㡣ㅢ㐶㤵㕢㠵づ㝢㙢愴戶㐰㐲戴戵搵㈹昵慥㍤〵户㠲摡㐶㤰慥挱㝣扥挷㐹戱愲㥤〱㔶ㅢ㌶㉤摡㈶㌸扡㠷〷搷㡤つ㜱ㄳ搱摦㌷㤹慦㑣㡡〷㔱㘹㙡摡扦㍢收挴昷扣戸㘰敥挸〳㡦改扦て慦㍢敡ㄲ昱㠰ㅤ搰愴晣㔳愳㔷㍢㤳㉤㜰㠸捦㐰㡣㤳〹摣昵㡦㍣ぢ㝥㜹㌶挹㌹㈰㤸ㄲㄴ挸㤸ㄱ捥戵扣㠲扢〲捥ち昲㍣㤲昷㠲〸㙥〱搴ㅥ收㝣㌸㥣㐷摣㡤昴搹搴慡戹戸㡤㘸㙥慥㌴戸㐱㌹㐳㤸攰挶㠲㑤㈶〹㤱㈴㈸㤲㠰㠸㕢㤰㜰㑢〰㍥㘶〷㌴敤㐱戸戳㔰〰㙣㘳晣㡦㐰慣㌵〰〵收㔱㈴㈹㠱戸〰戸挸昲㡡愳昱慤〰㈸㔳愸〲㈲㝡㐰ㄴ〰㙡扥㠵㠷㡦戸〶㜹搴〰攰㜶愶ㄹ㠰㐹㜰㠳㜲㠶㌰㜱㉣㈴㕡〱昰晥改〰戸挲づ㘸摡〴㉤㐲㑡㌳愸㘶㜵晢㡥㠳㈱㕢愷㥡㜵㥡慢㜲昹慡㔱㔶慢㙦户㠹㉦换捥愰晣㕤搴㌸捡㝡挶摡挱ㅦ㙣づ㐱改㠰㘱愳扡㙢㑡つ㙢㔲㝡㉣㥤攰㙦慡摤〱愷摡㈹挵慥㑥扤㥢㐱㜵㐲愷㘹㔰敥㘶ㄶ㜶㜵㈲㙡㌵㉤㈷㘲搵愵晡㤰㜲㝤㈷愳㝣攳慡愱慣㌷㌵㜹㜷㈷愴㜴㜸㝡㤵㡦㥤扤戹㤳㌲搲戴敡搵摦㤴搳㔶㐶㘲㑢㌹㝤㍦㠰㤳ㅦ㈰昹㈰挹㤵㈴㔷㠱㠸㡢敤㘹㤶ぢ捤㈷昰戹ㅢ㑡敡捦㤵㜶㜸㌵㘵㍥㐴昲㘱㄰搷㌴㝢つ扣摡戵㈰摤㡥㌱愶挷敡㘲㐱㡦㔸っ戶㥡㝡慦㠳㐳㕥て搲㜹〳挸晡㌵㐶ㅥㅢ㥤晤㘵昲昵搳㜰㌱戳㙡㠶晥挳昹晥㤰挲攸慥㘲㘶扣㕣㉡挲㍣㑥㡤㜱㌰〳㥢㘹㐵攸㕡㘱㙤㘹㘸愲慡ㄵ搶攴昰搵㔹搸㘴㙣㌷昴敡㄰㌶戲㔰㐷搷挲挰愴㤴捤㤱散攴晦愷㌲敡㐱㘳愰㡤戰㍥㍢晡愸㘸ㅣ扤㤶㕡㘸挳摢㌷㕣㠲晤摤㔰〷〴㠴㕤搳戰戱㌸〰戵㑤㡦扣ㄱ愵扢昳搷㥦㌹㜵挹敤㥦㝤摢晥扥ㅣ㍤㔱㍤㤲㠶慡收㤵昸㘶㜰㠳㌳㠵〹㕡戲㙡㉢戱㜶㉢㝣㙤攸〶㤶㍡㘲㈲改㤶敡㠸㘱〷㌴ㄹ扥㘸捥㔲敡挸㙤㜰㠸っ挴㕡慢㈳㜷㈰㔸摥㐹㜲ㄷ㠸㙢㥣摣㘳㜹㐵㉦扥搵㤸戸ㄷづ㜹ㅦ㠸愰攱㑢愹㈳昷挳攱㍣攲㍤挸愳愶㡥㥣っ㜶㌳〸㥦〶㌷㈸㘷〸ㄳ㌴愷搵㐰㜰改㘳ㅢ愷〳㘰㠳ㅤ搰㘴㜹㡢㈰㈵〵挰ㄷ攰㄰敢愶〵攰㡢〸㤶て㤱㍣っ攲〲攰㑢㤶㔷昴攳㕢〱昰㈸㠵扥っ㈲㘲㈰ち㠰挷攰㜰ㅥ㌱散〶㈰ち㜶㌳〰㡦㠳ㅢ㤴㌳㠴〹㕡昵㕡〱㜰捡㜴〰愴散㠰㈶〳攰〰㔲㔲〰㝣てづ㤱㥣ㄶ㠰㈷㄰㉣㥦㈴㜹ち挴〵挰㌳㤶㔷搰㌲愸〰㜸㤶㐲晦〲㈲㘸〱㔴〰㝣ㅦづ攷ㄱ㝤㙥〰㘸㑡㙣〶攰㐷攰〶攵っ㘱㠲㜶挵㔶〰㉣㥥づ㠰㐵㜶㐰愳〹搲扦っ㈹敤愵改㐸㥡㘷收㡣㥤摣敢捥㌱㜱搶㌴㌴㔱愹㤶搴挶扣换ㅣ㉥慤㉦㔵㠷㜳㤵敤㜹㝤搷㍣搳㜶㥣㌵㙥ㄴ㘱㌶㉢挳㝡搶挰㉢㙤摦㙥㘴愵㌹㕡㥡㈸㘷㡣㤱攱〳挱慣〶㌸搰㜴捡愲收ㄵ㜸昶捤㔲㠴〹㕤愰㤷攰昱昸〷㤱㘰攳㠶摦愵㌳㑤愹攷散㍥摤㔳㠸㙥捥㔵昳㐶㠷愹挲㤵㍢㘰〲㐵搸㈲戳敤收收㜱㙣㠴㠷扢捣搵攵㕣㌶㥦㉢ㅡ㙣っ愸晣㍣挰㕢㙢㙣㠵摤㜱㘳愹㤲攳攱㘲㤷戹戹慣ㄷ㉢摢㘹㐲挹散㍡愸捥愷㤶㍦扦戹㈲㔷慣㈰ㅢ搵㡡㜴㜷㥢愳攳愵㥤㌸㡤㥥㈸ㄴ㔷敢摢㉢〷㐴慢㘰㝤戴ㅦ搵㌴挲㉢扣㕥ㄱ昰〶昶戵㝤戴㥦㈲戹㜹搶㈱㔸て晡㘹戵㥣㑢㑦㄰㌰㤵ぢ㘷㌳ㅦ㠹㙡㐳㡦㝦〵㕣㌳愸扤㔴㝥㙤㙢㌰㉤㥤㉣㙢摤㠱㔵㑢愳㕢敤㠸㥦ち慦㝣㥥㜱㕥〰㌹㝤昵㤶㤱愹㌳㠰扦攸㈴摥㑦㝢㘲愳㌲搱搸昳㙡㈶搷昹㄰㥥㘳㜵㈱昲搸愳㌰㌲搱ㄳ攸㙢散㤶㐱㔳挹戰㠷捥㤹㜲慥㠲搵慥搳㕣慢愷㡤㍣搴挶㠲㕥㥤㘳㜹戸〵挰㐹㙤挵づㅢ㉡ㄵち㍡扢ㅣ扢敢㘸㐶捦ㅢ〱㜳㜰愲㕡㕡㤷㉢㑡ㄳ㐴昵㑢㥢愵㑦㠲愵㑦㉡㔶愷戹㠹㠷㄰捡捤戴㑡㕢昵㜲慥㍡㕥挸㘵〲昴昰愰攰㠰攸慢㤸㍦㤴㔲〷㐰昹㌸㜳㐹愳㌲㙢愹㜵㘸敥㍥愸搶㠴敥〵〸愳㐷㝢㠵㠶㍦戱㡦㌶㙡捣㍣㙡㐱㤱扢㤱㥡㥦㕡㍥愷㈲昵扣敥摣㍢㜹晤㜲㜰搴攴㈴㔶㔲〰ㅦ昹愲敤愰挷㐷㉢敦㡣〶㑣㥥ㄸ〶搷㤶昴散㉡ㄸㅣ㑡攵㜶晢收㐸〰㑤换愹愶ㅣ愲㐹㜹〸愷ㄴ㌸晤搸㤱挳㐹㝢㠰㡣㔱㈸攸㍥ㅡ愳㌵慢つ㠹㡤挷敦敦〸戴捡㙢挴㐹㙢戱㙤愸㜳摦㡦ㄹ㘹㑡晦搵㌳〶㤶戱戶挱㘰ㅢ愸㝣㠹攴攷㈰㠲挶㙡搶愷㐱攰ㄷㄴ㜸ㄹ挴㑦戳㘸㘳摢搴㕢㜷㘱〳收㐱愱㑦摤戹愰摤㌹〰ㅢ慤㌲㔸晢㔵㐵㍡㕣㠶㘶捤戲㌱〷㥣㡢ㅣ摡㈸㝡戹㤱つ㕡昳㉢户㈷㙣づ慦搷㠷愶搶ㅡ㉤㐱㑤搹㈲戱挲愸愱㉣搰愲ㄳ㐵搰㝥〹㜲ㄲ〷ぢ搲ㅦ摢㠳㕢つ挳㤰挷搲晦㌶扥搴ㄳっ捡㕦搱ㄱㄴ㙢㐱ㅤ㕣ㄶ㤰ㄳ㥣ぢ㉡㕦㈱㜹ㄵ㐴㙣〱愱㜶攰㕡换〴つ㤳㠳攴㘹晦〳戲愷昳愷㌸ㅢ挲㥣㐳攵㙢㈰㠲㌶㑤㑥㑤戵慥晡㍡摣戳㜷㔵摡㍥㔵㔷晤戵敤愰㐷搰〰敡㔴挳搵晥扦〱㕢晥㤶〲㌴㡥戶㄰昸ㅤ〵㝥㑦㠱昳㐱搸〷戴㍦㠰㉣㜲戰㥤晥㝣㌷摡愴戰〱搴㌷㄰ㄷ愰愶㐱㥤捣愸㔶〶㠳ㅣ㈹昲㡦㈴㝦〲ㄱ摢㐰ㅡ㐱愵戱㔳㠱㉡戹㈸愹愷㘱〱ㄲ㕣㤶ㄴ㠰㙦挲㈱㑡㈰㜵〰扥〵挶散〰㕥挴戸昸㐸昶〶〵ㅥ扦换㈰㑥㤱㕤〰㔲㐰戲慢㡡㑡㙢〱㉦〵摡㈸㔰㠵㠰〲㤰搷搹昶扣㜳戶挴㔱㐳ㄲ挰㜱搲㤵愷ぢ挷㜶收ㄹ〰昱扦ㅦ〲㌳㉣㙤搸ㄳ扡㑣㘲㜳㈰慣㤹㕢㡡戹㉡㔶ㅤ㌶昰慡㕣㤵攷㍡㈶〸㥣捡㜶㜵㠴㕡㡤㕣㤱㝡㙢㕡敥㌱捤㐱㜵㙡敦搱捤攱㙥㍤㜸㜱㡢㘰㑢㐳㜶㈹挶戳〹㈹㑤戹㐵ㄹて㈴搵㔹㔸戶っ㕢㝢ㄶ㑢愶户晣戹㜰愷昶昳ㄷ㈸摡㙡㉣㝡㘴㤰摤㐶攰て㐳戱〳㙥敡摤ㅦ㤸戵㡢㌴ㄸ㐲㠳搴扤㉤㕥㤷㙤㘹ㅦ㈹㔶戰㝡〵㙤ㅦ㜴㤳㌹戶㜳挳㐴戵㉥㐴㥦㥣㘷㠷攰〴㘹㐳ㄱㅡ㈵慦㤹ㅤ㈰敡〸㠰戰戴㘶愵㔹散攳㡥〶㠹昰㜱㈹ㄱ搸愳㜶摡㔸㝦㄰㈱㝢㘳㐷收㤸敥㈲摣㌵昳㜲㠰㍥㕥攵㔳慤㘰㕤攵㔳摢换㡤〶昶㠶戸搹㤸㌷收愹〸㌵慦㕡㝡愵㌹㤸慥㘰慢㔲愵ㅥ㙡扢搴㐰㤷收㈶㈳慦昳扡〷搴㐶摢戵㌱㔳挵愹㐹㉤〱㕥攵㌸㜰㕡〸㠸昸散㔶ㄲ慡㥤戴ㄹ收户晡㑡㜰っ敤㘳慢愲晤㑣昵扣戶㑣㝣攲攳㝣㍥扤捣攳㌸散つ散㤵㐸㝥㠶摤て收摡㐶愳晦㍣攷㉣捡㥡攱搴攴搵改昰戸㐵敡攲㔶戶㕣挵㝤㈷㕥昲敢收搰挹㐳㠷慣收戰ㅢ挸敦㥡㘳㐲戳挹㑦㘴つ戵㤵㜰收㙣戵愳㌸㈰摡㑢㕤摢戶摡㙡〶㕣㙣㔰㐶㜰㜷摢戹晦〲㔵㝣ㅦ摢㐹㜶愱愵搴㘴㠷㌴㠲戲摢ㅥ㜷㔷愱㘹昶晡㠴㠵ㄷ㌹づ㥡㍡ㅦ㔴㜷㠵㌱戵㌵戱㌸愷搱㑣㕥㍢愴㔱㈳捥㈵戶戶戴戶㐴㝢㠴㡢戵㈶㘷戱づ㠸㜶㐲㍤慤㠹㑦搳戰愱摡㐷攴㤹挸㠵㘷て昲ぢ戳摦攵㤵㙢㍥㝦昱㔱㠷敤㕥㘶㤹㜷㍣攲㙡㜰㔵愰㌲㕢㜳ㄱ昲㔰㜹昳㤲㘰ㄹ挲㐲㈴㍥〴㤷㔲摥收㈲㔰昰愴挵㔲摥慣昶㤴昳挰㥤㕤㜹扢〶搱㈰攸㤱〷㌳ㄱ摢㈳㜸〴攳㈸㙦㜰㈲挳㌶㔰㌹ㅦ〲昲㄰ち㕥摦㕡攰㔰ちㅣ〶攲扦ㄱ〲㡤ㄳ捤戴〷づ㑣摣㕦攰㈶㈶㔰攰㘶づ挳㔴挳㕤ㅤㅣ愸㐰捤搵㍡〲㌷㌰昳挳㤱散搳㑦㍤戵ㄴ㙥㡦戸ㄹ挴㈹㈰愷㈹㕢㈱㍥㠲昹㉦〰ㄱ戴扣㌷㉡挴㜷㠰㌷㠸㡦㘷㝡㠵昸㑥㠴㉡㑣㡦㘲㈲㜷挱㘷㘱㙡㙦㝥㡦〱㜷㜶㑣敦㐱㌴〸㝡㘴てㄳ戱㍤攲㕥㌸㥣㈲㝢攱戶㌱㍤ㄶ〲㜲㈱〵敦㙢㉤戰㠸〲㡢㈹㐰㡢扦㔲㠸㤷挰户攷ち㜱㝦慢㡤挵昱㐸〲ち㌱て〵㥣㐲戹ㄴ攲ㄳ㤸攷㠹捣昳ぢ㄰㘸挴㤱㔶晢㐱㝣㍣㤲扢㌵昵戰㕢扡㉣㕢攲㈱昸ㄵ㡥扤㑣㠴挶晤㍡ㅣ摦〱敥散㌸㝥〹搱㈰㠸㝢扥㑣挴昶〸㥥〴㌸㐵㜶攱昸㑥〸挸㌰〵㜹㑡搰㐲㈰㐲㠱㝥ち昰攰㐰攱ㄸ㠵㙦て㜶㘶㉤〱㡣㈳㉥〰㝣摣㤵㤹ぢ挰〴㌳㑢㌲戳敦㐱愰ㄱ㐰㕡晤〷昱㤹〱挰㈷ㄱ慡〰㑣㌱ㄱㅥづ搴〱㜸㉡戸戳〳昸っ愲㐱㄰昷㠵㤹㠸敤ㄱ捦挲搱〲㥦愵㄰㤰愷㔱㤰愷っ㉤〴㌰㌷㜹攴㜲ち昰攰㐱〱㌸〸摦〹戳㙦㙤敤慢换㉤㡣〶㐳㐸〰㈸晥挸㤵㘳㤴ㅣ换㘸㌰捣ㅣ㔷㌲挷攷挱愴愸㕣㐵ㅦㅣ㙤昸昸㜷㠳㌴㥡㔸㥡捣㕦㍥〸㐱搳㠶㈱㙣戴扡㉢て攳㈳㥤㌴戹㔸㉥捥㌷㔶㌰っ㐱愵㌲搶㘰㕦攳㌵㠱㕡摣搳㤰㔴挷挱つ㌷㕣㔵㌴㠶扣㠰㡦晦搱户㥡㙦㜱搶攲戳攰㔳搷摤ㄸ㠷㡦戶〶晣㠳搷攵㌲攵㔲愵㘴㔶㝢㐶㘱㔸敦攱㡤㘱ㄳ㡢昰愰晦ㄱ愴搸㌲㑦㔶捣㔷攴换㌸㍢㜸㠳㉥戸慤㔸摡㔹㔴愵昱㔷㜸㜱㥡戹挹昶㜶㘶挳愵㔹㍤㡢〰㕥攸㐵㌸ㄹ㔹㥥づ㤱慥戶搰㑢㜰㜳㈴㘹敦㠶㝦挹搰㡡愱㑤㘳愹㠱㔴㈴摤慦㥢攱㐴㌸ㅤ㑢㈴〶㔲攱㙣㌶ㄲ㑦愴愳攱㜴㝦㈲ㄵ捥㘸㙢㙢愲戱㘴㈴㤹㑥愴㔳愶慥ㅢ戱㜸搸㐸愵㈲攱戸愹愷晡ㄳ搹㜸扦㤹搶㐳㌴㤷㌱㜹戹づ㜱攴㝡㤰搰㉦ㅣ搶〶戲㌶㤲昵戲挳慡㐹昹㘹㔱摡㔳㔳ㄶ敢㈳搲㈲㈳戲挲昰戵户㌷敤ㄲ㥢㑣㘰戵㍢㤵㥡㐶ぢ㤸晦㐱挰摣戸戵㙣ㅤ〹愵㜵戵㈲㈳戳㌳捡捤慣捡ㄶ㤰㘰攸ㄵ昸㔹㈰敤㑣㜸てㅡ㕡㌱㠶扢㝥捥敤㍦昶㍣敤㉣昰攷㠲㕦晦㡡㤵㜶㌶搸㥤㘰㉢㠵㘸ㄳ慥㔸㙢攷㠰㌳〷ㅣ搷㔱㐰㠸㔶㌴搵㝣㥢㤸敤戹㤰㔰㙦㈴愹㜷㤳挴㙢攰㠱攳㤱攷㠳搲愱㍥戴㠴㜱戰㠸扢㔱㑢㜶㔱戸㍤摡〵〸㥢戶摦㠹㍢㈱挶扥㔷摦㜷㘸㈴㔳㤹愷ㄱㄹ㝤攷㌷昰慢扥㤳㠱摦敡㍢改㙣㍡㤵㌱㡤㠱㘴挲ㄸ㠸㐵㈲㠹㜴㉣㤹㑡㐶捣㤴ㄹ㡢挵㤲改㜰㐴换搶㐴㤳㤱㔴㝦㌲㥢搲㤳㤹昴㐰㉣㥤㐰㙦㐹挷㤳改捣㐰㉣㤱㠹ㅢ晤㐹㍤㐴㔳㥢敡㍢散捤搲〴〹搱挲愶㔸㕢挹ㅡ㈷㡢昶戶㝡㈹㐱挳ㄹ晢㡦昸㈸慡挰戶㔵㙤㤴㘷㤴〲㐸㌰㐴摢㤹慡〸摢㐸ㄲ㜹㐹戰㈵㥢㈶㐴㥢摡ㄴ挴扣ㄵ㈹㜹挷㔲㑥㈰㔰㈸㕢ㄹ㝤㍢攸㠳㐳㝤摥㠲㘳㌷㍤ㅦ㐶㘶づ挴㤲㐳㥢愳㔸㕣つ㙥㌳㥡㙣〷㤵捦挵㤰〳㥡㑣㡡ㄵ搱㉥㠱挳㐲㌳ㅥ捤㈴㌲㠰㉦ㄲ㑦改戱ㄴ戰ち㘷愳〳搹愴㘱㈴挲〳搱㘴㉡慡㕤㕡ㄳㅤ挸㘶戳愹㐴㈴ㄵ㡦㐴挲戱㠴摥㥦㑥挷戳搱慣愱㘷挲挹㜸㌲㤱㠹㠴㘸㜷㔳㌸㕤〶㠷㝣ㅦ㐸挸敢戰愶㐶㈲㡤㙦昵㔲搸㌷摡㘸㕥收㐶昳㑡㜰攵㔵㈰挱㄰㉤㘸搳愲ㄹ㜰〲㔵㠷㍤ㅡ昵㤳扣戰㈹慦〳摦㑦ㄳ㑢攳戸㜳ㅤ㈶戹㑣㍡搰〵㍤㈱㤷㥤㑤㡤攰戹收ㄹ㜸㝢つ敦㈷㙥挰㘶慦㑡搶㠱戰㐵昰㔹㕢敥㔹㈷㉦㔵㠵㜳摦换㌹愴ㄱ㠳晡戹挷慥㥢扡〴扥㙦ㅢ㡥愰扦㡣戶摢戳㕣搰㈴㉤㘶戸愰扣〱〱摣㜹搰ㄴ㐶ㄹ㜹㈳愹晤〸ㅡ㙤㥡戸晥㉥戰昶㝣㌷换昸昳愶㑥㘴㜸昶搶㥢挷挶㝥て㡥㍡晦㠱搹㜷㤳㈰㡤晡㤲愹つㄲ戹㌷摢挱㥣っ〴㌷㐸㙡挴收㕤㈳㔶晢㈸戸搳㑦㡡ㄷ戶ㅣ挶摣㍢愹摥㝦ぢㅣㄸ挶昳昱挵㈷㜴㠸攳㌸搴㜱㜰㜳挴愷㥢摢ㄹ㑥慤㥡昲敥㐷ㄲ攲㈶㐸捤㜶㙡㍥㔳㌳㥢㥡搴戸㉦㔲晣㐵挸㑤扤搷㈷㙦〷㑢愸慤づ㔹㜷搰〷㠷晡㜰慢愳搰搱㕤攸㑣捤㘷㘳㉤㠱攸㐱㈴〵挴㍤㜰〰〸㙥㙥㌸㤵㘸昷挲㘱捤㘷㐶㍣ㄹ㌷〶㌲愹㘸㈲㥥㡡㐵㘲㘹㍤ㄹ〹㘷〶㈲㠹㔸搴ㄸ㌰〶挲晤摡㝤㌵搱㔴挲捣挴愳㐶㑡捦㈴戲㌱㈳ㅣㅢ攸㡦昷㈷㈲㤹㘸㌴㘹㘶晢㤳〳㤹搰㐲㍢㜹㜹㍦ㅣ昲㤳㈰愱㐵づ㙢㙡㍥㕢散戰㙡㔲㠲扢ㅦ戵㍡㙣㐱㌵㙡慢挳〳攰捡〷㐱㠲愱ㄳ㐰愷㥤捦戸㌱㔲㠱㙡㍥敢㈵㜴㈷㤱㍣〴扥㔰ㅢㅥ晡ㅥ愶てづ昵㜹〷愸㐲㜳挴㡤收〵っ攳敡戰扡㈵㥡摣昶愸㝣扥っ〷搰㝣㈷扥ㄴ㥡㡦挱㘱愱愹ㅢ搱㔴㜸㈰搹ㅦ换挶攳戱㑣㍣愹愷挲㤱㙣㌶ㄱ㡥㐶㡣㜰㈶ㄳ㑥㘹㕦愹㠹㠶㤳攱㑣〲ㄷち㡣㡣㤹㡥愵愲搱㠱㘴㉣㤲㐸㐶搲㤱戴ㄹつ㘳晤つ㜱昳挴攴攵㔷攱㤰㕦〳〹㜱捦愴㔸㔳㙢㉤㜷㔰昵㔲㈲づ㤶㐲㜳愹ㅢ捤㙦㠳㉢扦〳ㄲっ㈵㐰愷㐵㌳改〴㉡㌴晢㔹㠰〸挹搳攰㡢ㄴ〹㝤捦搸づ㌵㜲㑦㠵㘷㌷戸㈲搲ㄲ捤㜷戶㐴㤳㝢㈰㔵㠸ㅦ挰〱㌴㤷攲㡢ㄵ搱晥ㄵづぢ捤㔸扣㍦㘳づ㠴㌳挹㘴㝦㍣ㄶ搵攳〰㔳て敢挹㜰㌸愹㘷搲改㑣㔴晢㘱㑤搴捣㐴戳㝡㌲㥤㡣㈵〷挲戱㑣搸搴㘳搱㑣ち㑢慦㤱㡣㈵㡣㙣㈴ㄶ㍡捤㑥㕥晥〸づ昹㙦㈰㈱㙥愰ㄴ㜴㍦㈶敢㈷㘴㉤㜷㔸ㄴ㔰愲㘲〸㉥㠵收ㄲ㌷㥡晦挹昰晦〲〹㠶㠶㐱㔹ㄱ敤愷㜰戴搲㉥㥦〷扦㠵㜶昹〲搸昵摡攵捦挰㘹搴㉥㔷㠲愷㘰㔲捤昱㈲㝣敡敤㔴㌹㠰ㅣ㐳摣㝤愹挰㕦挰搱搵收攷〶攲搴改捦㘳㕣㕡㙢㉦捣㤶㜵敦㉤慥挴㝢㠸扢㠸㐶ㅢ㑥敥慤昳㙥㥦昷㤴㝤㑢㡢换㈸慤㐰晣昸て〷㙣㝦㐱㍡愸㤱㙢敤㘳㡡挷攰㈳㝦〹扥㝦ㅤ㐸㑢戳㘸攳慢收敥摦㉦攰〴㍦扦㌰㔲㠱㍥㡦㙢捣㥢㑢㠳戵ㅦ㔱㤸敢攸昹扤捥敢㜴㑢愶㌸捥愹㠳ㄳ㙤㐳戹ㄶて慦愷㘱扦㠷㠰㕥扥㝣㌷㝦捡攷扡㉦戰㘰㡡㡢挳㈶㤸挰㡤慣㤳㘲〵〷攴㍥㙦㕢搳㝤㘰愵㜵搹㍦㤷挰ぢ〲㑣つ慦㡡㡥㘴扢㔰㠳〵㉤㙥㑢慣挸㔵搵㙤愳㈰挲㠵攴收㔱晢ㄵ㘱㕡扡㜸昵攲㤸㝦㍥摡愱搱〲㌸㙤ㄶ㠸收㐲㥤ㄹ戲㙢〴攵慢〸㄰摣㌲ㄲ㝡㈱搷㠲㙡慦㠱㈰㡦㌵㡢㘳㘲㉥昲㘰㍥㥣ㄵ㠲昲㜵捡㜰摥㈷㡢昱〵㜷㤶㑥㜸㌷㌷㘸㝥㜰ㅢ㔶摣搷㤷㠱挷㘷戹愲㥥㠰晤ㅤ㕡摥扤挵㠹昱㕥㜱散㑤㠳晥ㄷ㉥㙦扣㜷㙣㥤㘸㍣扡散㤲㠳晦㘹昵捦㉥扥㜲㤹㌸ㄷ㌱收㈱㥤挶㔷㥡㍡㔱愲㤶㜷㠸㍢散㠰挶㜷扡㐲攷㈳㈵㌵搴晥〰㐷㔷ㅢ昶戶戸挴㠵㡦㤰㠸挱㍥慥扡攵ㅢ攴ㄸ㈰ㄶ㍥ㄹ戸戴㍦㠱愸㌶㐸〸㍦攴ㅣ㌰㠲昲㑤ち㥢㌵攱㉣㠵摦戲㠴搷㉣㑥〸㘱ぢ㕢㘰戲〱〴愷㝤㈷扥ㄸ户㍤っ敦捥㌳ㅥㅣ㝢づ㘶挱㠹㌱ㅤ㤸ㄶ㠸㕦㥣〲㜳〲㌱㕡㠱昹收㥦愷〱昳㝦敤㠰挶昷挳㐲㍢㤰㤲〲㔳㐳慤〰㈶户㕢ち捣㍦㈲㐶つ捣〰慢㝣ㄹ㠲㉣㌰㉦㠱㑢ぢ㠲㘷㜵㘸昱㝢挸㍡㘰攰㠸㤲挲敦慢〹㕦㑡攱㌹㤶㌰㝢收慦㙤㘱ぢ㑣晥㠴㑥昷㤵㄰搹㍢挸慥㜲㘲㑣〷㔹㔳晦扢づ㌱㕡㐱昶慡㡤㑣搳㍢㠵慦搸〱搹㠶㥦搵㄰㌷㈰㈵晣㘳攳㡢戲戳ㄶ晣㠴ㅣ㠵㕦㈸㙤㥢挱㌵づ㠳愹㕦㉢㥣て㐳㈴攰㝣ぢ晣ち攷㤷㤱㑤つ攷㈳㄰㈸㙥㐷搰㔴㐹㙦㘵㔲㕣㜱挴敥改㑡晡㌳㍢愰昱戶㝤攸づ㈷搳ㅥ㉢㔳敡㥥㉡搳攷摤㤹㉥㘴愶昷㈳挸㙡摣㝢攱搲ㄶ㠳㘷㌷敥㝦㐰㜶慡㜱㡦愳㌰昵㐹㑢昸㍥ち㥦㘰〹戳㜱㝦㙣ぢ㕢㡤㝢ㄲ〲扡愹㍢敥㕤攳㍥攸挴搸攳挶㝤〸㌱愶㈰㍢愳〶搹て㙣㘴㥡ㅡ昷晢㜶㐰攳晤晣搰挳㐸㐹戵㔳ㄸ㘵㐷㍢㔱挱㔴㤰㍤㡢ㄸ戵㜶敡㈷ち㕦㐵㤰㠵〲戵㑥㉤㘶愱戰ㅡ昳挵㤳㌶ち攰㘰昲㑤㔰昸㙢㌵攱慦㔰㜸挰ㄲ收攴昲㕤㕢搸㠲散ㄴ〴㜴㝦ㅢ㈲㝢〷搹㜷㥣ㄸ搳㐱搶㌴㠵㍣㡤ㄸ慤㈰晢愶㡤㑣ㄳ㘴摦戰〳ㅡ㙦昴㠷愸㠰㉡挸㤶愳散㠰㡣㕡愴㠲散㜱挴愸㐱戶㠲㈸㔰攳戳㈰愳㙡愹つ㑦愱昰㔸ㅤち慢㈸㑣挵捦ㄲ愶㜲愹慤戱㠴㠹敦㈳戶㌰㌸挰昷㜴ち㔳㜱㜴㝡愹愰〲㐹て㈱敤愶㝥戸㜷㘰㔲㤹㔴㌱昶ㄸ㑣㉡㠳慤挰晣㠲㡤㔹ㄳ㤸㥦户〳㥡摥づ愰晡㌸摢摢〱慥摦昲攰挱㡡摦愴攵戴挳戴搸搴昸搴昵㤹扣㌲㜸㜷攲㌲㙦ㄹ扦愶戱ㄶ㜷搶㜱㠵ㄷ扦っ㘵㕢㔶㜱㤷㥤挷㡡捥㜵㔱愹㝣㡣慣㤹ㅢ捡戸㍦摡㙥㡥㔴㜰㐱㈴ㅢ挰慦〱㔴昱ち㙣昱㐰戰ㅥ攱〸挲挷㐶挷㥣换㕦攰昰戶戴晥搳慣摦㔲扤㔲搷捥晡愶昰㜰㉥〹㜸㜹〷㜸摦㙣㐷摡㐶ㄴ挷戹㤵㤹㜵摤㙡昷㠹捦愲㠹㉤扢收ㄵㅥ㕡㌳昱㜸㌱㤳㐳㕥ㅢ〵㘹㠳攵㕢㉤㈳㈰㐱戹ㄹㅣ㜵ㄸ㘹㕤慦昲㔳愹㙥慣ㅣ捦㘳㌸㌰㍣つ㍦㜵搱搱挱ㅡ㍢㡦㡦㡡攱㑣㍡㈹〷㐵㝢㘱㑣攷て摥〵ち㘳㜹愳戸戵㍡㕥晢㤱㍢㤸ㄲ昱㝡㥢㍣ㄳ昹㌰㉢㍥㠲摡㈳㔳㤵㘷戹戹搴扥搸㕢戵戳挱㙤つ挱愷㕡㐲昰ㅥ挸㑢㐲㌰㔵晤昳挸ㅡ〶挷慡扥愰昲㐶〸㥣㐷㔰㐱㔳㐵㌸ㅦ㤲㡣捡〷ㅤ挰收㡥戹戹搴㘴㔸㌰挹戶昱㠹㍢㕢ㄶ㈲㡤戰㠶㐲㘴挹㜲ㄵ㠲㑡㑦㕤㈱愸搸愸㐲㤸㜰攰㕦㍤㠲ㅡ㡣攲㙥㜵㜱㐳搴つ搴愴㌸づ㠷捣㤱㕣〸ㄲㄴ㕣晦ㄵ㙣摢攰㤸㝡搹㜳〷㌷㉥ㄵ慦昸㠸㔳摡㔷晡て㥦敡㌵〵挶愷㈶㈰攰㘰挵㠳戲㐴㤶慢戴㔴ㅤ㔴㘹㝦摢㌱攸㜹昹晥㐱搱〳㠶ぢ㠶敢㥤㠴㍤敥敥㔸㘱㉡昵㙤㌱搱㤰㌰搵㠳㍡ㄸ㡥〳㐳㔵㜸㈷ㅣ昸㔷㡦攰㕡慦戸㤳㙥㉥㔷㔱㔵〸㜶ㄲ㥦昸扢㤶㠵戸〴㘱つ㠵戸㡣㉣㔷敤戸攰搶ㄵ㠲㡢慡捡敥㜲㌸昰㙦ㄵ㠲慢愷攲㕥攱收㉥㠷挷㔵㠸昷戵㉣挴〷㈱搴㔰㠸慢挸㜲ㄵ㠲㑢㔸㕤㈱㌸ㅡ㔵㜶㔷挳㠱㝦慢㄰㕣㡦ㄴ昷㐳㉥慥㥦〳㝦㡦㘷㈵㜶晤㝤㌴昶㝥ㄸ昹〸㑥㈷㑣㐳晥扤敤愰愷㥢㠳㥡㡥〰㍥㥥㙥づ收㥡㑦㜰㔰戲㠸昲ㅡ戲㌹ㅥ㔵晣㙢㙤㠷㡡捦戱㔷㡢搱捤㌱㔷昳〹㡥㈷ㄵ晦㍡戲㌹㤴㔴晣敢㙤㠷㡡捦㘱㔳㡢搱捤攱㔲昳〹づㄳ愵㌴㕣㠴搶愱搲昰㉥ㄶ搴慢〹づㅤㄵ戰摤づ攰㌵㤷〰㉥戰㜲㌸愹㠰㤲ㅤ挰摤慡扣㠹愹㜲戸愸挲摣㑣ㅦ㐷㡡㉡捣㐷㙣〷㍤㠲㍤㕦挹㝣㤴㕣㜶㝡㈵昳㌱㤷㑣㌷㍢㜸慤㠸摤散搸㌵㥦㘰愷㔵昱㙦㈱㥢晤㔵挵扦搵㜶搰搳捤扥㔹㡢搱捤㍥㔹昳〹昶㌷ㄵ晦攳㘴戳慢愹昸㥦戰ㅤ㉡㍥扢㔵㉤㐶㌷扢㔳捤㈷㔴㍢戳挶捥㌶〳㙥㑦㠸敤敤㈳昷㌶㌸愰㡢愹搶㙣㤲㘲慢㉡愹㍢㉣㈹搵㘶㑤㔲㙣㍢㈵㜵㤷㤲敡扥〹㕦㝣ㅤ挱㍢㈹㌲ㄷ㘴㉦戸攰㡤㙥㕦捦ㄱ扥戳㤷㜷㝥晣㠵㈷㜶摦昴挳昳㤶扥晣收㙤户晤昰愵㥢㥥㝡昳㉢改愵摦扤攷㥥㙦㥦㝥攷㔳扢て㌲敦昲㍥晣挶摡扢㉥㡤㙣扢昴㈲㜳换㐹慢㉦㍤攷挲㌳㈲ㅢ攷昶戶戵戵户ㅦ㍦敦㝢㠷㥤㄰扡攲愲㉦㠹㙦㍣㜷㘸㔱愸搶㘲㌱敥㐶㑥㝣昸ㄵ㘲慢愹㘲摣〳〷慡愴摡ぢ〱昵ㄵ㘷扢㈹愹晢㉣㈹搵㉡㑤㔲㙣ㅤ㈵昵㐹㑢㑡㘱㑦愹㑦挱敦㍣㈱戶㠱㤲晡㐷㑢㡡㔸慡㥥㜶㤶摤搳㔶㐰㌴㠰换捦㠴㑦〵㥣搹㄰㐰挴㔴挰㤶晡㠰㄰㙢挶愴扢㝣㠲搵㔱㌲㥢敢㘵〴㙢愰〲㐶ㅢ〲㔸㘸ㄵ戰愹㍥㈰攴㤴㕥戰挰㑡攲㡣㝡㠹㡥晦〳㜱㤷搹昵</t>
  </si>
  <si>
    <t>Client Level Profit</t>
  </si>
  <si>
    <t>Rate of Growth of Cards</t>
  </si>
  <si>
    <t>Std Dev</t>
  </si>
  <si>
    <t>dcb3eb7e-48d4-4553-8794-84d40dcccce1</t>
  </si>
  <si>
    <t>㜸〱敤㕣㕢㙣ㅣ㔷ㄹ摥ㄹ敦慥㜷搶㜶散挶戹㌴改捤扤㕦ㅣ㙤攳㌴愱㉤㈵愴扥挴㐹摡㕣㥣搸㐹愹㑡搹㡥㜷捦搸㤳散捣㍡㌳戳㑥㕣〲㑤愱昴〶〸戵㍣㐰㑢㠱慡愰ち㕥㤰捡㐳搵㐲㜹㐰慡〴㐲㉤㐲愲㐲攲〱愹㔴〸ㅥ㐰㔵㈴㕥晡㔰愹㝣摦㤹㤹摤搹㕤敦搸搹戴攰㈰㑦戲㝦捥㥣晢㌹晦昵晣晦㤹㈴㤴㐴㈲昱ㄱㅥ晥换㈷挹挴攵㤳ぢ慥㈷慣摣㘸戹㔴ㄲ〵捦㉣摢㙥㙥搸㜱昴㠵晤愶敢㜵愰㐲㍡㙦愲摣㑤攵㕤昳㘱㤱挹捦ぢ挷㐵愵㔴㈲㤱挹㘸㉡捡搹〹㝦㝤攱㡢挶㔶摤㐹㠰愹搱㤱㐳搳挷搱敢愴㔷㜶挴㤶㠱㘳㝥摢㥤㐳㐳戹愱摣㡥慤户㙦换㙤摤㌲㌰㕡㈹㜹ㄵ㐷散戴㐵挵㜳昴搲㤶㠱㠹捡㜴挹㉣摣㉢ㄶ愶捡㈷㠴扤㔳㑣㙦扤㙤㕡摦㝥挷搰昶ㅤ㍢㡣㍢敦扣愳ㅢ㐳㈷づ㡥㡥㑣㌸挲㜰㍦愶㍥㔳㥣昲昶㌱㔱㌰戹㌶㈱ㅣ搳㥥挹㡤㡥攰㙦㘴晥㜸扢㍤㌷㌹㉢㠴挷愱㠵㈳散㠲㜰㌵㌴散戲㠶㕤户㘲捤㜱昳㌴㙢ㅣ㑢㉤攸慥㤷戲㐶㐵愹愴㔹㘱慦ㄹ敢㄰昶慥愴㉦㜴㕢㤳挲㜶㑤捦㥣㌷扤㠵戴㌵㠵㡥㡡㍤搶㔱㔷ㅣ搱敤ㄹ㜱㔰户㐴捡摡㔳㌱㡢㐹晦㐹㜴摣ㄸ㜶ㄱ㥤㤸㕣㝥㙥搸戵㐶㘷㜵㐷捥挸攵挶挴搴ㅤ㜷ち昵㜵慦㙤摤㉦愷㉥㐷㘰㥦搷户慥㠷㤲㘳扡㔳慤㌹搸扡㘶戰昸晡ㄹ摣摡扡㝥㘴㡦敡摢摣摣扡㡤摣捡晡摡㑡㔷㐰摦㜲㐷戱ㄸ㉤㑤搰㐹㤰㈱㈰〲戵㉣㐱ㄷ㐱㌷㠰㤲晣㌷戸㈴摡㤰㐵㙡㕥㔷昳搳㙡扥愰收㡢㙡㕥愸㜹㐳捤捦愸昹㔹㌵㙦慡昹攳㙡晥〴敡㠴㑦愶戳㔳つ㥥㈷摦㝣㉡晦扥户㜷攴昱愷㌷㍥晤挷㈷㝥搴搹扤〶㤵づ〷㤳ㅡ㜳昴㔳㈰戵ㅡㄵ㠳㈳昸㘷㘹慥〰㔳ㄸ㍢㡣摢㡤愱愱攲㡥慤晡㙤㝡㡡换㡡㐱㝥ㅤ愱昴愱㙥户㜱㥦㘹ㄷ换愷㈴敥㉥ㅦ搱㕤㔱摢戸挱愰㙣愴㕣戱㡢敥㘵㡢ㄷ㑥㝡扡㈷㌶㌷㤶搵㍡㘹㙡㌶〹戶ㄲ慥ㅣ敦捡挶㘶挷昴㔲㐵っ㥦㌶晤攲㉢ㅡ㡡慤〹愷㍣摤扡㜴摣ㄱ㈷慢愵㑤㌳ㅡ㠶㔰㥢㤷㝤㌷慤搲㉦昲攷㌵㌰㍡㕢㜶㠵㉤愷㌷㘸㑤㤸㠵ㄳ挲㤹ㄴㄴ㠹愲㈸㤷扡㥥㐵〱搷てㅥ戲戱㔰㜰㙢昱㥡㘸慥戱晢戴〷㘶ㄶ㐵捣㜷㑥㌸摥挲㤴㍥㕤ㄲㅢ敡慡昸㘳愲㘰㔳㕤昶㜸戹㔰㜱㐷换戶攷㤴㑢昵㈵挳挵㜹ㅤ㤲愶㜸愰㕣ㄴ挹㘴㐲ち〵〸摣㡥づ㐵㐹摣搲㥡ㄷ㈴㈲㈲㈸㈶㈳㕦㕡㑦㜶戹㈳㔸ㅤ㔶㔱ㄲ愴㐹昵扡㈵㍡攳㝣愵㡣㠹攱挰挸㥡愸㍦㌸攸㑤㑢㜴㕢挵摣㈷㕢㔹㔵晢㠳搵敦㥥ㄷ戶户㔷户㡢㈵攱挴㙡㍦㠵㌳搲㝡〱㔲攷㈰㄰㕡敥ㅥ㔵㥤㜲㕡㔹㐸㥤㌲㡢摥㙣㝡㔶㤸㌳戳ㅥ昲愰㈱㌳ㄹ㙥㙤搳愳㕤㠲㉣㙤㉤㐱㍦㐰㌶㥢㐸慦㘳愵㜴ㄶ㑦㈲㐵改ㄴ挳换㜵㠲㥣敤敡㜸戹摢ㄸ㌷㑢㥥昰㠵㜲慦〱㡣昸㕡㑤愲慦㠷㈴敡攸〵㕦㘱慣㌳㐶㐱愵扡㘹㝢ぢ㌵扥㙤攲ㄲ㥦㠸㔶㘵挱㡡㤳〵ㄴ〵昵昲㈰㠶搷㐰㌴つ搲㈰扥㜲㠴㠸挸〶㌱㥡ㅤ㍤搷ㄳㄹ敢挷挸〸搴㡦ㄲ㈱㙢㙦㙤㉤㈳㐸散捤㐴捡㐶㉤昹㜱㔵㥡㉤㘶换晢搲㙣㍤㌶㑥摢㐰戰㤱攰㔲㠲㑤〰捡摦㈱攱㈸攵㤰慥㝦戴换昰慥㕤㑥㜰〵〰攴㤳㐶㤹ㄳ㠸㉡摡㔰换戱㈳㔹慦〷㜶戲㌴㡡㝤㔱㐴换戸㙡㘷昶㔸ㄲ搱㠱搵戹㌲㜴㙤㔲敡搸ㅢ㕡搳㘶㜴㌹愴挸㤸慡搱戵㉥㔱㌵扡ㄱ慣摡愶摥扡ち㑤戵〱㠲慢〱㝣挵㐲㘳㜷㜹搶㍣捤挹㡢挲㈴昲つ愱㌶㤵㝢㐰挴㌴晦㘳〴㕣搳搱㘵搵㝥愶㈹㌸㘸㕣昴昶昳㤶搶扣ㅤ㈰扤㐱㘷慥敡ㅣ晡㡡捥搳㠲扥〶散愵晣愵愵㝥戹づ挵摡昵〴㌷〰㌴攸ㄷ㥥扣捦搷㑢㈰㑤㘲㉢㠲戹戵昴戸㐸ぢ㜷㙡㘱㑥㐸敤搳㙤㑣改捥㡣昰攰扤搸㌷〶㍢戸散㌸愲㠴〳㙤㔱㘶昰散戲戱㍥搳ㅤ㜷捡ㄶ昳㔷敤㘳昷愲㔰っ挹愴摡㤱㘸戰㡦㘳散捣㠸扦㈹㐲㌹搴扦户戵ㄶㄲ㤱㐶昵攴挵㜶昱㘷换㔵㐹搲㠶㈴戹〹摢慡摤っ〰㈹愱晣愹愵㐴ㄹ㘴戵㉤戲㕡扤戵㑡敦㕥捣挹愴挱㝦搸㈴㐷扡㝣㘷敤〸㝣〷㙥㡦㌵㘹㕡㔵㘱搱㘵㑤〸愷〰扦㠲㔹ㄲ㔹摦㈵㑢㔱戳㉡㉢㉥ㄲ㔹搱搱搱㜴㤶㡥昱慤㐹㍡㘹㤰ㄲ戱摣ㅥ㕢ㄸ㜳づ慦ㄱㄵ㕤㤰ㄴ㉡㌱㙥愱慡〴㈲攵戱敥慡㠸㘹㐳挴攴戰㜱摡慤〴㕢〹㠶〰㔲扦㠷愴㔹敥挶㌳ㄴ搶㌹㑦㜷㜶㍥㥦挸㄰つ搲㍤昸㜶㑢㘱戵㥤挳散㈰昸ㄴ㐰㠳昹㐳攷㘳っ㈱㑡㤴㐷〸㤱搶㤲㘶ㅣ㌳挵㈹搲挰ㅡ〳㐱愵搱㡡敢㤵㉤㐶㤵㝡㡣戱昲挱戲㌷㘶扡㜳㠸㐲昵ㅢ㐱攲扥㔹㘱㠳扡ㅣ搸㍥つ㜹攵戹㌹㔱搴㡣挹㜲〵愲㙤摦搸㑡㌸㤴㘳㝤戰㈵攵戹㕣㔵昰戴㜷㌶㐶ㄷ㡡㍣ㄱ挳搷㑡㑦散戲㍣摦㍣昴昵搶㜶㜴捡昴㑡愲换昰㤹㡥改㡣㠱㕤㐴搴愰搸㘹㑣捤㍡㐲㡣昵ㄸ㝢ㅣ戳㔸㌲㙤㐱㘴挰挶㘴愰㙥扦㤸㐱㠴㘰愲捣昸㕦搹敥㌱愶ㅣ摤㜶攷㜴〶ㄳㄷ搶搶扤挹㤰㐸捡ㄸ㌱㙤ㄷ挳㐸㉣㌲摤㙢㑣捥㤶㑦㈱㕡㕢戱散㍤晡㥣扢㈲戰㐲愲昷ㅦ㠹ㅡ㐵㔵㔴㔵挹愸㤹㜶昱挳〳㜹㈲戱つ扦㈴㠱挴㔵㈲㐵㝦㜹㡣昶愶㕤ㅦ挴㘷㘸愷㜳㑥摤㠸ㅣ㔵㌳㍢㘲愵㌰㌹㔵扢㠳㙤敥〴戸㘷捦搱㝤戵愸摣〵挵慢㔳昴昰挷挸㜸㐹ㄶ搵㈰〸晤㜳㙢㝣㔲㘱ㅥ㈹〷ㅣ〸㡣昳慤㤱晣戲㠶慣㐳敡㕢㔳㑢㡥㈳㡡搴㙤散搷愷㐵〹戱㘸㑢昷搶昸㉦㌴㘳㉤扤攴〶㘵愳㘵换搲㐹㕡㈴换挹㠲㑥ちㅥ慥㜸攵〳愶慤ㄹ〰㤲晥㠲㉣晤㌴戲昴搳㌲慢摢㌸挲戰愰㑣戳慦昲㡣敥㤸摥慣㘵ㄶ㌲㝣㘱攸㙥㐵搰㈴㤸㥣㤲㌷㝣㐲㤹㌱搰㘰捤ㅦ㠵挹收收㠰敥ㅣ攴㈸户㡥攸〷攵慡㑡ㅡ㝦㤴㌶ㅤ㑢㄰㌰搲㑢慡摤㠵摥㔲昲㘶〴㐴㡥㝣捥㠵昷㉦捥㍤㠲ㅣ摦㉦㐷慣挷㤰〸㍣㠲ㄱ㈱㑦昷㜶摡㌸㙡㥢ㅥ戰㐷㡣㡤㥢摥㤸ぢ㤴〳㈰㈹㡦户㥢㈵㔶㈳㡤〶慢㕡攱慡收愲㍡㌵㜱㘵㜳㜹㔴㙦㕣户㐸戱慦㔱㈲㡡㘴愹㑡㔲戳㉣㌲挷㤵愴㙡ㄴ愹戸㐳㙤愳挴戹㑤㙢晢㑥㈹㜲〱㡡㐹搲㑣㐲摢㈹〹〵㐱㕥㔲〷㜴ㄴ晤昵昱攴ㄱ㠹搶搰〶挸㔲㑦昹㜹㍤㐱㌸㜰ㅦ慥㥣ㄴ㐵㌶㜸〳㝦慦〹㤲㠷㉡㕥㕤㠹㝥扡㍦㈸ㄹ㉥㤵づ搹戰ㄲち扡㔳㕣㈱㉣㡤戵昹ㅡ㐶㜲㘷扢摡摦摦摥〸㈳〶㙣挸㤰㐸㡣ㅦㄸ㙣〸收㡡㐴㔳㘹㥤昵㜰慢慢搹ㄹ扥ㅤ㄰扡㉤㌱㌰改ㄵ挷挴扣㌴挳㙡㤶㝣扦㙣㔰㍤㉤㑡㌹慡ㄹ挳搳㉥㔴扡㐷㌹ㅥ愴㈴㠳㙢挶ㄱ扡愵㜰㠱〱㘲㌷㐸㑤ㄴ㍣㠴㜵慢ㅤ昰㘴戰㜲戰㠳ㅤ昱挳㈶戴捥㈸㐱搳㌱㠴㕢扦〸昲㑥㥢ㄸ㠵㈰㌵攴昳晥㉥攵昹攷昸晣㜴㔷㈲㑣〴㑣挴㔰㔷㡣昵〰攴㐶愳㤲攴愲晥㌰㔸敥㑢㌶㈹戴扡挳㍣㥡ㄸ㍤㌴昹ㅣて㌷㜸ㄸ挷敡㈵摢㤴㜰挷捤㌳愱㑤㑢ぢ㙢㡣㝤㜶愱㔴㈹ち愹㡡㐳㔹㉤㌵昲㡡挰㤷扣晥攷㜳㔳捣扥〴㥢戲て㐷㈹㉥㤹㐸㙡摦敥搶㍥㡢收㔲挸愱て㕦戶㌱昸ㄸ攳㤶㤳挱戰愶㍢ち戴て搷搶㉥㉦挸㡢㜳㄰㘹㑤㔹㤴㘵晢㜱ㄷ慦ㅡ㐱㤶摣ㄶ愹戶扦扣扦㑣㥢㍤㤲戵搷昴戳㔶〴㡥戰㑥㕦攰愵搳㌰㐶摡攴づ㜶㤲㌸ㄷ㐴㜶捦㍤㈲㕦ㄳ攷㜶〵挶㠷挲昸㉥㑦㐱〹散㉡ㄸ㠹〶户㕡戳扡ㄵ㐶㝥㘹㜹㙢㜷〳㈸っ〱搳愰㐵㑤摦挰ㄹ㐱㝡㘹〳㠷挱挸㤸攸㘸㌴㤰捡ㄸ㘵㍦ㅣ昶㐰ㅡ戸㠹〷改愹㌲㤴㤰户㑥㕥ちぢ敦㈵づ㕡㌸〲㤵㥤つつ㤹ㄳ扡㠷慢㉦昶愶㠶散攱㘲㤱收㉥晣㜳㉢〲慢戸戶攱㥢愳敢ㅡ㉥㘴挹㌵搱扥扢戶愱㈰戸㈸戸㙤㉣户㔷昷ち戳㤳摥㠲㝦㘹慢㕤㤲㐸晤ち晥㠸㐵㐷愷捤㥣戴㜹〹㜵㥥㝢㥦㍤㘱㤷㑦搹㜲㕥㈹㤷㌷晥㘸挵㙡㥤㥤㥣㘴㌶昱ㄱ晥挸㐷㑤愴摥㐰㡦换㤹㌶㍢愸㌹㐸搸㡦㝣㝣㘹㌰㠰㜴っ㥤挰㜶慦摥ㄸ㈰㥤慣㙢愰ㄳ㈹〸㔶〹挵㥥昹搸〸㐵昹㈵搰㑡㘲昱㡦攴搸昳㤷挱晡捡㉦㤰㐳㠴攳㍤㄰㈳愹慢㤱㡡㐱㥤ㄴ攴挱昵づ㕥〶昹晦挱㔲挸捤㡢戲搳㝦㠱㤹㤵搷ㅢ㔱㜴㈵㔱昴㕡㌳㡡ㄸ㠸㍤慦㤰㌷㘷扦㝡搴晣挴慦昵晥て㡦㥡昷〰挳㝣愴㌵㠶愰ㅡ㠳昱㔵㘳愰愳挹ㄸ戸ㅥ挵搲ㄸ戸㤷㙤ㄸ慦昷㡤㠱挰摢㜱〰ㄹ㑢ㅢ〳㡣攲挵㤸㝣㤱愰㙡挴㠱挱戳搶〶㡢㥥戰扤戸㕥㉢㕣㐴敥愱㥥摣㔱昸㥥㌶㌶㘷㑦攸㡥㙥㙤㤲昹㝢ㅣ〱戵攵㑣攱扥戶㙣挲ㄶ㥢ㄷ㉤㤱㡤ㄶ昱㑡㠴晥昴㔵捦挹昲㙥愹〳㔳晥攳㍢敡㤵㡣㤲扥〰㥦㠸挲ㄳ㐲攲㡢敢㝥戶攷慦て㍦戶㡢昷搲〲㕡㑤㌱㄰摣㑥㜰㥥㤶〳挲户㤱㉢㈱敢昹昹捤〱㝣㠸㘴捥㤵挴㠸敥㐸㝢挷搵慣㌰改ㄳ㕥㠴㌰㝤攲㕢〹挶㈴㙥㌸昸挶㘴慥挱戱㈹㍦㕦㤲捥挰㕣㘴攲搲㝢ㄷ〶〸㤵㤶㉡慢㑤扢㌲昵㜳㈸㥤昳㥣㐸扤㍤挸昳㈵ㅦ㐵㜹愵㔱慢敤愰㔶㤳㘶愲㌲㠸ㅡ愱㤴㐲愴㠱ㄴㄲ㍤戲㌰昴㉦愵搴〴ㄲ愹ㅣ㐰㑣っ慤㌱㤸换㤳晦慡㄰㄰搵敢㝤㙤㝥慡㠲㕤〴ㄶ㐳慦㝢扢㘷㔷㕡㥤愱㙡㘲㔰㔶㥥㍥づ㈳㈱㡦㈹捣㘰㤴㔶收ㅥ㐱㈲㝣㔲㐳㐸㉤摢昱挴㐱㝡㉣㍦挴收㌳㜶捡愲㔷㉤㙢敤戶㉢戸攳〱㍤㤳㤶ち挳㕥换㙣ㅣ㍤㘵㌴捥慦㥡昵戳〸㝢晤㘴戵㔱㔷㔰〴㥤㘵㙦挲昹ㄳ㘱㍥㝥て挴昲挱㕡搷敢ㅢ㑢愸攳散㑥㉣㤰㍦搸㕦㔷挶㌰㌶㐶㈵挷㐰挲㉥慢㔶挶扦〴㍥㠹㈶搲㥥㔷戴㕡㤲㘳㈹ち愳搱㈱㘷㜵愸㑤晡㥦㜱㙡挹㔹㔳慣捤㠰㜵㥤晥㍦㠶㡣㈵昵扦挲㈸㥢㐴搹㝤㐱㠲㉦㈹㐶㑡㤶っ捥㜰㐷攰挳㐶㤸㐶ㅥ㠱㌵㤹㘴㜰摢㑦㑤攲ㄳ㔵扦㔸㑡㜰㜸戸㤲㡤㤷㈰慡㙤㘹摢㜶戵ㄴ㠰㡣〲愵㝥〲ㄱ搴戲㍤㈷摤㝣㡥㑤摦㡦散㜵〷捣㠲㔳㜶换㠶㌷㌰㠹昰敥〰扦㌰㌳㘰昳っ㉢㉦㌷ち戵㙢戱ㄳ摤て愰捤挱㐳㄰搸〷㠵昷㜱㐵ㅤㄹ㐳㔸㕥捣㠲㕦ㅢ昵㐵〲㐹搴づ敥㈵挶攱㡡㕥挲〷慡㠷攰搵昴㤸戵㈲㤴㥤敦㕢㙥扣㡢挱慤挳㙤慣㝢攱昹ㄱ愵ㅣ挲㘰㜲〹て㍣挸㝤㙤摣㠳晡扡挱摡㕣搶㙣捦扢㤶㑤晤ㄸ㌸㕤摥㈸昵㈴挳㌱昹摤㜱㔶㝢㤰㄰㜱ㅥ㝡㐷㤷敦㡡㘵㙦晤愰昳攰戳㙤扡扣〶㑢㜰㤴㉤㈳捥晤〵㌴㔵敥㈶挰㑦换〷〹扥㈸昴攷摤挵挴㡢㔸ㄶㄹ〰改㐴㕡〷㘸㑤搵㍦㔸㡣慡ㄵㅥ㉤㐸㠵㔹攵晢㈸攷㉥昹慢㉤㌲て㐷つ㜹㠴㐰㕡㡢㑡㙥㠵㐷〸㌹晥昳㘸㔰ㅤ㝦〶戹慤挷晦敥愲攳㔳昹换昵㐵晢敦ぢ㤵㠷㜶㥣㐳㥦㈰㈸ㄱ㔸〰㝤㘱捤㕥㡡㐵捡㥡戴ㅦ㐴㜸㝤ㄷ搲㜸晥㄰晣晢敥慥户摦攲昳慦㕤㡡ㄴ㠴㈸慡㕦〵〵愱㕣挵㌳搱㔵捣㈱户昵㉡扥戵搸㉡晡㈸㈳㌹ㄳ捤〱攸改㔰㐸㉢㜲㔵㉥ㄲ摣㔰晥ㄴ㠹㔰㈴敡㘶搱㐷挴捡戶ㄵ㈴搰㤶㍢㉦摢捥㈳ㄱ戶㑤㜱㈳㘲㍥攱㤱昶ㄱ慦㍣搲㙢㤳昶摤慥㘹㕦㉢㘶慣挰摦扡㈲㘴〳㤶挴㙦㘲㕢㡡昴㜴㥢戱㝣攵愹㄰㌱㝢昷㠶摦㐷愹㐱㜴〹㠴攱㕢愴㈴㈴㙥愴昲㘴㔸昹㤵㔷㙢捥㔱ㄴ攰〱昵昸㤵㐹㜰戲昲ㄳ㘱攵㙤昸昶㑡搶㐹昰慥〰㥦㜷挳捡㈴㑣㔹昹昱戰昲㍦户㙤慡㔶づ改搰敦㌹㐵㈲㠹戱㜵愵昵ㅦ昹づ㥢㠷敡㤴㐱晤搹㘵昸搹㤴㥣㌲㐸㕣㤲ㅡ戴ㅢ搷㍥ㅣ㝣〹扤ㅦ户㤸㜰搹〳㐲搶晦てㄱ昶攱㜶搳㤸敥改昸搰㜹ㅥ㘱㘵㐷㤳㙦㙣㥣㌶づ㌹挸攸㌴昶戹㌸㔳ㄵ㔷ㄴ㠹挰ㅣ㐸晡晢扢㠴晢㍤挶㜴慣敤㐷ㄸづ㔳㜹㕢愴㍤攵㈱㐳㈸㐹攵戱㄰戳㠹戳㌵㥡搱扥〴攴㐰㑣〲㌲愱㝤ㄹ搰て戹慣㘳㐶ㅦ昹㕦㌲昷㔹㈴戴㐷〹扥〲㤰㔵挸散愴㠳昴㔷〱㝡挳晦㡥㘲㘰㕥晡㑢㔴攵㑣㌸㔸㤴㡣戴慦戱挱攳〰ㅤ㜰搴㉡〱ㄱ㘶戵㈷㤰ㄳㅤ㤴㠲㐳づ晡ㄴぢ㥥㈶昸㍡㐰㌶挵挹㉥㝢搷戸愶㌶㌵搷㌷搰㔴攱㔶㐸㌹昶捤㈰挱㤷搴㔹㠰扢㕡摢捡㍣ち㠷㥦敦㈳愸㔹昷㥤晥㙥㝣㜷扦挰㐵㜷攰扦ㅤ㐹㐹挳㍥愹㝥扡扤扥挸〴戴挹攵捦挱㘶㕦㐰㍦㕣㔷捤挶㘴㡦㥦挱㉦愳愶㤵㐷昱敦㔹晣㤴㤳ㄸ㠱愳㔰搳㘶攰㘶㈱つ挸㠲戹愰㠰㉡㑢㝢〶㐰㈱㡥㠹㈷敤㔹扥ㄱ戵散㕦晢㜶㤰攰㡢㐲扣㥥㘵愲ㄴ㌴て〷㈴慥㘵挱㠹㠶〱㠹㝦㔹㜰㍣㍡攰㜷㤰慢㐸㘴㈱㔱慦㤵㠸戴㈴㜳㥦〳攸改攸攵摣愸攵搴搳㑡攱愱攲㐳て㝤搰㥢ㅣ搸㥣晣摣摤摤捦扤晢扢昷㥥㝤攷昳㍢晦昱攱ぢ㉦扣昳户㘷摦晡昰㡤改㥤扦㜹改愵㌷敦昹攱㕢敦慤㌵㕥㔴㕦晤㘰晦㡢㘷㠶㑥㥣㌹㘹ㅣ扤㘵捦㤹晢㡦ㅦㅥ㥡戸㘴戰愳愳戳昳挶晥摦㕥㝡㔳摦搹㤳慦㈹扦晥昳㐶㕢㤱换攵㠰㐷〰挲愷㡦换㤶搳昸ㅥㄲ㤸〶㘷晣㠹㑥㠳换㍤㡢㥦㔲っ㌶㙡〴㉦ㄹ昸㌴㌸〱㔹㔰愸㉦攸晡て攱晢戲㈰</t>
  </si>
  <si>
    <t>㜸〱捤㔸㙢㙣ㅣ㔷ㄵ㥥㍢扢戳摥㔹敦㈶㥢㔷搳愴㜹㉣㈵㠸〴㠷慤敤挴攴㔱搲㝡ㅦ戱攳㌶㝥㌴扢㐹㔰㈵搸捥敥摥戱愷㥥㠷㤹㤹戵扤〹㐲〵㈲㌵〵〹㉡愸昸㤷ㅦㄵ㉤〲〹㑡㈵㠴〰戵㠰㉡昱〳愱晥㐰㔵㐱㐲慡㡡愲晥攰〷慤〴愲昰〳㠴捡昹敥捣摡晢㜲㥡㠴㈰㘵散戹㝢敦㌹攷㥥㝢敥戹攷㜵㐷㘲㤲㈴㝤㐰て㝥昱㐴搱搹㔳㙡㝡㍥户戲〵挷㌴㜹捤㌷ㅣ摢换收㕣㔷㙢㥥㌵㍣㍦㐲〴戱㡡㐱㜸㑦愹㜸挶㈵ㅥ慦㉣㜳搷㈳㈲㐵㤲攲㜱㔵㈶㍣㘸昰愶㕢〳ㄵ㈳㌵㡡㠶愸愴㘴㡣㥡㜲㈱㍦㕢㝤㤲昸㤷㝣挷攵㠷㌳ㄷ〲㉥愷㐶㐶戲㈳搹戱攱㘳愳搹攱挳㤹㐲挳昴ㅢ㉥㍦㘵昳㠶敦㙡收攱捣㕣愳㙡ㅡ戵㐷㜹戳散㉣㜲晢ㄴ慦づㅦ愹㙡㐷㡦㡦ㅣㅤㅢ搳㑦㥣㌸㥥ㅣ㈰捥㜳㠵晣ㄹ㙥㉥ㄱ扦㍢挵㌵㑥㕣㘷ち昹㌹㤷敢㜷㡡愷〲㤵㡣ㄴ㜹捤㠰敥㌸㜷つ㝢㍥㕢挸搳㝦㥢㔶㘸㜴㉣㍢㕢㉡㜱摢㌳㝣㘳搹昰㥢㔰㥦㙡捤搶慡ㄷ㌴戳挱㘳㤶㄰㈹㙥㕤搰摣ㄹ捤攲㈹敢扣挷捦㘹昶㍣挷㐸戱㈶ㅢ㐶㍤㑡㘷ㅡ㌹搴㙦愱㔰㐹搹搹㐲扥戰愰戹扥㘰〹〵㍥搰㡦㕡慣㤴㙤ㄳ㐵捣〹搶愷㌹㙣㌰戴ㅡ慣㠹昳㔵㔵㌴〹㙡㘲㠳搴㙣㙢㥢㤹ㄱ㔳㌳㐷㔸昴㝤戲扤昶㠹愰㤴㉢㥡㕣愹捡㤵㥡㕣愹换ㄵ㉥㔷㜴戹㌲㉦㔷ㄶ攴㡡㈱㔷㥥㤴㉢㡢㐴搳㝡攲〳〳㜲昸㕣摣戳昴散昵挶愷㜳㉦㐴㉢捡㙦㔲㥦㔹㘴㌰㌷㘱㜷㈹敡愸㥢愸㠹㙤愶愶㡦㈰愳㡣晤㤵〴㠱㌰换㥦晤挸㌷㉢扦慢攵㕥㝡㘳摢昰愹攷晦昹ㅥ㠳挲〵㤷㉤攰戲ㄵ㕣戶昵攷㌲挲搸扢㈱㤷挷扦晢摡㕢晦捡扤㥡扦昶㠹㥤㝦㝢敥摡挷挷㤳㍢㘸捡っ改㌹㍢挳晤㍢㘴㤴ち昴㝢昳攷㥡㈴㙡挵ち捣愲挸扤㥡ち㥢㤹戲敢㝣㌵㐶㍤戲愵愴㔵㜰㙣㥦慦晡㐵捤搷〶慣㌹捤攵戶慦ㄲ搱㤰㤸ㄵ昴㌰㌳㈵㘰慤搹㠹㜰㐴ㅣ搲愲摢挶㘵㔰〰〲㑥㡣㈲㑢㈴ㅡ戴昱㔸扦㄰㜳㐶昳ㄶ㝣慤㙡昲〳㕤收〷扤㤱挵㥦昷つ搳换ㄲ换㐹搷㘹㉣㐱愳㜷㡡て㙣㕥㠵改挵㜶㔲㈳〲㈲㝥㘹㠱㜱昵㕥晡㐹〸愴ち㈴ㅤ昰〷挰慣攳㤲㝢㘸㐰㈲ㄶㅤ㑢㌳散㍢㜴戸挹扤挴昴戱搰愳㡡慥戶㐲搱㘱㥤㌵㠵㐶晣㝤㜸㜸愴攸愸㡦改挷昴㤱㤱晡搸戰㜶㐴㔳攰㡥户敡摤摢㘹㑥搲扡㘸搸㜵㘷㐵戸晢㔶㡢㝣㔹戸㜰戹戹挴〵㈸愹㤷㌵㜷㥥㔳〸㜱愷㡡摢昵㠲攳扡摣搴㝣㕥ㄷ〰攴㡤㥤㥤㐰㙦挲㜵㉣挰昷攴㌵㡦慦㠷㤲㈱㍤㔸㈸敦㌴散扡㜷㕦㝦㘴挹㈷搶扢扢㜱敢㑣㝡愶㤵㈸扣㜲㑦㐸扡慦㝢㥡㌰晥摣慡ㄱ愰昷㜶愱㈹挰㍡搵㡤戱ㄳ㉥晦晣ㅡ戶㐷愲ㅣ㈵捦㘵づ㝣捦㉥〳㔴㈰ㄷ㠵㐳挷攳戶㄰㙦挸㥡㌳㙡㡢摣㉤㜱愴㕥㕥ㄷ㕢摤〱ㄴ㈷㝦慣㜱㙦㘸ㄶ慡愷〸㕦扦扦ㅤ慡㥦㕥昵㌹㜹㜳㥤攴愵捣攷㌷换昰愴㝢㍡㐸㠲㌵〹戱慢〳㍣攱搴ㅡㅥ扣搶㜵捣㑥㑣慥扥慣搱㥡昵㘹愷捥愳㔱㌹㈲㐵愵㈸ㅥ㠹㌲㑡㠴㕣㜹戸换㔱㐵晡〲㙦慦㍤㑦戴㔹づ昲攸㤱㥢㥡搴㘹㕥㤸搷㉦㘴慣㔵㈵散摥㑥㕦挹㥥㈳敤㤱㤶㑣づ㐷㤲扢㈳㑡㥢愰敢㔶㠳㐵晡挶搳㘰㐷㙤㍡㠳摤㠲晡攰挶㕢ㄱ㙣搷㉣攳晦㑢㉣换摢挲摤㥦㕥愶㤸㝤㐶戳敢㈶㜷㙦慣㉦㐸愴敥㐳戳ㅦ㑤㠶㥡㠴愴晣㠹愲摢㠶㥡㐴㍥㘵慢慣愹慣ㄸ㜵㝦㈱戶挰㡤昹〵㥦㘰㔴昵挵攳㔰昳㜶捡㤳づ晤晥㠷捡扥昷攸㘵敡晤㌴㔲㍦㑡㑤㈲㤱㤰㐴晣㡣㈵搴㡦㠹戱挴㐴㕡〶〱戲㜲㙦㜰㍤〸戲ㅢ攱ㄸ㔲㍡〲㥡㝡ㄸ捤㈷㌱㑡㐸散つ摡〳昶攱搲ㄸ㙦㑢ㅡ㐹㝤〰㘴挳㠲㙣㕤㥡㔱㌱㤶㤸㐸敦㈰㐰㜶敦㤵㘶っ㘴㌷挲㌱㤴〶㐲㥡ㄳ㘰㜰ㄲ捤㠳〲挴㝥ㅤ㑡昴㑢ㅡ攲㕤㤷攸ㄴ愸ㅥ〲㔵㥢㝥挶挵㔸㡡㈲昳昴㍢挴戵㍣㠹戴㤵㌸敢㘸昵〹慤㐶㌵昴㐰㔸㐱挷ぢ㡥戵㐴搹摢㑤㠳戲㐰扥㑢㌱㘱搹愸㜳㌷づ㐰㠹㙡昶㈸ㄵ搰㕥㑣㐴㍥㡦搲㜲㐴㔲㤴挱㜸扦戵愶㕡扣づ㠴ㄶ搶㝥㈷㤸敡攱晦敥㘳挷ㅦ㐶捤㥦㐸㠸㤲㈹㐷㕤㌵㑦㡤〲㑢扢攵㘸〱扢戸挷㉡㉤㌸㉢㘷挸搴戸ㄷㄴ愸㕥挱㌵晣㥤扤㘰㉡㌳㌴㙢㤷㠰㑦扡㥣ㄲ㠴㕢愶㌸㈹昶㠸ㄹ扢晢㘲挴愴摤挲㔹摢挲搴㤰㝥挱攰㉢㐸㙥晢㝢㔱㔴㘱ㄷㅡ㥥敦㠸慡㘸㕦㉦扥攸捣㌸㝥搱昰㤶㑣慤㜹愰て㍡挰㕣㕣攰㌶挵㜶㤷㐲晣㠷ㄱ㌹㑢㑢扣摥㐷挶㤲搳㜰㙢㝣慡㜸㌷㘴〷㍡愹攰㘱㈲㌱戰㌸㡢挹㡣㥥摢ぢ㑣㙣ㄷ㤸㕤摥晥搲攴昵㑢㔷ㅥㅥ愰㜴挳挸㐱挸㐵ㄴ〴慢摢㐹㈰愸㤵㔳ㅤ㘵换づ㕣㤵愶改㝡㘹㉣㤹㍣慦戹㘴搸㡥敢愹㔶慢ㅢㄸ㕥摢愵㈵昰㤶扢㐱搹㤴㠵㠳晣㥢摤㌸晦戴〹㉥㙣㄰挶㡣㤸捦戶㜷㈵㑡戱㙦㐴敦摢㍣㉢攵ㄷㄴ摤㙥㔱㄰㝣㘴ㄸ㔸挶愵愳㔲愱散㐱㈳㍣㑣㜹㤵㔸昵㤵て愹㈷㙡攳㑡㉢㘶㈵ㄶ㙤㘷挵ㄶ㤲㉢ㅥ㙡㐱㌰㔴〷〶戰つ㠴㘰昱㡣戵捣㐶㔲㌲〴ㄸ敡愷慢愰㘶㕦扢㜳㑦搵㈹㝤㠶㤷散㈴㉥搹㘵㤷㡢㥢㜴㕣っ㐸㠵㈹敢愲攳㉥㔶ㅤ㘷ㄱ㌷愹㑤㘲攴㉤㜰敥攳搶㍢㘸〵㔷㜷昴挹昶㈳㤱㡥㥢㙤愸㜷㈰㜱㘳〸戲攱〴昵㈲ㄳ㙥㑤㡣搸捦㘸晦戸㠴㝥昱㉦㍦㝥敢捤㌳愵搳㑦㍦㜷攵捤搴敢慦㕦㘷㍦つㄱ搳㙦晦晢㥤昱昴戵愹㥦㍣晦昶敦㡦晥㌶昷㡡㠲〴㝢㔳挵㑤㥡〸㌷敢㙢戱慢㙣昸㈶ㅦ搴〳搳㐰㍦慥㔳㌴愲挲戳㍥愰㤷ㄷ㘸搷挵㤴㍥改ㅡ㜵搳戰㌹㑣㠷㑡㝡㝣㈱㌸换攷愹挸㥣㜳昰㌵挲戱㔳㝡搹搵㙣て戹挶慥㌵户㜶㡣㠴户㈸㝡摥戰㍤㕡㐶挴㑢昴㌷敢〸攷㜴㜲つ换㥥搴㤶扣扢挱㥤挸㑥㕡㑦㄰扣㘴㈶换㉣㉥挷㙦搳㈳愴搸㈳挴㙦㔷㥢〷㥥捣㤴ㅤ㕦㌳㌳㤴㠷㜵㠳㑡㈶㘲㡦〸㈷愳昶㐰敡愷挰㠶㈲改收㡢㑦㐸㥣ㄴ摦㝥挲㕢㐱愴㕦昲㕥慢㡥攱㘱敡愳搴㌰搴㕥挲㔹捥㠶ㅤっㄸ㑡㉤㔴ㅢ㕤改㝢㥡㐰敡っ〸㔰㘰㈱㠵㜷〶㘶㝣攵愱挰慣捥搲㉦㉡㉦㔴㘰〸搰散㘵㌲㔷㠴〵敡㑢㡣晤㠸㝡昰散㍥㥥挹㔰㤲挱㠶愵搸㌹㙡㔲ㅤ㍡敢愷㈷㠶昲つ扡㔲㑢搴㌰㈸㔰㙣愷ㅣ㜶挴㜶㔰慢昵搹捥㜹〲慢ㄷ㐰㠸ち慤摦㜶搶昲っ㐳昹㈶戶昲晤㡥慤㝣敦〶㕢㐱戱㤷愱㔷戸戲ち挷づ㥣晡〵㥡〳愷㝥㝦晦愱挷摦戹㙦换搴て㕥搱晥㌱㍣扤昷㌲晢㑥㠸愸㡥㈶捤搲愸昱挸换搷扥昱挳㑦㤵晦㘸㌰㔴㠵㠱㔲㍥㐷扤㕢㌳㈴昶㄰㑤ㄱち慡㔰㠷㡤愳愱㔷㝤㈲散㘰㤰捥㔱㈳搳ㅢ搳愸搹㔲挸㔷㠲戸搵ち㝦戱㉡㠱㌷ㄱ戸敤捡㤳捥㠷㜳搴ㅡ㜵挴㘷㍤㈶㉣ち㈳㑥㑤敢㐹挳戲㄰慦㔵㥤㥡㔴㈴つ㉢挲㘲㉡ㄶ㔳挱㍡つ㥢ㄲ㈰〳㈰㤴昱っ㌶〴搹㍡㜸㌱㜱挸摤搰㌴づ㕢慣㘰㔲㠷㔶挰挱㜶慤㠰㘳ㄶ㈰㠷㍡攲慢ㅤㄳ晡挰愸㐳摡㈷〸㈲㜸戹搴㐹㐵ㄸ㜶㤷愱㌷㐶㜵戱㤴捡㤹㘶愶ㄵ昰扤ㄸ㉥㍢愹㡥㡦愵戱〶㠱戶ㄵ㜳搳㤵〲㝤挵挸㡣㘶づ㡥ㅣ捡慥㥡摥㉡晢㙡㜸戸摦㥡戸昲昵㤳㕦㝢㜶收挵㙦㕦扤晡摡捦晦昰㉢昶㑣㠸攸晥㕣㤹㙥㠹愵㐰㙦て昶换㔶㍤昷搰愱敥㑢晦㘹扡挴㌷戱敦〸ㄵ昸㡡㠸挱㔱昹攴敤昱㙡㔵っ〸ㅥ捡㔵㤲晡㝦攰㠳㤳敤㑣昸㜰㉥戵㐹つ㠳つ㘴㌰㠲挶㔵攸㔸㠵㔶搹㔷㌶搲攰㤷㐳㐴捦愷㕡㤸〳㤴挷扥㐴ㄴ㤰㔸㉣昲ㄴ㈰㌰㠳っ扤摤㡢㝣㘱愳㐵㉥㠷㠸敥㉦戹っ㜶㈲ㄶ戹搴扥挸搳〴㔵戰㥤敥昲〵户慤〹㥣㐸搷慤㜹㜰㄰挵㡡昴昷挱㥣昴攷ㄷ㜳散㈹敡㘳晡ㅡ〰っ摢〱㠳晦〵挸㙣㥢晥</t>
  </si>
  <si>
    <t>㜸〱敤㕣㜹㜸㕣搵㜵㥦㍢㥡㜹㥡㍢㤲慣㌱挶散㡢〰ㄳ㐳㘴㠴㘶搱㌲㠰㌱戲攴つ扣㘱挹㉣㘵ㄱ㙦㘶摥戳〶捦㘲㘶㐶戲㑣〸㑢㌱㠵㌴㈹㙤〹㑢㈰散㈵㘹㐳〲㈱〵㑡〸戴搹昸㕡㍥㜰戶慦㤰愵㘹〹㈱㄰㔲㈰〴㤲戴㈱ㅢ昴昷扢敦扤搱㥢㌷愳挵㡥昳搵㝦攴㐹㜳收摥㜳捥摤捥摤捥㌹昷扥昱〹㥦捦昷ㅥㅥ㝥昳〹㌰㜰搸昰㡥㜲挵挸㜷つㄶ㜳㌹㈳㕤挹ㄶぢ攵慥㠱㔲㐹摦戱㌶㕢慥㌴㠱㐱ㅢ捤㠲㕥づ㡥㤶戳㤷ㅡ愱搱〹愳㔴〶㔳搰攷ぢ㠵愴ㅦ昴㘶晢ㄳ㜱㈲㤲愹㘴㠰〰㕣㍥愹ㄱ㤰㑢㠶〸㈴㐰㙢ㄸ㘰㘴㜰昹㠶搴挵㈸㜳戸㔲㉣ㄹ㑢㍡捥戲㜲㕥ㅡ㡤㜶㐵扢㝡扡晢㘲㕤摤㑢㍡〶挷㜳㤵昱㤲戱戴㘰㡣㔷㑡㝡㙥㐹挷挶昱㔴㉥㥢㍥挳搸㌱㔲摣㙡ㄴ㤶ㅡ愹敥㜸㑡㑦昴㐷ㄳ㍤㍤㘶㌲搹摦摡㠲㥣搷て㉥摦㔸㌲捣昲摥捡戳㤵㜹㙥ㄸ㕣摥戵摥愸散慤㍣摢㤰㈷戲ㅣ㉡收昵㙣㘱㉦㘵ㅡ愴攴㝢㠶㡣㜴㤶㕤㘴ㄸ愵㙣㘱㑢ㄷ慡㕤㈳㘸挴晡扡〶捡攵昱晣㌶昶昶愰㤱换㙤㌲㑣搵㌵昹愱㜲㘵愳㕥捡㤷㕢昳㤴㥦㔱㌲ち㘹愳㍣㉦扦㘲㌲㙤攴㙣挶㜲㈸㝦㤶㕥㕡慦攷㡤〰〳敤㜹慢て搷㘴㡣㐲㈵㕢搹搱㤶摦㕣㌶㌶改㠵㉤〶㔹㠲昹㔵攳搹㡣〸〴昰敦㙢㕡摣愸㘶慡愳㔰㥦晣攰㤸㕥慡愸ㄸ扢㌰摡㠸搷㌵㕣㔴㉢㙡敡挵㈱搵攱㐹挵㍥ㅢ捥收捦㌰㑡〵㈳挷㐲搸㤳㥤ㅥ㈶㈵㈰慢ㅦ慡㤲慡㌶〷晣愲挵㥥㈲㙣ぢ㑢搱收〱ㅣ戶扥㔸捡㘳㐰慥㌳昴挲搲敥慥敥晥㈵挳㤵捣㤰㌱挱㜰㔴戶㠳㐳㐶挸㍢ㅦ愰㘳愰㔰ㄸ搷㜳ㅤ挳摢㡣㐲〶㝤搲戱愵㔴摣㕥ㄹ敢㈸改ㄵ愳攳㉢㡦㜵挴攵㝥攴㕦〰㈰〲㙦㘰㠶扡㑢愴㌴晣愳扡㝦㌴攵ㅦ㑤晢㐷㌳晥㔱挳㍦㙡晡㐷户昸㐷挷晣愳㔹晦攸挵晥搱慤攰㜱㥥㔰㜳戳摦㝥㥥㕤㜰挷㍦づ㙦㉦㥦㜶挳㤵换ㄷ㕦扤昰戹ぢ〴㈷愵㥡搳ぢㄱ㤸戹〵〷㠰㐳ㅥ〸愰ㅤ〴㌰㕢ぢ愲昲㘰昲ㅦ〲㈰挴㉢㘸〱㕢昱敤愷摦㑤㐷㝥扦昳昴摢户扥㔹㕡㕥敥扥㑥㜰㌹㔰挵ㅦ㠶挰捣挵ㅦ捥散㡥〰搰㡥〴㤸慤昸㤸散㈰晦㔱〰㐲扣㘰ㄷ㕦扥攷搹㑢㔶捤㥢㔸昱戹㝣昸搱摢摥㍣㙣愵攰㐲愴㡡㍦〶㠱㐳㙢晢㉦㕡搳㝤㡢㤸摢戱〰摡晢〰㡥摡挴㝥㉡㥡ㅤ慢慣㙥㐳㘸㔰㉦㘵捡散扡㜳つ扤搴ㄱ㤳㡢㤹攰㌸〰㈱扥㘳ㄷ扦㙢昱㈳㝦戱㕦昱摤㤵㥦㜸攲㘷㥦㠸户ㅣ㝤慦攰ㄲ愸㡡㝦㍦〲㌳ㄶ摦挹摣㤶〰㘸㈷〰捣㕡㝣㕣㜶㌱挱㠹〰㐲㝣搳㉥晥ㅢㄷㅤ昹扤㔷慦㍤㜴攸㔳㙦㉤戹攷摤㌷慥ㅢつ㜲㠶挷ㅢつ㝤敦慣㕡㠹搵㌸慤㤷㉢昶㠴㘷戵昷敥㝡㌰晢㜲戰戲㤴晥攳㉦〷㈸㘴慦㉣〷㌲㑡改挷〰戴㌸㘵㌵㔲慣㘰慥㙦㉣ㄵ捤㙣㐵㈶㐸敢〱㄰攲ㄹ扢㘷搶扤昰摢ㅦ㥤ㄶ戹㘳捤愳昷扣昰㝣攲㤹㠱㈷〴㜷㐴㌵㌰晡㄰㤸㜱㘰昴㌳户㈴㠰㜶ㄲ挰慣〳㈳㉡㑦㘶㠲㔳〰㠴昸慡㕤晣挳摢㐶づ㥡晣晥㠶搳敦ㅣ㍢敢扢㙦ㅣ昳搰敡搶㔳㐱㍥搳㕥攲㠶㑡晡㜶㉣㔰㔳晢ㄱ㌶㘱晥捤扥ㄱ㘳ㅦ㌶㝢捣㍥㌳ㅡ捤昴㜴敢㜱㍤挸㈵㜰慥㉢㍥㔷捡㔶昳散㙣㈱㔳摣慥戶㠰挳㤶敢㘵㘳㙡〸㜴摡戴攵挵昱㐲愶㝣㘸㘳攲㜰〵搳昴㄰㉦㙤㉡㤳扡㘴挳搸㈰㡤戲㉡敦〸㙦戲戳昴摣戸㌱㌰㤹戵挸㠷㝢挸搸ㅥ㡢愹改愹㉢㑢挶㈵㔵㙡㕤㡤〶愰㘵㑤愸扣敢㕡㘹㤱慣㝡㜵っ㡥ㄵ换㐶㐱㔵慦㌳扦㌱㥢摥㙡㤴㠶つ敡㘸㐶㐶㌵㜵㈱㐹昶ㅥ摤戹愱㠰㠶㘲搷捤ㅣ敤挶㥡㉢㈶㉢搸㜲㡣っ敡扢捤㈸㔵㜶㡣攸愹㥣㜱㐰つ㡢㔵㈶〸〷搷愰㔷ㄶ搳攳攵挱㘲愱㔲㉡收㙡㈹〳㤹〹ㅤ㝡㐱㘶㕤㌱㘳㘰㕢て昰昱〹㕦㔳㤳㄰扥昷㌷㕡㘰㤸㙦戹㑢㜵㠴慢㡢戹慦ㅤ㔴㍢散扡㌶愱㜵㘸㐵捥攰㤸昴㉦㥡㈵㌳㤵㉦戳㌹㝥㝡㐶㔷㥢愸搰㤲晢戸改戹㔵ㅤ慢㍤昷挷㘵昶晢ㄷ搸慤㕦㌱〱摤㘹戵㕥挸攴㡣搲㡣敡戸㘰㡤攴㌲㠰攰㤷㌰㥢愷㤵ㅥ户㜹㌱㈹㜶〴户㘷㌳㤵㌱㙤捣挸㙥ㄹ慢〰〷㤵㍤ㄴ愲㘸敢ㅥ㌹〰㤴㕣㑥㌰〸㄰づ晢戴㈱㌲㘹㘱戹挲㡡〷㌹㐷㜷㕦㉢愳㔱㈰㤵ㄶ〸㤵扤ㅣ捣㘳㜳㈹㌷㌵㌵㙡攵㙡扤㍣㔶攱昰㥣㤱㐸晤㑢慥㈴㔸〵㄰愴摥㌴慢搲挷㤵㈸㐰摤戶㉤㍦㘴㤸㍡㉣ち㌵扢㠵ㅥ捣㕢㑡敡㤰㔱㑥㑢㙡戳㙢㌰㔷㈶㌵㠴㌰昹㕢昳ㅣ晤挶㘴㘵㐸慦攸捤㜹攸挵攸㈵〹愶㑥㤵捡ち㌱㘵㥢挲㌹愹挳㜶っ㌹㐴㔴搰㤵㑢㡢㐲㔸㌹㘱攲㘰扥昸㥡㙣㌸㜳㈳㔰㜷㙥㔵㥡㜷愰搷敡户㔰扢㌳慢㡣挲挸㡥㙤㐶㤹散㈱㙤㐶㔱㝡愷ㄷ㌳摢㤰㑥㙤慥㘴㜳攵㉥搴ㄴ摡捥昸戶扤㤹て昳㤲慢〱㥣㈷昸ㄸ㐶昱摣摢㐴㜳戵㜹㠲㝤㌳㍡敡ぢ㌱㌷㘲㈴㌵㙣挹搱㡡捣摥挳㤷㝡攴㕡㝣㠵㘷愲〵愹㙥敦㡥㉤㐰敤戵㌵て〹㡤㤴っ㘵摤㠴㔴〴搲㙥换㥦㕤㉣㙤㑤ㄵ㡢㕢㌹㥥收愹㔸㜹捣㌰㉡戴ㄸ㕡㙣ぢ㐹㔹㐲㐲㌴㌵搵㈸昷㉥搳㠲ㄶ愱戶ㄱ愰㙤㈰㤷敢㜰㜲㉣㙢㘷〲搵〴摢㐵摢㠴挰㠲愱㠱㜵愳㠳搸ㅣ㍢㘲ㅤ挷㐵㡦敦㥡捣㤵㈷挵〳㘸㌸ㄵ敥换㕦㝦昸㍦㥦㕢㍤扣攲摡ㅢ㜷㍥搷戶㙢搷て挵㘷㙣㐲㥤㈱㐰敤㕥搹㈸㥢ㄱ㄰昷㠳㡤ぢち挲戵㡦㍣ㅢ㜱㜹づ挱戹〰㔸ㄶ㤴愰戱㉡㥣㘷㐵〵㉤〴慥っ昲㝣㠲ぢ〰〴㉤〱㘵捦㕣㠸㠰昳㠸㝢㤰㍦扢㕢㜵ㄹ㑤㡡晡㉥㑢〱ㅢ㤶㌳搰〴敤ぢ㜶㥢愴㤸㈴〵㈳㈹ㄴ㜱ぢ㌲㙥㈸㠰㥢㙤㐲㥤㈹㐲晢㐲〹㘰㉢搳摦〸戶挶〲挸戳㡣〲㐱ㄱ挰㈵㠰㑢慣愸㌸〲摦㑡〰㈵㌲㤵〱㐴〷㠰ㄲ㠰㕡㜳ㄱ攱㈳㍥㡣㌲慡〲愰㔱㔳㉦㠰㐹㘰挳㜲〶㥡㌸ちㅣ㡤〴㜰搵㜴〲戸搲㈶搴ㄹ㐳㌴㜱㤴〰慥㐲㐰㕣㍥慤〰慥〶㔹敥㈴戸〶挰㈵㠰㙢慤愸愰㤹愴〴㜰ㅤ㤹㍥〴㈰ㄶ〳㈸〱晣㈵〲捥㈳挶摤〲愰㕤㔵㉦㠰敢㠱つ换ㄹ㘸㠲㌶㔶㈳〱㙣㥤㑥〰ㄷ摢㠴㍡㜳慣ㄳ㌹㈹〱摣㠲㠰ㄸ㥢㔶〰户㠲㉣㙦㈳昸㌸㠰㑢〰㜷㔸㔱戱〴摦㑡〰㜷㤲改㉥〰㐱㝢㑣〹攰㙥〴㥣㐷㡣愲㡣敡〸愰㘵㔷㉦㠰晢㠰つ换ㄹ㘸攲㐴㜰㌴ㄲ挰㘶扢㥤㜵㙢挰㠸㑤愸㌳〸愳挸㘹〶〵扤挶〶摢ㅦ扣㌵ち㝡慢戹㌲㥢慢ㄸ㈵愵㠳戵㥢昸戲㥣㑥㉡摥㐶扤戳愴愷㉤㜷捥晥收㈰㔴㑦㜸戹㉡㍢愶㤴昱㍡搵搷搲っ晦愴攰敦㜳ち扥㔲敦㙢㤴晣ㄹㄴ㘸っㅡ㡦㡡㍦㌳戳㙢㄰㔱户㙤戸ㅤ慢㈱搵㠵㥣㙢〷ㄹ昹扤扡㠳㜲攵㔵昹摤㠳㤰摣摤搳㉢晥ㅣ散昵㠳㤴㠹愶㔵戲愹㐷晦挹㐴昱㥥ㄸ㔸㈶捡〳㤰㡤㝣㤰攰戳〴てㄱ㝣づ㐰慣挷㘲挴㡤昶〰愸〱ㅢ㠰戸ㄱ㑡搵㉢戰ㄱ㠴㝣㤸㍣㡦㄰㍣ち攰㕡㘶ㅦ㐳㔴晢㍣㐰扢攳㤸敡戰㠶㔸搸㈷㘲㐰慢愵昷㜱〴攴ㄷ〰㕡㥦〰㔸扦摡挸挱摣摤㕢晥晦㘰〲㜹捥慣愰㘳晣㜰扤㍦㈰㍦扣愳㤰ㅥ㉢ㄵぢ㌸㉢愱摤㌰㤰㠶〳扤㉣㜴㉤扦戶㌸㌸㕥搱昲慢戳昸㙡捤㙦㌲戶ㄹ㝡㘵㄰敥っㄸ㈵㙢攱㙣㔳㈶挷㥡捣攴晦愷㐹攲ぢ愰〹昰ㄴ㑤㔹㈵挲㍢㝢㉤攳挰ㄶ㙦搷㔰ㄱ㠷㌱㠶㍡㉤愲搸㌵つ收攵㍥㘸㜳昸攴㤳愸摤㕤㙦摦㝦昲戱㜷㝣昶㍤晢晢ち㡣㐲昵挸㌸㠸昵㍢昱ㄷ㠱つ捦㐴ㄳ昴敡㔵㜷㘲敤㈹挴㥡㌰っ㉣㠵昴㈴㘴摤㔰㈱㑤摡㠴㍡㈷㘰㍦搲㉢㜵攴㘹〴㐴ㅦ搸ㅡ㉢愴捦㠰㉣㥦㈵搸〵攰㥡㈷㕦户愲㈲㠹㙦㌵㈷扥㐱愶㙦〲㠸㤳〱㤴㍡昲㉤〴㥣㐷㜴愱㡣慡㍡㐲㝦㘲扤㄰㥥〷㌶㉣㘷愰〹晡ㄶ慢㐲㜰㘹攴㡢愶ㄳ挰㌱㌶挱敢㠶っ㉥㐳㑥扢改㍥㤲收㔹㔹㘳㍢敤摤㜹㈶㡥㥤〶挷换㤵愲㌲捥摢捣愱攲晡㘲㘵㈸㕢摥㤶搳㜷㉣㌰敤挰搹㘳㐶〱慥戳ㄲ㍣㘸ㅥ㕣㜱摢㌶㈳㈳捤攱攲㜸㈹㙤慣ㄹ摡ㄷ㕣㙢㄰〷扡㑥㜹搵晣〲捦㥥㜹㡢㌰㥤〵㐶〹ㅥ㕦㜰〰ㄹ㝡㡤㝥搷㡥㌹愵㥣㜱昸戴㑦㐹㜴㈴㕢挹ㄹ㉤愶愲慢㜰挸㠴ㄴ攱㡦捣㌴㥢㈳㘳㌰㠶㠷摡捣㔵愵㙣㈶㤷㉤ㄸ散っ㈸㝣㍣换㕢㙢㙣㠱敦㜱㘳戱㥣攵㌹㘳㥢㌹㔲搲ぢ攵㙤㜴愳愴㜷散㔷ㄳ㔳㡢㕦搰㕣㥥㉤㤴㔱㡣敡㐵㠶摢捤攱戱攲㜶ㅣ㑣㡦攷ぢ慢昴㙤攵㝤愲㔷戰㍡摡㡦敡ㅡ攱ㄷ㝥扦〸昹㐳㝢摡㍦摡ぢ挸㙥㠱㜵ㄸ搵㠱㜱㕡㈹㘵㔳攳ㄴ㤸㉡㠵ㅢ㕣㠰㐰昵愱㉦㐸て摤っ㑡て㔵ㅦ摢㈳㑣㙦㈷敢㕡㜳㜴搳搰昱㔶㍤敤愷扡㈳㝦挰㌴㉦〲㥣扥㙡昳㥡愹㜳㠰㍦攸㔰㍥㐸㥦愲㜷㉢昱㡥扣慡摢㜵㈱㤸攷㔹㐳㠸㌸㡥㈸捣㑣㡣〴挶扣挳㌲㙣㉡ㅥ㡥搰㜹㔳挱㤵昰摣戵㥡㙢昵㤴㤱㠳搲㤰搷㉢昳慣〸ㄵ㐰ㅣ摡㤶㙤摡㘰㌱㥦搷㌹攴㌸㕣㠷搳㝡捥〸㤹〳攳㤵攲扡㙣㐱㥡〰㙡㕣摡㈸㝤ㄲ㈸㝤㔲愱㕡捤㑤㍣㠸㔰㘱收㔵摣愲㤷戲㤵戱㝣㌶ㅤ㘲㠴㠷〵晢挴㔸挵晡愱戶㜴〸㤴㡦戳㤶㜸㔵ㄹ㙢㔳㐷㜷㜷㐱戱愲攸㕥〴㌳㐶戴㕦㘸昸ㄳ㝢攸愷挶捡愳㌶ㄴ昹ㄲ㜲ぢ㐲挷㔳㑢ㄱ扥㝣扥户㥣㉢㈸㙦㕤㠱㈱慡ㄶ㈷戱㠲っ昸挸ㅦ搹〱㐶〲昴昴捥攸挴攴改㘴㜸㙤㔱捦慣㠴戹㔹㉣㌵摢㤷㐸㐲攸㕡㉥㌵愵〸摤捡㠳㌸愹挰〹挸㐴㌶㘳㤴㐲㐴っ㐳㍤ぢ搰㈱慤㔹㝤㐸搹昸㠲挱㤶㔰愳戲搶㌸㜹㉤戲㥤㜵敥慢㌲㙢敡昲㝦攳捣晥㘵㙣㙤㌸摣〴㈸㕦㈶㜸〵㐰搰㘱捤昶㜸ㄸ㝥㑣㠶㔷〱㠲㜴㡤㝡晢愶搶挳ぢ㍦㌰てぢ〳敡晡〵㝤捦㈱昸㘹㤵搳㍡愸ㅡ搲攲㜲㌶㙢㤶㥦㌹攴摣改搰㠶㌱捡㡤㑣搸㕡㕦愹㥣㔲搳昳晢〳攸㙡捤敢〷愸㉢ㄶ㤹攵㠷つ攵㠵ㄶ昴扣㙡㍦〱㌸㡥㤳〵昹㡦捥㝡扦㘱〸摣搸昸摦挳㤷㝡挲㘱昹ㅡ〳㘱㐱㍦慤㈳㤵㌶㘲挲散㔲昹㍡挱ㅢ〰㘲㌳〰㜵〳搷㑥㈶攸㤶ㅣ㈰㑥㜲昵㔴㡦㘷愵ㄴ攷〰换搵㔲扥〹㈰捥〵攰㈲㔴ㅤ㤴㙦㈱㍣晢愰㍣㡦㈹昰㤱㙦摢〱㐶〴㕤㥤㑥㤵㕤㍤晤㜳㌲晥㠲っ㜴㠳㌶㘰昸㈵ㄹ晥㠷っㄷ〲戰户戵晦〵㤸慢ㄴ愳㜵晡ㄹ愴昸づ㌲㠰ㄴ㔳㠰㑥㠹昴敤㠶挳昳〱攵慦〹㝥〳㈰戶〲㜸愵㤸〷㙥ㄶ㈹㜲ㄷ㔲㔲晣ㅤ㌳㈹〲搴㐸昱㕤㈰㘶㤷攲㈵㑣㡢㡦㘴昷㉢〹昲扢〴攰㔴搹㈵㐵㌲㐸㡥㑣㔱㙥捣攰㈷㐳ㄳㄹ㉡㘰㔰㔲攴㐵戶戹㑡㌱搶㐸㡡ㅡ㌲㠰ㄴ㈷㕤㈵㜲㤰摢㘳戱㤹㈵㠶㔸攲㔵㐰㝡愵㜸㌵㜰〳昸昸㌴〹㤶戹敥攴㘲㈷㔲㈸挹㠶㤹昱㌵㠸搵㐸戶ㄵ搸搹㈵㝢㉤㤲㠱搱㈷摢㤸㠹ㅤㄱ搷㈱搰㐰戲昳挰㈰摢挹㐸㈷㙤〳㠶〸ㄹ收㤳㠱㝥㕢㈵搹晤㄰㍢摥㤹攵戳㕦㠳㘹㌰捤昷㐷づ㄰敤昵慥㈲㕤愲㕤挸㈲改っ㄰昴挲㝡㐵㝢㉢㜰〳昸攰搲㈰㜳攱攳㥤收户〱愷挴㜸㄰㌳昹㌸㘲㌵㘲㍣〴搸搹挵㐸㑦㉥ぢ㤰㠷㌲ㄳ㍢㈲敥㐴愰㠱㤴づ〳㠳㍣㥣㡣㜷㌵㘶㌸㠲っ㐷㤲攱㙥㌰㈸㌱㜶㈰㌶㘷㌱挶ㅢ㡤搰愳㤱〳挴㜸㥦慢㐸㤷ㄸ㡦㘱㤱㡢〰㠲昴扣捣愰㘹挱㐰㜵昹攷收㠱㔹㌳㌷ㄷ戲ㄵ㈸㐱散攵㤵搹ち㡦ㅡ㑤〰〴㤵㈳敤㄰愵ㅣ戹ㄲ㜵㔶㡤慥㈳敢㐹㌵㔶搸ㄱ昵㜴户㔹戶愸〱搹㌲搸㕣㜶摡㙣㑣捡㜰㙢㔰挷㝤挹㤲ㄳ㤶㘳挵㌶收挴戱搳扢㈱㕤㜲愷㌲晥〷搸㝤㙡っ昹攴晢㌸㙣〴晥戰㔵㉣㐶㤸㘶攰㠳戳づㄱ㡦㔷㌶㑣㔳搰挲戵搹㙥晦㌵㠵㌲㤴愹戰ㅤ㠳慡㍣捦づ㙥ㄸ慦搴㔰昴挹〵㌶〵㠷㥡ㅢち㌰㜰搲戸㍡户㡦㘸挷㄰㠴㘵挴㈹㐵㜷てつ㙣㘴挲挷愵搳挲㘵㜲㥣㉤敢捦㠲戲㍢㑥㙤㝡㠰摡㈸敥慡慦㍢挴ㄸ㉦㤹慡㕥戰敥㤸㉡㙦挷㐶〳慥ち摣戹捤ㄹぢ㔴㠲㙡㔴㘹㠲搲ㅣ㐸㤵㘱㌹㔷㘸ㄶ搹㈱㌵搱愵戹挹挸改扣㠱〴㉢挶づ㙤㑣㔷㜰㠴㔳捤㠰户㡢昶㥤ㅥ㠲㐴〲㜶㉦〹搵㑦摡っ敢㕢㙤㈳㌸㠷昶戰㔷搱㝦愶㝡摥㕣㈶㙥扢㤵捦愷㤶昹㥣㠰敤㑦㜹〸搹捦㘰㡣㘳慤昵㥥㐰㉣㜰づ挶慣ㄵ㑥㉤㕥慤づ㡥ㄶ㝢ㅢ㍤㉢愵ち慥攰昱昶㘵㍢愷㑥づ㈶㑤㈵ぢ攳㌴户㘳㥥戹愶㤰捥㡤㘷っ㘵搹㍡㙢戶㌲㜰昷㠹晥㔲㉦ㄴ㔸㝤㌵㠳㕣㙣愱慣挱㕢〵捥㤵慣㍤㜷㙦挹攳搱㔳㙡戱㐳ㅥ㘱搹㘹捦扢捦愱㙢㜶晢戸㈷㡣㐴晢㑤ㅤ㔶慡㕢散㔸摡敡㔰㕣搳攸戳慦㥥ㄸ愹ㄹ攷㘲㕢㕢㕣㕢愴㝢捣㠵㕡㥤戵㔰晢㐴㍦愱㥤搶挲愷㘹戰敦昷㜰㠶㌰㤳㡢捦ㄹ攰ㄷ㔶扦㉢㜶戶扦㜶攲ㅢ㝦晦挳㘵㤶户搱㈷ㅥ〶㔶ㄱ㤵て㕤愹㔵搴摤晣〴搸㠶戰ㄱ〹㥥昶㈸摤敤〴昴㥡㜸ㄴ㌱㑢㜷戳晡㔳㥥〸散散扡ㅢ㡦㠷挰攸㤳摤捣挴㡥㠸挷ㄱ㜰㜴㌷〴㔱㘰ㄳ愰㡣㠲㐱挶挸昸㠵挶っ㜱㌲㈴〰㠲㍣㌲昰㉥㌴搳㥥㝥㌰昳㘰㥥㌶㜵㈸㑦摦〲愶愹㠶敢㘳㌸摤㠱㌱慢戵㠴㜸㍡㈲㝢㤰敤搷㜶敤㕡㡡戰㑦㝣ㄱ挰愹㈰㑤㝡摢搴攸㘵昹㝤〰攲㘹㈰扤晡㌰㝤晦〳昸捣愰て㍦ぢ慡㤲㘹㤲㤹散㐲慣㐶ㅦ㍥ㄹ搸搹㘵晡㜵㈴〳㈳㙥づ㌳ㄳ㍢㈲㜸㥥攰㔴搹㡦戰㉤搳愵㘰㤰愷㤲㤱㘷つつㄸ㌰㈴㝣昲㌴㌲㝣ぢっ㑡ㅦㅥ㐰㙣捥晡㜰㐳扢㜷㄰㌹㐰ㅦ㝥摥㔵攴㐲㘲㉣扢㜷㠸㐵慥㘰㤱㍦〰㤲慣㜲㈵㘳㜶㈴昸ㄲ〲㕥㑦㑢㥤ㄷ㉣〰㈶㘸㌸昰㠷つ㔷㜶攴攰㠳㘴㤰㥥ㄷ㉢挴㝥戶挸昰〷ㄵ㑢㔸晢〲摥戳攲㙡摡㔳㤱㔵换晥㥥换慥㉡ㄹ㈹㉦攲ㄳ㝣晣摤晡ぢ㥤搵昴慣昸搴捤㌷愶攱愳慤〶㝥晦㜵搹㜴愹㔸㉥㥡㤵㡥㘱昸搷㍢㜸㜹搸挴攲㌷㄰㝣っ㌹㌶㉣㤳つぢㄴ昸㝡捥〴㉦搳㠵户ㄶ㡡摢ぢ慡㌶挱㌲敦㔰戳㌴搹摣捣㘲戸㈴慡攷ㄸ〸㉦昲㈳〴㤹㔸㥥づ㤶戶愶挸换〸㜳㈴㘸㘷㈰㝥散攰昲挱㑤愳㘹㍤搶㙤挴搲昱㥥㤴㤹㐸ㄸ愹㘸慡㑦㑦攸改摥㡣ㄱ敤敦㑦㐷㔳〹㙤㙤㤵㌵ㅥ敢㡦愷㔲㜱扤扦搷㐸㈵㤲㠹㑣㝦㍣ㄳ㡦ㅢ愹㥥㜴搲㡣昵㈶愲戱〸扤㘶捣㕥慥㐳ㅡ戹ㅥ㈰昲㘳〷戵㠱愸㡤㐴扤敡愰挸愰㔸㠳慦〱㌵㔷㡦ㄶ摢㈳㔲㈲㉤㌲挲〸㌴㌷搷㘹攷㜵㥥戰敡昵㑡㑤愳〵ㄶ㝣〰㘲昶慡昴㡤ㄳ愱㝥慥㕥㘴㘲戵㈸㡤戰摥㥢〱挲㤱搷㠱㘳㠵戴戳㄰摤㙦㜰昹㈸慥晤㌹ㄷ〱㌹昲戴戳㠱㙦〵㕥敤㌸㥢㜰慤㕡㍢〷㤸昹挰搴扥㠶愵㥤ぢ昴㍣愰㕤㈷〲㤱㌷散摣搵ㄱ愵㝡㍢㐹㥥て㌶昵戲㤲㜸ㄳ㐴㐴㝣昲㐲㐰〶㔸㌷㐱㌷ㄹ㈷㡢戸〷慤攴㄰㐵ㄸ㜷㌸㐹挷㄰ㄳ㜷〱挳㘱㔶㍢㑣摥〶㔱つ㤳ㄴ昸㌰㑣㝥㡥戸ㅡ㈶㘹挴慤㘱ㄲ㑤㜶昷㈴㤳㜱㌳ㄶ搵㘳㠹㐴搲㑣挶㝡搳ㄹ戳扦㕢㑦挶扡㤳改敥愴㤶愹戲昶㐵㤳昱㑣愲㍦ㄶ敦敦㑢㈶㝡㜴扤㍦ㅥ敤㌳扡搳㝡挶㡣愷晢㔳愹晥〸㕤㙥㙡㤸㜰攰㑡ㄳ㈰㐲㑦㥢㐲㑤つㄳ晡摤ㄴ㡡っ㤲慣㠲扥㌳づㄵ㜱ㄳ㥡挰㙥㔴摤㤱㈳㍤て㄰㡥搰㝤愶ㅡ挲敥㤰㤴戴㘴〷㐸ち㌷㐲户㥡㈲㙥㐲㐰㤶㠹㍦㤰㈱扡摦㠴㜲㤷㌱㌶〱㍣晥慤捦扢〸扣挴挸㠷㔰㔸扤㌴慦〵戶㕥㥡ㄴ戹㉡攷㔲攴〳㘹㌲㉢㌶㐴晢〰〲㤶㌴㝢愲愹㘴扡㌷慥愷晡㡣摥㐴㉣搵㤷㠲㜴㝢㔲㍡摥㡤散㌵捤敥㔸户㜶㔹㤵㌵ㅥ敢㡢愵扢愳㝡慡㌷㙥㈶㤲㘰攱㘴敢敢㡦㥢扤㤹㈸㕥摥㐸㐵㤴㔳ㄸ搹换て㈲㡤扣ㅣ㈰攲〷昰㐸㤳晥㌷㠵㈲㠳㘲㠵㙡㙥㑢昳㠳㙥㘹敥㈴晤ㅡ㠰㜰㠴㙥戴㈹㘹㉡㐱㉡㤱㉡㘹搲扤㌶㈵捤㈳㔸㠱㡦㌰改攱〸〹攵㈲㈳敡㝡愰昰㙦㝤攸㈲㔳搲扣愴愱㌴㡢つ愵㐹㐷㤹㉡攷〶〴㈰㑤㍡挵㤴㌴㍦㡡㠰㈵捤㐴愶㌷㠶戱ㄸ敦挷敡㤵㐸㐷㑤扤㌷搳㤷㑡愷㤳㍤扤摤扡ㄱ敢挹㘸㌷㔶㔹挱㤴㐸挷愲戱晥敥㝥慣㔸摤㍤㜸敦㈵㥥㑣昴挶㘳搱㜴㕦挶㐸㤹ㄱ扡摢㤴㥣㙥㐲㐰摥っ㄰愱㤷㑤愱㙥㈱敡㘳㐴搱攷愶㔰㘴㤰㘴ㄵ㜴㥢愹戱㘹戸愵㜹㍢改㜷〰㠴㈳ぢ〱愷㤵收〱づ㔱㡤捤㘳㈹扡晢㤸㜴ㄱ㘵㜷㄰㐲昸昷挹㑦摡〱㐶〴㍤㘵㉦㌱㜰㙥㐳㘹㥥摤㔰㥡昴㤷愹㑡摣㡦〰愴㜹ㄸ扥搸㄰敤搳〸㔸搲㌴扢㌳挹扥摥晥摥愸搹慢㈷㔲㈹愳㍦㥤㐹攸搱っ㌶㠹㔴ㅣ〳㌱慤㝤愶捡ㅡ挷搰㌴昴㥥晥㜸㑦㉣㤶㐸ㅡ㝡㔲敦㌵㝢㝢扡㡤㘸㜷㕦㍡搹ㅢ敢㡥搰敢愶攴昴〰〲昲㐱㠰挸ㄱづ㙡㑡㥡㜴扤㈹㉥㌲㐸戲㡡愳〱㤴㌴搷戹愵昹〸改㡦〲㠴㈳㜴愰㑤㉢捤㐵づ㔱㐹㜳〹㐵昷㈴㤳㜶㈲ㄴ㝣ㅦ㐲摥攵摦㜵戴改昲攸㐰ㄵ昴㐵㕣㙥㌶戵㤱捣㌷捦挴㥢愱㜸㜱㜶〳㙣扤ち㔱晢㠲㠵㄰戰㉣敥㔹昷㔰搵㠴昳㉥攰㔶收㤵㐱敤ㄶ㘸户㑤扤㤶戰㘷昶㐶㌸戸ㅣ㝤㌷户㔲搰㈵つ㌶摡戰晣㈲〸㌴㍣攸〹㈳㡦晣ㄲ㈰ㄷ㝤戵搷搱㘷愳戰㕦㈶戴㥦㈰敤换戹ㅢ戳㑣戹㘰敡㝣㤰㈷挱㥤㌹搸昵㜳㌸㜸晦ち搲ち摡慦捣㐳扡敢㈰㑥㜰戰㑦搹〱㔵㕦摡㐷㙡挶㥥散㥡戱摡扦〲㍢慤㑥㈸㤲つ愷㌱㑤㈷㌵晡㥦㐶〰搳㤸㘶ㄲ㥦〸㑤㈵ㄵ愰㕤愴〲〹㍢搰摥㠳〰户㝤捤㈲散㍤ㄸ改㐵捥㙡㈷昶㙣ㄱ㝤づ㍥㠶挲攴搷㄰㔳㙦㕥ち㘵改㄰昵つ愰昰㙦昵㈶㉤ㅤ㈵㥤㙥㤷㜴愶㌴㤷慥㠶㠲㌸〵㠹㤴㈰晥ㅤ〱〸㠲戶つ㤷ㄲ敤㌹〴散摤愱㈷搳㘷攸改愸㥥㡣㜶㈷愰㥡昴挷㤳㝡㐶㑦昶昶昴攲㈷〸攲㝤㐹敤昹㉡㙢㉣〹㕤㌶搳㤳攸㠹挵扢ㄳ㝡㜷㈶ㄵ敢敤㠹㜵昷㘴攲㝡㉣㤹㡣㈶㌳㤱㔳敤散攵户ㄱ㤰摦〱㠸搰㔸㔲㡢搷搴㝡㜶㥡㠳㈲㠳㘲ㄵ戴㝥搴㝡戶〸捤愸㙡㉥晦㐵晡ぢ〰攱挸㄰攰搴㝡收搱㕣㔶㌸㐴戵㥥扤捣㔴㐹捡慦ㅦ㈰戲搲㈱扥㡡㐰㕢㔳㤰慡晥挹搳㝢慣㕤晡㘵㈷ㅣ㍢㌵㉦ㅢ慥挰换㠳㍢搸㤸㈶ㅣ戵㕢〷搴〱晦㐹㝢㤶ㄷ㔷ㅡ扡昳昸〹ㅥ㠴㔶晦〱昹愰㐵慥攵㠱㌹ㅥ㠹㡦晣㙦攰㠳敢〰ㅡ㍡㡥扣㙦㐹扢㝦㝢㠰㜳㘰㘱㝥㑤ㄹち㌹㙥㥤㡥ㄴ〷慡㍦㠰㌰摦㔱搴㍢㥤㜷攰㡥㥤挲㌸㝥㔹㈷搹㠶㔲㌵ㅤ摥㈹㠳㘵〶㐲㈷摦㤸㕢㌸ㄵ㜳ㅤ昰ㅦ㍡㠵㠵㍢ㅥ㑥㐲㈳攳攴㔸挶㌹㜷挰摦㔴㜷㝤㔳㙤㑣昶㑦ㅤ昰㐴㥦戹攱晤捥㌵ㄹ㥥扣ㅦ摡攰㝡挳昲㙣㐵㕤て攲㑣ㄷ㤲㘶㥥昶㍡挵戴㜴搱敡㐵扤挱晤搱て㕥ㅦ挹戴㐵㈰㤹㑢敡㉣㤰㤳㍣㉣㝦ち㠲㔸て㐰搱ぢ戹ㄶ㔰晢ㄹ〰捡㔸戵愸㔷㐴㔰〶换攱㌸ち换户挹戳〱挰㐱〹摡㠰㡣㌰戳昶ㄱ愶㐳挰戳㈸扤戵っ㌸㍥愷㈹攸ぢ搹摦㤱搳摡㌷㍢㈹㉥㄰㐷摤㌰㄰㝣昱ち敦㌵搱て散晦攰慡ㅦ㕥晡挸㌲敢㝢攷㌲㜱㍥㔲㉣㐰㍥摥㜷㤰㕡㔰㠹㠶㔷㍥挳㌶挱晢ㄲ㔶攴㐲攴愴㈶改慦㄰㘸㙢㠲ㄵ㡡㕢㔷昸㠸㄰㔲㜰㡣慢㘱昹㙢㘲㘸慦㔸昲愱つ愵晤ㄶ挰敡〳ㄱ〰㥦搳晥戰晣㍤㤹捤㉡㜳㠶捣敦㔹捣ㄴ愶捦㘶戶㠴㈹昰搵㥥㈳ㄵ捤㤹扢挸昲㑥㡡㌹㡢㡣挶㔱㈳㤱晤昶昷搳㠸散㌷㌶挱晢摡㔶㘴〲㌹㈹㤱㌵愳敥㄰ㄹ㙤㈲㈵戲㜷㤰愲㉡㌲晥㉥㡤昸㈰㐸㤶挸㘸㈸㘹㉤挰搹㈲晢㈵㜸愷㐴搶㐶收换慢捣㤷㤱戹摤㘲愶挸摥戲㤹㠱挱昸㥢㡦慦昶㥤㘰搹㍤㤱搱〰㔲㈹收㉣戲㡦㈰㐵㈳㤱扤㙥㑢愶敥㌵㥦搷㙣㠲昷㐵慦挸昵挸㐹㠹散㐰搴ㅤ㈲愳攱愳㐴昶ㄳ愴愸㡡散㘰㄰挵㑤㈰㔹㈲愳㌵愴ㅤち㥣ㄲ㔹㐲扣㙣㑢挱㥡戲㠷㤳昹收㉡昳㡤㘴㍥搲㘲㕥戵㈸㈱㕥戴㤹㠱㠱挸㡥㈲㌳㜷戳敡㤴愵捤攳挸扦晤㜶㐴㜶㑦㤸㜷㌸㈹愶ㄳ愶㜵㑣昳昸搴㤴扤て㈹ㅡ〹昳晢戶捣敡㠴昹ㅦ㌶挱晢搲㔸攴㤳挸㐹〹㜳㌱㕡〵㘱摥㡦戸ㄲ收㜷㤱愲㉡捣攳搹攴〷㐰戲㠴㐹㘳㐸敢〴捥ㄶ收㜳戶㝣㉣㘱㥥㐰㘶㥡㉡ㄶ㌳捤㈱敤㐴㡢㤹挲晣愶捤っっ㠴ㄹ挵㔷晢㈳㘰搹㍤㤱㍤敡愴㤸戳挸㥥㐴㡡㐶㈲㝢搶㤶㑣㥤挸㥥戱〹摥搷捣〴㤵㙥晣挳慤㡤扡戳挹晣㐴扥〴㤴ㄲ㘴㍦戰㌲㐹㜰ㄲ㐰㌸攲㈸扥㐲改挳㑣㔷挵㌰摤㔳㑥扡㔳挰㡤づ愰挶慡㍡攰慢㈸扦摡〱愷㠲㈸扥〶搲㔴ㄳ㥥㘲㔶㔴㜸挴扦㑣搷㠴㝦戶〹摥扢昹ㄱ㉡㤶慡戲㐳㔶愱搴づ㔵愱㑦戸ぢ㕤挹㐲愹挹㔹ㅤ㐹㤵㔱㕢つ㥣摤敢㡦㠱搷ㄹ昵㘱㜹㍡㤹愹搰㔹捣㔴ㅡ戵戵ㄶ㌳㝢晤㘱㥢ㄹㄸ昴晡㝡㝣戵㔳扢摢扤㕥愷㉡㌸攳慡㔳㌷㔱㕥㐶㡡㈹㤱㥤㔹ㄵ搹㠳戶㘴敡㝡晤〱㥢㔰㜷㥢㥦摡攳㙣户昹㕤扦扦挱㜳敦愰㐹ㄷ㘷㡢㘹愱愹昰愹晢〵㌹攵㤹㙥挵攵摢ㄲ㝥〱㘳㉤敥㤸攳捡㉤㝥搴挹㜶㜸攲敥㌹捦㕤㥣敢㥤㔲挵㤸㔸㌳㌷㤴㜰摦戳搹㕣㔳挶〹㝡㈶㠴㌷昸㉢㜸㘱戱戰㉦搸搷㌸㉢〸戰㙢㌱ㄹ昸慢ㄹ晥㠶㙥㝡晡摦ㅢ㙡㔷敡㕥㑥搷㤴㍣㥣㔳㔴㍦敦散敥㤹㜵慤㡤愰㍡捥摤戵㡣敢ㄶ㝡㐰㝣ㅡ㕤㙣㜹㈵慦昴搱ㄷ㠹挷敦㤳㘷㠱㕦㍢ㅢ愰〹㉥㙡㌵扦〱挲昲ㅣ㘰搴㘹慣㜵晦㈴㐸㥤摡摢㌸ㅥ㥣㜰慥昸㍣㍦㑦搱搲挲ㄶ㍢㑦攰愷㐸㍡㤳㑡捡㘵愴㌹㍦慡昳户敡㐲昹搱㥣㔱搸㔲ㄹ慢晥㍥ㅤ㥣㉤㜸ㄹ㐹晥ㄹ捡㘱㔱㝣〴㤵㐷收㉡捦㜳㘳愹㝣㜱戴㑡㡡㈰㈰晥慥㘱㜳㉦〴㑤戲戹㔳㑤扤㠸愸㈱㘰慣愶ち敡㘹㙣慥昳〸敡㘲慡戸ㄴ㌸㤹㤴て慥㔳摢搸戴ㅢ㑢㜵挶㔵㠹㡦㌷慣㠴〹㈶㑦㈵挶㠸㜲㔵㠲㥡㑦㑤㈵愸摤愸㑡㕣㡣〰晥搵㈳愸挶㈸散㔶㌷㤶ち〲㉢愱攵㄰㘸㍣ㄸ㍥摡戰㘲〵昰㝢㉡戶㡤㈸㔷挵愸㕦搴㔴㡣㍡㠴慡㐲〹〱晣㕢ㄵ愳戲愰戰㘵㌷㤶㥢慤㤲づ㉢ㄶ㄰ㅦ㙥㔸㠹〹搰㍣㤵㤸㈴捡㔵〹敥换㌵㤵攰摥慢㡡扢ㄴ〱晣㕢㤵攰㈶慢戰ㅦ㜰㘱㈳摣扥〲㘰㤰㤷㈱㈰㍦㐸㜰㌹㐰㔸㜰〷㔳扢挱㔵愸ㄷ户愰昹攰ち挱晡攲慥愶〸㔷摡㠴攳㐸挰㍤〵敥㜴㡡㜰㠵㑤㌸㥥昹晥㌹戰㠲摢㥡敡㠳慢ㄱ㤸㝡攳㜱㠲收㘰搹㉦㉥㜳㥡晥㝡散攰愹挹㜸つ㜸攵㔳挸㠳㠳㡢㐳㌴㉣慦㈵捡搵㜴敥㠸慡改扦㘸ㄹ昰扤晡㠹〱挱慤捣㈵搳〹㈷㘳㥦㝢㤶㝦㤸戹搴づ晢扦昲㘴捣㤹㕣㈳㔳敥㙣㑡㝡㝦㡤〰晥搵㈳戸㠵㈹散摦戸戰㐱慥㈲㜳㕥攲㌸户昶搰户昶户㈸㐷㜰㙤㘲ㅥ昲〶㍢挰㐸㍢㔷〸〶㐲昸昸摡戹㌲㔴㘳㠲戳㥥㔵㤴ㅦ㈵晡㈲㥢㈶㙦戴〳㉡㍤㈷㜷㌵㐵㍢㈷㜵㌵㈶㌸㘱㔵晡㥢㠸收㕣㈵㑤摥㙣〷㔴㝡捥换㙡㡡㜶捥挷㙡㑣㜰㕥愹昴户㄰捤㈹愵搲㝦捣づ愸昴㥣㍥搵ㄴ敤㥣㌶搵㤸㤸㐰㑣愵扦㤵㘸捥〶㤵晥㌶㍢愰搲㜳攴㔷㔳戴㜳挴㔷㘳㠲㈳㕤㡤㔳挳ㅥ愷愷㔰㔰㝥㑤㜰昴㉢㐲挶㈶昰㔲㐳〸搷ㄵ㌹㈳ㄴ㈱㙤ㄳ㘸㜹换㍢㠱㙤攷昰愶愳戸昹㕢㝥㠱昷㝥㕦昱摦ㄳ㜸挵晦慢㘰㔶㙣挲㑡扥〹敦㕦〸づ㘳㔵摤扢㄰㄰ㅣ挱慡扡㜷摢〱㐶〴㐷愴攲戹㠷㔸づ㐶挵㜳慦㡢愷㥤〳慦摡㠸㜶づ戸㙡㑣愸㤱挰㍡㌹㕡㈵挲扥〸㐷㠴㥡摢昷㈱〰慤㔲昵㜷ㅤㄷ晢㕤㜱㝤搲攲㔲扤㕡挷㜵戳挳昵てㄶ㤷敡扢㍡㉥昶愱捡敢㝥㡢㑢昵㔰ㅤㄷ㝢㑡㜱㝤㐶㜱戵㔳㤰㝣昷挱㍦㈹搲ㄷ㘵㉥扡攸㥤昶㐰挷㈱㠱㜳㑥㙢扤昵挵㘷㕥扡攱戹昳㤷扥晡扢摢㙦㝦敥攵ㅢ㜶晤敥挹搴搲㝦扢昷摥愷㑥扦㙢搷㑢晢㤹㜷晢晦改㥤戵㜷㕦ㄶ摤㝡搹㈵收收昷慦扡散摣㡢捦㡣㙥㥣摦搹搴搴摣扣㜸挱搳〷ㅤㄷ戹昲㤲捦㡢㉦㝦敦挰㠲㔰㤲慦慢〶㝢㐰㔵攳㐱㔵つ愱㘴㕦挷挵㍥㔰㕣て㔹㕣㤴愵ㅡぢㅢ散戱戰ㅣ㐹㜰捥㈷㈸㍥㐵㔸敦㈱㔰㘲㡡戰捥㐳愰㤰ㄴ㘱慤㠷㐰戹㈸挲ㄹㅥ〲㙢慡〸愷㝢〸慣㥣㈲慣愹㈵戴晣ㅦ㔷慤〲㥤</t>
  </si>
  <si>
    <t>Case-1 Migrating all clients</t>
  </si>
  <si>
    <t>Case-2 Migrating clients with Maximum rating 5</t>
  </si>
  <si>
    <t>Case-3 Migrating clients with Maximum rating 4</t>
  </si>
  <si>
    <t>Totals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</si>
</sst>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409]* #,##0_ ;_-[$$-409]* \-#,##0\ ;_-[$$-409]* &quot;-&quot;??_ ;_-@_ "/>
  </numFmts>
  <fonts count="5" x14ac:knownFonts="1">
    <font>
      <sz val="11"/>
      <color theme="1"/>
      <name val="Calibri"/>
      <family val="2"/>
      <scheme val="minor"/>
    </font>
    <font>
      <sz val="11"/>
      <color theme="1"/>
      <name val="Calibri"/>
      <family val="2"/>
      <scheme val="minor"/>
    </font>
    <font>
      <b/>
      <sz val="11"/>
      <color theme="1"/>
      <name val="Calibri"/>
      <family val="2"/>
      <scheme val="minor"/>
    </font>
    <font>
      <sz val="8"/>
      <name val="Calibri"/>
      <family val="2"/>
      <scheme val="minor"/>
    </font>
    <font>
      <i/>
      <sz val="11"/>
      <color theme="1"/>
      <name val="Calibri"/>
      <family val="2"/>
      <scheme val="minor"/>
    </font>
  </fonts>
  <fills count="5">
    <fill>
      <patternFill patternType="none"/>
    </fill>
    <fill>
      <patternFill patternType="gray125"/>
    </fill>
    <fill>
      <patternFill patternType="solid">
        <fgColor rgb="FF00FF00"/>
        <bgColor indexed="64"/>
      </patternFill>
    </fill>
    <fill>
      <patternFill patternType="solid">
        <fgColor rgb="FF00FFFF"/>
        <bgColor indexed="64"/>
      </patternFill>
    </fill>
    <fill>
      <patternFill patternType="solid">
        <fgColor theme="4" tint="0.79998168889431442"/>
        <bgColor indexed="64"/>
      </patternFill>
    </fill>
  </fills>
  <borders count="2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s>
  <cellStyleXfs count="2">
    <xf numFmtId="0" fontId="0" fillId="0" borderId="0"/>
    <xf numFmtId="9" fontId="1" fillId="0" borderId="0" applyFont="0" applyFill="0" applyBorder="0" applyAlignment="0" applyProtection="0"/>
  </cellStyleXfs>
  <cellXfs count="70">
    <xf numFmtId="0" fontId="0" fillId="0" borderId="0" xfId="0"/>
    <xf numFmtId="9" fontId="0" fillId="0" borderId="0" xfId="0" applyNumberFormat="1"/>
    <xf numFmtId="10" fontId="0" fillId="0" borderId="0" xfId="0" applyNumberFormat="1"/>
    <xf numFmtId="0" fontId="0" fillId="0" borderId="0" xfId="0" applyAlignment="1">
      <alignment wrapText="1"/>
    </xf>
    <xf numFmtId="0" fontId="0" fillId="0" borderId="1" xfId="0" applyBorder="1"/>
    <xf numFmtId="9" fontId="0" fillId="0" borderId="1" xfId="0" applyNumberFormat="1" applyBorder="1"/>
    <xf numFmtId="10" fontId="0" fillId="0" borderId="1" xfId="0" applyNumberFormat="1" applyBorder="1"/>
    <xf numFmtId="164" fontId="0" fillId="0" borderId="0" xfId="0" applyNumberFormat="1"/>
    <xf numFmtId="0" fontId="2" fillId="0" borderId="1" xfId="0" applyFont="1" applyBorder="1" applyAlignment="1">
      <alignment horizontal="center" vertical="center" wrapText="1"/>
    </xf>
    <xf numFmtId="0" fontId="0" fillId="0" borderId="1" xfId="0" applyBorder="1" applyAlignment="1">
      <alignment horizontal="center" vertical="center"/>
    </xf>
    <xf numFmtId="0" fontId="0" fillId="0" borderId="0" xfId="0" applyAlignment="1">
      <alignment vertical="center"/>
    </xf>
    <xf numFmtId="9" fontId="0" fillId="0" borderId="1" xfId="1" applyFont="1" applyBorder="1"/>
    <xf numFmtId="1" fontId="0" fillId="0" borderId="1" xfId="1" applyNumberFormat="1" applyFont="1" applyBorder="1"/>
    <xf numFmtId="0" fontId="0" fillId="0" borderId="1" xfId="0" applyBorder="1" applyAlignment="1">
      <alignment vertical="center"/>
    </xf>
    <xf numFmtId="164" fontId="0" fillId="0" borderId="1" xfId="0" applyNumberFormat="1" applyBorder="1" applyAlignment="1">
      <alignment vertical="center"/>
    </xf>
    <xf numFmtId="0" fontId="4" fillId="0" borderId="1" xfId="0" applyFont="1" applyBorder="1" applyAlignment="1">
      <alignment vertical="center"/>
    </xf>
    <xf numFmtId="0" fontId="4" fillId="0" borderId="0" xfId="0" applyFont="1" applyAlignment="1">
      <alignment vertical="center"/>
    </xf>
    <xf numFmtId="164" fontId="0" fillId="0" borderId="0" xfId="0" applyNumberFormat="1" applyAlignment="1">
      <alignment vertical="center"/>
    </xf>
    <xf numFmtId="9" fontId="0" fillId="0" borderId="1" xfId="1" applyFont="1" applyBorder="1" applyAlignment="1">
      <alignment vertical="center"/>
    </xf>
    <xf numFmtId="9" fontId="0" fillId="0" borderId="1" xfId="0" applyNumberFormat="1" applyBorder="1" applyAlignment="1">
      <alignment vertical="center"/>
    </xf>
    <xf numFmtId="0" fontId="2" fillId="0" borderId="0" xfId="0" applyFont="1"/>
    <xf numFmtId="11" fontId="0" fillId="0" borderId="0" xfId="0" applyNumberFormat="1"/>
    <xf numFmtId="0" fontId="0" fillId="0" borderId="0" xfId="0" quotePrefix="1"/>
    <xf numFmtId="164" fontId="0" fillId="3" borderId="0" xfId="0" applyNumberFormat="1" applyFill="1"/>
    <xf numFmtId="0" fontId="0" fillId="0" borderId="0" xfId="0" applyAlignment="1">
      <alignment horizontal="right" vertical="center"/>
    </xf>
    <xf numFmtId="164" fontId="2" fillId="0" borderId="3" xfId="0" applyNumberFormat="1" applyFont="1" applyBorder="1" applyAlignment="1">
      <alignment horizontal="center" vertical="center" wrapText="1"/>
    </xf>
    <xf numFmtId="9" fontId="0" fillId="2" borderId="0" xfId="0" applyNumberFormat="1" applyFill="1"/>
    <xf numFmtId="0" fontId="2" fillId="4" borderId="0" xfId="0" applyFont="1" applyFill="1"/>
    <xf numFmtId="0" fontId="0" fillId="4" borderId="0" xfId="0" applyFill="1"/>
    <xf numFmtId="0" fontId="0" fillId="0" borderId="1" xfId="0"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left" vertical="center"/>
    </xf>
    <xf numFmtId="0" fontId="0" fillId="0" borderId="4" xfId="0" applyBorder="1" applyAlignment="1">
      <alignment horizontal="left" vertical="center"/>
    </xf>
    <xf numFmtId="0" fontId="0" fillId="0" borderId="5" xfId="0" applyBorder="1" applyAlignment="1">
      <alignment horizontal="left" vertical="center"/>
    </xf>
    <xf numFmtId="0" fontId="4" fillId="0" borderId="6" xfId="0" applyFont="1" applyBorder="1" applyAlignment="1">
      <alignment horizontal="left" vertical="center" wrapText="1"/>
    </xf>
    <xf numFmtId="0" fontId="0" fillId="0" borderId="1" xfId="0" applyBorder="1" applyAlignment="1">
      <alignment horizontal="center" wrapText="1"/>
    </xf>
    <xf numFmtId="0" fontId="0" fillId="0" borderId="1" xfId="0" applyBorder="1" applyAlignment="1">
      <alignment horizontal="center"/>
    </xf>
    <xf numFmtId="0" fontId="2" fillId="0" borderId="2" xfId="0" applyFont="1"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0" fillId="0" borderId="9" xfId="0" applyBorder="1" applyAlignment="1">
      <alignment horizontal="center"/>
    </xf>
    <xf numFmtId="164" fontId="0" fillId="0" borderId="12" xfId="0" applyNumberFormat="1" applyBorder="1"/>
    <xf numFmtId="164" fontId="0" fillId="0" borderId="0" xfId="0" applyNumberFormat="1" applyBorder="1"/>
    <xf numFmtId="164" fontId="0" fillId="0" borderId="13" xfId="0" applyNumberFormat="1" applyBorder="1"/>
    <xf numFmtId="164" fontId="0" fillId="0" borderId="14" xfId="0" applyNumberFormat="1" applyBorder="1"/>
    <xf numFmtId="164" fontId="0" fillId="0" borderId="15" xfId="0" applyNumberFormat="1" applyBorder="1"/>
    <xf numFmtId="164" fontId="0" fillId="0" borderId="16" xfId="0" applyNumberFormat="1" applyBorder="1"/>
    <xf numFmtId="0" fontId="0" fillId="0" borderId="17" xfId="0" applyBorder="1"/>
    <xf numFmtId="164" fontId="0" fillId="0" borderId="19" xfId="0" applyNumberFormat="1" applyBorder="1"/>
    <xf numFmtId="164" fontId="0" fillId="0" borderId="20" xfId="0" applyNumberFormat="1" applyBorder="1"/>
    <xf numFmtId="0" fontId="2" fillId="0" borderId="7" xfId="0" applyFont="1" applyBorder="1" applyAlignment="1">
      <alignment horizontal="center"/>
    </xf>
    <xf numFmtId="0" fontId="2" fillId="0" borderId="8" xfId="0" applyFont="1" applyBorder="1" applyAlignment="1">
      <alignment horizontal="center"/>
    </xf>
    <xf numFmtId="0" fontId="2" fillId="0" borderId="9" xfId="0" applyFont="1" applyBorder="1" applyAlignment="1">
      <alignment horizontal="center"/>
    </xf>
    <xf numFmtId="0" fontId="0" fillId="0" borderId="12" xfId="0" applyBorder="1" applyAlignment="1">
      <alignment horizontal="right" vertical="center"/>
    </xf>
    <xf numFmtId="0" fontId="0" fillId="0" borderId="0" xfId="0" applyBorder="1"/>
    <xf numFmtId="0" fontId="0" fillId="0" borderId="14" xfId="0" applyBorder="1" applyAlignment="1">
      <alignment horizontal="right" vertical="center"/>
    </xf>
    <xf numFmtId="0" fontId="0" fillId="0" borderId="15" xfId="0" applyBorder="1"/>
    <xf numFmtId="164" fontId="0" fillId="0" borderId="3" xfId="0" applyNumberFormat="1" applyBorder="1" applyAlignment="1">
      <alignment horizontal="right" vertical="center"/>
    </xf>
    <xf numFmtId="0" fontId="0" fillId="0" borderId="0" xfId="0" applyBorder="1" applyAlignment="1">
      <alignment horizontal="right" vertical="center"/>
    </xf>
    <xf numFmtId="0" fontId="0" fillId="0" borderId="15" xfId="0" applyBorder="1" applyAlignment="1">
      <alignment horizontal="right" vertical="center"/>
    </xf>
    <xf numFmtId="0" fontId="0" fillId="0" borderId="12" xfId="0" applyBorder="1"/>
    <xf numFmtId="0" fontId="0" fillId="0" borderId="14" xfId="0" applyBorder="1"/>
    <xf numFmtId="0" fontId="2" fillId="0" borderId="21" xfId="0" applyFont="1" applyBorder="1" applyAlignment="1">
      <alignment horizontal="center"/>
    </xf>
    <xf numFmtId="0" fontId="2" fillId="0" borderId="22" xfId="0" applyFont="1" applyBorder="1" applyAlignment="1">
      <alignment horizontal="center"/>
    </xf>
    <xf numFmtId="164" fontId="0" fillId="0" borderId="10" xfId="0" applyNumberFormat="1" applyFont="1" applyBorder="1" applyAlignment="1">
      <alignment horizontal="center" vertical="center" wrapText="1"/>
    </xf>
    <xf numFmtId="164" fontId="0" fillId="0" borderId="4" xfId="0" applyNumberFormat="1" applyFont="1" applyBorder="1" applyAlignment="1">
      <alignment horizontal="center" vertical="center" wrapText="1"/>
    </xf>
    <xf numFmtId="0" fontId="0" fillId="0" borderId="4" xfId="0" applyFont="1" applyBorder="1" applyAlignment="1">
      <alignment wrapText="1"/>
    </xf>
    <xf numFmtId="0" fontId="0" fillId="0" borderId="11" xfId="0" applyFont="1" applyBorder="1" applyAlignment="1">
      <alignment wrapText="1"/>
    </xf>
    <xf numFmtId="0" fontId="0" fillId="0" borderId="10" xfId="0" applyFont="1" applyBorder="1" applyAlignment="1">
      <alignment wrapText="1"/>
    </xf>
    <xf numFmtId="0" fontId="0" fillId="0" borderId="18" xfId="0" applyFont="1" applyBorder="1" applyAlignment="1">
      <alignment wrapText="1"/>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jpg"/><Relationship Id="rId5" Type="http://schemas.openxmlformats.org/officeDocument/2006/relationships/image" Target="../media/image5.jp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101600</xdr:colOff>
      <xdr:row>40</xdr:row>
      <xdr:rowOff>6350</xdr:rowOff>
    </xdr:from>
    <xdr:to>
      <xdr:col>9</xdr:col>
      <xdr:colOff>520700</xdr:colOff>
      <xdr:row>56</xdr:row>
      <xdr:rowOff>238</xdr:rowOff>
    </xdr:to>
    <xdr:pic>
      <xdr:nvPicPr>
        <xdr:cNvPr id="2" name="Picture 1">
          <a:extLst>
            <a:ext uri="{FF2B5EF4-FFF2-40B4-BE49-F238E27FC236}">
              <a16:creationId xmlns:a16="http://schemas.microsoft.com/office/drawing/2014/main" id="{15F107E7-C650-4E4B-B956-57761AB870B8}"/>
            </a:ext>
          </a:extLst>
        </xdr:cNvPr>
        <xdr:cNvPicPr>
          <a:picLocks noChangeAspect="1"/>
        </xdr:cNvPicPr>
      </xdr:nvPicPr>
      <xdr:blipFill>
        <a:blip xmlns:r="http://schemas.openxmlformats.org/officeDocument/2006/relationships" r:embed="rId1"/>
        <a:stretch>
          <a:fillRect/>
        </a:stretch>
      </xdr:blipFill>
      <xdr:spPr>
        <a:xfrm>
          <a:off x="101600" y="7372350"/>
          <a:ext cx="5905500" cy="2940288"/>
        </a:xfrm>
        <a:prstGeom prst="rect">
          <a:avLst/>
        </a:prstGeom>
      </xdr:spPr>
    </xdr:pic>
    <xdr:clientData/>
  </xdr:twoCellAnchor>
  <xdr:twoCellAnchor editAs="oneCell">
    <xdr:from>
      <xdr:col>10</xdr:col>
      <xdr:colOff>6350</xdr:colOff>
      <xdr:row>40</xdr:row>
      <xdr:rowOff>5949</xdr:rowOff>
    </xdr:from>
    <xdr:to>
      <xdr:col>15</xdr:col>
      <xdr:colOff>425450</xdr:colOff>
      <xdr:row>56</xdr:row>
      <xdr:rowOff>31750</xdr:rowOff>
    </xdr:to>
    <xdr:pic>
      <xdr:nvPicPr>
        <xdr:cNvPr id="4" name="Picture 3">
          <a:extLst>
            <a:ext uri="{FF2B5EF4-FFF2-40B4-BE49-F238E27FC236}">
              <a16:creationId xmlns:a16="http://schemas.microsoft.com/office/drawing/2014/main" id="{EDFC3965-BBDC-4331-91A0-E0F44A0638CE}"/>
            </a:ext>
          </a:extLst>
        </xdr:cNvPr>
        <xdr:cNvPicPr>
          <a:picLocks noChangeAspect="1"/>
        </xdr:cNvPicPr>
      </xdr:nvPicPr>
      <xdr:blipFill>
        <a:blip xmlns:r="http://schemas.openxmlformats.org/officeDocument/2006/relationships" r:embed="rId2"/>
        <a:stretch>
          <a:fillRect/>
        </a:stretch>
      </xdr:blipFill>
      <xdr:spPr>
        <a:xfrm>
          <a:off x="6102350" y="7371949"/>
          <a:ext cx="3467100" cy="2972201"/>
        </a:xfrm>
        <a:prstGeom prst="rect">
          <a:avLst/>
        </a:prstGeom>
      </xdr:spPr>
    </xdr:pic>
    <xdr:clientData/>
  </xdr:twoCellAnchor>
  <xdr:twoCellAnchor editAs="oneCell">
    <xdr:from>
      <xdr:col>0</xdr:col>
      <xdr:colOff>88900</xdr:colOff>
      <xdr:row>2</xdr:row>
      <xdr:rowOff>6350</xdr:rowOff>
    </xdr:from>
    <xdr:to>
      <xdr:col>9</xdr:col>
      <xdr:colOff>493584</xdr:colOff>
      <xdr:row>18</xdr:row>
      <xdr:rowOff>0</xdr:rowOff>
    </xdr:to>
    <xdr:pic>
      <xdr:nvPicPr>
        <xdr:cNvPr id="6" name="Picture 5">
          <a:extLst>
            <a:ext uri="{FF2B5EF4-FFF2-40B4-BE49-F238E27FC236}">
              <a16:creationId xmlns:a16="http://schemas.microsoft.com/office/drawing/2014/main" id="{0C76CE8D-E8A4-499A-B11C-57431FD485D8}"/>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88900" y="374650"/>
          <a:ext cx="5891084" cy="2940050"/>
        </a:xfrm>
        <a:prstGeom prst="rect">
          <a:avLst/>
        </a:prstGeom>
      </xdr:spPr>
    </xdr:pic>
    <xdr:clientData/>
  </xdr:twoCellAnchor>
  <xdr:twoCellAnchor editAs="oneCell">
    <xdr:from>
      <xdr:col>10</xdr:col>
      <xdr:colOff>6350</xdr:colOff>
      <xdr:row>2</xdr:row>
      <xdr:rowOff>19050</xdr:rowOff>
    </xdr:from>
    <xdr:to>
      <xdr:col>16</xdr:col>
      <xdr:colOff>596900</xdr:colOff>
      <xdr:row>18</xdr:row>
      <xdr:rowOff>7881</xdr:rowOff>
    </xdr:to>
    <xdr:pic>
      <xdr:nvPicPr>
        <xdr:cNvPr id="7" name="Picture 6">
          <a:extLst>
            <a:ext uri="{FF2B5EF4-FFF2-40B4-BE49-F238E27FC236}">
              <a16:creationId xmlns:a16="http://schemas.microsoft.com/office/drawing/2014/main" id="{4059B39A-62CF-41B2-872C-5D5F80C72C37}"/>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6102350" y="387350"/>
          <a:ext cx="4248150" cy="2935231"/>
        </a:xfrm>
        <a:prstGeom prst="rect">
          <a:avLst/>
        </a:prstGeom>
      </xdr:spPr>
    </xdr:pic>
    <xdr:clientData/>
  </xdr:twoCellAnchor>
  <xdr:twoCellAnchor editAs="oneCell">
    <xdr:from>
      <xdr:col>0</xdr:col>
      <xdr:colOff>76201</xdr:colOff>
      <xdr:row>20</xdr:row>
      <xdr:rowOff>171451</xdr:rowOff>
    </xdr:from>
    <xdr:to>
      <xdr:col>9</xdr:col>
      <xdr:colOff>514350</xdr:colOff>
      <xdr:row>36</xdr:row>
      <xdr:rowOff>133351</xdr:rowOff>
    </xdr:to>
    <xdr:pic>
      <xdr:nvPicPr>
        <xdr:cNvPr id="8" name="Picture 7">
          <a:extLst>
            <a:ext uri="{FF2B5EF4-FFF2-40B4-BE49-F238E27FC236}">
              <a16:creationId xmlns:a16="http://schemas.microsoft.com/office/drawing/2014/main" id="{279CA2D7-48E0-4876-B049-1836C9C59895}"/>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76201" y="3854451"/>
          <a:ext cx="5924549" cy="2908300"/>
        </a:xfrm>
        <a:prstGeom prst="rect">
          <a:avLst/>
        </a:prstGeom>
      </xdr:spPr>
    </xdr:pic>
    <xdr:clientData/>
  </xdr:twoCellAnchor>
  <xdr:twoCellAnchor editAs="oneCell">
    <xdr:from>
      <xdr:col>10</xdr:col>
      <xdr:colOff>99844</xdr:colOff>
      <xdr:row>20</xdr:row>
      <xdr:rowOff>165766</xdr:rowOff>
    </xdr:from>
    <xdr:to>
      <xdr:col>15</xdr:col>
      <xdr:colOff>476250</xdr:colOff>
      <xdr:row>36</xdr:row>
      <xdr:rowOff>137387</xdr:rowOff>
    </xdr:to>
    <xdr:pic>
      <xdr:nvPicPr>
        <xdr:cNvPr id="9" name="Picture 8">
          <a:extLst>
            <a:ext uri="{FF2B5EF4-FFF2-40B4-BE49-F238E27FC236}">
              <a16:creationId xmlns:a16="http://schemas.microsoft.com/office/drawing/2014/main" id="{5FBAFD28-DBEF-4F70-8E4B-2186BB99317F}"/>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6195844" y="3848766"/>
          <a:ext cx="3424406" cy="291802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565952-A88A-4BAD-9081-28A67E1B3CF8}">
  <dimension ref="A1:S39"/>
  <sheetViews>
    <sheetView showGridLines="0" tabSelected="1" zoomScale="96" workbookViewId="0"/>
  </sheetViews>
  <sheetFormatPr defaultRowHeight="14.5" x14ac:dyDescent="0.35"/>
  <sheetData>
    <row r="1" spans="1:19" x14ac:dyDescent="0.35">
      <c r="A1" s="27" t="s">
        <v>303</v>
      </c>
      <c r="B1" s="28"/>
      <c r="C1" s="28"/>
      <c r="D1" s="28"/>
      <c r="E1" s="28"/>
      <c r="F1" s="28"/>
      <c r="G1" s="28"/>
      <c r="H1" s="28"/>
      <c r="I1" s="28"/>
      <c r="J1" s="28"/>
      <c r="K1" s="28"/>
      <c r="L1" s="28"/>
      <c r="M1" s="28"/>
      <c r="N1" s="28"/>
      <c r="O1" s="28"/>
      <c r="P1" s="28"/>
      <c r="Q1" s="28"/>
      <c r="R1" s="28"/>
      <c r="S1" s="28"/>
    </row>
    <row r="20" spans="1:19" x14ac:dyDescent="0.35">
      <c r="A20" s="27" t="s">
        <v>304</v>
      </c>
      <c r="B20" s="28"/>
      <c r="C20" s="28"/>
      <c r="D20" s="28"/>
      <c r="E20" s="28"/>
      <c r="F20" s="28"/>
      <c r="G20" s="28"/>
      <c r="H20" s="28"/>
      <c r="I20" s="28"/>
      <c r="J20" s="28"/>
      <c r="K20" s="28"/>
      <c r="L20" s="28"/>
      <c r="M20" s="28"/>
      <c r="N20" s="28"/>
      <c r="O20" s="28"/>
      <c r="P20" s="28"/>
      <c r="Q20" s="28"/>
      <c r="R20" s="28"/>
      <c r="S20" s="28"/>
    </row>
    <row r="39" spans="1:19" x14ac:dyDescent="0.35">
      <c r="A39" s="27" t="s">
        <v>305</v>
      </c>
      <c r="B39" s="28"/>
      <c r="C39" s="28"/>
      <c r="D39" s="28"/>
      <c r="E39" s="28"/>
      <c r="F39" s="28"/>
      <c r="G39" s="28"/>
      <c r="H39" s="28"/>
      <c r="I39" s="28"/>
      <c r="J39" s="28"/>
      <c r="K39" s="28"/>
      <c r="L39" s="28"/>
      <c r="M39" s="28"/>
      <c r="N39" s="28"/>
      <c r="O39" s="28"/>
      <c r="P39" s="28"/>
      <c r="Q39" s="28"/>
      <c r="R39" s="28"/>
      <c r="S39" s="28"/>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2CF417-574F-4B57-9133-7DB7F5D9E4AE}">
  <dimension ref="B1:AU214"/>
  <sheetViews>
    <sheetView zoomScale="99" workbookViewId="0"/>
  </sheetViews>
  <sheetFormatPr defaultRowHeight="14.5" x14ac:dyDescent="0.35"/>
  <cols>
    <col min="2" max="2" width="25.54296875" bestFit="1" customWidth="1"/>
    <col min="3" max="5" width="8.90625" bestFit="1" customWidth="1"/>
    <col min="7" max="8" width="8.90625" bestFit="1" customWidth="1"/>
    <col min="10" max="10" width="35.6328125" bestFit="1" customWidth="1"/>
    <col min="11" max="11" width="6.26953125" bestFit="1" customWidth="1"/>
    <col min="12" max="12" width="8.7265625" bestFit="1" customWidth="1"/>
    <col min="13" max="13" width="7.1796875" bestFit="1" customWidth="1"/>
    <col min="14" max="14" width="8.08984375" bestFit="1" customWidth="1"/>
    <col min="15" max="15" width="8.1796875" bestFit="1" customWidth="1"/>
    <col min="16" max="16" width="15.08984375" bestFit="1" customWidth="1"/>
    <col min="17" max="17" width="12" bestFit="1" customWidth="1"/>
    <col min="18" max="18" width="8.6328125" bestFit="1" customWidth="1"/>
    <col min="19" max="19" width="5.7265625" bestFit="1" customWidth="1"/>
    <col min="20" max="20" width="15.453125" bestFit="1" customWidth="1"/>
    <col min="21" max="21" width="12.36328125" bestFit="1" customWidth="1"/>
    <col min="22" max="22" width="9.7265625" bestFit="1" customWidth="1"/>
    <col min="23" max="23" width="7.90625" bestFit="1" customWidth="1"/>
    <col min="24" max="24" width="10.90625" bestFit="1" customWidth="1"/>
    <col min="25" max="25" width="12" bestFit="1" customWidth="1"/>
    <col min="26" max="26" width="8.6328125" bestFit="1" customWidth="1"/>
    <col min="27" max="27" width="5.6328125" bestFit="1" customWidth="1"/>
    <col min="28" max="28" width="13.1796875" bestFit="1" customWidth="1"/>
    <col min="29" max="29" width="10.54296875" bestFit="1" customWidth="1"/>
    <col min="30" max="30" width="9" bestFit="1" customWidth="1"/>
    <col min="31" max="31" width="7.90625" bestFit="1" customWidth="1"/>
    <col min="32" max="32" width="10.54296875" bestFit="1" customWidth="1"/>
    <col min="33" max="33" width="11.90625" bestFit="1" customWidth="1"/>
    <col min="34" max="34" width="8.54296875" bestFit="1" customWidth="1"/>
    <col min="35" max="35" width="5.6328125" bestFit="1" customWidth="1"/>
    <col min="36" max="36" width="13.1796875" bestFit="1" customWidth="1"/>
    <col min="37" max="37" width="10.54296875" bestFit="1" customWidth="1"/>
    <col min="38" max="38" width="8.36328125" bestFit="1" customWidth="1"/>
    <col min="39" max="39" width="5.54296875" bestFit="1" customWidth="1"/>
    <col min="40" max="40" width="9.81640625" bestFit="1" customWidth="1"/>
    <col min="41" max="42" width="10.81640625" bestFit="1" customWidth="1"/>
    <col min="43" max="43" width="9.81640625" bestFit="1" customWidth="1"/>
    <col min="44" max="44" width="12.26953125" bestFit="1" customWidth="1"/>
    <col min="45" max="47" width="10.81640625" bestFit="1" customWidth="1"/>
  </cols>
  <sheetData>
    <row r="1" spans="2:47" x14ac:dyDescent="0.35">
      <c r="Q1" s="50" t="s">
        <v>247</v>
      </c>
      <c r="R1" s="51"/>
      <c r="S1" s="51"/>
      <c r="T1" s="51"/>
      <c r="U1" s="51"/>
      <c r="V1" s="51"/>
      <c r="W1" s="51"/>
      <c r="X1" s="52"/>
      <c r="Y1" s="50" t="s">
        <v>248</v>
      </c>
      <c r="Z1" s="51"/>
      <c r="AA1" s="51"/>
      <c r="AB1" s="51"/>
      <c r="AC1" s="51"/>
      <c r="AD1" s="51"/>
      <c r="AE1" s="51"/>
      <c r="AF1" s="52"/>
      <c r="AG1" s="62" t="s">
        <v>249</v>
      </c>
      <c r="AH1" s="37"/>
      <c r="AI1" s="37"/>
      <c r="AJ1" s="37"/>
      <c r="AK1" s="37"/>
      <c r="AL1" s="37"/>
      <c r="AM1" s="37"/>
      <c r="AN1" s="63"/>
      <c r="AO1" s="38" t="s">
        <v>306</v>
      </c>
      <c r="AP1" s="39"/>
      <c r="AQ1" s="39"/>
      <c r="AR1" s="39"/>
      <c r="AS1" s="39"/>
      <c r="AT1" s="40"/>
      <c r="AU1" s="47"/>
    </row>
    <row r="2" spans="2:47" ht="58" x14ac:dyDescent="0.35">
      <c r="J2" s="8" t="s">
        <v>30</v>
      </c>
      <c r="K2" s="8" t="s">
        <v>31</v>
      </c>
      <c r="L2" s="8" t="s">
        <v>278</v>
      </c>
      <c r="M2" s="8" t="s">
        <v>3</v>
      </c>
      <c r="N2" s="8" t="s">
        <v>4</v>
      </c>
      <c r="O2" s="8" t="s">
        <v>33</v>
      </c>
      <c r="P2" s="25" t="s">
        <v>32</v>
      </c>
      <c r="Q2" s="64" t="s">
        <v>286</v>
      </c>
      <c r="R2" s="65" t="s">
        <v>288</v>
      </c>
      <c r="S2" s="66" t="s">
        <v>275</v>
      </c>
      <c r="T2" s="66" t="s">
        <v>276</v>
      </c>
      <c r="U2" s="66" t="s">
        <v>279</v>
      </c>
      <c r="V2" s="66" t="s">
        <v>280</v>
      </c>
      <c r="W2" s="66" t="s">
        <v>281</v>
      </c>
      <c r="X2" s="67" t="s">
        <v>282</v>
      </c>
      <c r="Y2" s="64" t="s">
        <v>287</v>
      </c>
      <c r="Z2" s="65" t="s">
        <v>289</v>
      </c>
      <c r="AA2" s="66" t="s">
        <v>275</v>
      </c>
      <c r="AB2" s="66" t="s">
        <v>276</v>
      </c>
      <c r="AC2" s="66" t="s">
        <v>279</v>
      </c>
      <c r="AD2" s="66" t="s">
        <v>280</v>
      </c>
      <c r="AE2" s="66" t="s">
        <v>281</v>
      </c>
      <c r="AF2" s="67" t="s">
        <v>282</v>
      </c>
      <c r="AG2" s="65" t="s">
        <v>290</v>
      </c>
      <c r="AH2" s="64" t="s">
        <v>291</v>
      </c>
      <c r="AI2" s="66" t="s">
        <v>275</v>
      </c>
      <c r="AJ2" s="66" t="s">
        <v>276</v>
      </c>
      <c r="AK2" s="66" t="s">
        <v>279</v>
      </c>
      <c r="AL2" s="66" t="s">
        <v>280</v>
      </c>
      <c r="AM2" s="66" t="s">
        <v>281</v>
      </c>
      <c r="AN2" s="67" t="s">
        <v>282</v>
      </c>
      <c r="AO2" s="68" t="s">
        <v>277</v>
      </c>
      <c r="AP2" s="66" t="s">
        <v>280</v>
      </c>
      <c r="AQ2" s="66" t="s">
        <v>281</v>
      </c>
      <c r="AR2" s="66" t="s">
        <v>282</v>
      </c>
      <c r="AS2" s="66" t="s">
        <v>284</v>
      </c>
      <c r="AT2" s="67" t="s">
        <v>292</v>
      </c>
      <c r="AU2" s="69" t="s">
        <v>296</v>
      </c>
    </row>
    <row r="3" spans="2:47" x14ac:dyDescent="0.35">
      <c r="C3" t="s">
        <v>247</v>
      </c>
      <c r="D3" t="s">
        <v>248</v>
      </c>
      <c r="E3" t="s">
        <v>249</v>
      </c>
      <c r="G3" t="s">
        <v>255</v>
      </c>
      <c r="H3" t="s">
        <v>298</v>
      </c>
      <c r="J3" s="4" t="s">
        <v>34</v>
      </c>
      <c r="K3" s="9">
        <v>4</v>
      </c>
      <c r="L3" s="9">
        <v>1</v>
      </c>
      <c r="M3" s="11">
        <v>0.02</v>
      </c>
      <c r="N3" s="12">
        <v>3</v>
      </c>
      <c r="O3" s="9">
        <v>9</v>
      </c>
      <c r="P3" s="57">
        <v>523243.08</v>
      </c>
      <c r="Q3" s="53">
        <f ca="1">RAND()</f>
        <v>0.20927960597372641</v>
      </c>
      <c r="R3" s="58">
        <f ca="1">IF(Q3&lt;0.1,0,1)</f>
        <v>1</v>
      </c>
      <c r="S3" s="54">
        <f t="shared" ref="S3:S66" ca="1" si="0">ROUND(O3*(1+$C$4),0)*R3</f>
        <v>10</v>
      </c>
      <c r="T3" s="42">
        <f t="shared" ref="T3:T66" ca="1" si="1">P3*(1+$C$6)*R3</f>
        <v>565102.52640000009</v>
      </c>
      <c r="U3" s="42">
        <f ca="1">(5000+T3*0.01)*R3</f>
        <v>10651.025264</v>
      </c>
      <c r="V3" s="42">
        <f t="shared" ref="V3:V66" ca="1" si="2">S3*Service_charge*R3</f>
        <v>400</v>
      </c>
      <c r="W3" s="42">
        <f t="shared" ref="W3:W66" ca="1" si="3">(S3-O3)*Issue_card*R3</f>
        <v>45</v>
      </c>
      <c r="X3" s="43">
        <f ca="1">T3*$M3*$N3/12*R3</f>
        <v>2825.5126320000004</v>
      </c>
      <c r="Y3" s="60">
        <f ca="1">RAND()</f>
        <v>0.40752358868900862</v>
      </c>
      <c r="Z3" s="58">
        <f ca="1">IF(R3=0,0,IF(Y3&lt;0.1,0,1))</f>
        <v>1</v>
      </c>
      <c r="AA3" s="54">
        <f t="shared" ref="AA3:AA66" ca="1" si="4">ROUND(S3*(1+$D$4),0)*Z3</f>
        <v>11</v>
      </c>
      <c r="AB3" s="42">
        <f t="shared" ref="AB3:AB66" ca="1" si="5">T3*(1+$D$6)*Z3</f>
        <v>610310.72851200018</v>
      </c>
      <c r="AC3" s="42">
        <f ca="1">(5000+AB3*0.01)*Z3</f>
        <v>11103.107285120001</v>
      </c>
      <c r="AD3" s="42">
        <f t="shared" ref="AD3:AD66" ca="1" si="6">AA3*Service_charge*Z3</f>
        <v>440</v>
      </c>
      <c r="AE3" s="42">
        <f t="shared" ref="AE3:AE66" ca="1" si="7">(AA3-S3)*Issue_card*Z3</f>
        <v>45</v>
      </c>
      <c r="AF3" s="43">
        <f ca="1">AB3*$M3*$N3/12*Z3</f>
        <v>3051.5536425600008</v>
      </c>
      <c r="AG3">
        <f ca="1">RAND()</f>
        <v>0.19576104631971147</v>
      </c>
      <c r="AH3" s="53">
        <f ca="1">IF(Z3=0,0,IF(AG3&lt;0.1,0,1))</f>
        <v>1</v>
      </c>
      <c r="AI3" s="54">
        <f t="shared" ref="AI3:AI66" ca="1" si="8">ROUND(AA3*(1+$E$4),0)*AH3</f>
        <v>12</v>
      </c>
      <c r="AJ3" s="42">
        <f t="shared" ref="AJ3:AJ66" ca="1" si="9">AB3*(1+$E$6)*AH3</f>
        <v>659135.58679296018</v>
      </c>
      <c r="AK3" s="42">
        <f ca="1">(5000+AJ3*0.01)*AH3</f>
        <v>11591.355867929602</v>
      </c>
      <c r="AL3" s="42">
        <f t="shared" ref="AL3:AL66" ca="1" si="10">AI3*Service_charge*AH3</f>
        <v>480</v>
      </c>
      <c r="AM3" s="42">
        <f t="shared" ref="AM3:AM66" ca="1" si="11">(AI3-AA3)*Issue_card*AH3</f>
        <v>45</v>
      </c>
      <c r="AN3" s="43">
        <f ca="1">AJ3*$M3*$N3/12*AH3</f>
        <v>3295.6779339648006</v>
      </c>
      <c r="AO3" s="41">
        <f t="shared" ref="AO3:AR66" ca="1" si="12">AK3+AC3+U3</f>
        <v>33345.488417049608</v>
      </c>
      <c r="AP3" s="42">
        <f t="shared" ca="1" si="12"/>
        <v>1320</v>
      </c>
      <c r="AQ3" s="42">
        <f t="shared" ca="1" si="12"/>
        <v>135</v>
      </c>
      <c r="AR3" s="42">
        <f t="shared" ca="1" si="12"/>
        <v>9172.7442085248022</v>
      </c>
      <c r="AS3" s="42">
        <f t="shared" ref="AS3:AS66" ca="1" si="13">VLOOKUP(L3,Client_Level_Cost,3,FALSE)*(AH3+Z3+R3)</f>
        <v>4500</v>
      </c>
      <c r="AT3" s="43">
        <f ca="1">R3*VLOOKUP(L3,Client_Level_Cost,2)</f>
        <v>2000</v>
      </c>
      <c r="AU3" s="48">
        <f ca="1">AO3-SUM(AP3:AT3)</f>
        <v>16217.744208524804</v>
      </c>
    </row>
    <row r="4" spans="2:47" x14ac:dyDescent="0.35">
      <c r="B4" t="s">
        <v>297</v>
      </c>
      <c r="C4" s="26">
        <v>0.1</v>
      </c>
      <c r="D4" s="26">
        <v>0.1</v>
      </c>
      <c r="E4" s="26">
        <v>0.1</v>
      </c>
      <c r="G4" s="1">
        <v>0.1</v>
      </c>
      <c r="H4" s="1">
        <v>0.01</v>
      </c>
      <c r="J4" s="4" t="s">
        <v>35</v>
      </c>
      <c r="K4" s="9">
        <v>3</v>
      </c>
      <c r="L4" s="9">
        <v>2</v>
      </c>
      <c r="M4" s="11">
        <v>0.01</v>
      </c>
      <c r="N4" s="12">
        <v>3</v>
      </c>
      <c r="O4" s="9">
        <v>56</v>
      </c>
      <c r="P4" s="57">
        <v>1785506.91</v>
      </c>
      <c r="Q4" s="53">
        <f t="shared" ref="Q4:Q67" ca="1" si="14">RAND()</f>
        <v>0.5891149653771145</v>
      </c>
      <c r="R4" s="58">
        <f t="shared" ref="R4:R67" ca="1" si="15">IF(Q4&lt;0.1,0,1)</f>
        <v>1</v>
      </c>
      <c r="S4" s="54">
        <f t="shared" ca="1" si="0"/>
        <v>62</v>
      </c>
      <c r="T4" s="42">
        <f t="shared" ca="1" si="1"/>
        <v>1928347.4628000001</v>
      </c>
      <c r="U4" s="42">
        <f t="shared" ref="U4:U67" ca="1" si="16">(5000+T4*0.01)*R4</f>
        <v>24283.474628</v>
      </c>
      <c r="V4" s="42">
        <f t="shared" ca="1" si="2"/>
        <v>2480</v>
      </c>
      <c r="W4" s="42">
        <f t="shared" ca="1" si="3"/>
        <v>270</v>
      </c>
      <c r="X4" s="43">
        <f t="shared" ref="X4:X67" ca="1" si="17">T4*$M4*$N4/12*R4</f>
        <v>4820.868657</v>
      </c>
      <c r="Y4" s="60">
        <f t="shared" ref="Y4:Y67" ca="1" si="18">RAND()</f>
        <v>0.1242676184752185</v>
      </c>
      <c r="Z4" s="58">
        <f t="shared" ref="Z4:Z67" ca="1" si="19">IF(R4=0,0,IF(Y4&lt;0.1,0,1))</f>
        <v>1</v>
      </c>
      <c r="AA4" s="54">
        <f t="shared" ca="1" si="4"/>
        <v>68</v>
      </c>
      <c r="AB4" s="42">
        <f t="shared" ca="1" si="5"/>
        <v>2082615.2598240003</v>
      </c>
      <c r="AC4" s="42">
        <f t="shared" ref="AC4:AC67" ca="1" si="20">(5000+AB4*0.01)*Z4</f>
        <v>25826.152598240002</v>
      </c>
      <c r="AD4" s="42">
        <f t="shared" ca="1" si="6"/>
        <v>2720</v>
      </c>
      <c r="AE4" s="42">
        <f t="shared" ca="1" si="7"/>
        <v>270</v>
      </c>
      <c r="AF4" s="43">
        <f t="shared" ref="AF4:AF67" ca="1" si="21">AB4*$M4*$N4/12*Z4</f>
        <v>5206.5381495600004</v>
      </c>
      <c r="AG4">
        <f t="shared" ref="AG4:AG67" ca="1" si="22">RAND()</f>
        <v>0.41374147478894974</v>
      </c>
      <c r="AH4" s="53">
        <f t="shared" ref="AH4:AH67" ca="1" si="23">IF(Z4=0,0,IF(AG4&lt;0.1,0,1))</f>
        <v>1</v>
      </c>
      <c r="AI4" s="54">
        <f t="shared" ca="1" si="8"/>
        <v>75</v>
      </c>
      <c r="AJ4" s="42">
        <f t="shared" ca="1" si="9"/>
        <v>2249224.4806099203</v>
      </c>
      <c r="AK4" s="42">
        <f t="shared" ref="AK4:AK67" ca="1" si="24">(5000+AJ4*0.01)*AH4</f>
        <v>27492.244806099203</v>
      </c>
      <c r="AL4" s="42">
        <f t="shared" ca="1" si="10"/>
        <v>3000</v>
      </c>
      <c r="AM4" s="42">
        <f t="shared" ca="1" si="11"/>
        <v>315</v>
      </c>
      <c r="AN4" s="43">
        <f t="shared" ref="AN4:AN67" ca="1" si="25">AJ4*$M4*$N4/12*AH4</f>
        <v>5623.0612015248007</v>
      </c>
      <c r="AO4" s="41">
        <f t="shared" ca="1" si="12"/>
        <v>77601.872032339204</v>
      </c>
      <c r="AP4" s="42">
        <f t="shared" ca="1" si="12"/>
        <v>8200</v>
      </c>
      <c r="AQ4" s="42">
        <f t="shared" ca="1" si="12"/>
        <v>855</v>
      </c>
      <c r="AR4" s="42">
        <f t="shared" ca="1" si="12"/>
        <v>15650.468008084801</v>
      </c>
      <c r="AS4" s="42">
        <f t="shared" ca="1" si="13"/>
        <v>6000</v>
      </c>
      <c r="AT4" s="43">
        <f t="shared" ref="AT4:AT67" ca="1" si="26">R4*VLOOKUP(L4,Client_Level_Cost,2)</f>
        <v>5000</v>
      </c>
      <c r="AU4" s="48">
        <f t="shared" ref="AU4:AU67" ca="1" si="27">AO4-SUM(AP4:AT4)</f>
        <v>41896.4040242544</v>
      </c>
    </row>
    <row r="5" spans="2:47" x14ac:dyDescent="0.35">
      <c r="J5" s="4" t="s">
        <v>36</v>
      </c>
      <c r="K5" s="9">
        <v>4</v>
      </c>
      <c r="L5" s="9">
        <v>3</v>
      </c>
      <c r="M5" s="11">
        <v>0.02</v>
      </c>
      <c r="N5" s="12">
        <v>3</v>
      </c>
      <c r="O5" s="9">
        <v>13</v>
      </c>
      <c r="P5" s="57">
        <v>19529.689999999999</v>
      </c>
      <c r="Q5" s="53">
        <f t="shared" ca="1" si="14"/>
        <v>0.45271336813633756</v>
      </c>
      <c r="R5" s="58">
        <f t="shared" ca="1" si="15"/>
        <v>1</v>
      </c>
      <c r="S5" s="54">
        <f t="shared" ca="1" si="0"/>
        <v>14</v>
      </c>
      <c r="T5" s="42">
        <f t="shared" ca="1" si="1"/>
        <v>21092.065200000001</v>
      </c>
      <c r="U5" s="42">
        <f t="shared" ca="1" si="16"/>
        <v>5210.9206519999998</v>
      </c>
      <c r="V5" s="42">
        <f t="shared" ca="1" si="2"/>
        <v>560</v>
      </c>
      <c r="W5" s="42">
        <f t="shared" ca="1" si="3"/>
        <v>45</v>
      </c>
      <c r="X5" s="43">
        <f t="shared" ca="1" si="17"/>
        <v>105.46032600000001</v>
      </c>
      <c r="Y5" s="60">
        <f t="shared" ca="1" si="18"/>
        <v>0.7134139731247926</v>
      </c>
      <c r="Z5" s="58">
        <f t="shared" ca="1" si="19"/>
        <v>1</v>
      </c>
      <c r="AA5" s="54">
        <f t="shared" ca="1" si="4"/>
        <v>15</v>
      </c>
      <c r="AB5" s="42">
        <f t="shared" ca="1" si="5"/>
        <v>22779.430416000003</v>
      </c>
      <c r="AC5" s="42">
        <f t="shared" ca="1" si="20"/>
        <v>5227.7943041600001</v>
      </c>
      <c r="AD5" s="42">
        <f t="shared" ca="1" si="6"/>
        <v>600</v>
      </c>
      <c r="AE5" s="42">
        <f t="shared" ca="1" si="7"/>
        <v>45</v>
      </c>
      <c r="AF5" s="43">
        <f t="shared" ca="1" si="21"/>
        <v>113.89715208000001</v>
      </c>
      <c r="AG5">
        <f t="shared" ca="1" si="22"/>
        <v>0.76228391971754461</v>
      </c>
      <c r="AH5" s="53">
        <f t="shared" ca="1" si="23"/>
        <v>1</v>
      </c>
      <c r="AI5" s="54">
        <f t="shared" ca="1" si="8"/>
        <v>17</v>
      </c>
      <c r="AJ5" s="42">
        <f t="shared" ca="1" si="9"/>
        <v>24601.784849280004</v>
      </c>
      <c r="AK5" s="42">
        <f t="shared" ca="1" si="24"/>
        <v>5246.0178484928001</v>
      </c>
      <c r="AL5" s="42">
        <f t="shared" ca="1" si="10"/>
        <v>680</v>
      </c>
      <c r="AM5" s="42">
        <f t="shared" ca="1" si="11"/>
        <v>90</v>
      </c>
      <c r="AN5" s="43">
        <f t="shared" ca="1" si="25"/>
        <v>123.00892424640001</v>
      </c>
      <c r="AO5" s="41">
        <f t="shared" ca="1" si="12"/>
        <v>15684.732804652802</v>
      </c>
      <c r="AP5" s="42">
        <f t="shared" ca="1" si="12"/>
        <v>1840</v>
      </c>
      <c r="AQ5" s="42">
        <f t="shared" ca="1" si="12"/>
        <v>180</v>
      </c>
      <c r="AR5" s="42">
        <f t="shared" ca="1" si="12"/>
        <v>342.36640232640002</v>
      </c>
      <c r="AS5" s="42">
        <f t="shared" ca="1" si="13"/>
        <v>9000</v>
      </c>
      <c r="AT5" s="43">
        <f t="shared" ca="1" si="26"/>
        <v>7000</v>
      </c>
      <c r="AU5" s="48">
        <f t="shared" ca="1" si="27"/>
        <v>-2677.6335976735973</v>
      </c>
    </row>
    <row r="6" spans="2:47" x14ac:dyDescent="0.35">
      <c r="B6" t="s">
        <v>294</v>
      </c>
      <c r="C6" s="26">
        <v>0.08</v>
      </c>
      <c r="D6" s="26">
        <v>0.08</v>
      </c>
      <c r="E6" s="26">
        <v>0.08</v>
      </c>
      <c r="G6" s="1">
        <v>0.08</v>
      </c>
      <c r="H6" s="1">
        <v>0.01</v>
      </c>
      <c r="J6" s="4" t="s">
        <v>37</v>
      </c>
      <c r="K6" s="9">
        <v>5</v>
      </c>
      <c r="L6" s="9">
        <v>3</v>
      </c>
      <c r="M6" s="11">
        <v>0.03</v>
      </c>
      <c r="N6" s="12">
        <v>3</v>
      </c>
      <c r="O6" s="9">
        <v>118</v>
      </c>
      <c r="P6" s="57">
        <v>5929321.5</v>
      </c>
      <c r="Q6" s="53">
        <f t="shared" ca="1" si="14"/>
        <v>0.9640926643037715</v>
      </c>
      <c r="R6" s="58">
        <f t="shared" ca="1" si="15"/>
        <v>1</v>
      </c>
      <c r="S6" s="54">
        <f t="shared" ca="1" si="0"/>
        <v>130</v>
      </c>
      <c r="T6" s="42">
        <f t="shared" ca="1" si="1"/>
        <v>6403667.2200000007</v>
      </c>
      <c r="U6" s="42">
        <f t="shared" ca="1" si="16"/>
        <v>69036.672200000001</v>
      </c>
      <c r="V6" s="42">
        <f t="shared" ca="1" si="2"/>
        <v>5200</v>
      </c>
      <c r="W6" s="42">
        <f t="shared" ca="1" si="3"/>
        <v>540</v>
      </c>
      <c r="X6" s="43">
        <f t="shared" ca="1" si="17"/>
        <v>48027.504150000001</v>
      </c>
      <c r="Y6" s="60">
        <f t="shared" ca="1" si="18"/>
        <v>0.22338040081150579</v>
      </c>
      <c r="Z6" s="58">
        <f t="shared" ca="1" si="19"/>
        <v>1</v>
      </c>
      <c r="AA6" s="54">
        <f t="shared" ca="1" si="4"/>
        <v>143</v>
      </c>
      <c r="AB6" s="42">
        <f t="shared" ca="1" si="5"/>
        <v>6915960.5976000009</v>
      </c>
      <c r="AC6" s="42">
        <f t="shared" ca="1" si="20"/>
        <v>74159.605976000006</v>
      </c>
      <c r="AD6" s="42">
        <f t="shared" ca="1" si="6"/>
        <v>5720</v>
      </c>
      <c r="AE6" s="42">
        <f t="shared" ca="1" si="7"/>
        <v>585</v>
      </c>
      <c r="AF6" s="43">
        <f t="shared" ca="1" si="21"/>
        <v>51869.704482000008</v>
      </c>
      <c r="AG6">
        <f t="shared" ca="1" si="22"/>
        <v>0.7973452586338331</v>
      </c>
      <c r="AH6" s="53">
        <f t="shared" ca="1" si="23"/>
        <v>1</v>
      </c>
      <c r="AI6" s="54">
        <f t="shared" ca="1" si="8"/>
        <v>157</v>
      </c>
      <c r="AJ6" s="42">
        <f t="shared" ca="1" si="9"/>
        <v>7469237.4454080015</v>
      </c>
      <c r="AK6" s="42">
        <f t="shared" ca="1" si="24"/>
        <v>79692.374454080011</v>
      </c>
      <c r="AL6" s="42">
        <f t="shared" ca="1" si="10"/>
        <v>6280</v>
      </c>
      <c r="AM6" s="42">
        <f t="shared" ca="1" si="11"/>
        <v>630</v>
      </c>
      <c r="AN6" s="43">
        <f t="shared" ca="1" si="25"/>
        <v>56019.280840560008</v>
      </c>
      <c r="AO6" s="41">
        <f t="shared" ca="1" si="12"/>
        <v>222888.65263008003</v>
      </c>
      <c r="AP6" s="42">
        <f t="shared" ca="1" si="12"/>
        <v>17200</v>
      </c>
      <c r="AQ6" s="42">
        <f t="shared" ca="1" si="12"/>
        <v>1755</v>
      </c>
      <c r="AR6" s="42">
        <f t="shared" ca="1" si="12"/>
        <v>155916.48947256</v>
      </c>
      <c r="AS6" s="42">
        <f t="shared" ca="1" si="13"/>
        <v>9000</v>
      </c>
      <c r="AT6" s="43">
        <f t="shared" ca="1" si="26"/>
        <v>7000</v>
      </c>
      <c r="AU6" s="48">
        <f t="shared" ca="1" si="27"/>
        <v>32017.16315752003</v>
      </c>
    </row>
    <row r="7" spans="2:47" x14ac:dyDescent="0.35">
      <c r="J7" s="4" t="s">
        <v>38</v>
      </c>
      <c r="K7" s="9">
        <v>5</v>
      </c>
      <c r="L7" s="9">
        <v>1</v>
      </c>
      <c r="M7" s="11">
        <v>0.03</v>
      </c>
      <c r="N7" s="12">
        <v>3</v>
      </c>
      <c r="O7" s="9">
        <v>3</v>
      </c>
      <c r="P7" s="57">
        <v>171845.69</v>
      </c>
      <c r="Q7" s="53">
        <f t="shared" ca="1" si="14"/>
        <v>0.56724234558879827</v>
      </c>
      <c r="R7" s="58">
        <f t="shared" ca="1" si="15"/>
        <v>1</v>
      </c>
      <c r="S7" s="54">
        <f t="shared" ca="1" si="0"/>
        <v>3</v>
      </c>
      <c r="T7" s="42">
        <f t="shared" ca="1" si="1"/>
        <v>185593.34520000001</v>
      </c>
      <c r="U7" s="42">
        <f t="shared" ca="1" si="16"/>
        <v>6855.9334520000002</v>
      </c>
      <c r="V7" s="42">
        <f t="shared" ca="1" si="2"/>
        <v>120</v>
      </c>
      <c r="W7" s="42">
        <f t="shared" ca="1" si="3"/>
        <v>0</v>
      </c>
      <c r="X7" s="43">
        <f t="shared" ca="1" si="17"/>
        <v>1391.9500889999999</v>
      </c>
      <c r="Y7" s="60">
        <f t="shared" ca="1" si="18"/>
        <v>0.92836266349526086</v>
      </c>
      <c r="Z7" s="58">
        <f t="shared" ca="1" si="19"/>
        <v>1</v>
      </c>
      <c r="AA7" s="54">
        <f t="shared" ca="1" si="4"/>
        <v>3</v>
      </c>
      <c r="AB7" s="42">
        <f t="shared" ca="1" si="5"/>
        <v>200440.81281600002</v>
      </c>
      <c r="AC7" s="42">
        <f t="shared" ca="1" si="20"/>
        <v>7004.4081281600002</v>
      </c>
      <c r="AD7" s="42">
        <f t="shared" ca="1" si="6"/>
        <v>120</v>
      </c>
      <c r="AE7" s="42">
        <f t="shared" ca="1" si="7"/>
        <v>0</v>
      </c>
      <c r="AF7" s="43">
        <f t="shared" ca="1" si="21"/>
        <v>1503.3060961200001</v>
      </c>
      <c r="AG7">
        <f t="shared" ca="1" si="22"/>
        <v>0.90250913293985535</v>
      </c>
      <c r="AH7" s="53">
        <f t="shared" ca="1" si="23"/>
        <v>1</v>
      </c>
      <c r="AI7" s="54">
        <f t="shared" ca="1" si="8"/>
        <v>3</v>
      </c>
      <c r="AJ7" s="42">
        <f t="shared" ca="1" si="9"/>
        <v>216476.07784128003</v>
      </c>
      <c r="AK7" s="42">
        <f t="shared" ca="1" si="24"/>
        <v>7164.7607784128004</v>
      </c>
      <c r="AL7" s="42">
        <f t="shared" ca="1" si="10"/>
        <v>120</v>
      </c>
      <c r="AM7" s="42">
        <f t="shared" ca="1" si="11"/>
        <v>0</v>
      </c>
      <c r="AN7" s="43">
        <f t="shared" ca="1" si="25"/>
        <v>1623.5705838096001</v>
      </c>
      <c r="AO7" s="41">
        <f t="shared" ca="1" si="12"/>
        <v>21025.1023585728</v>
      </c>
      <c r="AP7" s="42">
        <f t="shared" ca="1" si="12"/>
        <v>360</v>
      </c>
      <c r="AQ7" s="42">
        <f t="shared" ca="1" si="12"/>
        <v>0</v>
      </c>
      <c r="AR7" s="42">
        <f t="shared" ca="1" si="12"/>
        <v>4518.8267689295999</v>
      </c>
      <c r="AS7" s="42">
        <f t="shared" ca="1" si="13"/>
        <v>4500</v>
      </c>
      <c r="AT7" s="43">
        <f t="shared" ca="1" si="26"/>
        <v>2000</v>
      </c>
      <c r="AU7" s="48">
        <f t="shared" ca="1" si="27"/>
        <v>9646.2755896431991</v>
      </c>
    </row>
    <row r="8" spans="2:47" x14ac:dyDescent="0.35">
      <c r="J8" s="4" t="s">
        <v>39</v>
      </c>
      <c r="K8" s="9">
        <v>6</v>
      </c>
      <c r="L8" s="9">
        <v>1</v>
      </c>
      <c r="M8" s="11">
        <v>0.05</v>
      </c>
      <c r="N8" s="12">
        <v>4</v>
      </c>
      <c r="O8" s="9">
        <v>12</v>
      </c>
      <c r="P8" s="57">
        <v>703906.62</v>
      </c>
      <c r="Q8" s="53">
        <f t="shared" ca="1" si="14"/>
        <v>0.79412567551960445</v>
      </c>
      <c r="R8" s="58">
        <f t="shared" ca="1" si="15"/>
        <v>1</v>
      </c>
      <c r="S8" s="54">
        <f t="shared" ca="1" si="0"/>
        <v>13</v>
      </c>
      <c r="T8" s="42">
        <f t="shared" ca="1" si="1"/>
        <v>760219.1496</v>
      </c>
      <c r="U8" s="42">
        <f t="shared" ca="1" si="16"/>
        <v>12602.191495999999</v>
      </c>
      <c r="V8" s="42">
        <f t="shared" ca="1" si="2"/>
        <v>520</v>
      </c>
      <c r="W8" s="42">
        <f t="shared" ca="1" si="3"/>
        <v>45</v>
      </c>
      <c r="X8" s="43">
        <f t="shared" ca="1" si="17"/>
        <v>12670.319160000001</v>
      </c>
      <c r="Y8" s="60">
        <f t="shared" ca="1" si="18"/>
        <v>0.94446982046935457</v>
      </c>
      <c r="Z8" s="58">
        <f t="shared" ca="1" si="19"/>
        <v>1</v>
      </c>
      <c r="AA8" s="54">
        <f t="shared" ca="1" si="4"/>
        <v>14</v>
      </c>
      <c r="AB8" s="42">
        <f t="shared" ca="1" si="5"/>
        <v>821036.68156800012</v>
      </c>
      <c r="AC8" s="42">
        <f t="shared" ca="1" si="20"/>
        <v>13210.366815680001</v>
      </c>
      <c r="AD8" s="42">
        <f t="shared" ca="1" si="6"/>
        <v>560</v>
      </c>
      <c r="AE8" s="42">
        <f t="shared" ca="1" si="7"/>
        <v>45</v>
      </c>
      <c r="AF8" s="43">
        <f t="shared" ca="1" si="21"/>
        <v>13683.944692800003</v>
      </c>
      <c r="AG8">
        <f t="shared" ca="1" si="22"/>
        <v>0.89054685675322942</v>
      </c>
      <c r="AH8" s="53">
        <f t="shared" ca="1" si="23"/>
        <v>1</v>
      </c>
      <c r="AI8" s="54">
        <f t="shared" ca="1" si="8"/>
        <v>15</v>
      </c>
      <c r="AJ8" s="42">
        <f t="shared" ca="1" si="9"/>
        <v>886719.61609344021</v>
      </c>
      <c r="AK8" s="42">
        <f t="shared" ca="1" si="24"/>
        <v>13867.196160934402</v>
      </c>
      <c r="AL8" s="42">
        <f t="shared" ca="1" si="10"/>
        <v>600</v>
      </c>
      <c r="AM8" s="42">
        <f t="shared" ca="1" si="11"/>
        <v>45</v>
      </c>
      <c r="AN8" s="43">
        <f t="shared" ca="1" si="25"/>
        <v>14778.660268224005</v>
      </c>
      <c r="AO8" s="41">
        <f t="shared" ca="1" si="12"/>
        <v>39679.754472614404</v>
      </c>
      <c r="AP8" s="42">
        <f t="shared" ca="1" si="12"/>
        <v>1680</v>
      </c>
      <c r="AQ8" s="42">
        <f t="shared" ca="1" si="12"/>
        <v>135</v>
      </c>
      <c r="AR8" s="42">
        <f t="shared" ca="1" si="12"/>
        <v>41132.924121024007</v>
      </c>
      <c r="AS8" s="42">
        <f t="shared" ca="1" si="13"/>
        <v>4500</v>
      </c>
      <c r="AT8" s="43">
        <f t="shared" ca="1" si="26"/>
        <v>2000</v>
      </c>
      <c r="AU8" s="48">
        <f t="shared" ca="1" si="27"/>
        <v>-9768.1696484096028</v>
      </c>
    </row>
    <row r="9" spans="2:47" x14ac:dyDescent="0.35">
      <c r="B9" t="s">
        <v>277</v>
      </c>
      <c r="J9" s="4" t="s">
        <v>40</v>
      </c>
      <c r="K9" s="9">
        <v>5</v>
      </c>
      <c r="L9" s="9">
        <v>1</v>
      </c>
      <c r="M9" s="11">
        <v>0.03</v>
      </c>
      <c r="N9" s="12">
        <v>3</v>
      </c>
      <c r="O9" s="9">
        <v>33</v>
      </c>
      <c r="P9" s="57">
        <v>295612.32</v>
      </c>
      <c r="Q9" s="53">
        <f t="shared" ca="1" si="14"/>
        <v>0.12916536260941669</v>
      </c>
      <c r="R9" s="58">
        <f t="shared" ca="1" si="15"/>
        <v>1</v>
      </c>
      <c r="S9" s="54">
        <f t="shared" ca="1" si="0"/>
        <v>36</v>
      </c>
      <c r="T9" s="42">
        <f t="shared" ca="1" si="1"/>
        <v>319261.30560000002</v>
      </c>
      <c r="U9" s="42">
        <f t="shared" ca="1" si="16"/>
        <v>8192.6130560000001</v>
      </c>
      <c r="V9" s="42">
        <f t="shared" ca="1" si="2"/>
        <v>1440</v>
      </c>
      <c r="W9" s="42">
        <f t="shared" ca="1" si="3"/>
        <v>135</v>
      </c>
      <c r="X9" s="43">
        <f t="shared" ca="1" si="17"/>
        <v>2394.4597920000001</v>
      </c>
      <c r="Y9" s="60">
        <f t="shared" ca="1" si="18"/>
        <v>0.72785579244049703</v>
      </c>
      <c r="Z9" s="58">
        <f t="shared" ca="1" si="19"/>
        <v>1</v>
      </c>
      <c r="AA9" s="54">
        <f t="shared" ca="1" si="4"/>
        <v>40</v>
      </c>
      <c r="AB9" s="42">
        <f t="shared" ca="1" si="5"/>
        <v>344802.21004800004</v>
      </c>
      <c r="AC9" s="42">
        <f t="shared" ca="1" si="20"/>
        <v>8448.0221004800005</v>
      </c>
      <c r="AD9" s="42">
        <f t="shared" ca="1" si="6"/>
        <v>1600</v>
      </c>
      <c r="AE9" s="42">
        <f t="shared" ca="1" si="7"/>
        <v>180</v>
      </c>
      <c r="AF9" s="43">
        <f t="shared" ca="1" si="21"/>
        <v>2586.0165753600004</v>
      </c>
      <c r="AG9">
        <f t="shared" ca="1" si="22"/>
        <v>5.929093766753335E-2</v>
      </c>
      <c r="AH9" s="53">
        <f t="shared" ca="1" si="23"/>
        <v>0</v>
      </c>
      <c r="AI9" s="54">
        <f t="shared" ca="1" si="8"/>
        <v>0</v>
      </c>
      <c r="AJ9" s="42">
        <f t="shared" ca="1" si="9"/>
        <v>0</v>
      </c>
      <c r="AK9" s="42">
        <f t="shared" ca="1" si="24"/>
        <v>0</v>
      </c>
      <c r="AL9" s="42">
        <f t="shared" ca="1" si="10"/>
        <v>0</v>
      </c>
      <c r="AM9" s="42">
        <f t="shared" ca="1" si="11"/>
        <v>0</v>
      </c>
      <c r="AN9" s="43">
        <f t="shared" ca="1" si="25"/>
        <v>0</v>
      </c>
      <c r="AO9" s="41">
        <f t="shared" ca="1" si="12"/>
        <v>16640.635156479999</v>
      </c>
      <c r="AP9" s="42">
        <f t="shared" ca="1" si="12"/>
        <v>3040</v>
      </c>
      <c r="AQ9" s="42">
        <f t="shared" ca="1" si="12"/>
        <v>315</v>
      </c>
      <c r="AR9" s="42">
        <f t="shared" ca="1" si="12"/>
        <v>4980.4763673600009</v>
      </c>
      <c r="AS9" s="42">
        <f t="shared" ca="1" si="13"/>
        <v>3000</v>
      </c>
      <c r="AT9" s="43">
        <f t="shared" ca="1" si="26"/>
        <v>2000</v>
      </c>
      <c r="AU9" s="48">
        <f t="shared" ca="1" si="27"/>
        <v>3305.1587891199979</v>
      </c>
    </row>
    <row r="10" spans="2:47" x14ac:dyDescent="0.35">
      <c r="B10" s="7">
        <f ca="1">SUM(AO4:AO213)</f>
        <v>26964848.694848262</v>
      </c>
      <c r="J10" s="4" t="s">
        <v>41</v>
      </c>
      <c r="K10" s="9">
        <v>5</v>
      </c>
      <c r="L10" s="9">
        <v>2</v>
      </c>
      <c r="M10" s="11">
        <v>0.03</v>
      </c>
      <c r="N10" s="12">
        <v>3</v>
      </c>
      <c r="O10" s="9">
        <v>9</v>
      </c>
      <c r="P10" s="57">
        <v>2872854.08</v>
      </c>
      <c r="Q10" s="53">
        <f t="shared" ca="1" si="14"/>
        <v>0.96738678801963396</v>
      </c>
      <c r="R10" s="58">
        <f t="shared" ca="1" si="15"/>
        <v>1</v>
      </c>
      <c r="S10" s="54">
        <f t="shared" ca="1" si="0"/>
        <v>10</v>
      </c>
      <c r="T10" s="42">
        <f t="shared" ca="1" si="1"/>
        <v>3102682.4064000002</v>
      </c>
      <c r="U10" s="42">
        <f t="shared" ca="1" si="16"/>
        <v>36026.824064</v>
      </c>
      <c r="V10" s="42">
        <f t="shared" ca="1" si="2"/>
        <v>400</v>
      </c>
      <c r="W10" s="42">
        <f t="shared" ca="1" si="3"/>
        <v>45</v>
      </c>
      <c r="X10" s="43">
        <f t="shared" ca="1" si="17"/>
        <v>23270.118048</v>
      </c>
      <c r="Y10" s="60">
        <f t="shared" ca="1" si="18"/>
        <v>0.45052574760246078</v>
      </c>
      <c r="Z10" s="58">
        <f t="shared" ca="1" si="19"/>
        <v>1</v>
      </c>
      <c r="AA10" s="54">
        <f t="shared" ca="1" si="4"/>
        <v>11</v>
      </c>
      <c r="AB10" s="42">
        <f t="shared" ca="1" si="5"/>
        <v>3350896.9989120006</v>
      </c>
      <c r="AC10" s="42">
        <f t="shared" ca="1" si="20"/>
        <v>38508.969989120007</v>
      </c>
      <c r="AD10" s="42">
        <f t="shared" ca="1" si="6"/>
        <v>440</v>
      </c>
      <c r="AE10" s="42">
        <f t="shared" ca="1" si="7"/>
        <v>45</v>
      </c>
      <c r="AF10" s="43">
        <f t="shared" ca="1" si="21"/>
        <v>25131.727491840003</v>
      </c>
      <c r="AG10">
        <f t="shared" ca="1" si="22"/>
        <v>6.8168208254355545E-3</v>
      </c>
      <c r="AH10" s="53">
        <f t="shared" ca="1" si="23"/>
        <v>0</v>
      </c>
      <c r="AI10" s="54">
        <f t="shared" ca="1" si="8"/>
        <v>0</v>
      </c>
      <c r="AJ10" s="42">
        <f t="shared" ca="1" si="9"/>
        <v>0</v>
      </c>
      <c r="AK10" s="42">
        <f t="shared" ca="1" si="24"/>
        <v>0</v>
      </c>
      <c r="AL10" s="42">
        <f t="shared" ca="1" si="10"/>
        <v>0</v>
      </c>
      <c r="AM10" s="42">
        <f t="shared" ca="1" si="11"/>
        <v>0</v>
      </c>
      <c r="AN10" s="43">
        <f t="shared" ca="1" si="25"/>
        <v>0</v>
      </c>
      <c r="AO10" s="41">
        <f t="shared" ca="1" si="12"/>
        <v>74535.794053120015</v>
      </c>
      <c r="AP10" s="42">
        <f t="shared" ca="1" si="12"/>
        <v>840</v>
      </c>
      <c r="AQ10" s="42">
        <f t="shared" ca="1" si="12"/>
        <v>90</v>
      </c>
      <c r="AR10" s="42">
        <f t="shared" ca="1" si="12"/>
        <v>48401.845539840004</v>
      </c>
      <c r="AS10" s="42">
        <f t="shared" ca="1" si="13"/>
        <v>4000</v>
      </c>
      <c r="AT10" s="43">
        <f t="shared" ca="1" si="26"/>
        <v>5000</v>
      </c>
      <c r="AU10" s="48">
        <f t="shared" ca="1" si="27"/>
        <v>16203.948513280011</v>
      </c>
    </row>
    <row r="11" spans="2:47" x14ac:dyDescent="0.35">
      <c r="J11" s="4" t="s">
        <v>42</v>
      </c>
      <c r="K11" s="9">
        <v>5</v>
      </c>
      <c r="L11" s="9">
        <v>3</v>
      </c>
      <c r="M11" s="11">
        <v>0.03</v>
      </c>
      <c r="N11" s="12">
        <v>3</v>
      </c>
      <c r="O11" s="9">
        <v>37</v>
      </c>
      <c r="P11" s="57">
        <v>5853219.1200000001</v>
      </c>
      <c r="Q11" s="53">
        <f t="shared" ca="1" si="14"/>
        <v>0.13960345757172288</v>
      </c>
      <c r="R11" s="58">
        <f t="shared" ca="1" si="15"/>
        <v>1</v>
      </c>
      <c r="S11" s="54">
        <f t="shared" ca="1" si="0"/>
        <v>41</v>
      </c>
      <c r="T11" s="42">
        <f t="shared" ca="1" si="1"/>
        <v>6321476.6496000001</v>
      </c>
      <c r="U11" s="42">
        <f t="shared" ca="1" si="16"/>
        <v>68214.766495999997</v>
      </c>
      <c r="V11" s="42">
        <f t="shared" ca="1" si="2"/>
        <v>1640</v>
      </c>
      <c r="W11" s="42">
        <f t="shared" ca="1" si="3"/>
        <v>180</v>
      </c>
      <c r="X11" s="43">
        <f t="shared" ca="1" si="17"/>
        <v>47411.074871999997</v>
      </c>
      <c r="Y11" s="60">
        <f t="shared" ca="1" si="18"/>
        <v>0.42080354138643961</v>
      </c>
      <c r="Z11" s="58">
        <f t="shared" ca="1" si="19"/>
        <v>1</v>
      </c>
      <c r="AA11" s="54">
        <f t="shared" ca="1" si="4"/>
        <v>45</v>
      </c>
      <c r="AB11" s="42">
        <f t="shared" ca="1" si="5"/>
        <v>6827194.781568001</v>
      </c>
      <c r="AC11" s="42">
        <f t="shared" ca="1" si="20"/>
        <v>73271.947815680018</v>
      </c>
      <c r="AD11" s="42">
        <f t="shared" ca="1" si="6"/>
        <v>1800</v>
      </c>
      <c r="AE11" s="42">
        <f t="shared" ca="1" si="7"/>
        <v>180</v>
      </c>
      <c r="AF11" s="43">
        <f t="shared" ca="1" si="21"/>
        <v>51203.960861759995</v>
      </c>
      <c r="AG11">
        <f t="shared" ca="1" si="22"/>
        <v>0.21510849468074911</v>
      </c>
      <c r="AH11" s="53">
        <f t="shared" ca="1" si="23"/>
        <v>1</v>
      </c>
      <c r="AI11" s="54">
        <f t="shared" ca="1" si="8"/>
        <v>50</v>
      </c>
      <c r="AJ11" s="42">
        <f t="shared" ca="1" si="9"/>
        <v>7373370.3640934415</v>
      </c>
      <c r="AK11" s="42">
        <f t="shared" ca="1" si="24"/>
        <v>78733.703640934415</v>
      </c>
      <c r="AL11" s="42">
        <f t="shared" ca="1" si="10"/>
        <v>2000</v>
      </c>
      <c r="AM11" s="42">
        <f t="shared" ca="1" si="11"/>
        <v>225</v>
      </c>
      <c r="AN11" s="43">
        <f t="shared" ca="1" si="25"/>
        <v>55300.277730700815</v>
      </c>
      <c r="AO11" s="41">
        <f t="shared" ca="1" si="12"/>
        <v>220220.41795261443</v>
      </c>
      <c r="AP11" s="42">
        <f t="shared" ca="1" si="12"/>
        <v>5440</v>
      </c>
      <c r="AQ11" s="42">
        <f t="shared" ca="1" si="12"/>
        <v>585</v>
      </c>
      <c r="AR11" s="42">
        <f t="shared" ca="1" si="12"/>
        <v>153915.31346446081</v>
      </c>
      <c r="AS11" s="42">
        <f t="shared" ca="1" si="13"/>
        <v>9000</v>
      </c>
      <c r="AT11" s="43">
        <f t="shared" ca="1" si="26"/>
        <v>7000</v>
      </c>
      <c r="AU11" s="48">
        <f t="shared" ca="1" si="27"/>
        <v>44280.104488153622</v>
      </c>
    </row>
    <row r="12" spans="2:47" x14ac:dyDescent="0.35">
      <c r="B12" t="s">
        <v>283</v>
      </c>
      <c r="J12" s="4" t="s">
        <v>43</v>
      </c>
      <c r="K12" s="9">
        <v>3</v>
      </c>
      <c r="L12" s="9">
        <v>3</v>
      </c>
      <c r="M12" s="11">
        <v>0.01</v>
      </c>
      <c r="N12" s="12">
        <v>3</v>
      </c>
      <c r="O12" s="9">
        <v>7</v>
      </c>
      <c r="P12" s="57">
        <v>2527010</v>
      </c>
      <c r="Q12" s="53">
        <f t="shared" ca="1" si="14"/>
        <v>0.64797583537847325</v>
      </c>
      <c r="R12" s="58">
        <f t="shared" ca="1" si="15"/>
        <v>1</v>
      </c>
      <c r="S12" s="54">
        <f t="shared" ca="1" si="0"/>
        <v>8</v>
      </c>
      <c r="T12" s="42">
        <f t="shared" ca="1" si="1"/>
        <v>2729170.8000000003</v>
      </c>
      <c r="U12" s="42">
        <f t="shared" ca="1" si="16"/>
        <v>32291.708000000002</v>
      </c>
      <c r="V12" s="42">
        <f t="shared" ca="1" si="2"/>
        <v>320</v>
      </c>
      <c r="W12" s="42">
        <f t="shared" ca="1" si="3"/>
        <v>45</v>
      </c>
      <c r="X12" s="43">
        <f t="shared" ca="1" si="17"/>
        <v>6822.9270000000006</v>
      </c>
      <c r="Y12" s="60">
        <f t="shared" ca="1" si="18"/>
        <v>0.42932394897944415</v>
      </c>
      <c r="Z12" s="58">
        <f t="shared" ca="1" si="19"/>
        <v>1</v>
      </c>
      <c r="AA12" s="54">
        <f t="shared" ca="1" si="4"/>
        <v>9</v>
      </c>
      <c r="AB12" s="42">
        <f t="shared" ca="1" si="5"/>
        <v>2947504.4640000006</v>
      </c>
      <c r="AC12" s="42">
        <f t="shared" ca="1" si="20"/>
        <v>34475.044640000007</v>
      </c>
      <c r="AD12" s="42">
        <f t="shared" ca="1" si="6"/>
        <v>360</v>
      </c>
      <c r="AE12" s="42">
        <f t="shared" ca="1" si="7"/>
        <v>45</v>
      </c>
      <c r="AF12" s="43">
        <f t="shared" ca="1" si="21"/>
        <v>7368.7611600000018</v>
      </c>
      <c r="AG12">
        <f t="shared" ca="1" si="22"/>
        <v>0.9774970760255336</v>
      </c>
      <c r="AH12" s="53">
        <f t="shared" ca="1" si="23"/>
        <v>1</v>
      </c>
      <c r="AI12" s="54">
        <f t="shared" ca="1" si="8"/>
        <v>10</v>
      </c>
      <c r="AJ12" s="42">
        <f t="shared" ca="1" si="9"/>
        <v>3183304.8211200009</v>
      </c>
      <c r="AK12" s="42">
        <f t="shared" ca="1" si="24"/>
        <v>36833.04821120001</v>
      </c>
      <c r="AL12" s="42">
        <f t="shared" ca="1" si="10"/>
        <v>400</v>
      </c>
      <c r="AM12" s="42">
        <f t="shared" ca="1" si="11"/>
        <v>45</v>
      </c>
      <c r="AN12" s="43">
        <f t="shared" ca="1" si="25"/>
        <v>7958.2620528000016</v>
      </c>
      <c r="AO12" s="41">
        <f t="shared" ca="1" si="12"/>
        <v>103599.80085120002</v>
      </c>
      <c r="AP12" s="42">
        <f t="shared" ca="1" si="12"/>
        <v>1080</v>
      </c>
      <c r="AQ12" s="42">
        <f t="shared" ca="1" si="12"/>
        <v>135</v>
      </c>
      <c r="AR12" s="42">
        <f t="shared" ca="1" si="12"/>
        <v>22149.950212800002</v>
      </c>
      <c r="AS12" s="42">
        <f t="shared" ca="1" si="13"/>
        <v>9000</v>
      </c>
      <c r="AT12" s="43">
        <f t="shared" ca="1" si="26"/>
        <v>7000</v>
      </c>
      <c r="AU12" s="48">
        <f t="shared" ca="1" si="27"/>
        <v>64234.850638400021</v>
      </c>
    </row>
    <row r="13" spans="2:47" x14ac:dyDescent="0.35">
      <c r="B13" s="7">
        <f ca="1">SUM(AP214:AT214)</f>
        <v>19312254.159852915</v>
      </c>
      <c r="J13" s="4" t="s">
        <v>44</v>
      </c>
      <c r="K13" s="9">
        <v>3</v>
      </c>
      <c r="L13" s="9">
        <v>3</v>
      </c>
      <c r="M13" s="11">
        <v>0.01</v>
      </c>
      <c r="N13" s="12">
        <v>3</v>
      </c>
      <c r="O13" s="9">
        <v>23</v>
      </c>
      <c r="P13" s="57">
        <v>1811344.77</v>
      </c>
      <c r="Q13" s="53">
        <f t="shared" ca="1" si="14"/>
        <v>0.70083354452875612</v>
      </c>
      <c r="R13" s="58">
        <f t="shared" ca="1" si="15"/>
        <v>1</v>
      </c>
      <c r="S13" s="54">
        <f t="shared" ca="1" si="0"/>
        <v>25</v>
      </c>
      <c r="T13" s="42">
        <f t="shared" ca="1" si="1"/>
        <v>1956252.3516000002</v>
      </c>
      <c r="U13" s="42">
        <f t="shared" ca="1" si="16"/>
        <v>24562.523516000001</v>
      </c>
      <c r="V13" s="42">
        <f t="shared" ca="1" si="2"/>
        <v>1000</v>
      </c>
      <c r="W13" s="42">
        <f t="shared" ca="1" si="3"/>
        <v>90</v>
      </c>
      <c r="X13" s="43">
        <f t="shared" ca="1" si="17"/>
        <v>4890.6308790000003</v>
      </c>
      <c r="Y13" s="60">
        <f t="shared" ca="1" si="18"/>
        <v>0.1534529079650897</v>
      </c>
      <c r="Z13" s="58">
        <f t="shared" ca="1" si="19"/>
        <v>1</v>
      </c>
      <c r="AA13" s="54">
        <f t="shared" ca="1" si="4"/>
        <v>28</v>
      </c>
      <c r="AB13" s="42">
        <f t="shared" ca="1" si="5"/>
        <v>2112752.5397280003</v>
      </c>
      <c r="AC13" s="42">
        <f t="shared" ca="1" si="20"/>
        <v>26127.525397280002</v>
      </c>
      <c r="AD13" s="42">
        <f t="shared" ca="1" si="6"/>
        <v>1120</v>
      </c>
      <c r="AE13" s="42">
        <f t="shared" ca="1" si="7"/>
        <v>135</v>
      </c>
      <c r="AF13" s="43">
        <f t="shared" ca="1" si="21"/>
        <v>5281.8813493200005</v>
      </c>
      <c r="AG13">
        <f t="shared" ca="1" si="22"/>
        <v>0.9564592157584374</v>
      </c>
      <c r="AH13" s="53">
        <f t="shared" ca="1" si="23"/>
        <v>1</v>
      </c>
      <c r="AI13" s="54">
        <f t="shared" ca="1" si="8"/>
        <v>31</v>
      </c>
      <c r="AJ13" s="42">
        <f t="shared" ca="1" si="9"/>
        <v>2281772.7429062403</v>
      </c>
      <c r="AK13" s="42">
        <f t="shared" ca="1" si="24"/>
        <v>27817.727429062405</v>
      </c>
      <c r="AL13" s="42">
        <f t="shared" ca="1" si="10"/>
        <v>1240</v>
      </c>
      <c r="AM13" s="42">
        <f t="shared" ca="1" si="11"/>
        <v>135</v>
      </c>
      <c r="AN13" s="43">
        <f t="shared" ca="1" si="25"/>
        <v>5704.4318572656011</v>
      </c>
      <c r="AO13" s="41">
        <f t="shared" ca="1" si="12"/>
        <v>78507.776342342404</v>
      </c>
      <c r="AP13" s="42">
        <f t="shared" ca="1" si="12"/>
        <v>3360</v>
      </c>
      <c r="AQ13" s="42">
        <f t="shared" ca="1" si="12"/>
        <v>360</v>
      </c>
      <c r="AR13" s="42">
        <f t="shared" ca="1" si="12"/>
        <v>15876.944085585601</v>
      </c>
      <c r="AS13" s="42">
        <f t="shared" ca="1" si="13"/>
        <v>9000</v>
      </c>
      <c r="AT13" s="43">
        <f t="shared" ca="1" si="26"/>
        <v>7000</v>
      </c>
      <c r="AU13" s="48">
        <f t="shared" ca="1" si="27"/>
        <v>42910.832256756803</v>
      </c>
    </row>
    <row r="14" spans="2:47" x14ac:dyDescent="0.35">
      <c r="J14" s="4" t="s">
        <v>45</v>
      </c>
      <c r="K14" s="9">
        <v>4</v>
      </c>
      <c r="L14" s="9">
        <v>1</v>
      </c>
      <c r="M14" s="11">
        <v>0.02</v>
      </c>
      <c r="N14" s="12">
        <v>3</v>
      </c>
      <c r="O14" s="9">
        <v>8</v>
      </c>
      <c r="P14" s="57">
        <v>851023.34</v>
      </c>
      <c r="Q14" s="53">
        <f t="shared" ca="1" si="14"/>
        <v>3.9745059147836437E-2</v>
      </c>
      <c r="R14" s="58">
        <f t="shared" ca="1" si="15"/>
        <v>0</v>
      </c>
      <c r="S14" s="54">
        <f t="shared" ca="1" si="0"/>
        <v>0</v>
      </c>
      <c r="T14" s="42">
        <f t="shared" ca="1" si="1"/>
        <v>0</v>
      </c>
      <c r="U14" s="42">
        <f t="shared" ca="1" si="16"/>
        <v>0</v>
      </c>
      <c r="V14" s="42">
        <f t="shared" ca="1" si="2"/>
        <v>0</v>
      </c>
      <c r="W14" s="42">
        <f t="shared" ca="1" si="3"/>
        <v>0</v>
      </c>
      <c r="X14" s="43">
        <f t="shared" ca="1" si="17"/>
        <v>0</v>
      </c>
      <c r="Y14" s="60">
        <f t="shared" ca="1" si="18"/>
        <v>0.6589678127277917</v>
      </c>
      <c r="Z14" s="58">
        <f t="shared" ca="1" si="19"/>
        <v>0</v>
      </c>
      <c r="AA14" s="54">
        <f t="shared" ca="1" si="4"/>
        <v>0</v>
      </c>
      <c r="AB14" s="42">
        <f t="shared" ca="1" si="5"/>
        <v>0</v>
      </c>
      <c r="AC14" s="42">
        <f t="shared" ca="1" si="20"/>
        <v>0</v>
      </c>
      <c r="AD14" s="42">
        <f t="shared" ca="1" si="6"/>
        <v>0</v>
      </c>
      <c r="AE14" s="42">
        <f t="shared" ca="1" si="7"/>
        <v>0</v>
      </c>
      <c r="AF14" s="43">
        <f t="shared" ca="1" si="21"/>
        <v>0</v>
      </c>
      <c r="AG14">
        <f t="shared" ca="1" si="22"/>
        <v>0.42376593832694809</v>
      </c>
      <c r="AH14" s="53">
        <f t="shared" ca="1" si="23"/>
        <v>0</v>
      </c>
      <c r="AI14" s="54">
        <f t="shared" ca="1" si="8"/>
        <v>0</v>
      </c>
      <c r="AJ14" s="42">
        <f t="shared" ca="1" si="9"/>
        <v>0</v>
      </c>
      <c r="AK14" s="42">
        <f t="shared" ca="1" si="24"/>
        <v>0</v>
      </c>
      <c r="AL14" s="42">
        <f t="shared" ca="1" si="10"/>
        <v>0</v>
      </c>
      <c r="AM14" s="42">
        <f t="shared" ca="1" si="11"/>
        <v>0</v>
      </c>
      <c r="AN14" s="43">
        <f t="shared" ca="1" si="25"/>
        <v>0</v>
      </c>
      <c r="AO14" s="41">
        <f t="shared" ca="1" si="12"/>
        <v>0</v>
      </c>
      <c r="AP14" s="42">
        <f t="shared" ca="1" si="12"/>
        <v>0</v>
      </c>
      <c r="AQ14" s="42">
        <f t="shared" ca="1" si="12"/>
        <v>0</v>
      </c>
      <c r="AR14" s="42">
        <f t="shared" ca="1" si="12"/>
        <v>0</v>
      </c>
      <c r="AS14" s="42">
        <f t="shared" ca="1" si="13"/>
        <v>0</v>
      </c>
      <c r="AT14" s="43">
        <f t="shared" ca="1" si="26"/>
        <v>0</v>
      </c>
      <c r="AU14" s="48">
        <f t="shared" ca="1" si="27"/>
        <v>0</v>
      </c>
    </row>
    <row r="15" spans="2:47" x14ac:dyDescent="0.35">
      <c r="B15" t="s">
        <v>285</v>
      </c>
      <c r="J15" s="4" t="s">
        <v>46</v>
      </c>
      <c r="K15" s="9">
        <v>6</v>
      </c>
      <c r="L15" s="9">
        <v>2</v>
      </c>
      <c r="M15" s="11">
        <v>0.05</v>
      </c>
      <c r="N15" s="12">
        <v>4</v>
      </c>
      <c r="O15" s="9">
        <v>62</v>
      </c>
      <c r="P15" s="57">
        <v>2017715.77</v>
      </c>
      <c r="Q15" s="53">
        <f t="shared" ca="1" si="14"/>
        <v>0.64071695590505029</v>
      </c>
      <c r="R15" s="58">
        <f t="shared" ca="1" si="15"/>
        <v>1</v>
      </c>
      <c r="S15" s="54">
        <f t="shared" ca="1" si="0"/>
        <v>68</v>
      </c>
      <c r="T15" s="42">
        <f t="shared" ca="1" si="1"/>
        <v>2179133.0316000003</v>
      </c>
      <c r="U15" s="42">
        <f t="shared" ca="1" si="16"/>
        <v>26791.330316000003</v>
      </c>
      <c r="V15" s="42">
        <f t="shared" ca="1" si="2"/>
        <v>2720</v>
      </c>
      <c r="W15" s="42">
        <f t="shared" ca="1" si="3"/>
        <v>270</v>
      </c>
      <c r="X15" s="43">
        <f t="shared" ca="1" si="17"/>
        <v>36318.883860000009</v>
      </c>
      <c r="Y15" s="60">
        <f t="shared" ca="1" si="18"/>
        <v>0.24472166399577655</v>
      </c>
      <c r="Z15" s="58">
        <f t="shared" ca="1" si="19"/>
        <v>1</v>
      </c>
      <c r="AA15" s="54">
        <f t="shared" ca="1" si="4"/>
        <v>75</v>
      </c>
      <c r="AB15" s="42">
        <f t="shared" ca="1" si="5"/>
        <v>2353463.6741280006</v>
      </c>
      <c r="AC15" s="42">
        <f t="shared" ca="1" si="20"/>
        <v>28534.636741280006</v>
      </c>
      <c r="AD15" s="42">
        <f t="shared" ca="1" si="6"/>
        <v>3000</v>
      </c>
      <c r="AE15" s="42">
        <f t="shared" ca="1" si="7"/>
        <v>315</v>
      </c>
      <c r="AF15" s="43">
        <f t="shared" ca="1" si="21"/>
        <v>39224.394568800017</v>
      </c>
      <c r="AG15">
        <f t="shared" ca="1" si="22"/>
        <v>0.53588644186495948</v>
      </c>
      <c r="AH15" s="53">
        <f t="shared" ca="1" si="23"/>
        <v>1</v>
      </c>
      <c r="AI15" s="54">
        <f t="shared" ca="1" si="8"/>
        <v>83</v>
      </c>
      <c r="AJ15" s="42">
        <f t="shared" ca="1" si="9"/>
        <v>2541740.7680582409</v>
      </c>
      <c r="AK15" s="42">
        <f t="shared" ca="1" si="24"/>
        <v>30417.407680582408</v>
      </c>
      <c r="AL15" s="42">
        <f t="shared" ca="1" si="10"/>
        <v>3320</v>
      </c>
      <c r="AM15" s="42">
        <f t="shared" ca="1" si="11"/>
        <v>360</v>
      </c>
      <c r="AN15" s="43">
        <f t="shared" ca="1" si="25"/>
        <v>42362.346134304018</v>
      </c>
      <c r="AO15" s="41">
        <f t="shared" ca="1" si="12"/>
        <v>85743.374737862425</v>
      </c>
      <c r="AP15" s="42">
        <f t="shared" ca="1" si="12"/>
        <v>9040</v>
      </c>
      <c r="AQ15" s="42">
        <f t="shared" ca="1" si="12"/>
        <v>945</v>
      </c>
      <c r="AR15" s="42">
        <f t="shared" ca="1" si="12"/>
        <v>117905.62456310404</v>
      </c>
      <c r="AS15" s="42">
        <f t="shared" ca="1" si="13"/>
        <v>6000</v>
      </c>
      <c r="AT15" s="43">
        <f t="shared" ca="1" si="26"/>
        <v>5000</v>
      </c>
      <c r="AU15" s="48">
        <f t="shared" ca="1" si="27"/>
        <v>-53147.249825241612</v>
      </c>
    </row>
    <row r="16" spans="2:47" x14ac:dyDescent="0.35">
      <c r="B16" s="23">
        <f ca="1">B10-B13</f>
        <v>7652594.5349953473</v>
      </c>
      <c r="J16" s="4" t="s">
        <v>47</v>
      </c>
      <c r="K16" s="9">
        <v>5</v>
      </c>
      <c r="L16" s="9">
        <v>2</v>
      </c>
      <c r="M16" s="11">
        <v>0.03</v>
      </c>
      <c r="N16" s="12">
        <v>3</v>
      </c>
      <c r="O16" s="9">
        <v>21</v>
      </c>
      <c r="P16" s="57">
        <v>3027749.98</v>
      </c>
      <c r="Q16" s="53">
        <f t="shared" ca="1" si="14"/>
        <v>0.21526200624333747</v>
      </c>
      <c r="R16" s="58">
        <f t="shared" ca="1" si="15"/>
        <v>1</v>
      </c>
      <c r="S16" s="54">
        <f t="shared" ca="1" si="0"/>
        <v>23</v>
      </c>
      <c r="T16" s="42">
        <f t="shared" ca="1" si="1"/>
        <v>3269969.9784000004</v>
      </c>
      <c r="U16" s="42">
        <f t="shared" ca="1" si="16"/>
        <v>37699.699784000004</v>
      </c>
      <c r="V16" s="42">
        <f t="shared" ca="1" si="2"/>
        <v>920</v>
      </c>
      <c r="W16" s="42">
        <f t="shared" ca="1" si="3"/>
        <v>90</v>
      </c>
      <c r="X16" s="43">
        <f t="shared" ca="1" si="17"/>
        <v>24524.774838000001</v>
      </c>
      <c r="Y16" s="60">
        <f t="shared" ca="1" si="18"/>
        <v>0.89556791897734511</v>
      </c>
      <c r="Z16" s="58">
        <f t="shared" ca="1" si="19"/>
        <v>1</v>
      </c>
      <c r="AA16" s="54">
        <f t="shared" ca="1" si="4"/>
        <v>25</v>
      </c>
      <c r="AB16" s="42">
        <f t="shared" ca="1" si="5"/>
        <v>3531567.5766720008</v>
      </c>
      <c r="AC16" s="42">
        <f t="shared" ca="1" si="20"/>
        <v>40315.675766720007</v>
      </c>
      <c r="AD16" s="42">
        <f t="shared" ca="1" si="6"/>
        <v>1000</v>
      </c>
      <c r="AE16" s="42">
        <f t="shared" ca="1" si="7"/>
        <v>90</v>
      </c>
      <c r="AF16" s="43">
        <f t="shared" ca="1" si="21"/>
        <v>26486.756825040004</v>
      </c>
      <c r="AG16">
        <f t="shared" ca="1" si="22"/>
        <v>0.81973271451425478</v>
      </c>
      <c r="AH16" s="53">
        <f t="shared" ca="1" si="23"/>
        <v>1</v>
      </c>
      <c r="AI16" s="54">
        <f t="shared" ca="1" si="8"/>
        <v>28</v>
      </c>
      <c r="AJ16" s="42">
        <f t="shared" ca="1" si="9"/>
        <v>3814092.982805761</v>
      </c>
      <c r="AK16" s="42">
        <f t="shared" ca="1" si="24"/>
        <v>43140.929828057611</v>
      </c>
      <c r="AL16" s="42">
        <f t="shared" ca="1" si="10"/>
        <v>1120</v>
      </c>
      <c r="AM16" s="42">
        <f t="shared" ca="1" si="11"/>
        <v>135</v>
      </c>
      <c r="AN16" s="43">
        <f t="shared" ca="1" si="25"/>
        <v>28605.697371043207</v>
      </c>
      <c r="AO16" s="41">
        <f t="shared" ca="1" si="12"/>
        <v>121156.30537877762</v>
      </c>
      <c r="AP16" s="42">
        <f t="shared" ca="1" si="12"/>
        <v>3040</v>
      </c>
      <c r="AQ16" s="42">
        <f t="shared" ca="1" si="12"/>
        <v>315</v>
      </c>
      <c r="AR16" s="42">
        <f t="shared" ca="1" si="12"/>
        <v>79617.229034083211</v>
      </c>
      <c r="AS16" s="42">
        <f t="shared" ca="1" si="13"/>
        <v>6000</v>
      </c>
      <c r="AT16" s="43">
        <f t="shared" ca="1" si="26"/>
        <v>5000</v>
      </c>
      <c r="AU16" s="48">
        <f t="shared" ca="1" si="27"/>
        <v>27184.076344694404</v>
      </c>
    </row>
    <row r="17" spans="10:47" x14ac:dyDescent="0.35">
      <c r="J17" s="4" t="s">
        <v>48</v>
      </c>
      <c r="K17" s="9">
        <v>4</v>
      </c>
      <c r="L17" s="9">
        <v>1</v>
      </c>
      <c r="M17" s="11">
        <v>0.02</v>
      </c>
      <c r="N17" s="12">
        <v>3</v>
      </c>
      <c r="O17" s="9">
        <v>12</v>
      </c>
      <c r="P17" s="57">
        <v>339091.56</v>
      </c>
      <c r="Q17" s="53">
        <f t="shared" ca="1" si="14"/>
        <v>0.12115842931856513</v>
      </c>
      <c r="R17" s="58">
        <f t="shared" ca="1" si="15"/>
        <v>1</v>
      </c>
      <c r="S17" s="54">
        <f t="shared" ca="1" si="0"/>
        <v>13</v>
      </c>
      <c r="T17" s="42">
        <f t="shared" ca="1" si="1"/>
        <v>366218.8848</v>
      </c>
      <c r="U17" s="42">
        <f t="shared" ca="1" si="16"/>
        <v>8662.1888479999998</v>
      </c>
      <c r="V17" s="42">
        <f t="shared" ca="1" si="2"/>
        <v>520</v>
      </c>
      <c r="W17" s="42">
        <f t="shared" ca="1" si="3"/>
        <v>45</v>
      </c>
      <c r="X17" s="43">
        <f t="shared" ca="1" si="17"/>
        <v>1831.0944240000001</v>
      </c>
      <c r="Y17" s="60">
        <f t="shared" ca="1" si="18"/>
        <v>0.13129751612792884</v>
      </c>
      <c r="Z17" s="58">
        <f t="shared" ca="1" si="19"/>
        <v>1</v>
      </c>
      <c r="AA17" s="54">
        <f t="shared" ca="1" si="4"/>
        <v>14</v>
      </c>
      <c r="AB17" s="42">
        <f t="shared" ca="1" si="5"/>
        <v>395516.39558400004</v>
      </c>
      <c r="AC17" s="42">
        <f t="shared" ca="1" si="20"/>
        <v>8955.1639558400002</v>
      </c>
      <c r="AD17" s="42">
        <f t="shared" ca="1" si="6"/>
        <v>560</v>
      </c>
      <c r="AE17" s="42">
        <f t="shared" ca="1" si="7"/>
        <v>45</v>
      </c>
      <c r="AF17" s="43">
        <f t="shared" ca="1" si="21"/>
        <v>1977.5819779200003</v>
      </c>
      <c r="AG17">
        <f t="shared" ca="1" si="22"/>
        <v>0.40671786976711111</v>
      </c>
      <c r="AH17" s="53">
        <f t="shared" ca="1" si="23"/>
        <v>1</v>
      </c>
      <c r="AI17" s="54">
        <f t="shared" ca="1" si="8"/>
        <v>15</v>
      </c>
      <c r="AJ17" s="42">
        <f t="shared" ca="1" si="9"/>
        <v>427157.70723072009</v>
      </c>
      <c r="AK17" s="42">
        <f t="shared" ca="1" si="24"/>
        <v>9271.5770723072019</v>
      </c>
      <c r="AL17" s="42">
        <f t="shared" ca="1" si="10"/>
        <v>600</v>
      </c>
      <c r="AM17" s="42">
        <f t="shared" ca="1" si="11"/>
        <v>45</v>
      </c>
      <c r="AN17" s="43">
        <f t="shared" ca="1" si="25"/>
        <v>2135.7885361536005</v>
      </c>
      <c r="AO17" s="41">
        <f t="shared" ca="1" si="12"/>
        <v>26888.929876147202</v>
      </c>
      <c r="AP17" s="42">
        <f t="shared" ca="1" si="12"/>
        <v>1680</v>
      </c>
      <c r="AQ17" s="42">
        <f t="shared" ca="1" si="12"/>
        <v>135</v>
      </c>
      <c r="AR17" s="42">
        <f t="shared" ca="1" si="12"/>
        <v>5944.4649380736009</v>
      </c>
      <c r="AS17" s="42">
        <f t="shared" ca="1" si="13"/>
        <v>4500</v>
      </c>
      <c r="AT17" s="43">
        <f t="shared" ca="1" si="26"/>
        <v>2000</v>
      </c>
      <c r="AU17" s="48">
        <f t="shared" ca="1" si="27"/>
        <v>12629.464938073601</v>
      </c>
    </row>
    <row r="18" spans="10:47" x14ac:dyDescent="0.35">
      <c r="J18" s="4" t="s">
        <v>49</v>
      </c>
      <c r="K18" s="9">
        <v>5</v>
      </c>
      <c r="L18" s="9">
        <v>1</v>
      </c>
      <c r="M18" s="11">
        <v>0.03</v>
      </c>
      <c r="N18" s="12">
        <v>3</v>
      </c>
      <c r="O18" s="9">
        <v>32</v>
      </c>
      <c r="P18" s="57">
        <v>6863184.4500000002</v>
      </c>
      <c r="Q18" s="53">
        <f t="shared" ca="1" si="14"/>
        <v>0.19457519176171101</v>
      </c>
      <c r="R18" s="58">
        <f t="shared" ca="1" si="15"/>
        <v>1</v>
      </c>
      <c r="S18" s="54">
        <f t="shared" ca="1" si="0"/>
        <v>35</v>
      </c>
      <c r="T18" s="42">
        <f t="shared" ca="1" si="1"/>
        <v>7412239.2060000002</v>
      </c>
      <c r="U18" s="42">
        <f t="shared" ca="1" si="16"/>
        <v>79122.392059999998</v>
      </c>
      <c r="V18" s="42">
        <f t="shared" ca="1" si="2"/>
        <v>1400</v>
      </c>
      <c r="W18" s="42">
        <f t="shared" ca="1" si="3"/>
        <v>135</v>
      </c>
      <c r="X18" s="43">
        <f t="shared" ca="1" si="17"/>
        <v>55591.79404500001</v>
      </c>
      <c r="Y18" s="60">
        <f t="shared" ca="1" si="18"/>
        <v>0.57532952381502811</v>
      </c>
      <c r="Z18" s="58">
        <f t="shared" ca="1" si="19"/>
        <v>1</v>
      </c>
      <c r="AA18" s="54">
        <f t="shared" ca="1" si="4"/>
        <v>39</v>
      </c>
      <c r="AB18" s="42">
        <f t="shared" ca="1" si="5"/>
        <v>8005218.342480001</v>
      </c>
      <c r="AC18" s="42">
        <f t="shared" ca="1" si="20"/>
        <v>85052.183424800009</v>
      </c>
      <c r="AD18" s="42">
        <f t="shared" ca="1" si="6"/>
        <v>1560</v>
      </c>
      <c r="AE18" s="42">
        <f t="shared" ca="1" si="7"/>
        <v>180</v>
      </c>
      <c r="AF18" s="43">
        <f t="shared" ca="1" si="21"/>
        <v>60039.137568600003</v>
      </c>
      <c r="AG18">
        <f t="shared" ca="1" si="22"/>
        <v>0.10006366029433045</v>
      </c>
      <c r="AH18" s="53">
        <f t="shared" ca="1" si="23"/>
        <v>1</v>
      </c>
      <c r="AI18" s="54">
        <f t="shared" ca="1" si="8"/>
        <v>43</v>
      </c>
      <c r="AJ18" s="42">
        <f t="shared" ca="1" si="9"/>
        <v>8645635.8098784015</v>
      </c>
      <c r="AK18" s="42">
        <f t="shared" ca="1" si="24"/>
        <v>91456.358098784011</v>
      </c>
      <c r="AL18" s="42">
        <f t="shared" ca="1" si="10"/>
        <v>1720</v>
      </c>
      <c r="AM18" s="42">
        <f t="shared" ca="1" si="11"/>
        <v>180</v>
      </c>
      <c r="AN18" s="43">
        <f t="shared" ca="1" si="25"/>
        <v>64842.268574088019</v>
      </c>
      <c r="AO18" s="41">
        <f t="shared" ca="1" si="12"/>
        <v>255630.93358358403</v>
      </c>
      <c r="AP18" s="42">
        <f t="shared" ca="1" si="12"/>
        <v>4680</v>
      </c>
      <c r="AQ18" s="42">
        <f t="shared" ca="1" si="12"/>
        <v>495</v>
      </c>
      <c r="AR18" s="42">
        <f t="shared" ca="1" si="12"/>
        <v>180473.20018768802</v>
      </c>
      <c r="AS18" s="42">
        <f t="shared" ca="1" si="13"/>
        <v>4500</v>
      </c>
      <c r="AT18" s="43">
        <f t="shared" ca="1" si="26"/>
        <v>2000</v>
      </c>
      <c r="AU18" s="48">
        <f t="shared" ca="1" si="27"/>
        <v>63482.733395896008</v>
      </c>
    </row>
    <row r="19" spans="10:47" x14ac:dyDescent="0.35">
      <c r="J19" s="4" t="s">
        <v>50</v>
      </c>
      <c r="K19" s="9">
        <v>4</v>
      </c>
      <c r="L19" s="9">
        <v>1</v>
      </c>
      <c r="M19" s="11">
        <v>0.02</v>
      </c>
      <c r="N19" s="12">
        <v>3</v>
      </c>
      <c r="O19" s="9">
        <v>61</v>
      </c>
      <c r="P19" s="57">
        <v>528639.28</v>
      </c>
      <c r="Q19" s="53">
        <f t="shared" ca="1" si="14"/>
        <v>0.98601598615964658</v>
      </c>
      <c r="R19" s="58">
        <f t="shared" ca="1" si="15"/>
        <v>1</v>
      </c>
      <c r="S19" s="54">
        <f t="shared" ca="1" si="0"/>
        <v>67</v>
      </c>
      <c r="T19" s="42">
        <f t="shared" ca="1" si="1"/>
        <v>570930.42240000004</v>
      </c>
      <c r="U19" s="42">
        <f t="shared" ca="1" si="16"/>
        <v>10709.304224</v>
      </c>
      <c r="V19" s="42">
        <f t="shared" ca="1" si="2"/>
        <v>2680</v>
      </c>
      <c r="W19" s="42">
        <f t="shared" ca="1" si="3"/>
        <v>270</v>
      </c>
      <c r="X19" s="43">
        <f t="shared" ca="1" si="17"/>
        <v>2854.6521120000002</v>
      </c>
      <c r="Y19" s="60">
        <f t="shared" ca="1" si="18"/>
        <v>0.29009443683291936</v>
      </c>
      <c r="Z19" s="58">
        <f t="shared" ca="1" si="19"/>
        <v>1</v>
      </c>
      <c r="AA19" s="54">
        <f t="shared" ca="1" si="4"/>
        <v>74</v>
      </c>
      <c r="AB19" s="42">
        <f t="shared" ca="1" si="5"/>
        <v>616604.85619200009</v>
      </c>
      <c r="AC19" s="42">
        <f t="shared" ca="1" si="20"/>
        <v>11166.048561920001</v>
      </c>
      <c r="AD19" s="42">
        <f t="shared" ca="1" si="6"/>
        <v>2960</v>
      </c>
      <c r="AE19" s="42">
        <f t="shared" ca="1" si="7"/>
        <v>315</v>
      </c>
      <c r="AF19" s="43">
        <f t="shared" ca="1" si="21"/>
        <v>3083.0242809600004</v>
      </c>
      <c r="AG19">
        <f t="shared" ca="1" si="22"/>
        <v>0.75777472794215761</v>
      </c>
      <c r="AH19" s="53">
        <f t="shared" ca="1" si="23"/>
        <v>1</v>
      </c>
      <c r="AI19" s="54">
        <f t="shared" ca="1" si="8"/>
        <v>81</v>
      </c>
      <c r="AJ19" s="42">
        <f t="shared" ca="1" si="9"/>
        <v>665933.24468736013</v>
      </c>
      <c r="AK19" s="42">
        <f t="shared" ca="1" si="24"/>
        <v>11659.332446873603</v>
      </c>
      <c r="AL19" s="42">
        <f t="shared" ca="1" si="10"/>
        <v>3240</v>
      </c>
      <c r="AM19" s="42">
        <f t="shared" ca="1" si="11"/>
        <v>315</v>
      </c>
      <c r="AN19" s="43">
        <f t="shared" ca="1" si="25"/>
        <v>3329.6662234368009</v>
      </c>
      <c r="AO19" s="41">
        <f t="shared" ca="1" si="12"/>
        <v>33534.685232793607</v>
      </c>
      <c r="AP19" s="42">
        <f t="shared" ca="1" si="12"/>
        <v>8880</v>
      </c>
      <c r="AQ19" s="42">
        <f t="shared" ca="1" si="12"/>
        <v>900</v>
      </c>
      <c r="AR19" s="42">
        <f t="shared" ca="1" si="12"/>
        <v>9267.3426163968015</v>
      </c>
      <c r="AS19" s="42">
        <f t="shared" ca="1" si="13"/>
        <v>4500</v>
      </c>
      <c r="AT19" s="43">
        <f t="shared" ca="1" si="26"/>
        <v>2000</v>
      </c>
      <c r="AU19" s="48">
        <f t="shared" ca="1" si="27"/>
        <v>7987.3426163968034</v>
      </c>
    </row>
    <row r="20" spans="10:47" x14ac:dyDescent="0.35">
      <c r="J20" s="4" t="s">
        <v>51</v>
      </c>
      <c r="K20" s="9">
        <v>6</v>
      </c>
      <c r="L20" s="9">
        <v>2</v>
      </c>
      <c r="M20" s="11">
        <v>0.05</v>
      </c>
      <c r="N20" s="12">
        <v>4</v>
      </c>
      <c r="O20" s="9">
        <v>13</v>
      </c>
      <c r="P20" s="57">
        <v>216913.84</v>
      </c>
      <c r="Q20" s="53">
        <f t="shared" ca="1" si="14"/>
        <v>0.52339697150670228</v>
      </c>
      <c r="R20" s="58">
        <f t="shared" ca="1" si="15"/>
        <v>1</v>
      </c>
      <c r="S20" s="54">
        <f t="shared" ca="1" si="0"/>
        <v>14</v>
      </c>
      <c r="T20" s="42">
        <f t="shared" ca="1" si="1"/>
        <v>234266.94720000002</v>
      </c>
      <c r="U20" s="42">
        <f t="shared" ca="1" si="16"/>
        <v>7342.6694720000005</v>
      </c>
      <c r="V20" s="42">
        <f t="shared" ca="1" si="2"/>
        <v>560</v>
      </c>
      <c r="W20" s="42">
        <f t="shared" ca="1" si="3"/>
        <v>45</v>
      </c>
      <c r="X20" s="43">
        <f t="shared" ca="1" si="17"/>
        <v>3904.4491200000007</v>
      </c>
      <c r="Y20" s="60">
        <f t="shared" ca="1" si="18"/>
        <v>0.66722522901362813</v>
      </c>
      <c r="Z20" s="58">
        <f t="shared" ca="1" si="19"/>
        <v>1</v>
      </c>
      <c r="AA20" s="54">
        <f t="shared" ca="1" si="4"/>
        <v>15</v>
      </c>
      <c r="AB20" s="42">
        <f t="shared" ca="1" si="5"/>
        <v>253008.30297600004</v>
      </c>
      <c r="AC20" s="42">
        <f t="shared" ca="1" si="20"/>
        <v>7530.0830297600005</v>
      </c>
      <c r="AD20" s="42">
        <f t="shared" ca="1" si="6"/>
        <v>600</v>
      </c>
      <c r="AE20" s="42">
        <f t="shared" ca="1" si="7"/>
        <v>45</v>
      </c>
      <c r="AF20" s="43">
        <f t="shared" ca="1" si="21"/>
        <v>4216.8050496000005</v>
      </c>
      <c r="AG20">
        <f t="shared" ca="1" si="22"/>
        <v>0.97957961488894485</v>
      </c>
      <c r="AH20" s="53">
        <f t="shared" ca="1" si="23"/>
        <v>1</v>
      </c>
      <c r="AI20" s="54">
        <f t="shared" ca="1" si="8"/>
        <v>17</v>
      </c>
      <c r="AJ20" s="42">
        <f t="shared" ca="1" si="9"/>
        <v>273248.96721408004</v>
      </c>
      <c r="AK20" s="42">
        <f t="shared" ca="1" si="24"/>
        <v>7732.4896721408004</v>
      </c>
      <c r="AL20" s="42">
        <f t="shared" ca="1" si="10"/>
        <v>680</v>
      </c>
      <c r="AM20" s="42">
        <f t="shared" ca="1" si="11"/>
        <v>90</v>
      </c>
      <c r="AN20" s="43">
        <f t="shared" ca="1" si="25"/>
        <v>4554.1494535680004</v>
      </c>
      <c r="AO20" s="41">
        <f t="shared" ca="1" si="12"/>
        <v>22605.242173900802</v>
      </c>
      <c r="AP20" s="42">
        <f t="shared" ca="1" si="12"/>
        <v>1840</v>
      </c>
      <c r="AQ20" s="42">
        <f t="shared" ca="1" si="12"/>
        <v>180</v>
      </c>
      <c r="AR20" s="42">
        <f t="shared" ca="1" si="12"/>
        <v>12675.403623168002</v>
      </c>
      <c r="AS20" s="42">
        <f t="shared" ca="1" si="13"/>
        <v>6000</v>
      </c>
      <c r="AT20" s="43">
        <f t="shared" ca="1" si="26"/>
        <v>5000</v>
      </c>
      <c r="AU20" s="48">
        <f t="shared" ca="1" si="27"/>
        <v>-3090.1614492671979</v>
      </c>
    </row>
    <row r="21" spans="10:47" x14ac:dyDescent="0.35">
      <c r="J21" s="4" t="s">
        <v>52</v>
      </c>
      <c r="K21" s="9">
        <v>3</v>
      </c>
      <c r="L21" s="9">
        <v>1</v>
      </c>
      <c r="M21" s="11">
        <v>0.01</v>
      </c>
      <c r="N21" s="12">
        <v>3</v>
      </c>
      <c r="O21" s="9">
        <v>7</v>
      </c>
      <c r="P21" s="57">
        <v>1380472.94</v>
      </c>
      <c r="Q21" s="53">
        <f t="shared" ca="1" si="14"/>
        <v>0.9240772769992186</v>
      </c>
      <c r="R21" s="58">
        <f t="shared" ca="1" si="15"/>
        <v>1</v>
      </c>
      <c r="S21" s="54">
        <f t="shared" ca="1" si="0"/>
        <v>8</v>
      </c>
      <c r="T21" s="42">
        <f t="shared" ca="1" si="1"/>
        <v>1490910.7752</v>
      </c>
      <c r="U21" s="42">
        <f t="shared" ca="1" si="16"/>
        <v>19909.107752</v>
      </c>
      <c r="V21" s="42">
        <f t="shared" ca="1" si="2"/>
        <v>320</v>
      </c>
      <c r="W21" s="42">
        <f t="shared" ca="1" si="3"/>
        <v>45</v>
      </c>
      <c r="X21" s="43">
        <f t="shared" ca="1" si="17"/>
        <v>3727.2769380000004</v>
      </c>
      <c r="Y21" s="60">
        <f t="shared" ca="1" si="18"/>
        <v>0.44065137464430482</v>
      </c>
      <c r="Z21" s="58">
        <f t="shared" ca="1" si="19"/>
        <v>1</v>
      </c>
      <c r="AA21" s="54">
        <f t="shared" ca="1" si="4"/>
        <v>9</v>
      </c>
      <c r="AB21" s="42">
        <f t="shared" ca="1" si="5"/>
        <v>1610183.6372160001</v>
      </c>
      <c r="AC21" s="42">
        <f t="shared" ca="1" si="20"/>
        <v>21101.836372160004</v>
      </c>
      <c r="AD21" s="42">
        <f t="shared" ca="1" si="6"/>
        <v>360</v>
      </c>
      <c r="AE21" s="42">
        <f t="shared" ca="1" si="7"/>
        <v>45</v>
      </c>
      <c r="AF21" s="43">
        <f t="shared" ca="1" si="21"/>
        <v>4025.4590930400004</v>
      </c>
      <c r="AG21">
        <f t="shared" ca="1" si="22"/>
        <v>0.96163484599440341</v>
      </c>
      <c r="AH21" s="53">
        <f t="shared" ca="1" si="23"/>
        <v>1</v>
      </c>
      <c r="AI21" s="54">
        <f t="shared" ca="1" si="8"/>
        <v>10</v>
      </c>
      <c r="AJ21" s="42">
        <f t="shared" ca="1" si="9"/>
        <v>1738998.3281932801</v>
      </c>
      <c r="AK21" s="42">
        <f t="shared" ca="1" si="24"/>
        <v>22389.9832819328</v>
      </c>
      <c r="AL21" s="42">
        <f t="shared" ca="1" si="10"/>
        <v>400</v>
      </c>
      <c r="AM21" s="42">
        <f t="shared" ca="1" si="11"/>
        <v>45</v>
      </c>
      <c r="AN21" s="43">
        <f t="shared" ca="1" si="25"/>
        <v>4347.4958204832001</v>
      </c>
      <c r="AO21" s="41">
        <f t="shared" ca="1" si="12"/>
        <v>63400.9274060928</v>
      </c>
      <c r="AP21" s="42">
        <f t="shared" ca="1" si="12"/>
        <v>1080</v>
      </c>
      <c r="AQ21" s="42">
        <f t="shared" ca="1" si="12"/>
        <v>135</v>
      </c>
      <c r="AR21" s="42">
        <f t="shared" ca="1" si="12"/>
        <v>12100.231851523202</v>
      </c>
      <c r="AS21" s="42">
        <f t="shared" ca="1" si="13"/>
        <v>4500</v>
      </c>
      <c r="AT21" s="43">
        <f t="shared" ca="1" si="26"/>
        <v>2000</v>
      </c>
      <c r="AU21" s="48">
        <f t="shared" ca="1" si="27"/>
        <v>43585.695554569596</v>
      </c>
    </row>
    <row r="22" spans="10:47" x14ac:dyDescent="0.35">
      <c r="J22" s="4" t="s">
        <v>53</v>
      </c>
      <c r="K22" s="9">
        <v>5</v>
      </c>
      <c r="L22" s="9">
        <v>2</v>
      </c>
      <c r="M22" s="11">
        <v>0.03</v>
      </c>
      <c r="N22" s="12">
        <v>3</v>
      </c>
      <c r="O22" s="9">
        <v>27</v>
      </c>
      <c r="P22" s="57">
        <v>430659.32</v>
      </c>
      <c r="Q22" s="53">
        <f t="shared" ca="1" si="14"/>
        <v>0.54105523302869973</v>
      </c>
      <c r="R22" s="58">
        <f t="shared" ca="1" si="15"/>
        <v>1</v>
      </c>
      <c r="S22" s="54">
        <f t="shared" ca="1" si="0"/>
        <v>30</v>
      </c>
      <c r="T22" s="42">
        <f t="shared" ca="1" si="1"/>
        <v>465112.06560000003</v>
      </c>
      <c r="U22" s="42">
        <f t="shared" ca="1" si="16"/>
        <v>9651.1206559999991</v>
      </c>
      <c r="V22" s="42">
        <f t="shared" ca="1" si="2"/>
        <v>1200</v>
      </c>
      <c r="W22" s="42">
        <f t="shared" ca="1" si="3"/>
        <v>135</v>
      </c>
      <c r="X22" s="43">
        <f t="shared" ca="1" si="17"/>
        <v>3488.3404920000007</v>
      </c>
      <c r="Y22" s="60">
        <f t="shared" ca="1" si="18"/>
        <v>7.6294364876080545E-2</v>
      </c>
      <c r="Z22" s="58">
        <f t="shared" ca="1" si="19"/>
        <v>0</v>
      </c>
      <c r="AA22" s="54">
        <f t="shared" ca="1" si="4"/>
        <v>0</v>
      </c>
      <c r="AB22" s="42">
        <f t="shared" ca="1" si="5"/>
        <v>0</v>
      </c>
      <c r="AC22" s="42">
        <f t="shared" ca="1" si="20"/>
        <v>0</v>
      </c>
      <c r="AD22" s="42">
        <f t="shared" ca="1" si="6"/>
        <v>0</v>
      </c>
      <c r="AE22" s="42">
        <f t="shared" ca="1" si="7"/>
        <v>0</v>
      </c>
      <c r="AF22" s="43">
        <f t="shared" ca="1" si="21"/>
        <v>0</v>
      </c>
      <c r="AG22">
        <f t="shared" ca="1" si="22"/>
        <v>0.56045932620006989</v>
      </c>
      <c r="AH22" s="53">
        <f t="shared" ca="1" si="23"/>
        <v>0</v>
      </c>
      <c r="AI22" s="54">
        <f t="shared" ca="1" si="8"/>
        <v>0</v>
      </c>
      <c r="AJ22" s="42">
        <f t="shared" ca="1" si="9"/>
        <v>0</v>
      </c>
      <c r="AK22" s="42">
        <f t="shared" ca="1" si="24"/>
        <v>0</v>
      </c>
      <c r="AL22" s="42">
        <f t="shared" ca="1" si="10"/>
        <v>0</v>
      </c>
      <c r="AM22" s="42">
        <f t="shared" ca="1" si="11"/>
        <v>0</v>
      </c>
      <c r="AN22" s="43">
        <f t="shared" ca="1" si="25"/>
        <v>0</v>
      </c>
      <c r="AO22" s="41">
        <f t="shared" ca="1" si="12"/>
        <v>9651.1206559999991</v>
      </c>
      <c r="AP22" s="42">
        <f t="shared" ca="1" si="12"/>
        <v>1200</v>
      </c>
      <c r="AQ22" s="42">
        <f t="shared" ca="1" si="12"/>
        <v>135</v>
      </c>
      <c r="AR22" s="42">
        <f t="shared" ca="1" si="12"/>
        <v>3488.3404920000007</v>
      </c>
      <c r="AS22" s="42">
        <f t="shared" ca="1" si="13"/>
        <v>2000</v>
      </c>
      <c r="AT22" s="43">
        <f t="shared" ca="1" si="26"/>
        <v>5000</v>
      </c>
      <c r="AU22" s="48">
        <f t="shared" ca="1" si="27"/>
        <v>-2172.219836000002</v>
      </c>
    </row>
    <row r="23" spans="10:47" x14ac:dyDescent="0.35">
      <c r="J23" s="4" t="s">
        <v>54</v>
      </c>
      <c r="K23" s="9">
        <v>4</v>
      </c>
      <c r="L23" s="9">
        <v>3</v>
      </c>
      <c r="M23" s="11">
        <v>0.02</v>
      </c>
      <c r="N23" s="12">
        <v>3</v>
      </c>
      <c r="O23" s="9">
        <v>37</v>
      </c>
      <c r="P23" s="57">
        <v>18219005.5</v>
      </c>
      <c r="Q23" s="53">
        <f t="shared" ca="1" si="14"/>
        <v>0.36546812318206146</v>
      </c>
      <c r="R23" s="58">
        <f t="shared" ca="1" si="15"/>
        <v>1</v>
      </c>
      <c r="S23" s="54">
        <f t="shared" ca="1" si="0"/>
        <v>41</v>
      </c>
      <c r="T23" s="42">
        <f t="shared" ca="1" si="1"/>
        <v>19676525.940000001</v>
      </c>
      <c r="U23" s="42">
        <f t="shared" ca="1" si="16"/>
        <v>201765.25940000001</v>
      </c>
      <c r="V23" s="42">
        <f t="shared" ca="1" si="2"/>
        <v>1640</v>
      </c>
      <c r="W23" s="42">
        <f t="shared" ca="1" si="3"/>
        <v>180</v>
      </c>
      <c r="X23" s="43">
        <f t="shared" ca="1" si="17"/>
        <v>98382.629700000005</v>
      </c>
      <c r="Y23" s="60">
        <f t="shared" ca="1" si="18"/>
        <v>0.23026664008106157</v>
      </c>
      <c r="Z23" s="58">
        <f t="shared" ca="1" si="19"/>
        <v>1</v>
      </c>
      <c r="AA23" s="54">
        <f t="shared" ca="1" si="4"/>
        <v>45</v>
      </c>
      <c r="AB23" s="42">
        <f t="shared" ca="1" si="5"/>
        <v>21250648.015200004</v>
      </c>
      <c r="AC23" s="42">
        <f t="shared" ca="1" si="20"/>
        <v>217506.48015200003</v>
      </c>
      <c r="AD23" s="42">
        <f t="shared" ca="1" si="6"/>
        <v>1800</v>
      </c>
      <c r="AE23" s="42">
        <f t="shared" ca="1" si="7"/>
        <v>180</v>
      </c>
      <c r="AF23" s="43">
        <f t="shared" ca="1" si="21"/>
        <v>106253.24007600003</v>
      </c>
      <c r="AG23">
        <f t="shared" ca="1" si="22"/>
        <v>0.4628279153070245</v>
      </c>
      <c r="AH23" s="53">
        <f t="shared" ca="1" si="23"/>
        <v>1</v>
      </c>
      <c r="AI23" s="54">
        <f t="shared" ca="1" si="8"/>
        <v>50</v>
      </c>
      <c r="AJ23" s="42">
        <f t="shared" ca="1" si="9"/>
        <v>22950699.856416006</v>
      </c>
      <c r="AK23" s="42">
        <f t="shared" ca="1" si="24"/>
        <v>234506.99856416005</v>
      </c>
      <c r="AL23" s="42">
        <f t="shared" ca="1" si="10"/>
        <v>2000</v>
      </c>
      <c r="AM23" s="42">
        <f t="shared" ca="1" si="11"/>
        <v>225</v>
      </c>
      <c r="AN23" s="43">
        <f t="shared" ca="1" si="25"/>
        <v>114753.49928208003</v>
      </c>
      <c r="AO23" s="41">
        <f t="shared" ca="1" si="12"/>
        <v>653778.73811616004</v>
      </c>
      <c r="AP23" s="42">
        <f t="shared" ca="1" si="12"/>
        <v>5440</v>
      </c>
      <c r="AQ23" s="42">
        <f t="shared" ca="1" si="12"/>
        <v>585</v>
      </c>
      <c r="AR23" s="42">
        <f t="shared" ca="1" si="12"/>
        <v>319389.36905808008</v>
      </c>
      <c r="AS23" s="42">
        <f t="shared" ca="1" si="13"/>
        <v>9000</v>
      </c>
      <c r="AT23" s="43">
        <f t="shared" ca="1" si="26"/>
        <v>7000</v>
      </c>
      <c r="AU23" s="48">
        <f t="shared" ca="1" si="27"/>
        <v>312364.36905807996</v>
      </c>
    </row>
    <row r="24" spans="10:47" x14ac:dyDescent="0.35">
      <c r="J24" s="4" t="s">
        <v>55</v>
      </c>
      <c r="K24" s="9">
        <v>3</v>
      </c>
      <c r="L24" s="9">
        <v>2</v>
      </c>
      <c r="M24" s="11">
        <v>0.01</v>
      </c>
      <c r="N24" s="12">
        <v>3</v>
      </c>
      <c r="O24" s="9">
        <v>4</v>
      </c>
      <c r="P24" s="57">
        <v>286231.02</v>
      </c>
      <c r="Q24" s="53">
        <f t="shared" ca="1" si="14"/>
        <v>0.12748202040139334</v>
      </c>
      <c r="R24" s="58">
        <f t="shared" ca="1" si="15"/>
        <v>1</v>
      </c>
      <c r="S24" s="54">
        <f t="shared" ca="1" si="0"/>
        <v>4</v>
      </c>
      <c r="T24" s="42">
        <f t="shared" ca="1" si="1"/>
        <v>309129.50160000002</v>
      </c>
      <c r="U24" s="42">
        <f t="shared" ca="1" si="16"/>
        <v>8091.295016</v>
      </c>
      <c r="V24" s="42">
        <f t="shared" ca="1" si="2"/>
        <v>160</v>
      </c>
      <c r="W24" s="42">
        <f t="shared" ca="1" si="3"/>
        <v>0</v>
      </c>
      <c r="X24" s="43">
        <f t="shared" ca="1" si="17"/>
        <v>772.82375400000001</v>
      </c>
      <c r="Y24" s="60">
        <f t="shared" ca="1" si="18"/>
        <v>0.35478929991842845</v>
      </c>
      <c r="Z24" s="58">
        <f t="shared" ca="1" si="19"/>
        <v>1</v>
      </c>
      <c r="AA24" s="54">
        <f t="shared" ca="1" si="4"/>
        <v>4</v>
      </c>
      <c r="AB24" s="42">
        <f t="shared" ca="1" si="5"/>
        <v>333859.86172800005</v>
      </c>
      <c r="AC24" s="42">
        <f t="shared" ca="1" si="20"/>
        <v>8338.5986172800003</v>
      </c>
      <c r="AD24" s="42">
        <f t="shared" ca="1" si="6"/>
        <v>160</v>
      </c>
      <c r="AE24" s="42">
        <f t="shared" ca="1" si="7"/>
        <v>0</v>
      </c>
      <c r="AF24" s="43">
        <f t="shared" ca="1" si="21"/>
        <v>834.64965432000008</v>
      </c>
      <c r="AG24">
        <f t="shared" ca="1" si="22"/>
        <v>0.22899753471174067</v>
      </c>
      <c r="AH24" s="53">
        <f t="shared" ca="1" si="23"/>
        <v>1</v>
      </c>
      <c r="AI24" s="54">
        <f t="shared" ca="1" si="8"/>
        <v>4</v>
      </c>
      <c r="AJ24" s="42">
        <f t="shared" ca="1" si="9"/>
        <v>360568.65066624008</v>
      </c>
      <c r="AK24" s="42">
        <f t="shared" ca="1" si="24"/>
        <v>8605.6865066624014</v>
      </c>
      <c r="AL24" s="42">
        <f t="shared" ca="1" si="10"/>
        <v>160</v>
      </c>
      <c r="AM24" s="42">
        <f t="shared" ca="1" si="11"/>
        <v>0</v>
      </c>
      <c r="AN24" s="43">
        <f t="shared" ca="1" si="25"/>
        <v>901.42162666560023</v>
      </c>
      <c r="AO24" s="41">
        <f t="shared" ca="1" si="12"/>
        <v>25035.580139942402</v>
      </c>
      <c r="AP24" s="42">
        <f t="shared" ca="1" si="12"/>
        <v>480</v>
      </c>
      <c r="AQ24" s="42">
        <f t="shared" ca="1" si="12"/>
        <v>0</v>
      </c>
      <c r="AR24" s="42">
        <f t="shared" ca="1" si="12"/>
        <v>2508.8950349856004</v>
      </c>
      <c r="AS24" s="42">
        <f t="shared" ca="1" si="13"/>
        <v>6000</v>
      </c>
      <c r="AT24" s="43">
        <f t="shared" ca="1" si="26"/>
        <v>5000</v>
      </c>
      <c r="AU24" s="48">
        <f t="shared" ca="1" si="27"/>
        <v>11046.685104956801</v>
      </c>
    </row>
    <row r="25" spans="10:47" x14ac:dyDescent="0.35">
      <c r="J25" s="4" t="s">
        <v>56</v>
      </c>
      <c r="K25" s="9">
        <v>4</v>
      </c>
      <c r="L25" s="9">
        <v>2</v>
      </c>
      <c r="M25" s="11">
        <v>0.02</v>
      </c>
      <c r="N25" s="12">
        <v>3</v>
      </c>
      <c r="O25" s="9">
        <v>4</v>
      </c>
      <c r="P25" s="57">
        <v>177649.86</v>
      </c>
      <c r="Q25" s="53">
        <f t="shared" ca="1" si="14"/>
        <v>0.64142312772005439</v>
      </c>
      <c r="R25" s="58">
        <f t="shared" ca="1" si="15"/>
        <v>1</v>
      </c>
      <c r="S25" s="54">
        <f t="shared" ca="1" si="0"/>
        <v>4</v>
      </c>
      <c r="T25" s="42">
        <f t="shared" ca="1" si="1"/>
        <v>191861.84880000001</v>
      </c>
      <c r="U25" s="42">
        <f t="shared" ca="1" si="16"/>
        <v>6918.6184880000001</v>
      </c>
      <c r="V25" s="42">
        <f t="shared" ca="1" si="2"/>
        <v>160</v>
      </c>
      <c r="W25" s="42">
        <f t="shared" ca="1" si="3"/>
        <v>0</v>
      </c>
      <c r="X25" s="43">
        <f t="shared" ca="1" si="17"/>
        <v>959.30924400000004</v>
      </c>
      <c r="Y25" s="60">
        <f t="shared" ca="1" si="18"/>
        <v>6.9803312127707851E-2</v>
      </c>
      <c r="Z25" s="58">
        <f t="shared" ca="1" si="19"/>
        <v>0</v>
      </c>
      <c r="AA25" s="54">
        <f t="shared" ca="1" si="4"/>
        <v>0</v>
      </c>
      <c r="AB25" s="42">
        <f t="shared" ca="1" si="5"/>
        <v>0</v>
      </c>
      <c r="AC25" s="42">
        <f t="shared" ca="1" si="20"/>
        <v>0</v>
      </c>
      <c r="AD25" s="42">
        <f t="shared" ca="1" si="6"/>
        <v>0</v>
      </c>
      <c r="AE25" s="42">
        <f t="shared" ca="1" si="7"/>
        <v>0</v>
      </c>
      <c r="AF25" s="43">
        <f t="shared" ca="1" si="21"/>
        <v>0</v>
      </c>
      <c r="AG25">
        <f t="shared" ca="1" si="22"/>
        <v>0.43245208770995403</v>
      </c>
      <c r="AH25" s="53">
        <f t="shared" ca="1" si="23"/>
        <v>0</v>
      </c>
      <c r="AI25" s="54">
        <f t="shared" ca="1" si="8"/>
        <v>0</v>
      </c>
      <c r="AJ25" s="42">
        <f t="shared" ca="1" si="9"/>
        <v>0</v>
      </c>
      <c r="AK25" s="42">
        <f t="shared" ca="1" si="24"/>
        <v>0</v>
      </c>
      <c r="AL25" s="42">
        <f t="shared" ca="1" si="10"/>
        <v>0</v>
      </c>
      <c r="AM25" s="42">
        <f t="shared" ca="1" si="11"/>
        <v>0</v>
      </c>
      <c r="AN25" s="43">
        <f t="shared" ca="1" si="25"/>
        <v>0</v>
      </c>
      <c r="AO25" s="41">
        <f t="shared" ca="1" si="12"/>
        <v>6918.6184880000001</v>
      </c>
      <c r="AP25" s="42">
        <f t="shared" ca="1" si="12"/>
        <v>160</v>
      </c>
      <c r="AQ25" s="42">
        <f t="shared" ca="1" si="12"/>
        <v>0</v>
      </c>
      <c r="AR25" s="42">
        <f t="shared" ca="1" si="12"/>
        <v>959.30924400000004</v>
      </c>
      <c r="AS25" s="42">
        <f t="shared" ca="1" si="13"/>
        <v>2000</v>
      </c>
      <c r="AT25" s="43">
        <f t="shared" ca="1" si="26"/>
        <v>5000</v>
      </c>
      <c r="AU25" s="48">
        <f t="shared" ca="1" si="27"/>
        <v>-1200.690756</v>
      </c>
    </row>
    <row r="26" spans="10:47" x14ac:dyDescent="0.35">
      <c r="J26" s="4" t="s">
        <v>57</v>
      </c>
      <c r="K26" s="9">
        <v>5</v>
      </c>
      <c r="L26" s="9">
        <v>1</v>
      </c>
      <c r="M26" s="11">
        <v>0.03</v>
      </c>
      <c r="N26" s="12">
        <v>3</v>
      </c>
      <c r="O26" s="9">
        <v>1</v>
      </c>
      <c r="P26" s="57">
        <v>846968.48</v>
      </c>
      <c r="Q26" s="53">
        <f t="shared" ca="1" si="14"/>
        <v>0.98720806916050663</v>
      </c>
      <c r="R26" s="58">
        <f t="shared" ca="1" si="15"/>
        <v>1</v>
      </c>
      <c r="S26" s="54">
        <f t="shared" ca="1" si="0"/>
        <v>1</v>
      </c>
      <c r="T26" s="42">
        <f t="shared" ca="1" si="1"/>
        <v>914725.9584</v>
      </c>
      <c r="U26" s="42">
        <f t="shared" ca="1" si="16"/>
        <v>14147.259583999999</v>
      </c>
      <c r="V26" s="42">
        <f t="shared" ca="1" si="2"/>
        <v>40</v>
      </c>
      <c r="W26" s="42">
        <f t="shared" ca="1" si="3"/>
        <v>0</v>
      </c>
      <c r="X26" s="43">
        <f t="shared" ca="1" si="17"/>
        <v>6860.4446879999996</v>
      </c>
      <c r="Y26" s="60">
        <f t="shared" ca="1" si="18"/>
        <v>0.69323137170159288</v>
      </c>
      <c r="Z26" s="58">
        <f t="shared" ca="1" si="19"/>
        <v>1</v>
      </c>
      <c r="AA26" s="54">
        <f t="shared" ca="1" si="4"/>
        <v>1</v>
      </c>
      <c r="AB26" s="42">
        <f t="shared" ca="1" si="5"/>
        <v>987904.03507200012</v>
      </c>
      <c r="AC26" s="42">
        <f t="shared" ca="1" si="20"/>
        <v>14879.040350720001</v>
      </c>
      <c r="AD26" s="42">
        <f t="shared" ca="1" si="6"/>
        <v>40</v>
      </c>
      <c r="AE26" s="42">
        <f t="shared" ca="1" si="7"/>
        <v>0</v>
      </c>
      <c r="AF26" s="43">
        <f t="shared" ca="1" si="21"/>
        <v>7409.2802630400001</v>
      </c>
      <c r="AG26">
        <f t="shared" ca="1" si="22"/>
        <v>0.51505907139261176</v>
      </c>
      <c r="AH26" s="53">
        <f t="shared" ca="1" si="23"/>
        <v>1</v>
      </c>
      <c r="AI26" s="54">
        <f t="shared" ca="1" si="8"/>
        <v>1</v>
      </c>
      <c r="AJ26" s="42">
        <f t="shared" ca="1" si="9"/>
        <v>1066936.3578777602</v>
      </c>
      <c r="AK26" s="42">
        <f t="shared" ca="1" si="24"/>
        <v>15669.363578777602</v>
      </c>
      <c r="AL26" s="42">
        <f t="shared" ca="1" si="10"/>
        <v>40</v>
      </c>
      <c r="AM26" s="42">
        <f t="shared" ca="1" si="11"/>
        <v>0</v>
      </c>
      <c r="AN26" s="43">
        <f t="shared" ca="1" si="25"/>
        <v>8002.0226840832011</v>
      </c>
      <c r="AO26" s="41">
        <f t="shared" ca="1" si="12"/>
        <v>44695.663513497602</v>
      </c>
      <c r="AP26" s="42">
        <f t="shared" ca="1" si="12"/>
        <v>120</v>
      </c>
      <c r="AQ26" s="42">
        <f t="shared" ca="1" si="12"/>
        <v>0</v>
      </c>
      <c r="AR26" s="42">
        <f t="shared" ca="1" si="12"/>
        <v>22271.7476351232</v>
      </c>
      <c r="AS26" s="42">
        <f t="shared" ca="1" si="13"/>
        <v>4500</v>
      </c>
      <c r="AT26" s="43">
        <f t="shared" ca="1" si="26"/>
        <v>2000</v>
      </c>
      <c r="AU26" s="48">
        <f t="shared" ca="1" si="27"/>
        <v>15803.915878374402</v>
      </c>
    </row>
    <row r="27" spans="10:47" x14ac:dyDescent="0.35">
      <c r="J27" s="4" t="s">
        <v>58</v>
      </c>
      <c r="K27" s="9">
        <v>4</v>
      </c>
      <c r="L27" s="9">
        <v>2</v>
      </c>
      <c r="M27" s="11">
        <v>0.02</v>
      </c>
      <c r="N27" s="12">
        <v>3</v>
      </c>
      <c r="O27" s="9">
        <v>12</v>
      </c>
      <c r="P27" s="57">
        <v>430610.33</v>
      </c>
      <c r="Q27" s="53">
        <f t="shared" ca="1" si="14"/>
        <v>0.64528932901687786</v>
      </c>
      <c r="R27" s="58">
        <f t="shared" ca="1" si="15"/>
        <v>1</v>
      </c>
      <c r="S27" s="54">
        <f t="shared" ca="1" si="0"/>
        <v>13</v>
      </c>
      <c r="T27" s="42">
        <f t="shared" ca="1" si="1"/>
        <v>465059.15640000004</v>
      </c>
      <c r="U27" s="42">
        <f t="shared" ca="1" si="16"/>
        <v>9650.5915640000003</v>
      </c>
      <c r="V27" s="42">
        <f t="shared" ca="1" si="2"/>
        <v>520</v>
      </c>
      <c r="W27" s="42">
        <f t="shared" ca="1" si="3"/>
        <v>45</v>
      </c>
      <c r="X27" s="43">
        <f t="shared" ca="1" si="17"/>
        <v>2325.2957820000001</v>
      </c>
      <c r="Y27" s="60">
        <f t="shared" ca="1" si="18"/>
        <v>0.84180112844368715</v>
      </c>
      <c r="Z27" s="58">
        <f t="shared" ca="1" si="19"/>
        <v>1</v>
      </c>
      <c r="AA27" s="54">
        <f t="shared" ca="1" si="4"/>
        <v>14</v>
      </c>
      <c r="AB27" s="42">
        <f t="shared" ca="1" si="5"/>
        <v>502263.88891200005</v>
      </c>
      <c r="AC27" s="42">
        <f t="shared" ca="1" si="20"/>
        <v>10022.63888912</v>
      </c>
      <c r="AD27" s="42">
        <f t="shared" ca="1" si="6"/>
        <v>560</v>
      </c>
      <c r="AE27" s="42">
        <f t="shared" ca="1" si="7"/>
        <v>45</v>
      </c>
      <c r="AF27" s="43">
        <f t="shared" ca="1" si="21"/>
        <v>2511.3194445600002</v>
      </c>
      <c r="AG27">
        <f t="shared" ca="1" si="22"/>
        <v>0.56615789383033333</v>
      </c>
      <c r="AH27" s="53">
        <f t="shared" ca="1" si="23"/>
        <v>1</v>
      </c>
      <c r="AI27" s="54">
        <f t="shared" ca="1" si="8"/>
        <v>15</v>
      </c>
      <c r="AJ27" s="42">
        <f t="shared" ca="1" si="9"/>
        <v>542445.00002496014</v>
      </c>
      <c r="AK27" s="42">
        <f t="shared" ca="1" si="24"/>
        <v>10424.450000249602</v>
      </c>
      <c r="AL27" s="42">
        <f t="shared" ca="1" si="10"/>
        <v>600</v>
      </c>
      <c r="AM27" s="42">
        <f t="shared" ca="1" si="11"/>
        <v>45</v>
      </c>
      <c r="AN27" s="43">
        <f t="shared" ca="1" si="25"/>
        <v>2712.2250001248008</v>
      </c>
      <c r="AO27" s="41">
        <f t="shared" ca="1" si="12"/>
        <v>30097.680453369605</v>
      </c>
      <c r="AP27" s="42">
        <f t="shared" ca="1" si="12"/>
        <v>1680</v>
      </c>
      <c r="AQ27" s="42">
        <f t="shared" ca="1" si="12"/>
        <v>135</v>
      </c>
      <c r="AR27" s="42">
        <f t="shared" ca="1" si="12"/>
        <v>7548.8402266848016</v>
      </c>
      <c r="AS27" s="42">
        <f t="shared" ca="1" si="13"/>
        <v>6000</v>
      </c>
      <c r="AT27" s="43">
        <f t="shared" ca="1" si="26"/>
        <v>5000</v>
      </c>
      <c r="AU27" s="48">
        <f t="shared" ca="1" si="27"/>
        <v>9733.8402266848025</v>
      </c>
    </row>
    <row r="28" spans="10:47" x14ac:dyDescent="0.35">
      <c r="J28" s="4" t="s">
        <v>59</v>
      </c>
      <c r="K28" s="9">
        <v>5</v>
      </c>
      <c r="L28" s="9">
        <v>2</v>
      </c>
      <c r="M28" s="11">
        <v>0.03</v>
      </c>
      <c r="N28" s="12">
        <v>3</v>
      </c>
      <c r="O28" s="9">
        <v>1</v>
      </c>
      <c r="P28" s="57">
        <v>2475813.7000000002</v>
      </c>
      <c r="Q28" s="53">
        <f t="shared" ca="1" si="14"/>
        <v>0.83245089268391437</v>
      </c>
      <c r="R28" s="58">
        <f t="shared" ca="1" si="15"/>
        <v>1</v>
      </c>
      <c r="S28" s="54">
        <f t="shared" ca="1" si="0"/>
        <v>1</v>
      </c>
      <c r="T28" s="42">
        <f t="shared" ca="1" si="1"/>
        <v>2673878.7960000006</v>
      </c>
      <c r="U28" s="42">
        <f t="shared" ca="1" si="16"/>
        <v>31738.787960000005</v>
      </c>
      <c r="V28" s="42">
        <f t="shared" ca="1" si="2"/>
        <v>40</v>
      </c>
      <c r="W28" s="42">
        <f t="shared" ca="1" si="3"/>
        <v>0</v>
      </c>
      <c r="X28" s="43">
        <f t="shared" ca="1" si="17"/>
        <v>20054.090970000005</v>
      </c>
      <c r="Y28" s="60">
        <f t="shared" ca="1" si="18"/>
        <v>0.58268982888361132</v>
      </c>
      <c r="Z28" s="58">
        <f t="shared" ca="1" si="19"/>
        <v>1</v>
      </c>
      <c r="AA28" s="54">
        <f t="shared" ca="1" si="4"/>
        <v>1</v>
      </c>
      <c r="AB28" s="42">
        <f t="shared" ca="1" si="5"/>
        <v>2887789.0996800009</v>
      </c>
      <c r="AC28" s="42">
        <f t="shared" ca="1" si="20"/>
        <v>33877.890996800008</v>
      </c>
      <c r="AD28" s="42">
        <f t="shared" ca="1" si="6"/>
        <v>40</v>
      </c>
      <c r="AE28" s="42">
        <f t="shared" ca="1" si="7"/>
        <v>0</v>
      </c>
      <c r="AF28" s="43">
        <f t="shared" ca="1" si="21"/>
        <v>21658.418247600006</v>
      </c>
      <c r="AG28">
        <f t="shared" ca="1" si="22"/>
        <v>0.33256695760216559</v>
      </c>
      <c r="AH28" s="53">
        <f t="shared" ca="1" si="23"/>
        <v>1</v>
      </c>
      <c r="AI28" s="54">
        <f t="shared" ca="1" si="8"/>
        <v>1</v>
      </c>
      <c r="AJ28" s="42">
        <f t="shared" ca="1" si="9"/>
        <v>3118812.2276544012</v>
      </c>
      <c r="AK28" s="42">
        <f t="shared" ca="1" si="24"/>
        <v>36188.122276544018</v>
      </c>
      <c r="AL28" s="42">
        <f t="shared" ca="1" si="10"/>
        <v>40</v>
      </c>
      <c r="AM28" s="42">
        <f t="shared" ca="1" si="11"/>
        <v>0</v>
      </c>
      <c r="AN28" s="43">
        <f t="shared" ca="1" si="25"/>
        <v>23391.09170740801</v>
      </c>
      <c r="AO28" s="41">
        <f t="shared" ca="1" si="12"/>
        <v>101804.80123334403</v>
      </c>
      <c r="AP28" s="42">
        <f t="shared" ca="1" si="12"/>
        <v>120</v>
      </c>
      <c r="AQ28" s="42">
        <f t="shared" ca="1" si="12"/>
        <v>0</v>
      </c>
      <c r="AR28" s="42">
        <f t="shared" ca="1" si="12"/>
        <v>65103.600925008024</v>
      </c>
      <c r="AS28" s="42">
        <f t="shared" ca="1" si="13"/>
        <v>6000</v>
      </c>
      <c r="AT28" s="43">
        <f t="shared" ca="1" si="26"/>
        <v>5000</v>
      </c>
      <c r="AU28" s="48">
        <f t="shared" ca="1" si="27"/>
        <v>25581.200308336003</v>
      </c>
    </row>
    <row r="29" spans="10:47" x14ac:dyDescent="0.35">
      <c r="J29" s="4" t="s">
        <v>60</v>
      </c>
      <c r="K29" s="9">
        <v>5</v>
      </c>
      <c r="L29" s="9">
        <v>1</v>
      </c>
      <c r="M29" s="11">
        <v>0.03</v>
      </c>
      <c r="N29" s="12">
        <v>3</v>
      </c>
      <c r="O29" s="9">
        <v>24</v>
      </c>
      <c r="P29" s="57">
        <v>385555.64</v>
      </c>
      <c r="Q29" s="53">
        <f t="shared" ca="1" si="14"/>
        <v>0.27424419740586803</v>
      </c>
      <c r="R29" s="58">
        <f t="shared" ca="1" si="15"/>
        <v>1</v>
      </c>
      <c r="S29" s="54">
        <f t="shared" ca="1" si="0"/>
        <v>26</v>
      </c>
      <c r="T29" s="42">
        <f t="shared" ca="1" si="1"/>
        <v>416400.09120000002</v>
      </c>
      <c r="U29" s="42">
        <f t="shared" ca="1" si="16"/>
        <v>9164.0009119999995</v>
      </c>
      <c r="V29" s="42">
        <f t="shared" ca="1" si="2"/>
        <v>1040</v>
      </c>
      <c r="W29" s="42">
        <f t="shared" ca="1" si="3"/>
        <v>90</v>
      </c>
      <c r="X29" s="43">
        <f t="shared" ca="1" si="17"/>
        <v>3123.0006840000001</v>
      </c>
      <c r="Y29" s="60">
        <f t="shared" ca="1" si="18"/>
        <v>0.11188407907254994</v>
      </c>
      <c r="Z29" s="58">
        <f t="shared" ca="1" si="19"/>
        <v>1</v>
      </c>
      <c r="AA29" s="54">
        <f t="shared" ca="1" si="4"/>
        <v>29</v>
      </c>
      <c r="AB29" s="42">
        <f t="shared" ca="1" si="5"/>
        <v>449712.09849600005</v>
      </c>
      <c r="AC29" s="42">
        <f t="shared" ca="1" si="20"/>
        <v>9497.1209849600018</v>
      </c>
      <c r="AD29" s="42">
        <f t="shared" ca="1" si="6"/>
        <v>1160</v>
      </c>
      <c r="AE29" s="42">
        <f t="shared" ca="1" si="7"/>
        <v>135</v>
      </c>
      <c r="AF29" s="43">
        <f t="shared" ca="1" si="21"/>
        <v>3372.8407387200004</v>
      </c>
      <c r="AG29">
        <f t="shared" ca="1" si="22"/>
        <v>0.99756734337245323</v>
      </c>
      <c r="AH29" s="53">
        <f t="shared" ca="1" si="23"/>
        <v>1</v>
      </c>
      <c r="AI29" s="54">
        <f t="shared" ca="1" si="8"/>
        <v>32</v>
      </c>
      <c r="AJ29" s="42">
        <f t="shared" ca="1" si="9"/>
        <v>485689.06637568009</v>
      </c>
      <c r="AK29" s="42">
        <f t="shared" ca="1" si="24"/>
        <v>9856.8906637567998</v>
      </c>
      <c r="AL29" s="42">
        <f t="shared" ca="1" si="10"/>
        <v>1280</v>
      </c>
      <c r="AM29" s="42">
        <f t="shared" ca="1" si="11"/>
        <v>135</v>
      </c>
      <c r="AN29" s="43">
        <f t="shared" ca="1" si="25"/>
        <v>3642.6679978176012</v>
      </c>
      <c r="AO29" s="41">
        <f t="shared" ca="1" si="12"/>
        <v>28518.012560716801</v>
      </c>
      <c r="AP29" s="42">
        <f t="shared" ca="1" si="12"/>
        <v>3480</v>
      </c>
      <c r="AQ29" s="42">
        <f t="shared" ca="1" si="12"/>
        <v>360</v>
      </c>
      <c r="AR29" s="42">
        <f t="shared" ca="1" si="12"/>
        <v>10138.509420537603</v>
      </c>
      <c r="AS29" s="42">
        <f t="shared" ca="1" si="13"/>
        <v>4500</v>
      </c>
      <c r="AT29" s="43">
        <f t="shared" ca="1" si="26"/>
        <v>2000</v>
      </c>
      <c r="AU29" s="48">
        <f t="shared" ca="1" si="27"/>
        <v>8039.5031401792003</v>
      </c>
    </row>
    <row r="30" spans="10:47" x14ac:dyDescent="0.35">
      <c r="J30" s="4" t="s">
        <v>61</v>
      </c>
      <c r="K30" s="9">
        <v>4</v>
      </c>
      <c r="L30" s="9">
        <v>2</v>
      </c>
      <c r="M30" s="11">
        <v>0.02</v>
      </c>
      <c r="N30" s="12">
        <v>3</v>
      </c>
      <c r="O30" s="9">
        <v>21</v>
      </c>
      <c r="P30" s="57">
        <v>7398396.0499999989</v>
      </c>
      <c r="Q30" s="53">
        <f t="shared" ca="1" si="14"/>
        <v>0.44945733201575278</v>
      </c>
      <c r="R30" s="58">
        <f t="shared" ca="1" si="15"/>
        <v>1</v>
      </c>
      <c r="S30" s="54">
        <f t="shared" ca="1" si="0"/>
        <v>23</v>
      </c>
      <c r="T30" s="42">
        <f t="shared" ca="1" si="1"/>
        <v>7990267.7339999992</v>
      </c>
      <c r="U30" s="42">
        <f t="shared" ca="1" si="16"/>
        <v>84902.677339999995</v>
      </c>
      <c r="V30" s="42">
        <f t="shared" ca="1" si="2"/>
        <v>920</v>
      </c>
      <c r="W30" s="42">
        <f t="shared" ca="1" si="3"/>
        <v>90</v>
      </c>
      <c r="X30" s="43">
        <f t="shared" ca="1" si="17"/>
        <v>39951.338669999997</v>
      </c>
      <c r="Y30" s="60">
        <f t="shared" ca="1" si="18"/>
        <v>1.1620302965556162E-2</v>
      </c>
      <c r="Z30" s="58">
        <f t="shared" ca="1" si="19"/>
        <v>0</v>
      </c>
      <c r="AA30" s="54">
        <f t="shared" ca="1" si="4"/>
        <v>0</v>
      </c>
      <c r="AB30" s="42">
        <f t="shared" ca="1" si="5"/>
        <v>0</v>
      </c>
      <c r="AC30" s="42">
        <f t="shared" ca="1" si="20"/>
        <v>0</v>
      </c>
      <c r="AD30" s="42">
        <f t="shared" ca="1" si="6"/>
        <v>0</v>
      </c>
      <c r="AE30" s="42">
        <f t="shared" ca="1" si="7"/>
        <v>0</v>
      </c>
      <c r="AF30" s="43">
        <f t="shared" ca="1" si="21"/>
        <v>0</v>
      </c>
      <c r="AG30">
        <f t="shared" ca="1" si="22"/>
        <v>0.69405554357242605</v>
      </c>
      <c r="AH30" s="53">
        <f t="shared" ca="1" si="23"/>
        <v>0</v>
      </c>
      <c r="AI30" s="54">
        <f t="shared" ca="1" si="8"/>
        <v>0</v>
      </c>
      <c r="AJ30" s="42">
        <f t="shared" ca="1" si="9"/>
        <v>0</v>
      </c>
      <c r="AK30" s="42">
        <f t="shared" ca="1" si="24"/>
        <v>0</v>
      </c>
      <c r="AL30" s="42">
        <f t="shared" ca="1" si="10"/>
        <v>0</v>
      </c>
      <c r="AM30" s="42">
        <f t="shared" ca="1" si="11"/>
        <v>0</v>
      </c>
      <c r="AN30" s="43">
        <f t="shared" ca="1" si="25"/>
        <v>0</v>
      </c>
      <c r="AO30" s="41">
        <f t="shared" ca="1" si="12"/>
        <v>84902.677339999995</v>
      </c>
      <c r="AP30" s="42">
        <f t="shared" ca="1" si="12"/>
        <v>920</v>
      </c>
      <c r="AQ30" s="42">
        <f t="shared" ca="1" si="12"/>
        <v>90</v>
      </c>
      <c r="AR30" s="42">
        <f t="shared" ca="1" si="12"/>
        <v>39951.338669999997</v>
      </c>
      <c r="AS30" s="42">
        <f t="shared" ca="1" si="13"/>
        <v>2000</v>
      </c>
      <c r="AT30" s="43">
        <f t="shared" ca="1" si="26"/>
        <v>5000</v>
      </c>
      <c r="AU30" s="48">
        <f t="shared" ca="1" si="27"/>
        <v>36941.338669999997</v>
      </c>
    </row>
    <row r="31" spans="10:47" x14ac:dyDescent="0.35">
      <c r="J31" s="4" t="s">
        <v>62</v>
      </c>
      <c r="K31" s="9">
        <v>5</v>
      </c>
      <c r="L31" s="9">
        <v>2</v>
      </c>
      <c r="M31" s="11">
        <v>0.03</v>
      </c>
      <c r="N31" s="12">
        <v>3</v>
      </c>
      <c r="O31" s="9">
        <v>41</v>
      </c>
      <c r="P31" s="57">
        <v>1602737.4</v>
      </c>
      <c r="Q31" s="53">
        <f t="shared" ca="1" si="14"/>
        <v>0.72218715477229711</v>
      </c>
      <c r="R31" s="58">
        <f t="shared" ca="1" si="15"/>
        <v>1</v>
      </c>
      <c r="S31" s="54">
        <f t="shared" ca="1" si="0"/>
        <v>45</v>
      </c>
      <c r="T31" s="42">
        <f t="shared" ca="1" si="1"/>
        <v>1730956.392</v>
      </c>
      <c r="U31" s="42">
        <f t="shared" ca="1" si="16"/>
        <v>22309.563920000001</v>
      </c>
      <c r="V31" s="42">
        <f t="shared" ca="1" si="2"/>
        <v>1800</v>
      </c>
      <c r="W31" s="42">
        <f t="shared" ca="1" si="3"/>
        <v>180</v>
      </c>
      <c r="X31" s="43">
        <f t="shared" ca="1" si="17"/>
        <v>12982.172939999999</v>
      </c>
      <c r="Y31" s="60">
        <f t="shared" ca="1" si="18"/>
        <v>0.82562792567510868</v>
      </c>
      <c r="Z31" s="58">
        <f t="shared" ca="1" si="19"/>
        <v>1</v>
      </c>
      <c r="AA31" s="54">
        <f t="shared" ca="1" si="4"/>
        <v>50</v>
      </c>
      <c r="AB31" s="42">
        <f t="shared" ca="1" si="5"/>
        <v>1869432.9033600001</v>
      </c>
      <c r="AC31" s="42">
        <f t="shared" ca="1" si="20"/>
        <v>23694.329033600003</v>
      </c>
      <c r="AD31" s="42">
        <f t="shared" ca="1" si="6"/>
        <v>2000</v>
      </c>
      <c r="AE31" s="42">
        <f t="shared" ca="1" si="7"/>
        <v>225</v>
      </c>
      <c r="AF31" s="43">
        <f t="shared" ca="1" si="21"/>
        <v>14020.746775200001</v>
      </c>
      <c r="AG31">
        <f t="shared" ca="1" si="22"/>
        <v>0.9829012794958929</v>
      </c>
      <c r="AH31" s="53">
        <f t="shared" ca="1" si="23"/>
        <v>1</v>
      </c>
      <c r="AI31" s="54">
        <f t="shared" ca="1" si="8"/>
        <v>55</v>
      </c>
      <c r="AJ31" s="42">
        <f t="shared" ca="1" si="9"/>
        <v>2018987.5356288003</v>
      </c>
      <c r="AK31" s="42">
        <f t="shared" ca="1" si="24"/>
        <v>25189.875356288005</v>
      </c>
      <c r="AL31" s="42">
        <f t="shared" ca="1" si="10"/>
        <v>2200</v>
      </c>
      <c r="AM31" s="42">
        <f t="shared" ca="1" si="11"/>
        <v>225</v>
      </c>
      <c r="AN31" s="43">
        <f t="shared" ca="1" si="25"/>
        <v>15142.406517215999</v>
      </c>
      <c r="AO31" s="41">
        <f t="shared" ca="1" si="12"/>
        <v>71193.768309888008</v>
      </c>
      <c r="AP31" s="42">
        <f t="shared" ca="1" si="12"/>
        <v>6000</v>
      </c>
      <c r="AQ31" s="42">
        <f t="shared" ca="1" si="12"/>
        <v>630</v>
      </c>
      <c r="AR31" s="42">
        <f t="shared" ca="1" si="12"/>
        <v>42145.326232415995</v>
      </c>
      <c r="AS31" s="42">
        <f t="shared" ca="1" si="13"/>
        <v>6000</v>
      </c>
      <c r="AT31" s="43">
        <f t="shared" ca="1" si="26"/>
        <v>5000</v>
      </c>
      <c r="AU31" s="48">
        <f t="shared" ca="1" si="27"/>
        <v>11418.442077472013</v>
      </c>
    </row>
    <row r="32" spans="10:47" x14ac:dyDescent="0.35">
      <c r="J32" s="4" t="s">
        <v>63</v>
      </c>
      <c r="K32" s="9">
        <v>5</v>
      </c>
      <c r="L32" s="9">
        <v>3</v>
      </c>
      <c r="M32" s="11">
        <v>0.03</v>
      </c>
      <c r="N32" s="12">
        <v>3</v>
      </c>
      <c r="O32" s="9">
        <v>15</v>
      </c>
      <c r="P32" s="57">
        <v>224579.06</v>
      </c>
      <c r="Q32" s="53">
        <f t="shared" ca="1" si="14"/>
        <v>0.71194540552409913</v>
      </c>
      <c r="R32" s="58">
        <f t="shared" ca="1" si="15"/>
        <v>1</v>
      </c>
      <c r="S32" s="54">
        <f t="shared" ca="1" si="0"/>
        <v>17</v>
      </c>
      <c r="T32" s="42">
        <f t="shared" ca="1" si="1"/>
        <v>242545.3848</v>
      </c>
      <c r="U32" s="42">
        <f t="shared" ca="1" si="16"/>
        <v>7425.4538480000001</v>
      </c>
      <c r="V32" s="42">
        <f t="shared" ca="1" si="2"/>
        <v>680</v>
      </c>
      <c r="W32" s="42">
        <f t="shared" ca="1" si="3"/>
        <v>90</v>
      </c>
      <c r="X32" s="43">
        <f t="shared" ca="1" si="17"/>
        <v>1819.0903859999999</v>
      </c>
      <c r="Y32" s="60">
        <f t="shared" ca="1" si="18"/>
        <v>7.5225461815252248E-2</v>
      </c>
      <c r="Z32" s="58">
        <f t="shared" ca="1" si="19"/>
        <v>0</v>
      </c>
      <c r="AA32" s="54">
        <f t="shared" ca="1" si="4"/>
        <v>0</v>
      </c>
      <c r="AB32" s="42">
        <f t="shared" ca="1" si="5"/>
        <v>0</v>
      </c>
      <c r="AC32" s="42">
        <f t="shared" ca="1" si="20"/>
        <v>0</v>
      </c>
      <c r="AD32" s="42">
        <f t="shared" ca="1" si="6"/>
        <v>0</v>
      </c>
      <c r="AE32" s="42">
        <f t="shared" ca="1" si="7"/>
        <v>0</v>
      </c>
      <c r="AF32" s="43">
        <f t="shared" ca="1" si="21"/>
        <v>0</v>
      </c>
      <c r="AG32">
        <f t="shared" ca="1" si="22"/>
        <v>0.91470754634654061</v>
      </c>
      <c r="AH32" s="53">
        <f t="shared" ca="1" si="23"/>
        <v>0</v>
      </c>
      <c r="AI32" s="54">
        <f t="shared" ca="1" si="8"/>
        <v>0</v>
      </c>
      <c r="AJ32" s="42">
        <f t="shared" ca="1" si="9"/>
        <v>0</v>
      </c>
      <c r="AK32" s="42">
        <f t="shared" ca="1" si="24"/>
        <v>0</v>
      </c>
      <c r="AL32" s="42">
        <f t="shared" ca="1" si="10"/>
        <v>0</v>
      </c>
      <c r="AM32" s="42">
        <f t="shared" ca="1" si="11"/>
        <v>0</v>
      </c>
      <c r="AN32" s="43">
        <f t="shared" ca="1" si="25"/>
        <v>0</v>
      </c>
      <c r="AO32" s="41">
        <f t="shared" ca="1" si="12"/>
        <v>7425.4538480000001</v>
      </c>
      <c r="AP32" s="42">
        <f t="shared" ca="1" si="12"/>
        <v>680</v>
      </c>
      <c r="AQ32" s="42">
        <f t="shared" ca="1" si="12"/>
        <v>90</v>
      </c>
      <c r="AR32" s="42">
        <f t="shared" ca="1" si="12"/>
        <v>1819.0903859999999</v>
      </c>
      <c r="AS32" s="42">
        <f t="shared" ca="1" si="13"/>
        <v>3000</v>
      </c>
      <c r="AT32" s="43">
        <f t="shared" ca="1" si="26"/>
        <v>7000</v>
      </c>
      <c r="AU32" s="48">
        <f t="shared" ca="1" si="27"/>
        <v>-5163.6365379999997</v>
      </c>
    </row>
    <row r="33" spans="10:47" x14ac:dyDescent="0.35">
      <c r="J33" s="4" t="s">
        <v>64</v>
      </c>
      <c r="K33" s="9">
        <v>5</v>
      </c>
      <c r="L33" s="9">
        <v>1</v>
      </c>
      <c r="M33" s="11">
        <v>0.03</v>
      </c>
      <c r="N33" s="12">
        <v>3</v>
      </c>
      <c r="O33" s="9">
        <v>36</v>
      </c>
      <c r="P33" s="57">
        <v>480038.02</v>
      </c>
      <c r="Q33" s="53">
        <f t="shared" ca="1" si="14"/>
        <v>4.9067338998700305E-2</v>
      </c>
      <c r="R33" s="58">
        <f t="shared" ca="1" si="15"/>
        <v>0</v>
      </c>
      <c r="S33" s="54">
        <f t="shared" ca="1" si="0"/>
        <v>0</v>
      </c>
      <c r="T33" s="42">
        <f t="shared" ca="1" si="1"/>
        <v>0</v>
      </c>
      <c r="U33" s="42">
        <f t="shared" ca="1" si="16"/>
        <v>0</v>
      </c>
      <c r="V33" s="42">
        <f t="shared" ca="1" si="2"/>
        <v>0</v>
      </c>
      <c r="W33" s="42">
        <f t="shared" ca="1" si="3"/>
        <v>0</v>
      </c>
      <c r="X33" s="43">
        <f t="shared" ca="1" si="17"/>
        <v>0</v>
      </c>
      <c r="Y33" s="60">
        <f t="shared" ca="1" si="18"/>
        <v>0.84193789658052798</v>
      </c>
      <c r="Z33" s="58">
        <f t="shared" ca="1" si="19"/>
        <v>0</v>
      </c>
      <c r="AA33" s="54">
        <f t="shared" ca="1" si="4"/>
        <v>0</v>
      </c>
      <c r="AB33" s="42">
        <f t="shared" ca="1" si="5"/>
        <v>0</v>
      </c>
      <c r="AC33" s="42">
        <f t="shared" ca="1" si="20"/>
        <v>0</v>
      </c>
      <c r="AD33" s="42">
        <f t="shared" ca="1" si="6"/>
        <v>0</v>
      </c>
      <c r="AE33" s="42">
        <f t="shared" ca="1" si="7"/>
        <v>0</v>
      </c>
      <c r="AF33" s="43">
        <f t="shared" ca="1" si="21"/>
        <v>0</v>
      </c>
      <c r="AG33">
        <f t="shared" ca="1" si="22"/>
        <v>0.24296324356622634</v>
      </c>
      <c r="AH33" s="53">
        <f t="shared" ca="1" si="23"/>
        <v>0</v>
      </c>
      <c r="AI33" s="54">
        <f t="shared" ca="1" si="8"/>
        <v>0</v>
      </c>
      <c r="AJ33" s="42">
        <f t="shared" ca="1" si="9"/>
        <v>0</v>
      </c>
      <c r="AK33" s="42">
        <f t="shared" ca="1" si="24"/>
        <v>0</v>
      </c>
      <c r="AL33" s="42">
        <f t="shared" ca="1" si="10"/>
        <v>0</v>
      </c>
      <c r="AM33" s="42">
        <f t="shared" ca="1" si="11"/>
        <v>0</v>
      </c>
      <c r="AN33" s="43">
        <f t="shared" ca="1" si="25"/>
        <v>0</v>
      </c>
      <c r="AO33" s="41">
        <f t="shared" ca="1" si="12"/>
        <v>0</v>
      </c>
      <c r="AP33" s="42">
        <f t="shared" ca="1" si="12"/>
        <v>0</v>
      </c>
      <c r="AQ33" s="42">
        <f t="shared" ca="1" si="12"/>
        <v>0</v>
      </c>
      <c r="AR33" s="42">
        <f t="shared" ca="1" si="12"/>
        <v>0</v>
      </c>
      <c r="AS33" s="42">
        <f t="shared" ca="1" si="13"/>
        <v>0</v>
      </c>
      <c r="AT33" s="43">
        <f t="shared" ca="1" si="26"/>
        <v>0</v>
      </c>
      <c r="AU33" s="48">
        <f t="shared" ca="1" si="27"/>
        <v>0</v>
      </c>
    </row>
    <row r="34" spans="10:47" x14ac:dyDescent="0.35">
      <c r="J34" s="4" t="s">
        <v>65</v>
      </c>
      <c r="K34" s="9">
        <v>4</v>
      </c>
      <c r="L34" s="9">
        <v>1</v>
      </c>
      <c r="M34" s="11">
        <v>0.02</v>
      </c>
      <c r="N34" s="12">
        <v>3</v>
      </c>
      <c r="O34" s="9">
        <v>11</v>
      </c>
      <c r="P34" s="57">
        <v>240730.76</v>
      </c>
      <c r="Q34" s="53">
        <f t="shared" ca="1" si="14"/>
        <v>0.79241215723842651</v>
      </c>
      <c r="R34" s="58">
        <f t="shared" ca="1" si="15"/>
        <v>1</v>
      </c>
      <c r="S34" s="54">
        <f t="shared" ca="1" si="0"/>
        <v>12</v>
      </c>
      <c r="T34" s="42">
        <f t="shared" ca="1" si="1"/>
        <v>259989.22080000004</v>
      </c>
      <c r="U34" s="42">
        <f t="shared" ca="1" si="16"/>
        <v>7599.8922080000011</v>
      </c>
      <c r="V34" s="42">
        <f t="shared" ca="1" si="2"/>
        <v>480</v>
      </c>
      <c r="W34" s="42">
        <f t="shared" ca="1" si="3"/>
        <v>45</v>
      </c>
      <c r="X34" s="43">
        <f t="shared" ca="1" si="17"/>
        <v>1299.9461040000003</v>
      </c>
      <c r="Y34" s="60">
        <f t="shared" ca="1" si="18"/>
        <v>0.65700873367815804</v>
      </c>
      <c r="Z34" s="58">
        <f t="shared" ca="1" si="19"/>
        <v>1</v>
      </c>
      <c r="AA34" s="54">
        <f t="shared" ca="1" si="4"/>
        <v>13</v>
      </c>
      <c r="AB34" s="42">
        <f t="shared" ca="1" si="5"/>
        <v>280788.35846400005</v>
      </c>
      <c r="AC34" s="42">
        <f t="shared" ca="1" si="20"/>
        <v>7807.8835846400007</v>
      </c>
      <c r="AD34" s="42">
        <f t="shared" ca="1" si="6"/>
        <v>520</v>
      </c>
      <c r="AE34" s="42">
        <f t="shared" ca="1" si="7"/>
        <v>45</v>
      </c>
      <c r="AF34" s="43">
        <f t="shared" ca="1" si="21"/>
        <v>1403.9417923200006</v>
      </c>
      <c r="AG34">
        <f t="shared" ca="1" si="22"/>
        <v>5.4595691011583014E-2</v>
      </c>
      <c r="AH34" s="53">
        <f t="shared" ca="1" si="23"/>
        <v>0</v>
      </c>
      <c r="AI34" s="54">
        <f t="shared" ca="1" si="8"/>
        <v>0</v>
      </c>
      <c r="AJ34" s="42">
        <f t="shared" ca="1" si="9"/>
        <v>0</v>
      </c>
      <c r="AK34" s="42">
        <f t="shared" ca="1" si="24"/>
        <v>0</v>
      </c>
      <c r="AL34" s="42">
        <f t="shared" ca="1" si="10"/>
        <v>0</v>
      </c>
      <c r="AM34" s="42">
        <f t="shared" ca="1" si="11"/>
        <v>0</v>
      </c>
      <c r="AN34" s="43">
        <f t="shared" ca="1" si="25"/>
        <v>0</v>
      </c>
      <c r="AO34" s="41">
        <f t="shared" ca="1" si="12"/>
        <v>15407.775792640001</v>
      </c>
      <c r="AP34" s="42">
        <f t="shared" ca="1" si="12"/>
        <v>1000</v>
      </c>
      <c r="AQ34" s="42">
        <f t="shared" ca="1" si="12"/>
        <v>90</v>
      </c>
      <c r="AR34" s="42">
        <f t="shared" ca="1" si="12"/>
        <v>2703.8878963200009</v>
      </c>
      <c r="AS34" s="42">
        <f t="shared" ca="1" si="13"/>
        <v>3000</v>
      </c>
      <c r="AT34" s="43">
        <f t="shared" ca="1" si="26"/>
        <v>2000</v>
      </c>
      <c r="AU34" s="48">
        <f t="shared" ca="1" si="27"/>
        <v>6613.8878963200004</v>
      </c>
    </row>
    <row r="35" spans="10:47" x14ac:dyDescent="0.35">
      <c r="J35" s="4" t="s">
        <v>66</v>
      </c>
      <c r="K35" s="9">
        <v>5</v>
      </c>
      <c r="L35" s="9">
        <v>3</v>
      </c>
      <c r="M35" s="11">
        <v>0.03</v>
      </c>
      <c r="N35" s="12">
        <v>3</v>
      </c>
      <c r="O35" s="9">
        <v>1</v>
      </c>
      <c r="P35" s="57">
        <v>39231276.409999996</v>
      </c>
      <c r="Q35" s="53">
        <f t="shared" ca="1" si="14"/>
        <v>0.83411845800661089</v>
      </c>
      <c r="R35" s="58">
        <f t="shared" ca="1" si="15"/>
        <v>1</v>
      </c>
      <c r="S35" s="54">
        <f t="shared" ca="1" si="0"/>
        <v>1</v>
      </c>
      <c r="T35" s="42">
        <f t="shared" ca="1" si="1"/>
        <v>42369778.522799999</v>
      </c>
      <c r="U35" s="42">
        <f t="shared" ca="1" si="16"/>
        <v>428697.78522800002</v>
      </c>
      <c r="V35" s="42">
        <f t="shared" ca="1" si="2"/>
        <v>40</v>
      </c>
      <c r="W35" s="42">
        <f t="shared" ca="1" si="3"/>
        <v>0</v>
      </c>
      <c r="X35" s="43">
        <f t="shared" ca="1" si="17"/>
        <v>317773.33892099996</v>
      </c>
      <c r="Y35" s="60">
        <f t="shared" ca="1" si="18"/>
        <v>0.39321484943002094</v>
      </c>
      <c r="Z35" s="58">
        <f t="shared" ca="1" si="19"/>
        <v>1</v>
      </c>
      <c r="AA35" s="54">
        <f t="shared" ca="1" si="4"/>
        <v>1</v>
      </c>
      <c r="AB35" s="42">
        <f t="shared" ca="1" si="5"/>
        <v>45759360.804623999</v>
      </c>
      <c r="AC35" s="42">
        <f t="shared" ca="1" si="20"/>
        <v>462593.60804624</v>
      </c>
      <c r="AD35" s="42">
        <f t="shared" ca="1" si="6"/>
        <v>40</v>
      </c>
      <c r="AE35" s="42">
        <f t="shared" ca="1" si="7"/>
        <v>0</v>
      </c>
      <c r="AF35" s="43">
        <f t="shared" ca="1" si="21"/>
        <v>343195.20603467996</v>
      </c>
      <c r="AG35">
        <f t="shared" ca="1" si="22"/>
        <v>0.37147897491390935</v>
      </c>
      <c r="AH35" s="53">
        <f t="shared" ca="1" si="23"/>
        <v>1</v>
      </c>
      <c r="AI35" s="54">
        <f t="shared" ca="1" si="8"/>
        <v>1</v>
      </c>
      <c r="AJ35" s="42">
        <f t="shared" ca="1" si="9"/>
        <v>49420109.66899392</v>
      </c>
      <c r="AK35" s="42">
        <f t="shared" ca="1" si="24"/>
        <v>499201.09668993921</v>
      </c>
      <c r="AL35" s="42">
        <f t="shared" ca="1" si="10"/>
        <v>40</v>
      </c>
      <c r="AM35" s="42">
        <f t="shared" ca="1" si="11"/>
        <v>0</v>
      </c>
      <c r="AN35" s="43">
        <f t="shared" ca="1" si="25"/>
        <v>370650.82251745439</v>
      </c>
      <c r="AO35" s="41">
        <f t="shared" ca="1" si="12"/>
        <v>1390492.4899641792</v>
      </c>
      <c r="AP35" s="42">
        <f t="shared" ca="1" si="12"/>
        <v>120</v>
      </c>
      <c r="AQ35" s="42">
        <f t="shared" ca="1" si="12"/>
        <v>0</v>
      </c>
      <c r="AR35" s="42">
        <f t="shared" ca="1" si="12"/>
        <v>1031619.3674731343</v>
      </c>
      <c r="AS35" s="42">
        <f t="shared" ca="1" si="13"/>
        <v>9000</v>
      </c>
      <c r="AT35" s="43">
        <f t="shared" ca="1" si="26"/>
        <v>7000</v>
      </c>
      <c r="AU35" s="48">
        <f t="shared" ca="1" si="27"/>
        <v>342753.12249104492</v>
      </c>
    </row>
    <row r="36" spans="10:47" x14ac:dyDescent="0.35">
      <c r="J36" s="4" t="s">
        <v>67</v>
      </c>
      <c r="K36" s="9">
        <v>4</v>
      </c>
      <c r="L36" s="9">
        <v>2</v>
      </c>
      <c r="M36" s="11">
        <v>0.02</v>
      </c>
      <c r="N36" s="12">
        <v>3</v>
      </c>
      <c r="O36" s="9">
        <v>144</v>
      </c>
      <c r="P36" s="57">
        <v>2561740.4500000002</v>
      </c>
      <c r="Q36" s="53">
        <f t="shared" ca="1" si="14"/>
        <v>0.27067937281277799</v>
      </c>
      <c r="R36" s="58">
        <f t="shared" ca="1" si="15"/>
        <v>1</v>
      </c>
      <c r="S36" s="54">
        <f t="shared" ca="1" si="0"/>
        <v>158</v>
      </c>
      <c r="T36" s="42">
        <f t="shared" ca="1" si="1"/>
        <v>2766679.6860000002</v>
      </c>
      <c r="U36" s="42">
        <f t="shared" ca="1" si="16"/>
        <v>32666.796860000002</v>
      </c>
      <c r="V36" s="42">
        <f t="shared" ca="1" si="2"/>
        <v>6320</v>
      </c>
      <c r="W36" s="42">
        <f t="shared" ca="1" si="3"/>
        <v>630</v>
      </c>
      <c r="X36" s="43">
        <f t="shared" ca="1" si="17"/>
        <v>13833.398430000001</v>
      </c>
      <c r="Y36" s="60">
        <f t="shared" ca="1" si="18"/>
        <v>0.80598258210992768</v>
      </c>
      <c r="Z36" s="58">
        <f t="shared" ca="1" si="19"/>
        <v>1</v>
      </c>
      <c r="AA36" s="54">
        <f t="shared" ca="1" si="4"/>
        <v>174</v>
      </c>
      <c r="AB36" s="42">
        <f t="shared" ca="1" si="5"/>
        <v>2988014.0608800002</v>
      </c>
      <c r="AC36" s="42">
        <f t="shared" ca="1" si="20"/>
        <v>34880.140608800008</v>
      </c>
      <c r="AD36" s="42">
        <f t="shared" ca="1" si="6"/>
        <v>6960</v>
      </c>
      <c r="AE36" s="42">
        <f t="shared" ca="1" si="7"/>
        <v>720</v>
      </c>
      <c r="AF36" s="43">
        <f t="shared" ca="1" si="21"/>
        <v>14940.070304400002</v>
      </c>
      <c r="AG36">
        <f t="shared" ca="1" si="22"/>
        <v>0.87827863717529742</v>
      </c>
      <c r="AH36" s="53">
        <f t="shared" ca="1" si="23"/>
        <v>1</v>
      </c>
      <c r="AI36" s="54">
        <f t="shared" ca="1" si="8"/>
        <v>191</v>
      </c>
      <c r="AJ36" s="42">
        <f t="shared" ca="1" si="9"/>
        <v>3227055.1857504006</v>
      </c>
      <c r="AK36" s="42">
        <f t="shared" ca="1" si="24"/>
        <v>37270.551857504004</v>
      </c>
      <c r="AL36" s="42">
        <f t="shared" ca="1" si="10"/>
        <v>7640</v>
      </c>
      <c r="AM36" s="42">
        <f t="shared" ca="1" si="11"/>
        <v>765</v>
      </c>
      <c r="AN36" s="43">
        <f t="shared" ca="1" si="25"/>
        <v>16135.275928752004</v>
      </c>
      <c r="AO36" s="41">
        <f t="shared" ca="1" si="12"/>
        <v>104817.48932630401</v>
      </c>
      <c r="AP36" s="42">
        <f t="shared" ca="1" si="12"/>
        <v>20920</v>
      </c>
      <c r="AQ36" s="42">
        <f t="shared" ca="1" si="12"/>
        <v>2115</v>
      </c>
      <c r="AR36" s="42">
        <f t="shared" ca="1" si="12"/>
        <v>44908.744663152007</v>
      </c>
      <c r="AS36" s="42">
        <f t="shared" ca="1" si="13"/>
        <v>6000</v>
      </c>
      <c r="AT36" s="43">
        <f t="shared" ca="1" si="26"/>
        <v>5000</v>
      </c>
      <c r="AU36" s="48">
        <f t="shared" ca="1" si="27"/>
        <v>25873.744663152014</v>
      </c>
    </row>
    <row r="37" spans="10:47" x14ac:dyDescent="0.35">
      <c r="J37" s="4" t="s">
        <v>68</v>
      </c>
      <c r="K37" s="9">
        <v>5</v>
      </c>
      <c r="L37" s="9">
        <v>1</v>
      </c>
      <c r="M37" s="11">
        <v>0.03</v>
      </c>
      <c r="N37" s="12">
        <v>3</v>
      </c>
      <c r="O37" s="9">
        <v>8</v>
      </c>
      <c r="P37" s="57">
        <v>396108.97</v>
      </c>
      <c r="Q37" s="53">
        <f t="shared" ca="1" si="14"/>
        <v>0.44410821705354941</v>
      </c>
      <c r="R37" s="58">
        <f t="shared" ca="1" si="15"/>
        <v>1</v>
      </c>
      <c r="S37" s="54">
        <f t="shared" ca="1" si="0"/>
        <v>9</v>
      </c>
      <c r="T37" s="42">
        <f t="shared" ca="1" si="1"/>
        <v>427797.6876</v>
      </c>
      <c r="U37" s="42">
        <f t="shared" ca="1" si="16"/>
        <v>9277.9768760000006</v>
      </c>
      <c r="V37" s="42">
        <f t="shared" ca="1" si="2"/>
        <v>360</v>
      </c>
      <c r="W37" s="42">
        <f t="shared" ca="1" si="3"/>
        <v>45</v>
      </c>
      <c r="X37" s="43">
        <f t="shared" ca="1" si="17"/>
        <v>3208.482657</v>
      </c>
      <c r="Y37" s="60">
        <f t="shared" ca="1" si="18"/>
        <v>0.15134618942365508</v>
      </c>
      <c r="Z37" s="58">
        <f t="shared" ca="1" si="19"/>
        <v>1</v>
      </c>
      <c r="AA37" s="54">
        <f t="shared" ca="1" si="4"/>
        <v>10</v>
      </c>
      <c r="AB37" s="42">
        <f t="shared" ca="1" si="5"/>
        <v>462021.50260800001</v>
      </c>
      <c r="AC37" s="42">
        <f t="shared" ca="1" si="20"/>
        <v>9620.2150260800008</v>
      </c>
      <c r="AD37" s="42">
        <f t="shared" ca="1" si="6"/>
        <v>400</v>
      </c>
      <c r="AE37" s="42">
        <f t="shared" ca="1" si="7"/>
        <v>45</v>
      </c>
      <c r="AF37" s="43">
        <f t="shared" ca="1" si="21"/>
        <v>3465.1612695600002</v>
      </c>
      <c r="AG37">
        <f t="shared" ca="1" si="22"/>
        <v>0.16944640504342268</v>
      </c>
      <c r="AH37" s="53">
        <f t="shared" ca="1" si="23"/>
        <v>1</v>
      </c>
      <c r="AI37" s="54">
        <f t="shared" ca="1" si="8"/>
        <v>11</v>
      </c>
      <c r="AJ37" s="42">
        <f t="shared" ca="1" si="9"/>
        <v>498983.22281664005</v>
      </c>
      <c r="AK37" s="42">
        <f t="shared" ca="1" si="24"/>
        <v>9989.8322281664005</v>
      </c>
      <c r="AL37" s="42">
        <f t="shared" ca="1" si="10"/>
        <v>440</v>
      </c>
      <c r="AM37" s="42">
        <f t="shared" ca="1" si="11"/>
        <v>45</v>
      </c>
      <c r="AN37" s="43">
        <f t="shared" ca="1" si="25"/>
        <v>3742.3741711248003</v>
      </c>
      <c r="AO37" s="41">
        <f t="shared" ca="1" si="12"/>
        <v>28888.024130246402</v>
      </c>
      <c r="AP37" s="42">
        <f t="shared" ca="1" si="12"/>
        <v>1200</v>
      </c>
      <c r="AQ37" s="42">
        <f t="shared" ca="1" si="12"/>
        <v>135</v>
      </c>
      <c r="AR37" s="42">
        <f t="shared" ca="1" si="12"/>
        <v>10416.018097684801</v>
      </c>
      <c r="AS37" s="42">
        <f t="shared" ca="1" si="13"/>
        <v>4500</v>
      </c>
      <c r="AT37" s="43">
        <f t="shared" ca="1" si="26"/>
        <v>2000</v>
      </c>
      <c r="AU37" s="48">
        <f t="shared" ca="1" si="27"/>
        <v>10637.006032561603</v>
      </c>
    </row>
    <row r="38" spans="10:47" x14ac:dyDescent="0.35">
      <c r="J38" s="4" t="s">
        <v>69</v>
      </c>
      <c r="K38" s="9">
        <v>4</v>
      </c>
      <c r="L38" s="9">
        <v>2</v>
      </c>
      <c r="M38" s="11">
        <v>0.02</v>
      </c>
      <c r="N38" s="12">
        <v>3</v>
      </c>
      <c r="O38" s="9">
        <v>1</v>
      </c>
      <c r="P38" s="57">
        <v>1881493.62</v>
      </c>
      <c r="Q38" s="53">
        <f t="shared" ca="1" si="14"/>
        <v>0.18693443908381391</v>
      </c>
      <c r="R38" s="58">
        <f t="shared" ca="1" si="15"/>
        <v>1</v>
      </c>
      <c r="S38" s="54">
        <f t="shared" ca="1" si="0"/>
        <v>1</v>
      </c>
      <c r="T38" s="42">
        <f t="shared" ca="1" si="1"/>
        <v>2032013.1096000003</v>
      </c>
      <c r="U38" s="42">
        <f t="shared" ca="1" si="16"/>
        <v>25320.131096000005</v>
      </c>
      <c r="V38" s="42">
        <f t="shared" ca="1" si="2"/>
        <v>40</v>
      </c>
      <c r="W38" s="42">
        <f t="shared" ca="1" si="3"/>
        <v>0</v>
      </c>
      <c r="X38" s="43">
        <f t="shared" ca="1" si="17"/>
        <v>10160.065548000002</v>
      </c>
      <c r="Y38" s="60">
        <f t="shared" ca="1" si="18"/>
        <v>0.56675826366024185</v>
      </c>
      <c r="Z38" s="58">
        <f t="shared" ca="1" si="19"/>
        <v>1</v>
      </c>
      <c r="AA38" s="54">
        <f t="shared" ca="1" si="4"/>
        <v>1</v>
      </c>
      <c r="AB38" s="42">
        <f t="shared" ca="1" si="5"/>
        <v>2194574.1583680003</v>
      </c>
      <c r="AC38" s="42">
        <f t="shared" ca="1" si="20"/>
        <v>26945.741583680003</v>
      </c>
      <c r="AD38" s="42">
        <f t="shared" ca="1" si="6"/>
        <v>40</v>
      </c>
      <c r="AE38" s="42">
        <f t="shared" ca="1" si="7"/>
        <v>0</v>
      </c>
      <c r="AF38" s="43">
        <f t="shared" ca="1" si="21"/>
        <v>10972.870791840001</v>
      </c>
      <c r="AG38">
        <f t="shared" ca="1" si="22"/>
        <v>0.83966201357996995</v>
      </c>
      <c r="AH38" s="53">
        <f t="shared" ca="1" si="23"/>
        <v>1</v>
      </c>
      <c r="AI38" s="54">
        <f t="shared" ca="1" si="8"/>
        <v>1</v>
      </c>
      <c r="AJ38" s="42">
        <f t="shared" ca="1" si="9"/>
        <v>2370140.0910374406</v>
      </c>
      <c r="AK38" s="42">
        <f t="shared" ca="1" si="24"/>
        <v>28701.400910374407</v>
      </c>
      <c r="AL38" s="42">
        <f t="shared" ca="1" si="10"/>
        <v>40</v>
      </c>
      <c r="AM38" s="42">
        <f t="shared" ca="1" si="11"/>
        <v>0</v>
      </c>
      <c r="AN38" s="43">
        <f t="shared" ca="1" si="25"/>
        <v>11850.700455187203</v>
      </c>
      <c r="AO38" s="41">
        <f t="shared" ca="1" si="12"/>
        <v>80967.273590054421</v>
      </c>
      <c r="AP38" s="42">
        <f t="shared" ca="1" si="12"/>
        <v>120</v>
      </c>
      <c r="AQ38" s="42">
        <f t="shared" ca="1" si="12"/>
        <v>0</v>
      </c>
      <c r="AR38" s="42">
        <f t="shared" ca="1" si="12"/>
        <v>32983.636795027211</v>
      </c>
      <c r="AS38" s="42">
        <f t="shared" ca="1" si="13"/>
        <v>6000</v>
      </c>
      <c r="AT38" s="43">
        <f t="shared" ca="1" si="26"/>
        <v>5000</v>
      </c>
      <c r="AU38" s="48">
        <f t="shared" ca="1" si="27"/>
        <v>36863.636795027211</v>
      </c>
    </row>
    <row r="39" spans="10:47" x14ac:dyDescent="0.35">
      <c r="J39" s="4" t="s">
        <v>70</v>
      </c>
      <c r="K39" s="9">
        <v>5</v>
      </c>
      <c r="L39" s="9">
        <v>3</v>
      </c>
      <c r="M39" s="11">
        <v>0.03</v>
      </c>
      <c r="N39" s="12">
        <v>3</v>
      </c>
      <c r="O39" s="9">
        <v>74</v>
      </c>
      <c r="P39" s="57">
        <v>1229029.54</v>
      </c>
      <c r="Q39" s="53">
        <f t="shared" ca="1" si="14"/>
        <v>6.4081400086178242E-2</v>
      </c>
      <c r="R39" s="58">
        <f t="shared" ca="1" si="15"/>
        <v>0</v>
      </c>
      <c r="S39" s="54">
        <f t="shared" ca="1" si="0"/>
        <v>0</v>
      </c>
      <c r="T39" s="42">
        <f t="shared" ca="1" si="1"/>
        <v>0</v>
      </c>
      <c r="U39" s="42">
        <f t="shared" ca="1" si="16"/>
        <v>0</v>
      </c>
      <c r="V39" s="42">
        <f t="shared" ca="1" si="2"/>
        <v>0</v>
      </c>
      <c r="W39" s="42">
        <f t="shared" ca="1" si="3"/>
        <v>0</v>
      </c>
      <c r="X39" s="43">
        <f t="shared" ca="1" si="17"/>
        <v>0</v>
      </c>
      <c r="Y39" s="60">
        <f t="shared" ca="1" si="18"/>
        <v>0.51858902748874491</v>
      </c>
      <c r="Z39" s="58">
        <f t="shared" ca="1" si="19"/>
        <v>0</v>
      </c>
      <c r="AA39" s="54">
        <f t="shared" ca="1" si="4"/>
        <v>0</v>
      </c>
      <c r="AB39" s="42">
        <f t="shared" ca="1" si="5"/>
        <v>0</v>
      </c>
      <c r="AC39" s="42">
        <f t="shared" ca="1" si="20"/>
        <v>0</v>
      </c>
      <c r="AD39" s="42">
        <f t="shared" ca="1" si="6"/>
        <v>0</v>
      </c>
      <c r="AE39" s="42">
        <f t="shared" ca="1" si="7"/>
        <v>0</v>
      </c>
      <c r="AF39" s="43">
        <f t="shared" ca="1" si="21"/>
        <v>0</v>
      </c>
      <c r="AG39">
        <f t="shared" ca="1" si="22"/>
        <v>0.49476016442415027</v>
      </c>
      <c r="AH39" s="53">
        <f t="shared" ca="1" si="23"/>
        <v>0</v>
      </c>
      <c r="AI39" s="54">
        <f t="shared" ca="1" si="8"/>
        <v>0</v>
      </c>
      <c r="AJ39" s="42">
        <f t="shared" ca="1" si="9"/>
        <v>0</v>
      </c>
      <c r="AK39" s="42">
        <f t="shared" ca="1" si="24"/>
        <v>0</v>
      </c>
      <c r="AL39" s="42">
        <f t="shared" ca="1" si="10"/>
        <v>0</v>
      </c>
      <c r="AM39" s="42">
        <f t="shared" ca="1" si="11"/>
        <v>0</v>
      </c>
      <c r="AN39" s="43">
        <f t="shared" ca="1" si="25"/>
        <v>0</v>
      </c>
      <c r="AO39" s="41">
        <f t="shared" ca="1" si="12"/>
        <v>0</v>
      </c>
      <c r="AP39" s="42">
        <f t="shared" ca="1" si="12"/>
        <v>0</v>
      </c>
      <c r="AQ39" s="42">
        <f t="shared" ca="1" si="12"/>
        <v>0</v>
      </c>
      <c r="AR39" s="42">
        <f t="shared" ca="1" si="12"/>
        <v>0</v>
      </c>
      <c r="AS39" s="42">
        <f t="shared" ca="1" si="13"/>
        <v>0</v>
      </c>
      <c r="AT39" s="43">
        <f t="shared" ca="1" si="26"/>
        <v>0</v>
      </c>
      <c r="AU39" s="48">
        <f t="shared" ca="1" si="27"/>
        <v>0</v>
      </c>
    </row>
    <row r="40" spans="10:47" x14ac:dyDescent="0.35">
      <c r="J40" s="4" t="s">
        <v>71</v>
      </c>
      <c r="K40" s="9">
        <v>6</v>
      </c>
      <c r="L40" s="9">
        <v>3</v>
      </c>
      <c r="M40" s="11">
        <v>0.05</v>
      </c>
      <c r="N40" s="12">
        <v>4</v>
      </c>
      <c r="O40" s="9">
        <v>46</v>
      </c>
      <c r="P40" s="57">
        <v>80155.42</v>
      </c>
      <c r="Q40" s="53">
        <f t="shared" ca="1" si="14"/>
        <v>0.7639181677644421</v>
      </c>
      <c r="R40" s="58">
        <f t="shared" ca="1" si="15"/>
        <v>1</v>
      </c>
      <c r="S40" s="54">
        <f t="shared" ca="1" si="0"/>
        <v>51</v>
      </c>
      <c r="T40" s="42">
        <f t="shared" ca="1" si="1"/>
        <v>86567.853600000002</v>
      </c>
      <c r="U40" s="42">
        <f t="shared" ca="1" si="16"/>
        <v>5865.6785360000003</v>
      </c>
      <c r="V40" s="42">
        <f t="shared" ca="1" si="2"/>
        <v>2040</v>
      </c>
      <c r="W40" s="42">
        <f t="shared" ca="1" si="3"/>
        <v>225</v>
      </c>
      <c r="X40" s="43">
        <f t="shared" ca="1" si="17"/>
        <v>1442.79756</v>
      </c>
      <c r="Y40" s="60">
        <f t="shared" ca="1" si="18"/>
        <v>0.38640209416230709</v>
      </c>
      <c r="Z40" s="58">
        <f t="shared" ca="1" si="19"/>
        <v>1</v>
      </c>
      <c r="AA40" s="54">
        <f t="shared" ca="1" si="4"/>
        <v>56</v>
      </c>
      <c r="AB40" s="42">
        <f t="shared" ca="1" si="5"/>
        <v>93493.281888000012</v>
      </c>
      <c r="AC40" s="42">
        <f t="shared" ca="1" si="20"/>
        <v>5934.93281888</v>
      </c>
      <c r="AD40" s="42">
        <f t="shared" ca="1" si="6"/>
        <v>2240</v>
      </c>
      <c r="AE40" s="42">
        <f t="shared" ca="1" si="7"/>
        <v>225</v>
      </c>
      <c r="AF40" s="43">
        <f t="shared" ca="1" si="21"/>
        <v>1558.2213648000004</v>
      </c>
      <c r="AG40">
        <f t="shared" ca="1" si="22"/>
        <v>0.63044280352363069</v>
      </c>
      <c r="AH40" s="53">
        <f t="shared" ca="1" si="23"/>
        <v>1</v>
      </c>
      <c r="AI40" s="54">
        <f t="shared" ca="1" si="8"/>
        <v>62</v>
      </c>
      <c r="AJ40" s="42">
        <f t="shared" ca="1" si="9"/>
        <v>100972.74443904002</v>
      </c>
      <c r="AK40" s="42">
        <f t="shared" ca="1" si="24"/>
        <v>6009.7274443904007</v>
      </c>
      <c r="AL40" s="42">
        <f t="shared" ca="1" si="10"/>
        <v>2480</v>
      </c>
      <c r="AM40" s="42">
        <f t="shared" ca="1" si="11"/>
        <v>270</v>
      </c>
      <c r="AN40" s="43">
        <f t="shared" ca="1" si="25"/>
        <v>1682.8790739840006</v>
      </c>
      <c r="AO40" s="41">
        <f t="shared" ca="1" si="12"/>
        <v>17810.338799270401</v>
      </c>
      <c r="AP40" s="42">
        <f t="shared" ca="1" si="12"/>
        <v>6760</v>
      </c>
      <c r="AQ40" s="42">
        <f t="shared" ca="1" si="12"/>
        <v>720</v>
      </c>
      <c r="AR40" s="42">
        <f t="shared" ca="1" si="12"/>
        <v>4683.8979987840012</v>
      </c>
      <c r="AS40" s="42">
        <f t="shared" ca="1" si="13"/>
        <v>9000</v>
      </c>
      <c r="AT40" s="43">
        <f t="shared" ca="1" si="26"/>
        <v>7000</v>
      </c>
      <c r="AU40" s="48">
        <f t="shared" ca="1" si="27"/>
        <v>-10353.559199513598</v>
      </c>
    </row>
    <row r="41" spans="10:47" x14ac:dyDescent="0.35">
      <c r="J41" s="4" t="s">
        <v>72</v>
      </c>
      <c r="K41" s="9">
        <v>4</v>
      </c>
      <c r="L41" s="9">
        <v>3</v>
      </c>
      <c r="M41" s="11">
        <v>0.02</v>
      </c>
      <c r="N41" s="12">
        <v>3</v>
      </c>
      <c r="O41" s="9">
        <v>19</v>
      </c>
      <c r="P41" s="57">
        <v>438642.72</v>
      </c>
      <c r="Q41" s="53">
        <f t="shared" ca="1" si="14"/>
        <v>0.40698171792876492</v>
      </c>
      <c r="R41" s="58">
        <f t="shared" ca="1" si="15"/>
        <v>1</v>
      </c>
      <c r="S41" s="54">
        <f t="shared" ca="1" si="0"/>
        <v>21</v>
      </c>
      <c r="T41" s="42">
        <f t="shared" ca="1" si="1"/>
        <v>473734.13760000002</v>
      </c>
      <c r="U41" s="42">
        <f t="shared" ca="1" si="16"/>
        <v>9737.3413760000003</v>
      </c>
      <c r="V41" s="42">
        <f t="shared" ca="1" si="2"/>
        <v>840</v>
      </c>
      <c r="W41" s="42">
        <f t="shared" ca="1" si="3"/>
        <v>90</v>
      </c>
      <c r="X41" s="43">
        <f t="shared" ca="1" si="17"/>
        <v>2368.6706880000002</v>
      </c>
      <c r="Y41" s="60">
        <f t="shared" ca="1" si="18"/>
        <v>0.52870068940814097</v>
      </c>
      <c r="Z41" s="58">
        <f t="shared" ca="1" si="19"/>
        <v>1</v>
      </c>
      <c r="AA41" s="54">
        <f t="shared" ca="1" si="4"/>
        <v>23</v>
      </c>
      <c r="AB41" s="42">
        <f t="shared" ca="1" si="5"/>
        <v>511632.86860800005</v>
      </c>
      <c r="AC41" s="42">
        <f t="shared" ca="1" si="20"/>
        <v>10116.32868608</v>
      </c>
      <c r="AD41" s="42">
        <f t="shared" ca="1" si="6"/>
        <v>920</v>
      </c>
      <c r="AE41" s="42">
        <f t="shared" ca="1" si="7"/>
        <v>90</v>
      </c>
      <c r="AF41" s="43">
        <f t="shared" ca="1" si="21"/>
        <v>2558.1643430400004</v>
      </c>
      <c r="AG41">
        <f t="shared" ca="1" si="22"/>
        <v>4.3646016048924929E-2</v>
      </c>
      <c r="AH41" s="53">
        <f t="shared" ca="1" si="23"/>
        <v>0</v>
      </c>
      <c r="AI41" s="54">
        <f t="shared" ca="1" si="8"/>
        <v>0</v>
      </c>
      <c r="AJ41" s="42">
        <f t="shared" ca="1" si="9"/>
        <v>0</v>
      </c>
      <c r="AK41" s="42">
        <f t="shared" ca="1" si="24"/>
        <v>0</v>
      </c>
      <c r="AL41" s="42">
        <f t="shared" ca="1" si="10"/>
        <v>0</v>
      </c>
      <c r="AM41" s="42">
        <f t="shared" ca="1" si="11"/>
        <v>0</v>
      </c>
      <c r="AN41" s="43">
        <f t="shared" ca="1" si="25"/>
        <v>0</v>
      </c>
      <c r="AO41" s="41">
        <f t="shared" ca="1" si="12"/>
        <v>19853.67006208</v>
      </c>
      <c r="AP41" s="42">
        <f t="shared" ca="1" si="12"/>
        <v>1760</v>
      </c>
      <c r="AQ41" s="42">
        <f t="shared" ca="1" si="12"/>
        <v>180</v>
      </c>
      <c r="AR41" s="42">
        <f t="shared" ca="1" si="12"/>
        <v>4926.8350310400001</v>
      </c>
      <c r="AS41" s="42">
        <f t="shared" ca="1" si="13"/>
        <v>6000</v>
      </c>
      <c r="AT41" s="43">
        <f t="shared" ca="1" si="26"/>
        <v>7000</v>
      </c>
      <c r="AU41" s="48">
        <f t="shared" ca="1" si="27"/>
        <v>-13.164968959998077</v>
      </c>
    </row>
    <row r="42" spans="10:47" x14ac:dyDescent="0.35">
      <c r="J42" s="4" t="s">
        <v>73</v>
      </c>
      <c r="K42" s="9">
        <v>4</v>
      </c>
      <c r="L42" s="9">
        <v>1</v>
      </c>
      <c r="M42" s="11">
        <v>0.02</v>
      </c>
      <c r="N42" s="12">
        <v>3</v>
      </c>
      <c r="O42" s="9">
        <v>7</v>
      </c>
      <c r="P42" s="57">
        <v>64871.61</v>
      </c>
      <c r="Q42" s="53">
        <f t="shared" ca="1" si="14"/>
        <v>3.2949576532750768E-2</v>
      </c>
      <c r="R42" s="58">
        <f t="shared" ca="1" si="15"/>
        <v>0</v>
      </c>
      <c r="S42" s="54">
        <f t="shared" ca="1" si="0"/>
        <v>0</v>
      </c>
      <c r="T42" s="42">
        <f t="shared" ca="1" si="1"/>
        <v>0</v>
      </c>
      <c r="U42" s="42">
        <f t="shared" ca="1" si="16"/>
        <v>0</v>
      </c>
      <c r="V42" s="42">
        <f t="shared" ca="1" si="2"/>
        <v>0</v>
      </c>
      <c r="W42" s="42">
        <f t="shared" ca="1" si="3"/>
        <v>0</v>
      </c>
      <c r="X42" s="43">
        <f t="shared" ca="1" si="17"/>
        <v>0</v>
      </c>
      <c r="Y42" s="60">
        <f t="shared" ca="1" si="18"/>
        <v>0.10615532589799104</v>
      </c>
      <c r="Z42" s="58">
        <f t="shared" ca="1" si="19"/>
        <v>0</v>
      </c>
      <c r="AA42" s="54">
        <f t="shared" ca="1" si="4"/>
        <v>0</v>
      </c>
      <c r="AB42" s="42">
        <f t="shared" ca="1" si="5"/>
        <v>0</v>
      </c>
      <c r="AC42" s="42">
        <f t="shared" ca="1" si="20"/>
        <v>0</v>
      </c>
      <c r="AD42" s="42">
        <f t="shared" ca="1" si="6"/>
        <v>0</v>
      </c>
      <c r="AE42" s="42">
        <f t="shared" ca="1" si="7"/>
        <v>0</v>
      </c>
      <c r="AF42" s="43">
        <f t="shared" ca="1" si="21"/>
        <v>0</v>
      </c>
      <c r="AG42">
        <f t="shared" ca="1" si="22"/>
        <v>0.4079013547591116</v>
      </c>
      <c r="AH42" s="53">
        <f t="shared" ca="1" si="23"/>
        <v>0</v>
      </c>
      <c r="AI42" s="54">
        <f t="shared" ca="1" si="8"/>
        <v>0</v>
      </c>
      <c r="AJ42" s="42">
        <f t="shared" ca="1" si="9"/>
        <v>0</v>
      </c>
      <c r="AK42" s="42">
        <f t="shared" ca="1" si="24"/>
        <v>0</v>
      </c>
      <c r="AL42" s="42">
        <f t="shared" ca="1" si="10"/>
        <v>0</v>
      </c>
      <c r="AM42" s="42">
        <f t="shared" ca="1" si="11"/>
        <v>0</v>
      </c>
      <c r="AN42" s="43">
        <f t="shared" ca="1" si="25"/>
        <v>0</v>
      </c>
      <c r="AO42" s="41">
        <f t="shared" ca="1" si="12"/>
        <v>0</v>
      </c>
      <c r="AP42" s="42">
        <f t="shared" ca="1" si="12"/>
        <v>0</v>
      </c>
      <c r="AQ42" s="42">
        <f t="shared" ca="1" si="12"/>
        <v>0</v>
      </c>
      <c r="AR42" s="42">
        <f t="shared" ca="1" si="12"/>
        <v>0</v>
      </c>
      <c r="AS42" s="42">
        <f t="shared" ca="1" si="13"/>
        <v>0</v>
      </c>
      <c r="AT42" s="43">
        <f t="shared" ca="1" si="26"/>
        <v>0</v>
      </c>
      <c r="AU42" s="48">
        <f t="shared" ca="1" si="27"/>
        <v>0</v>
      </c>
    </row>
    <row r="43" spans="10:47" x14ac:dyDescent="0.35">
      <c r="J43" s="4" t="s">
        <v>74</v>
      </c>
      <c r="K43" s="9">
        <v>5</v>
      </c>
      <c r="L43" s="9">
        <v>3</v>
      </c>
      <c r="M43" s="11">
        <v>0.03</v>
      </c>
      <c r="N43" s="12">
        <v>3</v>
      </c>
      <c r="O43" s="9">
        <v>296</v>
      </c>
      <c r="P43" s="57">
        <v>13509847.189999999</v>
      </c>
      <c r="Q43" s="53">
        <f t="shared" ca="1" si="14"/>
        <v>0.89063761993928758</v>
      </c>
      <c r="R43" s="58">
        <f t="shared" ca="1" si="15"/>
        <v>1</v>
      </c>
      <c r="S43" s="54">
        <f t="shared" ca="1" si="0"/>
        <v>326</v>
      </c>
      <c r="T43" s="42">
        <f t="shared" ca="1" si="1"/>
        <v>14590634.9652</v>
      </c>
      <c r="U43" s="42">
        <f t="shared" ca="1" si="16"/>
        <v>150906.349652</v>
      </c>
      <c r="V43" s="42">
        <f t="shared" ca="1" si="2"/>
        <v>13040</v>
      </c>
      <c r="W43" s="42">
        <f t="shared" ca="1" si="3"/>
        <v>1350</v>
      </c>
      <c r="X43" s="43">
        <f t="shared" ca="1" si="17"/>
        <v>109429.76223899999</v>
      </c>
      <c r="Y43" s="60">
        <f t="shared" ca="1" si="18"/>
        <v>0.76629135689278061</v>
      </c>
      <c r="Z43" s="58">
        <f t="shared" ca="1" si="19"/>
        <v>1</v>
      </c>
      <c r="AA43" s="54">
        <f t="shared" ca="1" si="4"/>
        <v>359</v>
      </c>
      <c r="AB43" s="42">
        <f t="shared" ca="1" si="5"/>
        <v>15757885.762416001</v>
      </c>
      <c r="AC43" s="42">
        <f t="shared" ca="1" si="20"/>
        <v>162578.85762416001</v>
      </c>
      <c r="AD43" s="42">
        <f t="shared" ca="1" si="6"/>
        <v>14360</v>
      </c>
      <c r="AE43" s="42">
        <f t="shared" ca="1" si="7"/>
        <v>1485</v>
      </c>
      <c r="AF43" s="43">
        <f t="shared" ca="1" si="21"/>
        <v>118184.14321812002</v>
      </c>
      <c r="AG43">
        <f t="shared" ca="1" si="22"/>
        <v>0.72311291380832066</v>
      </c>
      <c r="AH43" s="53">
        <f t="shared" ca="1" si="23"/>
        <v>1</v>
      </c>
      <c r="AI43" s="54">
        <f t="shared" ca="1" si="8"/>
        <v>395</v>
      </c>
      <c r="AJ43" s="42">
        <f t="shared" ca="1" si="9"/>
        <v>17018516.623409282</v>
      </c>
      <c r="AK43" s="42">
        <f t="shared" ca="1" si="24"/>
        <v>175185.16623409282</v>
      </c>
      <c r="AL43" s="42">
        <f t="shared" ca="1" si="10"/>
        <v>15800</v>
      </c>
      <c r="AM43" s="42">
        <f t="shared" ca="1" si="11"/>
        <v>1620</v>
      </c>
      <c r="AN43" s="43">
        <f t="shared" ca="1" si="25"/>
        <v>127638.87467556963</v>
      </c>
      <c r="AO43" s="41">
        <f t="shared" ca="1" si="12"/>
        <v>488670.3735102528</v>
      </c>
      <c r="AP43" s="42">
        <f t="shared" ca="1" si="12"/>
        <v>43200</v>
      </c>
      <c r="AQ43" s="42">
        <f t="shared" ca="1" si="12"/>
        <v>4455</v>
      </c>
      <c r="AR43" s="42">
        <f t="shared" ca="1" si="12"/>
        <v>355252.78013268963</v>
      </c>
      <c r="AS43" s="42">
        <f t="shared" ca="1" si="13"/>
        <v>9000</v>
      </c>
      <c r="AT43" s="43">
        <f t="shared" ca="1" si="26"/>
        <v>7000</v>
      </c>
      <c r="AU43" s="48">
        <f t="shared" ca="1" si="27"/>
        <v>69762.593377563171</v>
      </c>
    </row>
    <row r="44" spans="10:47" x14ac:dyDescent="0.35">
      <c r="J44" s="4" t="s">
        <v>75</v>
      </c>
      <c r="K44" s="9">
        <v>5</v>
      </c>
      <c r="L44" s="9">
        <v>1</v>
      </c>
      <c r="M44" s="11">
        <v>0.03</v>
      </c>
      <c r="N44" s="12">
        <v>3</v>
      </c>
      <c r="O44" s="9">
        <v>24</v>
      </c>
      <c r="P44" s="57">
        <v>202452.45</v>
      </c>
      <c r="Q44" s="53">
        <f t="shared" ca="1" si="14"/>
        <v>9.3512121730957687E-2</v>
      </c>
      <c r="R44" s="58">
        <f t="shared" ca="1" si="15"/>
        <v>0</v>
      </c>
      <c r="S44" s="54">
        <f t="shared" ca="1" si="0"/>
        <v>0</v>
      </c>
      <c r="T44" s="42">
        <f t="shared" ca="1" si="1"/>
        <v>0</v>
      </c>
      <c r="U44" s="42">
        <f t="shared" ca="1" si="16"/>
        <v>0</v>
      </c>
      <c r="V44" s="42">
        <f t="shared" ca="1" si="2"/>
        <v>0</v>
      </c>
      <c r="W44" s="42">
        <f t="shared" ca="1" si="3"/>
        <v>0</v>
      </c>
      <c r="X44" s="43">
        <f t="shared" ca="1" si="17"/>
        <v>0</v>
      </c>
      <c r="Y44" s="60">
        <f t="shared" ca="1" si="18"/>
        <v>0.57994267756565288</v>
      </c>
      <c r="Z44" s="58">
        <f t="shared" ca="1" si="19"/>
        <v>0</v>
      </c>
      <c r="AA44" s="54">
        <f t="shared" ca="1" si="4"/>
        <v>0</v>
      </c>
      <c r="AB44" s="42">
        <f t="shared" ca="1" si="5"/>
        <v>0</v>
      </c>
      <c r="AC44" s="42">
        <f t="shared" ca="1" si="20"/>
        <v>0</v>
      </c>
      <c r="AD44" s="42">
        <f t="shared" ca="1" si="6"/>
        <v>0</v>
      </c>
      <c r="AE44" s="42">
        <f t="shared" ca="1" si="7"/>
        <v>0</v>
      </c>
      <c r="AF44" s="43">
        <f t="shared" ca="1" si="21"/>
        <v>0</v>
      </c>
      <c r="AG44">
        <f t="shared" ca="1" si="22"/>
        <v>0.61514895642662593</v>
      </c>
      <c r="AH44" s="53">
        <f t="shared" ca="1" si="23"/>
        <v>0</v>
      </c>
      <c r="AI44" s="54">
        <f t="shared" ca="1" si="8"/>
        <v>0</v>
      </c>
      <c r="AJ44" s="42">
        <f t="shared" ca="1" si="9"/>
        <v>0</v>
      </c>
      <c r="AK44" s="42">
        <f t="shared" ca="1" si="24"/>
        <v>0</v>
      </c>
      <c r="AL44" s="42">
        <f t="shared" ca="1" si="10"/>
        <v>0</v>
      </c>
      <c r="AM44" s="42">
        <f t="shared" ca="1" si="11"/>
        <v>0</v>
      </c>
      <c r="AN44" s="43">
        <f t="shared" ca="1" si="25"/>
        <v>0</v>
      </c>
      <c r="AO44" s="41">
        <f t="shared" ca="1" si="12"/>
        <v>0</v>
      </c>
      <c r="AP44" s="42">
        <f t="shared" ca="1" si="12"/>
        <v>0</v>
      </c>
      <c r="AQ44" s="42">
        <f t="shared" ca="1" si="12"/>
        <v>0</v>
      </c>
      <c r="AR44" s="42">
        <f t="shared" ca="1" si="12"/>
        <v>0</v>
      </c>
      <c r="AS44" s="42">
        <f t="shared" ca="1" si="13"/>
        <v>0</v>
      </c>
      <c r="AT44" s="43">
        <f t="shared" ca="1" si="26"/>
        <v>0</v>
      </c>
      <c r="AU44" s="48">
        <f t="shared" ca="1" si="27"/>
        <v>0</v>
      </c>
    </row>
    <row r="45" spans="10:47" x14ac:dyDescent="0.35">
      <c r="J45" s="4" t="s">
        <v>76</v>
      </c>
      <c r="K45" s="9">
        <v>5</v>
      </c>
      <c r="L45" s="9">
        <v>2</v>
      </c>
      <c r="M45" s="11">
        <v>0.03</v>
      </c>
      <c r="N45" s="12">
        <v>3</v>
      </c>
      <c r="O45" s="9">
        <v>91</v>
      </c>
      <c r="P45" s="57">
        <v>1325956.67</v>
      </c>
      <c r="Q45" s="53">
        <f t="shared" ca="1" si="14"/>
        <v>3.0740736746901254E-2</v>
      </c>
      <c r="R45" s="58">
        <f t="shared" ca="1" si="15"/>
        <v>0</v>
      </c>
      <c r="S45" s="54">
        <f t="shared" ca="1" si="0"/>
        <v>0</v>
      </c>
      <c r="T45" s="42">
        <f t="shared" ca="1" si="1"/>
        <v>0</v>
      </c>
      <c r="U45" s="42">
        <f t="shared" ca="1" si="16"/>
        <v>0</v>
      </c>
      <c r="V45" s="42">
        <f t="shared" ca="1" si="2"/>
        <v>0</v>
      </c>
      <c r="W45" s="42">
        <f t="shared" ca="1" si="3"/>
        <v>0</v>
      </c>
      <c r="X45" s="43">
        <f t="shared" ca="1" si="17"/>
        <v>0</v>
      </c>
      <c r="Y45" s="60">
        <f t="shared" ca="1" si="18"/>
        <v>0.62827423719213804</v>
      </c>
      <c r="Z45" s="58">
        <f t="shared" ca="1" si="19"/>
        <v>0</v>
      </c>
      <c r="AA45" s="54">
        <f t="shared" ca="1" si="4"/>
        <v>0</v>
      </c>
      <c r="AB45" s="42">
        <f t="shared" ca="1" si="5"/>
        <v>0</v>
      </c>
      <c r="AC45" s="42">
        <f t="shared" ca="1" si="20"/>
        <v>0</v>
      </c>
      <c r="AD45" s="42">
        <f t="shared" ca="1" si="6"/>
        <v>0</v>
      </c>
      <c r="AE45" s="42">
        <f t="shared" ca="1" si="7"/>
        <v>0</v>
      </c>
      <c r="AF45" s="43">
        <f t="shared" ca="1" si="21"/>
        <v>0</v>
      </c>
      <c r="AG45">
        <f t="shared" ca="1" si="22"/>
        <v>0.40506882925320264</v>
      </c>
      <c r="AH45" s="53">
        <f t="shared" ca="1" si="23"/>
        <v>0</v>
      </c>
      <c r="AI45" s="54">
        <f t="shared" ca="1" si="8"/>
        <v>0</v>
      </c>
      <c r="AJ45" s="42">
        <f t="shared" ca="1" si="9"/>
        <v>0</v>
      </c>
      <c r="AK45" s="42">
        <f t="shared" ca="1" si="24"/>
        <v>0</v>
      </c>
      <c r="AL45" s="42">
        <f t="shared" ca="1" si="10"/>
        <v>0</v>
      </c>
      <c r="AM45" s="42">
        <f t="shared" ca="1" si="11"/>
        <v>0</v>
      </c>
      <c r="AN45" s="43">
        <f t="shared" ca="1" si="25"/>
        <v>0</v>
      </c>
      <c r="AO45" s="41">
        <f t="shared" ca="1" si="12"/>
        <v>0</v>
      </c>
      <c r="AP45" s="42">
        <f t="shared" ca="1" si="12"/>
        <v>0</v>
      </c>
      <c r="AQ45" s="42">
        <f t="shared" ca="1" si="12"/>
        <v>0</v>
      </c>
      <c r="AR45" s="42">
        <f t="shared" ca="1" si="12"/>
        <v>0</v>
      </c>
      <c r="AS45" s="42">
        <f t="shared" ca="1" si="13"/>
        <v>0</v>
      </c>
      <c r="AT45" s="43">
        <f t="shared" ca="1" si="26"/>
        <v>0</v>
      </c>
      <c r="AU45" s="48">
        <f t="shared" ca="1" si="27"/>
        <v>0</v>
      </c>
    </row>
    <row r="46" spans="10:47" x14ac:dyDescent="0.35">
      <c r="J46" s="4" t="s">
        <v>77</v>
      </c>
      <c r="K46" s="9">
        <v>3</v>
      </c>
      <c r="L46" s="9">
        <v>2</v>
      </c>
      <c r="M46" s="11">
        <v>0.01</v>
      </c>
      <c r="N46" s="12">
        <v>3</v>
      </c>
      <c r="O46" s="9">
        <v>331</v>
      </c>
      <c r="P46" s="57">
        <v>28343240.050000004</v>
      </c>
      <c r="Q46" s="53">
        <f t="shared" ca="1" si="14"/>
        <v>0.28188936113230711</v>
      </c>
      <c r="R46" s="58">
        <f t="shared" ca="1" si="15"/>
        <v>1</v>
      </c>
      <c r="S46" s="54">
        <f t="shared" ca="1" si="0"/>
        <v>364</v>
      </c>
      <c r="T46" s="42">
        <f t="shared" ca="1" si="1"/>
        <v>30610699.254000008</v>
      </c>
      <c r="U46" s="42">
        <f t="shared" ca="1" si="16"/>
        <v>311106.99254000006</v>
      </c>
      <c r="V46" s="42">
        <f t="shared" ca="1" si="2"/>
        <v>14560</v>
      </c>
      <c r="W46" s="42">
        <f t="shared" ca="1" si="3"/>
        <v>1485</v>
      </c>
      <c r="X46" s="43">
        <f t="shared" ca="1" si="17"/>
        <v>76526.748135000016</v>
      </c>
      <c r="Y46" s="60">
        <f t="shared" ca="1" si="18"/>
        <v>0.93848729033165568</v>
      </c>
      <c r="Z46" s="58">
        <f t="shared" ca="1" si="19"/>
        <v>1</v>
      </c>
      <c r="AA46" s="54">
        <f t="shared" ca="1" si="4"/>
        <v>400</v>
      </c>
      <c r="AB46" s="42">
        <f t="shared" ca="1" si="5"/>
        <v>33059555.194320012</v>
      </c>
      <c r="AC46" s="42">
        <f t="shared" ca="1" si="20"/>
        <v>335595.55194320012</v>
      </c>
      <c r="AD46" s="42">
        <f t="shared" ca="1" si="6"/>
        <v>16000</v>
      </c>
      <c r="AE46" s="42">
        <f t="shared" ca="1" si="7"/>
        <v>1620</v>
      </c>
      <c r="AF46" s="43">
        <f t="shared" ca="1" si="21"/>
        <v>82648.887985800029</v>
      </c>
      <c r="AG46">
        <f t="shared" ca="1" si="22"/>
        <v>0.72916947882728833</v>
      </c>
      <c r="AH46" s="53">
        <f t="shared" ca="1" si="23"/>
        <v>1</v>
      </c>
      <c r="AI46" s="54">
        <f t="shared" ca="1" si="8"/>
        <v>440</v>
      </c>
      <c r="AJ46" s="42">
        <f t="shared" ca="1" si="9"/>
        <v>35704319.609865613</v>
      </c>
      <c r="AK46" s="42">
        <f t="shared" ca="1" si="24"/>
        <v>362043.19609865616</v>
      </c>
      <c r="AL46" s="42">
        <f t="shared" ca="1" si="10"/>
        <v>17600</v>
      </c>
      <c r="AM46" s="42">
        <f t="shared" ca="1" si="11"/>
        <v>1800</v>
      </c>
      <c r="AN46" s="43">
        <f t="shared" ca="1" si="25"/>
        <v>89260.79902466404</v>
      </c>
      <c r="AO46" s="41">
        <f t="shared" ca="1" si="12"/>
        <v>1008745.7405818563</v>
      </c>
      <c r="AP46" s="42">
        <f t="shared" ca="1" si="12"/>
        <v>48160</v>
      </c>
      <c r="AQ46" s="42">
        <f t="shared" ca="1" si="12"/>
        <v>4905</v>
      </c>
      <c r="AR46" s="42">
        <f t="shared" ca="1" si="12"/>
        <v>248436.43514546409</v>
      </c>
      <c r="AS46" s="42">
        <f t="shared" ca="1" si="13"/>
        <v>6000</v>
      </c>
      <c r="AT46" s="43">
        <f t="shared" ca="1" si="26"/>
        <v>5000</v>
      </c>
      <c r="AU46" s="48">
        <f t="shared" ca="1" si="27"/>
        <v>696244.30543639231</v>
      </c>
    </row>
    <row r="47" spans="10:47" x14ac:dyDescent="0.35">
      <c r="J47" s="4" t="s">
        <v>78</v>
      </c>
      <c r="K47" s="9">
        <v>5</v>
      </c>
      <c r="L47" s="9">
        <v>2</v>
      </c>
      <c r="M47" s="11">
        <v>0.03</v>
      </c>
      <c r="N47" s="12">
        <v>3</v>
      </c>
      <c r="O47" s="9">
        <v>152</v>
      </c>
      <c r="P47" s="57">
        <v>6346491.3799999999</v>
      </c>
      <c r="Q47" s="53">
        <f t="shared" ca="1" si="14"/>
        <v>0.36046062001858958</v>
      </c>
      <c r="R47" s="58">
        <f t="shared" ca="1" si="15"/>
        <v>1</v>
      </c>
      <c r="S47" s="54">
        <f t="shared" ca="1" si="0"/>
        <v>167</v>
      </c>
      <c r="T47" s="42">
        <f t="shared" ca="1" si="1"/>
        <v>6854210.6904000007</v>
      </c>
      <c r="U47" s="42">
        <f t="shared" ca="1" si="16"/>
        <v>73542.106904000015</v>
      </c>
      <c r="V47" s="42">
        <f t="shared" ca="1" si="2"/>
        <v>6680</v>
      </c>
      <c r="W47" s="42">
        <f t="shared" ca="1" si="3"/>
        <v>675</v>
      </c>
      <c r="X47" s="43">
        <f t="shared" ca="1" si="17"/>
        <v>51406.580178000004</v>
      </c>
      <c r="Y47" s="60">
        <f t="shared" ca="1" si="18"/>
        <v>0.4481260635094525</v>
      </c>
      <c r="Z47" s="58">
        <f t="shared" ca="1" si="19"/>
        <v>1</v>
      </c>
      <c r="AA47" s="54">
        <f t="shared" ca="1" si="4"/>
        <v>184</v>
      </c>
      <c r="AB47" s="42">
        <f t="shared" ca="1" si="5"/>
        <v>7402547.545632001</v>
      </c>
      <c r="AC47" s="42">
        <f t="shared" ca="1" si="20"/>
        <v>79025.475456320011</v>
      </c>
      <c r="AD47" s="42">
        <f t="shared" ca="1" si="6"/>
        <v>7360</v>
      </c>
      <c r="AE47" s="42">
        <f t="shared" ca="1" si="7"/>
        <v>765</v>
      </c>
      <c r="AF47" s="43">
        <f t="shared" ca="1" si="21"/>
        <v>55519.106592240008</v>
      </c>
      <c r="AG47">
        <f t="shared" ca="1" si="22"/>
        <v>0.6263193159362398</v>
      </c>
      <c r="AH47" s="53">
        <f t="shared" ca="1" si="23"/>
        <v>1</v>
      </c>
      <c r="AI47" s="54">
        <f t="shared" ca="1" si="8"/>
        <v>202</v>
      </c>
      <c r="AJ47" s="42">
        <f t="shared" ca="1" si="9"/>
        <v>7994751.3492825618</v>
      </c>
      <c r="AK47" s="42">
        <f t="shared" ca="1" si="24"/>
        <v>84947.513492825616</v>
      </c>
      <c r="AL47" s="42">
        <f t="shared" ca="1" si="10"/>
        <v>8080</v>
      </c>
      <c r="AM47" s="42">
        <f t="shared" ca="1" si="11"/>
        <v>810</v>
      </c>
      <c r="AN47" s="43">
        <f t="shared" ca="1" si="25"/>
        <v>59960.635119619219</v>
      </c>
      <c r="AO47" s="41">
        <f t="shared" ca="1" si="12"/>
        <v>237515.09585314564</v>
      </c>
      <c r="AP47" s="42">
        <f t="shared" ca="1" si="12"/>
        <v>22120</v>
      </c>
      <c r="AQ47" s="42">
        <f t="shared" ca="1" si="12"/>
        <v>2250</v>
      </c>
      <c r="AR47" s="42">
        <f t="shared" ca="1" si="12"/>
        <v>166886.32188985922</v>
      </c>
      <c r="AS47" s="42">
        <f t="shared" ca="1" si="13"/>
        <v>6000</v>
      </c>
      <c r="AT47" s="43">
        <f t="shared" ca="1" si="26"/>
        <v>5000</v>
      </c>
      <c r="AU47" s="48">
        <f t="shared" ca="1" si="27"/>
        <v>35258.773963286425</v>
      </c>
    </row>
    <row r="48" spans="10:47" x14ac:dyDescent="0.35">
      <c r="J48" s="4" t="s">
        <v>79</v>
      </c>
      <c r="K48" s="9">
        <v>5</v>
      </c>
      <c r="L48" s="9">
        <v>1</v>
      </c>
      <c r="M48" s="11">
        <v>0.03</v>
      </c>
      <c r="N48" s="12">
        <v>3</v>
      </c>
      <c r="O48" s="9">
        <v>2</v>
      </c>
      <c r="P48" s="57">
        <v>432059.49</v>
      </c>
      <c r="Q48" s="53">
        <f t="shared" ca="1" si="14"/>
        <v>0.17587051227614725</v>
      </c>
      <c r="R48" s="58">
        <f t="shared" ca="1" si="15"/>
        <v>1</v>
      </c>
      <c r="S48" s="54">
        <f t="shared" ca="1" si="0"/>
        <v>2</v>
      </c>
      <c r="T48" s="42">
        <f t="shared" ca="1" si="1"/>
        <v>466624.24920000002</v>
      </c>
      <c r="U48" s="42">
        <f t="shared" ca="1" si="16"/>
        <v>9666.2424920000012</v>
      </c>
      <c r="V48" s="42">
        <f t="shared" ca="1" si="2"/>
        <v>80</v>
      </c>
      <c r="W48" s="42">
        <f t="shared" ca="1" si="3"/>
        <v>0</v>
      </c>
      <c r="X48" s="43">
        <f t="shared" ca="1" si="17"/>
        <v>3499.681869</v>
      </c>
      <c r="Y48" s="60">
        <f t="shared" ca="1" si="18"/>
        <v>0.88600989801038343</v>
      </c>
      <c r="Z48" s="58">
        <f t="shared" ca="1" si="19"/>
        <v>1</v>
      </c>
      <c r="AA48" s="54">
        <f t="shared" ca="1" si="4"/>
        <v>2</v>
      </c>
      <c r="AB48" s="42">
        <f t="shared" ca="1" si="5"/>
        <v>503954.18913600006</v>
      </c>
      <c r="AC48" s="42">
        <f t="shared" ca="1" si="20"/>
        <v>10039.541891360001</v>
      </c>
      <c r="AD48" s="42">
        <f t="shared" ca="1" si="6"/>
        <v>80</v>
      </c>
      <c r="AE48" s="42">
        <f t="shared" ca="1" si="7"/>
        <v>0</v>
      </c>
      <c r="AF48" s="43">
        <f t="shared" ca="1" si="21"/>
        <v>3779.6564185200004</v>
      </c>
      <c r="AG48">
        <f t="shared" ca="1" si="22"/>
        <v>5.4304842044388346E-2</v>
      </c>
      <c r="AH48" s="53">
        <f t="shared" ca="1" si="23"/>
        <v>0</v>
      </c>
      <c r="AI48" s="54">
        <f t="shared" ca="1" si="8"/>
        <v>0</v>
      </c>
      <c r="AJ48" s="42">
        <f t="shared" ca="1" si="9"/>
        <v>0</v>
      </c>
      <c r="AK48" s="42">
        <f t="shared" ca="1" si="24"/>
        <v>0</v>
      </c>
      <c r="AL48" s="42">
        <f t="shared" ca="1" si="10"/>
        <v>0</v>
      </c>
      <c r="AM48" s="42">
        <f t="shared" ca="1" si="11"/>
        <v>0</v>
      </c>
      <c r="AN48" s="43">
        <f t="shared" ca="1" si="25"/>
        <v>0</v>
      </c>
      <c r="AO48" s="41">
        <f t="shared" ca="1" si="12"/>
        <v>19705.784383360002</v>
      </c>
      <c r="AP48" s="42">
        <f t="shared" ca="1" si="12"/>
        <v>160</v>
      </c>
      <c r="AQ48" s="42">
        <f t="shared" ca="1" si="12"/>
        <v>0</v>
      </c>
      <c r="AR48" s="42">
        <f t="shared" ca="1" si="12"/>
        <v>7279.3382875200004</v>
      </c>
      <c r="AS48" s="42">
        <f t="shared" ca="1" si="13"/>
        <v>3000</v>
      </c>
      <c r="AT48" s="43">
        <f t="shared" ca="1" si="26"/>
        <v>2000</v>
      </c>
      <c r="AU48" s="48">
        <f t="shared" ca="1" si="27"/>
        <v>7266.4460958400014</v>
      </c>
    </row>
    <row r="49" spans="10:47" x14ac:dyDescent="0.35">
      <c r="J49" s="4" t="s">
        <v>80</v>
      </c>
      <c r="K49" s="9">
        <v>5</v>
      </c>
      <c r="L49" s="9">
        <v>2</v>
      </c>
      <c r="M49" s="11">
        <v>0.03</v>
      </c>
      <c r="N49" s="12">
        <v>3</v>
      </c>
      <c r="O49" s="9">
        <v>14</v>
      </c>
      <c r="P49" s="57">
        <v>1084206.48</v>
      </c>
      <c r="Q49" s="53">
        <f t="shared" ca="1" si="14"/>
        <v>0.32145719215876611</v>
      </c>
      <c r="R49" s="58">
        <f t="shared" ca="1" si="15"/>
        <v>1</v>
      </c>
      <c r="S49" s="54">
        <f t="shared" ca="1" si="0"/>
        <v>15</v>
      </c>
      <c r="T49" s="42">
        <f t="shared" ca="1" si="1"/>
        <v>1170942.9984000002</v>
      </c>
      <c r="U49" s="42">
        <f t="shared" ca="1" si="16"/>
        <v>16709.429984000002</v>
      </c>
      <c r="V49" s="42">
        <f t="shared" ca="1" si="2"/>
        <v>600</v>
      </c>
      <c r="W49" s="42">
        <f t="shared" ca="1" si="3"/>
        <v>45</v>
      </c>
      <c r="X49" s="43">
        <f t="shared" ca="1" si="17"/>
        <v>8782.0724880000016</v>
      </c>
      <c r="Y49" s="60">
        <f t="shared" ca="1" si="18"/>
        <v>0.72059158032060777</v>
      </c>
      <c r="Z49" s="58">
        <f t="shared" ca="1" si="19"/>
        <v>1</v>
      </c>
      <c r="AA49" s="54">
        <f t="shared" ca="1" si="4"/>
        <v>17</v>
      </c>
      <c r="AB49" s="42">
        <f t="shared" ca="1" si="5"/>
        <v>1264618.4382720003</v>
      </c>
      <c r="AC49" s="42">
        <f t="shared" ca="1" si="20"/>
        <v>17646.184382720003</v>
      </c>
      <c r="AD49" s="42">
        <f t="shared" ca="1" si="6"/>
        <v>680</v>
      </c>
      <c r="AE49" s="42">
        <f t="shared" ca="1" si="7"/>
        <v>90</v>
      </c>
      <c r="AF49" s="43">
        <f t="shared" ca="1" si="21"/>
        <v>9484.6382870400012</v>
      </c>
      <c r="AG49">
        <f t="shared" ca="1" si="22"/>
        <v>0.35805958287790218</v>
      </c>
      <c r="AH49" s="53">
        <f t="shared" ca="1" si="23"/>
        <v>1</v>
      </c>
      <c r="AI49" s="54">
        <f t="shared" ca="1" si="8"/>
        <v>19</v>
      </c>
      <c r="AJ49" s="42">
        <f t="shared" ca="1" si="9"/>
        <v>1365787.9133337603</v>
      </c>
      <c r="AK49" s="42">
        <f t="shared" ca="1" si="24"/>
        <v>18657.879133337603</v>
      </c>
      <c r="AL49" s="42">
        <f t="shared" ca="1" si="10"/>
        <v>760</v>
      </c>
      <c r="AM49" s="42">
        <f t="shared" ca="1" si="11"/>
        <v>90</v>
      </c>
      <c r="AN49" s="43">
        <f t="shared" ca="1" si="25"/>
        <v>10243.409350003201</v>
      </c>
      <c r="AO49" s="41">
        <f t="shared" ca="1" si="12"/>
        <v>53013.493500057608</v>
      </c>
      <c r="AP49" s="42">
        <f t="shared" ca="1" si="12"/>
        <v>2040</v>
      </c>
      <c r="AQ49" s="42">
        <f t="shared" ca="1" si="12"/>
        <v>225</v>
      </c>
      <c r="AR49" s="42">
        <f t="shared" ca="1" si="12"/>
        <v>28510.120125043202</v>
      </c>
      <c r="AS49" s="42">
        <f t="shared" ca="1" si="13"/>
        <v>6000</v>
      </c>
      <c r="AT49" s="43">
        <f t="shared" ca="1" si="26"/>
        <v>5000</v>
      </c>
      <c r="AU49" s="48">
        <f t="shared" ca="1" si="27"/>
        <v>11238.373375014402</v>
      </c>
    </row>
    <row r="50" spans="10:47" x14ac:dyDescent="0.35">
      <c r="J50" s="4" t="s">
        <v>81</v>
      </c>
      <c r="K50" s="9">
        <v>4</v>
      </c>
      <c r="L50" s="9">
        <v>3</v>
      </c>
      <c r="M50" s="11">
        <v>0.02</v>
      </c>
      <c r="N50" s="12">
        <v>3</v>
      </c>
      <c r="O50" s="9">
        <v>5</v>
      </c>
      <c r="P50" s="57">
        <v>1966150.99</v>
      </c>
      <c r="Q50" s="53">
        <f t="shared" ca="1" si="14"/>
        <v>0.5981111825909764</v>
      </c>
      <c r="R50" s="58">
        <f t="shared" ca="1" si="15"/>
        <v>1</v>
      </c>
      <c r="S50" s="54">
        <f t="shared" ca="1" si="0"/>
        <v>6</v>
      </c>
      <c r="T50" s="42">
        <f t="shared" ca="1" si="1"/>
        <v>2123443.0692000003</v>
      </c>
      <c r="U50" s="42">
        <f t="shared" ca="1" si="16"/>
        <v>26234.430692000002</v>
      </c>
      <c r="V50" s="42">
        <f t="shared" ca="1" si="2"/>
        <v>240</v>
      </c>
      <c r="W50" s="42">
        <f t="shared" ca="1" si="3"/>
        <v>45</v>
      </c>
      <c r="X50" s="43">
        <f t="shared" ca="1" si="17"/>
        <v>10617.215346000001</v>
      </c>
      <c r="Y50" s="60">
        <f t="shared" ca="1" si="18"/>
        <v>0.41839684732939464</v>
      </c>
      <c r="Z50" s="58">
        <f t="shared" ca="1" si="19"/>
        <v>1</v>
      </c>
      <c r="AA50" s="54">
        <f t="shared" ca="1" si="4"/>
        <v>7</v>
      </c>
      <c r="AB50" s="42">
        <f t="shared" ca="1" si="5"/>
        <v>2293318.5147360004</v>
      </c>
      <c r="AC50" s="42">
        <f t="shared" ca="1" si="20"/>
        <v>27933.185147360004</v>
      </c>
      <c r="AD50" s="42">
        <f t="shared" ca="1" si="6"/>
        <v>280</v>
      </c>
      <c r="AE50" s="42">
        <f t="shared" ca="1" si="7"/>
        <v>45</v>
      </c>
      <c r="AF50" s="43">
        <f t="shared" ca="1" si="21"/>
        <v>11466.592573680004</v>
      </c>
      <c r="AG50">
        <f t="shared" ca="1" si="22"/>
        <v>0.54602013615099532</v>
      </c>
      <c r="AH50" s="53">
        <f t="shared" ca="1" si="23"/>
        <v>1</v>
      </c>
      <c r="AI50" s="54">
        <f t="shared" ca="1" si="8"/>
        <v>8</v>
      </c>
      <c r="AJ50" s="42">
        <f t="shared" ca="1" si="9"/>
        <v>2476783.9959148807</v>
      </c>
      <c r="AK50" s="42">
        <f t="shared" ca="1" si="24"/>
        <v>29767.839959148809</v>
      </c>
      <c r="AL50" s="42">
        <f t="shared" ca="1" si="10"/>
        <v>320</v>
      </c>
      <c r="AM50" s="42">
        <f t="shared" ca="1" si="11"/>
        <v>45</v>
      </c>
      <c r="AN50" s="43">
        <f t="shared" ca="1" si="25"/>
        <v>12383.919979574404</v>
      </c>
      <c r="AO50" s="41">
        <f t="shared" ca="1" si="12"/>
        <v>83935.455798508803</v>
      </c>
      <c r="AP50" s="42">
        <f t="shared" ca="1" si="12"/>
        <v>840</v>
      </c>
      <c r="AQ50" s="42">
        <f t="shared" ca="1" si="12"/>
        <v>135</v>
      </c>
      <c r="AR50" s="42">
        <f t="shared" ca="1" si="12"/>
        <v>34467.727899254409</v>
      </c>
      <c r="AS50" s="42">
        <f t="shared" ca="1" si="13"/>
        <v>9000</v>
      </c>
      <c r="AT50" s="43">
        <f t="shared" ca="1" si="26"/>
        <v>7000</v>
      </c>
      <c r="AU50" s="48">
        <f t="shared" ca="1" si="27"/>
        <v>32492.727899254394</v>
      </c>
    </row>
    <row r="51" spans="10:47" x14ac:dyDescent="0.35">
      <c r="J51" s="4" t="s">
        <v>82</v>
      </c>
      <c r="K51" s="9">
        <v>5</v>
      </c>
      <c r="L51" s="9">
        <v>2</v>
      </c>
      <c r="M51" s="11">
        <v>0.03</v>
      </c>
      <c r="N51" s="12">
        <v>3</v>
      </c>
      <c r="O51" s="9">
        <v>111</v>
      </c>
      <c r="P51" s="57">
        <v>2292178</v>
      </c>
      <c r="Q51" s="53">
        <f t="shared" ca="1" si="14"/>
        <v>0.55819863472135023</v>
      </c>
      <c r="R51" s="58">
        <f t="shared" ca="1" si="15"/>
        <v>1</v>
      </c>
      <c r="S51" s="54">
        <f t="shared" ca="1" si="0"/>
        <v>122</v>
      </c>
      <c r="T51" s="42">
        <f t="shared" ca="1" si="1"/>
        <v>2475552.2400000002</v>
      </c>
      <c r="U51" s="42">
        <f t="shared" ca="1" si="16"/>
        <v>29755.522400000002</v>
      </c>
      <c r="V51" s="42">
        <f t="shared" ca="1" si="2"/>
        <v>4880</v>
      </c>
      <c r="W51" s="42">
        <f t="shared" ca="1" si="3"/>
        <v>495</v>
      </c>
      <c r="X51" s="43">
        <f t="shared" ca="1" si="17"/>
        <v>18566.641800000001</v>
      </c>
      <c r="Y51" s="60">
        <f t="shared" ca="1" si="18"/>
        <v>0.53028286351934906</v>
      </c>
      <c r="Z51" s="58">
        <f t="shared" ca="1" si="19"/>
        <v>1</v>
      </c>
      <c r="AA51" s="54">
        <f t="shared" ca="1" si="4"/>
        <v>134</v>
      </c>
      <c r="AB51" s="42">
        <f t="shared" ca="1" si="5"/>
        <v>2673596.4192000004</v>
      </c>
      <c r="AC51" s="42">
        <f t="shared" ca="1" si="20"/>
        <v>31735.964192000003</v>
      </c>
      <c r="AD51" s="42">
        <f t="shared" ca="1" si="6"/>
        <v>5360</v>
      </c>
      <c r="AE51" s="42">
        <f t="shared" ca="1" si="7"/>
        <v>540</v>
      </c>
      <c r="AF51" s="43">
        <f t="shared" ca="1" si="21"/>
        <v>20051.973144000003</v>
      </c>
      <c r="AG51">
        <f t="shared" ca="1" si="22"/>
        <v>0.32285890213704749</v>
      </c>
      <c r="AH51" s="53">
        <f t="shared" ca="1" si="23"/>
        <v>1</v>
      </c>
      <c r="AI51" s="54">
        <f t="shared" ca="1" si="8"/>
        <v>147</v>
      </c>
      <c r="AJ51" s="42">
        <f t="shared" ca="1" si="9"/>
        <v>2887484.1327360007</v>
      </c>
      <c r="AK51" s="42">
        <f t="shared" ca="1" si="24"/>
        <v>33874.841327360009</v>
      </c>
      <c r="AL51" s="42">
        <f t="shared" ca="1" si="10"/>
        <v>5880</v>
      </c>
      <c r="AM51" s="42">
        <f t="shared" ca="1" si="11"/>
        <v>585</v>
      </c>
      <c r="AN51" s="43">
        <f t="shared" ca="1" si="25"/>
        <v>21656.130995520005</v>
      </c>
      <c r="AO51" s="41">
        <f t="shared" ca="1" si="12"/>
        <v>95366.327919360017</v>
      </c>
      <c r="AP51" s="42">
        <f t="shared" ca="1" si="12"/>
        <v>16120</v>
      </c>
      <c r="AQ51" s="42">
        <f t="shared" ca="1" si="12"/>
        <v>1620</v>
      </c>
      <c r="AR51" s="42">
        <f t="shared" ca="1" si="12"/>
        <v>60274.745939520013</v>
      </c>
      <c r="AS51" s="42">
        <f t="shared" ca="1" si="13"/>
        <v>6000</v>
      </c>
      <c r="AT51" s="43">
        <f t="shared" ca="1" si="26"/>
        <v>5000</v>
      </c>
      <c r="AU51" s="48">
        <f t="shared" ca="1" si="27"/>
        <v>6351.5819798400044</v>
      </c>
    </row>
    <row r="52" spans="10:47" x14ac:dyDescent="0.35">
      <c r="J52" s="4" t="s">
        <v>83</v>
      </c>
      <c r="K52" s="9">
        <v>5</v>
      </c>
      <c r="L52" s="9">
        <v>2</v>
      </c>
      <c r="M52" s="11">
        <v>0.03</v>
      </c>
      <c r="N52" s="12">
        <v>3</v>
      </c>
      <c r="O52" s="9">
        <v>1</v>
      </c>
      <c r="P52" s="57">
        <v>1267696.1599999999</v>
      </c>
      <c r="Q52" s="53">
        <f t="shared" ca="1" si="14"/>
        <v>0.44857736885892752</v>
      </c>
      <c r="R52" s="58">
        <f t="shared" ca="1" si="15"/>
        <v>1</v>
      </c>
      <c r="S52" s="54">
        <f t="shared" ca="1" si="0"/>
        <v>1</v>
      </c>
      <c r="T52" s="42">
        <f t="shared" ca="1" si="1"/>
        <v>1369111.8528</v>
      </c>
      <c r="U52" s="42">
        <f t="shared" ca="1" si="16"/>
        <v>18691.118527999999</v>
      </c>
      <c r="V52" s="42">
        <f t="shared" ca="1" si="2"/>
        <v>40</v>
      </c>
      <c r="W52" s="42">
        <f t="shared" ca="1" si="3"/>
        <v>0</v>
      </c>
      <c r="X52" s="43">
        <f t="shared" ca="1" si="17"/>
        <v>10268.338895999999</v>
      </c>
      <c r="Y52" s="60">
        <f t="shared" ca="1" si="18"/>
        <v>0.85696183676670423</v>
      </c>
      <c r="Z52" s="58">
        <f t="shared" ca="1" si="19"/>
        <v>1</v>
      </c>
      <c r="AA52" s="54">
        <f t="shared" ca="1" si="4"/>
        <v>1</v>
      </c>
      <c r="AB52" s="42">
        <f t="shared" ca="1" si="5"/>
        <v>1478640.8010240002</v>
      </c>
      <c r="AC52" s="42">
        <f t="shared" ca="1" si="20"/>
        <v>19786.408010240004</v>
      </c>
      <c r="AD52" s="42">
        <f t="shared" ca="1" si="6"/>
        <v>40</v>
      </c>
      <c r="AE52" s="42">
        <f t="shared" ca="1" si="7"/>
        <v>0</v>
      </c>
      <c r="AF52" s="43">
        <f t="shared" ca="1" si="21"/>
        <v>11089.806007680001</v>
      </c>
      <c r="AG52">
        <f t="shared" ca="1" si="22"/>
        <v>0.70214483653219528</v>
      </c>
      <c r="AH52" s="53">
        <f t="shared" ca="1" si="23"/>
        <v>1</v>
      </c>
      <c r="AI52" s="54">
        <f t="shared" ca="1" si="8"/>
        <v>1</v>
      </c>
      <c r="AJ52" s="42">
        <f t="shared" ca="1" si="9"/>
        <v>1596932.0651059202</v>
      </c>
      <c r="AK52" s="42">
        <f t="shared" ca="1" si="24"/>
        <v>20969.320651059203</v>
      </c>
      <c r="AL52" s="42">
        <f t="shared" ca="1" si="10"/>
        <v>40</v>
      </c>
      <c r="AM52" s="42">
        <f t="shared" ca="1" si="11"/>
        <v>0</v>
      </c>
      <c r="AN52" s="43">
        <f t="shared" ca="1" si="25"/>
        <v>11976.990488294401</v>
      </c>
      <c r="AO52" s="41">
        <f t="shared" ca="1" si="12"/>
        <v>59446.847189299202</v>
      </c>
      <c r="AP52" s="42">
        <f t="shared" ca="1" si="12"/>
        <v>120</v>
      </c>
      <c r="AQ52" s="42">
        <f t="shared" ca="1" si="12"/>
        <v>0</v>
      </c>
      <c r="AR52" s="42">
        <f t="shared" ca="1" si="12"/>
        <v>33335.1353919744</v>
      </c>
      <c r="AS52" s="42">
        <f t="shared" ca="1" si="13"/>
        <v>6000</v>
      </c>
      <c r="AT52" s="43">
        <f t="shared" ca="1" si="26"/>
        <v>5000</v>
      </c>
      <c r="AU52" s="48">
        <f t="shared" ca="1" si="27"/>
        <v>14991.711797324802</v>
      </c>
    </row>
    <row r="53" spans="10:47" x14ac:dyDescent="0.35">
      <c r="J53" s="4" t="s">
        <v>84</v>
      </c>
      <c r="K53" s="9">
        <v>5</v>
      </c>
      <c r="L53" s="9">
        <v>2</v>
      </c>
      <c r="M53" s="11">
        <v>0.03</v>
      </c>
      <c r="N53" s="12">
        <v>3</v>
      </c>
      <c r="O53" s="9">
        <v>15</v>
      </c>
      <c r="P53" s="57">
        <v>1352981.77</v>
      </c>
      <c r="Q53" s="53">
        <f t="shared" ca="1" si="14"/>
        <v>0.40579140088992804</v>
      </c>
      <c r="R53" s="58">
        <f t="shared" ca="1" si="15"/>
        <v>1</v>
      </c>
      <c r="S53" s="54">
        <f t="shared" ca="1" si="0"/>
        <v>17</v>
      </c>
      <c r="T53" s="42">
        <f t="shared" ca="1" si="1"/>
        <v>1461220.3116000001</v>
      </c>
      <c r="U53" s="42">
        <f t="shared" ca="1" si="16"/>
        <v>19612.203116000004</v>
      </c>
      <c r="V53" s="42">
        <f t="shared" ca="1" si="2"/>
        <v>680</v>
      </c>
      <c r="W53" s="42">
        <f t="shared" ca="1" si="3"/>
        <v>90</v>
      </c>
      <c r="X53" s="43">
        <f t="shared" ca="1" si="17"/>
        <v>10959.152337000001</v>
      </c>
      <c r="Y53" s="60">
        <f t="shared" ca="1" si="18"/>
        <v>0.89696657493850052</v>
      </c>
      <c r="Z53" s="58">
        <f t="shared" ca="1" si="19"/>
        <v>1</v>
      </c>
      <c r="AA53" s="54">
        <f t="shared" ca="1" si="4"/>
        <v>19</v>
      </c>
      <c r="AB53" s="42">
        <f t="shared" ca="1" si="5"/>
        <v>1578117.9365280003</v>
      </c>
      <c r="AC53" s="42">
        <f t="shared" ca="1" si="20"/>
        <v>20781.179365280004</v>
      </c>
      <c r="AD53" s="42">
        <f t="shared" ca="1" si="6"/>
        <v>760</v>
      </c>
      <c r="AE53" s="42">
        <f t="shared" ca="1" si="7"/>
        <v>90</v>
      </c>
      <c r="AF53" s="43">
        <f t="shared" ca="1" si="21"/>
        <v>11835.88452396</v>
      </c>
      <c r="AG53">
        <f t="shared" ca="1" si="22"/>
        <v>0.32033665243848652</v>
      </c>
      <c r="AH53" s="53">
        <f t="shared" ca="1" si="23"/>
        <v>1</v>
      </c>
      <c r="AI53" s="54">
        <f t="shared" ca="1" si="8"/>
        <v>21</v>
      </c>
      <c r="AJ53" s="42">
        <f t="shared" ca="1" si="9"/>
        <v>1704367.3714502405</v>
      </c>
      <c r="AK53" s="42">
        <f t="shared" ca="1" si="24"/>
        <v>22043.673714502405</v>
      </c>
      <c r="AL53" s="42">
        <f t="shared" ca="1" si="10"/>
        <v>840</v>
      </c>
      <c r="AM53" s="42">
        <f t="shared" ca="1" si="11"/>
        <v>90</v>
      </c>
      <c r="AN53" s="43">
        <f t="shared" ca="1" si="25"/>
        <v>12782.755285876803</v>
      </c>
      <c r="AO53" s="41">
        <f t="shared" ca="1" si="12"/>
        <v>62437.05619578241</v>
      </c>
      <c r="AP53" s="42">
        <f t="shared" ca="1" si="12"/>
        <v>2280</v>
      </c>
      <c r="AQ53" s="42">
        <f t="shared" ca="1" si="12"/>
        <v>270</v>
      </c>
      <c r="AR53" s="42">
        <f t="shared" ca="1" si="12"/>
        <v>35577.7921468368</v>
      </c>
      <c r="AS53" s="42">
        <f t="shared" ca="1" si="13"/>
        <v>6000</v>
      </c>
      <c r="AT53" s="43">
        <f t="shared" ca="1" si="26"/>
        <v>5000</v>
      </c>
      <c r="AU53" s="48">
        <f t="shared" ca="1" si="27"/>
        <v>13309.26404894561</v>
      </c>
    </row>
    <row r="54" spans="10:47" x14ac:dyDescent="0.35">
      <c r="J54" s="4" t="s">
        <v>85</v>
      </c>
      <c r="K54" s="9">
        <v>4</v>
      </c>
      <c r="L54" s="9">
        <v>2</v>
      </c>
      <c r="M54" s="11">
        <v>0.02</v>
      </c>
      <c r="N54" s="12">
        <v>3</v>
      </c>
      <c r="O54" s="9">
        <v>14</v>
      </c>
      <c r="P54" s="57">
        <v>10782.04</v>
      </c>
      <c r="Q54" s="53">
        <f t="shared" ca="1" si="14"/>
        <v>0.83719428784123651</v>
      </c>
      <c r="R54" s="58">
        <f t="shared" ca="1" si="15"/>
        <v>1</v>
      </c>
      <c r="S54" s="54">
        <f t="shared" ca="1" si="0"/>
        <v>15</v>
      </c>
      <c r="T54" s="42">
        <f t="shared" ca="1" si="1"/>
        <v>11644.603200000001</v>
      </c>
      <c r="U54" s="42">
        <f t="shared" ca="1" si="16"/>
        <v>5116.4460319999998</v>
      </c>
      <c r="V54" s="42">
        <f t="shared" ca="1" si="2"/>
        <v>600</v>
      </c>
      <c r="W54" s="42">
        <f t="shared" ca="1" si="3"/>
        <v>45</v>
      </c>
      <c r="X54" s="43">
        <f t="shared" ca="1" si="17"/>
        <v>58.223016000000008</v>
      </c>
      <c r="Y54" s="60">
        <f t="shared" ca="1" si="18"/>
        <v>0.54591346061386825</v>
      </c>
      <c r="Z54" s="58">
        <f t="shared" ca="1" si="19"/>
        <v>1</v>
      </c>
      <c r="AA54" s="54">
        <f t="shared" ca="1" si="4"/>
        <v>17</v>
      </c>
      <c r="AB54" s="42">
        <f t="shared" ca="1" si="5"/>
        <v>12576.171456000002</v>
      </c>
      <c r="AC54" s="42">
        <f t="shared" ca="1" si="20"/>
        <v>5125.7617145599997</v>
      </c>
      <c r="AD54" s="42">
        <f t="shared" ca="1" si="6"/>
        <v>680</v>
      </c>
      <c r="AE54" s="42">
        <f t="shared" ca="1" si="7"/>
        <v>90</v>
      </c>
      <c r="AF54" s="43">
        <f t="shared" ca="1" si="21"/>
        <v>62.880857280000008</v>
      </c>
      <c r="AG54">
        <f t="shared" ca="1" si="22"/>
        <v>0.22063035770174644</v>
      </c>
      <c r="AH54" s="53">
        <f t="shared" ca="1" si="23"/>
        <v>1</v>
      </c>
      <c r="AI54" s="54">
        <f t="shared" ca="1" si="8"/>
        <v>19</v>
      </c>
      <c r="AJ54" s="42">
        <f t="shared" ca="1" si="9"/>
        <v>13582.265172480003</v>
      </c>
      <c r="AK54" s="42">
        <f t="shared" ca="1" si="24"/>
        <v>5135.8226517248004</v>
      </c>
      <c r="AL54" s="42">
        <f t="shared" ca="1" si="10"/>
        <v>760</v>
      </c>
      <c r="AM54" s="42">
        <f t="shared" ca="1" si="11"/>
        <v>90</v>
      </c>
      <c r="AN54" s="43">
        <f t="shared" ca="1" si="25"/>
        <v>67.91132586240002</v>
      </c>
      <c r="AO54" s="41">
        <f t="shared" ca="1" si="12"/>
        <v>15378.0303982848</v>
      </c>
      <c r="AP54" s="42">
        <f t="shared" ca="1" si="12"/>
        <v>2040</v>
      </c>
      <c r="AQ54" s="42">
        <f t="shared" ca="1" si="12"/>
        <v>225</v>
      </c>
      <c r="AR54" s="42">
        <f t="shared" ca="1" si="12"/>
        <v>189.01519914240004</v>
      </c>
      <c r="AS54" s="42">
        <f t="shared" ca="1" si="13"/>
        <v>6000</v>
      </c>
      <c r="AT54" s="43">
        <f t="shared" ca="1" si="26"/>
        <v>5000</v>
      </c>
      <c r="AU54" s="48">
        <f t="shared" ca="1" si="27"/>
        <v>1924.0151991424009</v>
      </c>
    </row>
    <row r="55" spans="10:47" x14ac:dyDescent="0.35">
      <c r="J55" s="4" t="s">
        <v>86</v>
      </c>
      <c r="K55" s="9">
        <v>5</v>
      </c>
      <c r="L55" s="9">
        <v>3</v>
      </c>
      <c r="M55" s="11">
        <v>0.03</v>
      </c>
      <c r="N55" s="12">
        <v>3</v>
      </c>
      <c r="O55" s="9">
        <v>2</v>
      </c>
      <c r="P55" s="57">
        <v>748.57</v>
      </c>
      <c r="Q55" s="53">
        <f t="shared" ca="1" si="14"/>
        <v>2.7784358479375326E-2</v>
      </c>
      <c r="R55" s="58">
        <f t="shared" ca="1" si="15"/>
        <v>0</v>
      </c>
      <c r="S55" s="54">
        <f t="shared" ca="1" si="0"/>
        <v>0</v>
      </c>
      <c r="T55" s="42">
        <f t="shared" ca="1" si="1"/>
        <v>0</v>
      </c>
      <c r="U55" s="42">
        <f t="shared" ca="1" si="16"/>
        <v>0</v>
      </c>
      <c r="V55" s="42">
        <f t="shared" ca="1" si="2"/>
        <v>0</v>
      </c>
      <c r="W55" s="42">
        <f t="shared" ca="1" si="3"/>
        <v>0</v>
      </c>
      <c r="X55" s="43">
        <f t="shared" ca="1" si="17"/>
        <v>0</v>
      </c>
      <c r="Y55" s="60">
        <f t="shared" ca="1" si="18"/>
        <v>0.15649956733523307</v>
      </c>
      <c r="Z55" s="58">
        <f t="shared" ca="1" si="19"/>
        <v>0</v>
      </c>
      <c r="AA55" s="54">
        <f t="shared" ca="1" si="4"/>
        <v>0</v>
      </c>
      <c r="AB55" s="42">
        <f t="shared" ca="1" si="5"/>
        <v>0</v>
      </c>
      <c r="AC55" s="42">
        <f t="shared" ca="1" si="20"/>
        <v>0</v>
      </c>
      <c r="AD55" s="42">
        <f t="shared" ca="1" si="6"/>
        <v>0</v>
      </c>
      <c r="AE55" s="42">
        <f t="shared" ca="1" si="7"/>
        <v>0</v>
      </c>
      <c r="AF55" s="43">
        <f t="shared" ca="1" si="21"/>
        <v>0</v>
      </c>
      <c r="AG55">
        <f t="shared" ca="1" si="22"/>
        <v>0.82993515621948566</v>
      </c>
      <c r="AH55" s="53">
        <f t="shared" ca="1" si="23"/>
        <v>0</v>
      </c>
      <c r="AI55" s="54">
        <f t="shared" ca="1" si="8"/>
        <v>0</v>
      </c>
      <c r="AJ55" s="42">
        <f t="shared" ca="1" si="9"/>
        <v>0</v>
      </c>
      <c r="AK55" s="42">
        <f t="shared" ca="1" si="24"/>
        <v>0</v>
      </c>
      <c r="AL55" s="42">
        <f t="shared" ca="1" si="10"/>
        <v>0</v>
      </c>
      <c r="AM55" s="42">
        <f t="shared" ca="1" si="11"/>
        <v>0</v>
      </c>
      <c r="AN55" s="43">
        <f t="shared" ca="1" si="25"/>
        <v>0</v>
      </c>
      <c r="AO55" s="41">
        <f t="shared" ca="1" si="12"/>
        <v>0</v>
      </c>
      <c r="AP55" s="42">
        <f t="shared" ca="1" si="12"/>
        <v>0</v>
      </c>
      <c r="AQ55" s="42">
        <f t="shared" ca="1" si="12"/>
        <v>0</v>
      </c>
      <c r="AR55" s="42">
        <f t="shared" ca="1" si="12"/>
        <v>0</v>
      </c>
      <c r="AS55" s="42">
        <f t="shared" ca="1" si="13"/>
        <v>0</v>
      </c>
      <c r="AT55" s="43">
        <f t="shared" ca="1" si="26"/>
        <v>0</v>
      </c>
      <c r="AU55" s="48">
        <f t="shared" ca="1" si="27"/>
        <v>0</v>
      </c>
    </row>
    <row r="56" spans="10:47" x14ac:dyDescent="0.35">
      <c r="J56" s="4" t="s">
        <v>87</v>
      </c>
      <c r="K56" s="9">
        <v>5</v>
      </c>
      <c r="L56" s="9">
        <v>2</v>
      </c>
      <c r="M56" s="11">
        <v>0.03</v>
      </c>
      <c r="N56" s="12">
        <v>3</v>
      </c>
      <c r="O56" s="9">
        <v>1</v>
      </c>
      <c r="P56" s="57">
        <v>1248</v>
      </c>
      <c r="Q56" s="53">
        <f t="shared" ca="1" si="14"/>
        <v>0.10534352272776426</v>
      </c>
      <c r="R56" s="58">
        <f t="shared" ca="1" si="15"/>
        <v>1</v>
      </c>
      <c r="S56" s="54">
        <f t="shared" ca="1" si="0"/>
        <v>1</v>
      </c>
      <c r="T56" s="42">
        <f t="shared" ca="1" si="1"/>
        <v>1347.8400000000001</v>
      </c>
      <c r="U56" s="42">
        <f t="shared" ca="1" si="16"/>
        <v>5013.4784</v>
      </c>
      <c r="V56" s="42">
        <f t="shared" ca="1" si="2"/>
        <v>40</v>
      </c>
      <c r="W56" s="42">
        <f t="shared" ca="1" si="3"/>
        <v>0</v>
      </c>
      <c r="X56" s="43">
        <f t="shared" ca="1" si="17"/>
        <v>10.1088</v>
      </c>
      <c r="Y56" s="60">
        <f t="shared" ca="1" si="18"/>
        <v>0.3386826696067089</v>
      </c>
      <c r="Z56" s="58">
        <f t="shared" ca="1" si="19"/>
        <v>1</v>
      </c>
      <c r="AA56" s="54">
        <f t="shared" ca="1" si="4"/>
        <v>1</v>
      </c>
      <c r="AB56" s="42">
        <f t="shared" ca="1" si="5"/>
        <v>1455.6672000000003</v>
      </c>
      <c r="AC56" s="42">
        <f t="shared" ca="1" si="20"/>
        <v>5014.5566719999997</v>
      </c>
      <c r="AD56" s="42">
        <f t="shared" ca="1" si="6"/>
        <v>40</v>
      </c>
      <c r="AE56" s="42">
        <f t="shared" ca="1" si="7"/>
        <v>0</v>
      </c>
      <c r="AF56" s="43">
        <f t="shared" ca="1" si="21"/>
        <v>10.917504000000003</v>
      </c>
      <c r="AG56">
        <f t="shared" ca="1" si="22"/>
        <v>0.4379344081374148</v>
      </c>
      <c r="AH56" s="53">
        <f t="shared" ca="1" si="23"/>
        <v>1</v>
      </c>
      <c r="AI56" s="54">
        <f t="shared" ca="1" si="8"/>
        <v>1</v>
      </c>
      <c r="AJ56" s="42">
        <f t="shared" ca="1" si="9"/>
        <v>1572.1205760000005</v>
      </c>
      <c r="AK56" s="42">
        <f t="shared" ca="1" si="24"/>
        <v>5015.72120576</v>
      </c>
      <c r="AL56" s="42">
        <f t="shared" ca="1" si="10"/>
        <v>40</v>
      </c>
      <c r="AM56" s="42">
        <f t="shared" ca="1" si="11"/>
        <v>0</v>
      </c>
      <c r="AN56" s="43">
        <f t="shared" ca="1" si="25"/>
        <v>11.790904320000003</v>
      </c>
      <c r="AO56" s="41">
        <f t="shared" ca="1" si="12"/>
        <v>15043.75627776</v>
      </c>
      <c r="AP56" s="42">
        <f t="shared" ca="1" si="12"/>
        <v>120</v>
      </c>
      <c r="AQ56" s="42">
        <f t="shared" ca="1" si="12"/>
        <v>0</v>
      </c>
      <c r="AR56" s="42">
        <f t="shared" ca="1" si="12"/>
        <v>32.817208320000006</v>
      </c>
      <c r="AS56" s="42">
        <f t="shared" ca="1" si="13"/>
        <v>6000</v>
      </c>
      <c r="AT56" s="43">
        <f t="shared" ca="1" si="26"/>
        <v>5000</v>
      </c>
      <c r="AU56" s="48">
        <f t="shared" ca="1" si="27"/>
        <v>3890.939069439999</v>
      </c>
    </row>
    <row r="57" spans="10:47" x14ac:dyDescent="0.35">
      <c r="J57" s="4" t="s">
        <v>88</v>
      </c>
      <c r="K57" s="9">
        <v>7</v>
      </c>
      <c r="L57" s="9">
        <v>3</v>
      </c>
      <c r="M57" s="11">
        <v>0.1</v>
      </c>
      <c r="N57" s="12">
        <v>6</v>
      </c>
      <c r="O57" s="9">
        <v>365</v>
      </c>
      <c r="P57" s="57">
        <v>6288746.8599999994</v>
      </c>
      <c r="Q57" s="53">
        <f t="shared" ca="1" si="14"/>
        <v>0.99366155206072426</v>
      </c>
      <c r="R57" s="58">
        <f t="shared" ca="1" si="15"/>
        <v>1</v>
      </c>
      <c r="S57" s="54">
        <f t="shared" ca="1" si="0"/>
        <v>402</v>
      </c>
      <c r="T57" s="42">
        <f t="shared" ca="1" si="1"/>
        <v>6791846.6087999996</v>
      </c>
      <c r="U57" s="42">
        <f t="shared" ca="1" si="16"/>
        <v>72918.466088000001</v>
      </c>
      <c r="V57" s="42">
        <f t="shared" ca="1" si="2"/>
        <v>16080</v>
      </c>
      <c r="W57" s="42">
        <f t="shared" ca="1" si="3"/>
        <v>1665</v>
      </c>
      <c r="X57" s="43">
        <f t="shared" ca="1" si="17"/>
        <v>339592.33043999999</v>
      </c>
      <c r="Y57" s="60">
        <f t="shared" ca="1" si="18"/>
        <v>3.3538051908437949E-2</v>
      </c>
      <c r="Z57" s="58">
        <f t="shared" ca="1" si="19"/>
        <v>0</v>
      </c>
      <c r="AA57" s="54">
        <f t="shared" ca="1" si="4"/>
        <v>0</v>
      </c>
      <c r="AB57" s="42">
        <f t="shared" ca="1" si="5"/>
        <v>0</v>
      </c>
      <c r="AC57" s="42">
        <f t="shared" ca="1" si="20"/>
        <v>0</v>
      </c>
      <c r="AD57" s="42">
        <f t="shared" ca="1" si="6"/>
        <v>0</v>
      </c>
      <c r="AE57" s="42">
        <f t="shared" ca="1" si="7"/>
        <v>0</v>
      </c>
      <c r="AF57" s="43">
        <f t="shared" ca="1" si="21"/>
        <v>0</v>
      </c>
      <c r="AG57">
        <f t="shared" ca="1" si="22"/>
        <v>0.4460804745532907</v>
      </c>
      <c r="AH57" s="53">
        <f t="shared" ca="1" si="23"/>
        <v>0</v>
      </c>
      <c r="AI57" s="54">
        <f t="shared" ca="1" si="8"/>
        <v>0</v>
      </c>
      <c r="AJ57" s="42">
        <f t="shared" ca="1" si="9"/>
        <v>0</v>
      </c>
      <c r="AK57" s="42">
        <f t="shared" ca="1" si="24"/>
        <v>0</v>
      </c>
      <c r="AL57" s="42">
        <f t="shared" ca="1" si="10"/>
        <v>0</v>
      </c>
      <c r="AM57" s="42">
        <f t="shared" ca="1" si="11"/>
        <v>0</v>
      </c>
      <c r="AN57" s="43">
        <f t="shared" ca="1" si="25"/>
        <v>0</v>
      </c>
      <c r="AO57" s="41">
        <f t="shared" ca="1" si="12"/>
        <v>72918.466088000001</v>
      </c>
      <c r="AP57" s="42">
        <f t="shared" ca="1" si="12"/>
        <v>16080</v>
      </c>
      <c r="AQ57" s="42">
        <f t="shared" ca="1" si="12"/>
        <v>1665</v>
      </c>
      <c r="AR57" s="42">
        <f t="shared" ca="1" si="12"/>
        <v>339592.33043999999</v>
      </c>
      <c r="AS57" s="42">
        <f t="shared" ca="1" si="13"/>
        <v>3000</v>
      </c>
      <c r="AT57" s="43">
        <f t="shared" ca="1" si="26"/>
        <v>7000</v>
      </c>
      <c r="AU57" s="48">
        <f t="shared" ca="1" si="27"/>
        <v>-294418.864352</v>
      </c>
    </row>
    <row r="58" spans="10:47" x14ac:dyDescent="0.35">
      <c r="J58" s="4" t="s">
        <v>89</v>
      </c>
      <c r="K58" s="9">
        <v>4</v>
      </c>
      <c r="L58" s="9">
        <v>2</v>
      </c>
      <c r="M58" s="11">
        <v>0.02</v>
      </c>
      <c r="N58" s="12">
        <v>3</v>
      </c>
      <c r="O58" s="9">
        <v>2</v>
      </c>
      <c r="P58" s="57">
        <v>443934.18</v>
      </c>
      <c r="Q58" s="53">
        <f t="shared" ca="1" si="14"/>
        <v>0.6062909442470199</v>
      </c>
      <c r="R58" s="58">
        <f t="shared" ca="1" si="15"/>
        <v>1</v>
      </c>
      <c r="S58" s="54">
        <f t="shared" ca="1" si="0"/>
        <v>2</v>
      </c>
      <c r="T58" s="42">
        <f t="shared" ca="1" si="1"/>
        <v>479448.91440000001</v>
      </c>
      <c r="U58" s="42">
        <f t="shared" ca="1" si="16"/>
        <v>9794.4891439999992</v>
      </c>
      <c r="V58" s="42">
        <f t="shared" ca="1" si="2"/>
        <v>80</v>
      </c>
      <c r="W58" s="42">
        <f t="shared" ca="1" si="3"/>
        <v>0</v>
      </c>
      <c r="X58" s="43">
        <f t="shared" ca="1" si="17"/>
        <v>2397.2445720000001</v>
      </c>
      <c r="Y58" s="60">
        <f t="shared" ca="1" si="18"/>
        <v>8.398872057573803E-2</v>
      </c>
      <c r="Z58" s="58">
        <f t="shared" ca="1" si="19"/>
        <v>0</v>
      </c>
      <c r="AA58" s="54">
        <f t="shared" ca="1" si="4"/>
        <v>0</v>
      </c>
      <c r="AB58" s="42">
        <f t="shared" ca="1" si="5"/>
        <v>0</v>
      </c>
      <c r="AC58" s="42">
        <f t="shared" ca="1" si="20"/>
        <v>0</v>
      </c>
      <c r="AD58" s="42">
        <f t="shared" ca="1" si="6"/>
        <v>0</v>
      </c>
      <c r="AE58" s="42">
        <f t="shared" ca="1" si="7"/>
        <v>0</v>
      </c>
      <c r="AF58" s="43">
        <f t="shared" ca="1" si="21"/>
        <v>0</v>
      </c>
      <c r="AG58">
        <f t="shared" ca="1" si="22"/>
        <v>0.80804394022079618</v>
      </c>
      <c r="AH58" s="53">
        <f t="shared" ca="1" si="23"/>
        <v>0</v>
      </c>
      <c r="AI58" s="54">
        <f t="shared" ca="1" si="8"/>
        <v>0</v>
      </c>
      <c r="AJ58" s="42">
        <f t="shared" ca="1" si="9"/>
        <v>0</v>
      </c>
      <c r="AK58" s="42">
        <f t="shared" ca="1" si="24"/>
        <v>0</v>
      </c>
      <c r="AL58" s="42">
        <f t="shared" ca="1" si="10"/>
        <v>0</v>
      </c>
      <c r="AM58" s="42">
        <f t="shared" ca="1" si="11"/>
        <v>0</v>
      </c>
      <c r="AN58" s="43">
        <f t="shared" ca="1" si="25"/>
        <v>0</v>
      </c>
      <c r="AO58" s="41">
        <f t="shared" ca="1" si="12"/>
        <v>9794.4891439999992</v>
      </c>
      <c r="AP58" s="42">
        <f t="shared" ca="1" si="12"/>
        <v>80</v>
      </c>
      <c r="AQ58" s="42">
        <f t="shared" ca="1" si="12"/>
        <v>0</v>
      </c>
      <c r="AR58" s="42">
        <f t="shared" ca="1" si="12"/>
        <v>2397.2445720000001</v>
      </c>
      <c r="AS58" s="42">
        <f t="shared" ca="1" si="13"/>
        <v>2000</v>
      </c>
      <c r="AT58" s="43">
        <f t="shared" ca="1" si="26"/>
        <v>5000</v>
      </c>
      <c r="AU58" s="48">
        <f t="shared" ca="1" si="27"/>
        <v>317.24457199999961</v>
      </c>
    </row>
    <row r="59" spans="10:47" x14ac:dyDescent="0.35">
      <c r="J59" s="4" t="s">
        <v>90</v>
      </c>
      <c r="K59" s="9">
        <v>7</v>
      </c>
      <c r="L59" s="9">
        <v>3</v>
      </c>
      <c r="M59" s="11">
        <v>0.1</v>
      </c>
      <c r="N59" s="12">
        <v>6</v>
      </c>
      <c r="O59" s="9">
        <v>142</v>
      </c>
      <c r="P59" s="57">
        <v>2172617.27</v>
      </c>
      <c r="Q59" s="53">
        <f t="shared" ca="1" si="14"/>
        <v>0.3454632963339056</v>
      </c>
      <c r="R59" s="58">
        <f t="shared" ca="1" si="15"/>
        <v>1</v>
      </c>
      <c r="S59" s="54">
        <f t="shared" ca="1" si="0"/>
        <v>156</v>
      </c>
      <c r="T59" s="42">
        <f t="shared" ca="1" si="1"/>
        <v>2346426.6516</v>
      </c>
      <c r="U59" s="42">
        <f t="shared" ca="1" si="16"/>
        <v>28464.266516</v>
      </c>
      <c r="V59" s="42">
        <f t="shared" ca="1" si="2"/>
        <v>6240</v>
      </c>
      <c r="W59" s="42">
        <f t="shared" ca="1" si="3"/>
        <v>630</v>
      </c>
      <c r="X59" s="43">
        <f t="shared" ca="1" si="17"/>
        <v>117321.33258</v>
      </c>
      <c r="Y59" s="60">
        <f t="shared" ca="1" si="18"/>
        <v>0.25175514414610001</v>
      </c>
      <c r="Z59" s="58">
        <f t="shared" ca="1" si="19"/>
        <v>1</v>
      </c>
      <c r="AA59" s="54">
        <f t="shared" ca="1" si="4"/>
        <v>172</v>
      </c>
      <c r="AB59" s="42">
        <f t="shared" ca="1" si="5"/>
        <v>2534140.7837280002</v>
      </c>
      <c r="AC59" s="42">
        <f t="shared" ca="1" si="20"/>
        <v>30341.407837280003</v>
      </c>
      <c r="AD59" s="42">
        <f t="shared" ca="1" si="6"/>
        <v>6880</v>
      </c>
      <c r="AE59" s="42">
        <f t="shared" ca="1" si="7"/>
        <v>720</v>
      </c>
      <c r="AF59" s="43">
        <f t="shared" ca="1" si="21"/>
        <v>126707.03918640001</v>
      </c>
      <c r="AG59">
        <f t="shared" ca="1" si="22"/>
        <v>4.7961859501364223E-2</v>
      </c>
      <c r="AH59" s="53">
        <f t="shared" ca="1" si="23"/>
        <v>0</v>
      </c>
      <c r="AI59" s="54">
        <f t="shared" ca="1" si="8"/>
        <v>0</v>
      </c>
      <c r="AJ59" s="42">
        <f t="shared" ca="1" si="9"/>
        <v>0</v>
      </c>
      <c r="AK59" s="42">
        <f t="shared" ca="1" si="24"/>
        <v>0</v>
      </c>
      <c r="AL59" s="42">
        <f t="shared" ca="1" si="10"/>
        <v>0</v>
      </c>
      <c r="AM59" s="42">
        <f t="shared" ca="1" si="11"/>
        <v>0</v>
      </c>
      <c r="AN59" s="43">
        <f t="shared" ca="1" si="25"/>
        <v>0</v>
      </c>
      <c r="AO59" s="41">
        <f t="shared" ca="1" si="12"/>
        <v>58805.674353280003</v>
      </c>
      <c r="AP59" s="42">
        <f t="shared" ca="1" si="12"/>
        <v>13120</v>
      </c>
      <c r="AQ59" s="42">
        <f t="shared" ca="1" si="12"/>
        <v>1350</v>
      </c>
      <c r="AR59" s="42">
        <f t="shared" ca="1" si="12"/>
        <v>244028.3717664</v>
      </c>
      <c r="AS59" s="42">
        <f t="shared" ca="1" si="13"/>
        <v>6000</v>
      </c>
      <c r="AT59" s="43">
        <f t="shared" ca="1" si="26"/>
        <v>7000</v>
      </c>
      <c r="AU59" s="48">
        <f t="shared" ca="1" si="27"/>
        <v>-212692.69741312001</v>
      </c>
    </row>
    <row r="60" spans="10:47" x14ac:dyDescent="0.35">
      <c r="J60" s="4" t="s">
        <v>91</v>
      </c>
      <c r="K60" s="9">
        <v>7</v>
      </c>
      <c r="L60" s="9">
        <v>2</v>
      </c>
      <c r="M60" s="11">
        <v>0.1</v>
      </c>
      <c r="N60" s="12">
        <v>6</v>
      </c>
      <c r="O60" s="9">
        <v>15</v>
      </c>
      <c r="P60" s="57">
        <v>885160.05</v>
      </c>
      <c r="Q60" s="53">
        <f t="shared" ca="1" si="14"/>
        <v>0.85973243160916102</v>
      </c>
      <c r="R60" s="58">
        <f t="shared" ca="1" si="15"/>
        <v>1</v>
      </c>
      <c r="S60" s="54">
        <f t="shared" ca="1" si="0"/>
        <v>17</v>
      </c>
      <c r="T60" s="42">
        <f t="shared" ca="1" si="1"/>
        <v>955972.85400000017</v>
      </c>
      <c r="U60" s="42">
        <f t="shared" ca="1" si="16"/>
        <v>14559.728540000002</v>
      </c>
      <c r="V60" s="42">
        <f t="shared" ca="1" si="2"/>
        <v>680</v>
      </c>
      <c r="W60" s="42">
        <f t="shared" ca="1" si="3"/>
        <v>90</v>
      </c>
      <c r="X60" s="43">
        <f t="shared" ca="1" si="17"/>
        <v>47798.642700000004</v>
      </c>
      <c r="Y60" s="60">
        <f t="shared" ca="1" si="18"/>
        <v>0.12869849222352858</v>
      </c>
      <c r="Z60" s="58">
        <f t="shared" ca="1" si="19"/>
        <v>1</v>
      </c>
      <c r="AA60" s="54">
        <f t="shared" ca="1" si="4"/>
        <v>19</v>
      </c>
      <c r="AB60" s="42">
        <f t="shared" ca="1" si="5"/>
        <v>1032450.6823200003</v>
      </c>
      <c r="AC60" s="42">
        <f t="shared" ca="1" si="20"/>
        <v>15324.506823200003</v>
      </c>
      <c r="AD60" s="42">
        <f t="shared" ca="1" si="6"/>
        <v>760</v>
      </c>
      <c r="AE60" s="42">
        <f t="shared" ca="1" si="7"/>
        <v>90</v>
      </c>
      <c r="AF60" s="43">
        <f t="shared" ca="1" si="21"/>
        <v>51622.534116000017</v>
      </c>
      <c r="AG60">
        <f t="shared" ca="1" si="22"/>
        <v>0.4387841870344904</v>
      </c>
      <c r="AH60" s="53">
        <f t="shared" ca="1" si="23"/>
        <v>1</v>
      </c>
      <c r="AI60" s="54">
        <f t="shared" ca="1" si="8"/>
        <v>21</v>
      </c>
      <c r="AJ60" s="42">
        <f t="shared" ca="1" si="9"/>
        <v>1115046.7369056004</v>
      </c>
      <c r="AK60" s="42">
        <f t="shared" ca="1" si="24"/>
        <v>16150.467369056005</v>
      </c>
      <c r="AL60" s="42">
        <f t="shared" ca="1" si="10"/>
        <v>840</v>
      </c>
      <c r="AM60" s="42">
        <f t="shared" ca="1" si="11"/>
        <v>90</v>
      </c>
      <c r="AN60" s="43">
        <f t="shared" ca="1" si="25"/>
        <v>55752.33684528002</v>
      </c>
      <c r="AO60" s="41">
        <f t="shared" ca="1" si="12"/>
        <v>46034.70273225601</v>
      </c>
      <c r="AP60" s="42">
        <f t="shared" ca="1" si="12"/>
        <v>2280</v>
      </c>
      <c r="AQ60" s="42">
        <f t="shared" ca="1" si="12"/>
        <v>270</v>
      </c>
      <c r="AR60" s="42">
        <f t="shared" ca="1" si="12"/>
        <v>155173.51366128004</v>
      </c>
      <c r="AS60" s="42">
        <f t="shared" ca="1" si="13"/>
        <v>6000</v>
      </c>
      <c r="AT60" s="43">
        <f t="shared" ca="1" si="26"/>
        <v>5000</v>
      </c>
      <c r="AU60" s="48">
        <f t="shared" ca="1" si="27"/>
        <v>-122688.81092902404</v>
      </c>
    </row>
    <row r="61" spans="10:47" x14ac:dyDescent="0.35">
      <c r="J61" s="4" t="s">
        <v>92</v>
      </c>
      <c r="K61" s="9">
        <v>5</v>
      </c>
      <c r="L61" s="9">
        <v>1</v>
      </c>
      <c r="M61" s="11">
        <v>0.03</v>
      </c>
      <c r="N61" s="12">
        <v>3</v>
      </c>
      <c r="O61" s="9">
        <v>1</v>
      </c>
      <c r="P61" s="57">
        <v>636328.42000000004</v>
      </c>
      <c r="Q61" s="53">
        <f t="shared" ca="1" si="14"/>
        <v>0.58218898190339552</v>
      </c>
      <c r="R61" s="58">
        <f t="shared" ca="1" si="15"/>
        <v>1</v>
      </c>
      <c r="S61" s="54">
        <f t="shared" ca="1" si="0"/>
        <v>1</v>
      </c>
      <c r="T61" s="42">
        <f t="shared" ca="1" si="1"/>
        <v>687234.69360000012</v>
      </c>
      <c r="U61" s="42">
        <f t="shared" ca="1" si="16"/>
        <v>11872.346936000002</v>
      </c>
      <c r="V61" s="42">
        <f t="shared" ca="1" si="2"/>
        <v>40</v>
      </c>
      <c r="W61" s="42">
        <f t="shared" ca="1" si="3"/>
        <v>0</v>
      </c>
      <c r="X61" s="43">
        <f t="shared" ca="1" si="17"/>
        <v>5154.2602020000004</v>
      </c>
      <c r="Y61" s="60">
        <f t="shared" ca="1" si="18"/>
        <v>0.84207746699753372</v>
      </c>
      <c r="Z61" s="58">
        <f t="shared" ca="1" si="19"/>
        <v>1</v>
      </c>
      <c r="AA61" s="54">
        <f t="shared" ca="1" si="4"/>
        <v>1</v>
      </c>
      <c r="AB61" s="42">
        <f t="shared" ca="1" si="5"/>
        <v>742213.46908800013</v>
      </c>
      <c r="AC61" s="42">
        <f t="shared" ca="1" si="20"/>
        <v>12422.134690880001</v>
      </c>
      <c r="AD61" s="42">
        <f t="shared" ca="1" si="6"/>
        <v>40</v>
      </c>
      <c r="AE61" s="42">
        <f t="shared" ca="1" si="7"/>
        <v>0</v>
      </c>
      <c r="AF61" s="43">
        <f t="shared" ca="1" si="21"/>
        <v>5566.6010181600004</v>
      </c>
      <c r="AG61">
        <f t="shared" ca="1" si="22"/>
        <v>0.36951274476866092</v>
      </c>
      <c r="AH61" s="53">
        <f t="shared" ca="1" si="23"/>
        <v>1</v>
      </c>
      <c r="AI61" s="54">
        <f t="shared" ca="1" si="8"/>
        <v>1</v>
      </c>
      <c r="AJ61" s="42">
        <f t="shared" ca="1" si="9"/>
        <v>801590.54661504016</v>
      </c>
      <c r="AK61" s="42">
        <f t="shared" ca="1" si="24"/>
        <v>13015.905466150401</v>
      </c>
      <c r="AL61" s="42">
        <f t="shared" ca="1" si="10"/>
        <v>40</v>
      </c>
      <c r="AM61" s="42">
        <f t="shared" ca="1" si="11"/>
        <v>0</v>
      </c>
      <c r="AN61" s="43">
        <f t="shared" ca="1" si="25"/>
        <v>6011.9290996128011</v>
      </c>
      <c r="AO61" s="41">
        <f t="shared" ca="1" si="12"/>
        <v>37310.387093030404</v>
      </c>
      <c r="AP61" s="42">
        <f t="shared" ca="1" si="12"/>
        <v>120</v>
      </c>
      <c r="AQ61" s="42">
        <f t="shared" ca="1" si="12"/>
        <v>0</v>
      </c>
      <c r="AR61" s="42">
        <f t="shared" ca="1" si="12"/>
        <v>16732.790319772801</v>
      </c>
      <c r="AS61" s="42">
        <f t="shared" ca="1" si="13"/>
        <v>4500</v>
      </c>
      <c r="AT61" s="43">
        <f t="shared" ca="1" si="26"/>
        <v>2000</v>
      </c>
      <c r="AU61" s="48">
        <f t="shared" ca="1" si="27"/>
        <v>13957.596773257603</v>
      </c>
    </row>
    <row r="62" spans="10:47" x14ac:dyDescent="0.35">
      <c r="J62" s="4" t="s">
        <v>93</v>
      </c>
      <c r="K62" s="9">
        <v>5</v>
      </c>
      <c r="L62" s="9">
        <v>2</v>
      </c>
      <c r="M62" s="11">
        <v>0.03</v>
      </c>
      <c r="N62" s="12">
        <v>3</v>
      </c>
      <c r="O62" s="9">
        <v>3</v>
      </c>
      <c r="P62" s="57">
        <v>130603.68</v>
      </c>
      <c r="Q62" s="53">
        <f t="shared" ca="1" si="14"/>
        <v>0.98550370189917491</v>
      </c>
      <c r="R62" s="58">
        <f t="shared" ca="1" si="15"/>
        <v>1</v>
      </c>
      <c r="S62" s="54">
        <f t="shared" ca="1" si="0"/>
        <v>3</v>
      </c>
      <c r="T62" s="42">
        <f t="shared" ca="1" si="1"/>
        <v>141051.97440000001</v>
      </c>
      <c r="U62" s="42">
        <f t="shared" ca="1" si="16"/>
        <v>6410.5197440000002</v>
      </c>
      <c r="V62" s="42">
        <f t="shared" ca="1" si="2"/>
        <v>120</v>
      </c>
      <c r="W62" s="42">
        <f t="shared" ca="1" si="3"/>
        <v>0</v>
      </c>
      <c r="X62" s="43">
        <f t="shared" ca="1" si="17"/>
        <v>1057.8898079999999</v>
      </c>
      <c r="Y62" s="60">
        <f t="shared" ca="1" si="18"/>
        <v>0.63583160589502019</v>
      </c>
      <c r="Z62" s="58">
        <f t="shared" ca="1" si="19"/>
        <v>1</v>
      </c>
      <c r="AA62" s="54">
        <f t="shared" ca="1" si="4"/>
        <v>3</v>
      </c>
      <c r="AB62" s="42">
        <f t="shared" ca="1" si="5"/>
        <v>152336.13235200002</v>
      </c>
      <c r="AC62" s="42">
        <f t="shared" ca="1" si="20"/>
        <v>6523.36132352</v>
      </c>
      <c r="AD62" s="42">
        <f t="shared" ca="1" si="6"/>
        <v>120</v>
      </c>
      <c r="AE62" s="42">
        <f t="shared" ca="1" si="7"/>
        <v>0</v>
      </c>
      <c r="AF62" s="43">
        <f t="shared" ca="1" si="21"/>
        <v>1142.52099264</v>
      </c>
      <c r="AG62">
        <f t="shared" ca="1" si="22"/>
        <v>0.37994800966315034</v>
      </c>
      <c r="AH62" s="53">
        <f t="shared" ca="1" si="23"/>
        <v>1</v>
      </c>
      <c r="AI62" s="54">
        <f t="shared" ca="1" si="8"/>
        <v>3</v>
      </c>
      <c r="AJ62" s="42">
        <f t="shared" ca="1" si="9"/>
        <v>164523.02294016004</v>
      </c>
      <c r="AK62" s="42">
        <f t="shared" ca="1" si="24"/>
        <v>6645.2302294016008</v>
      </c>
      <c r="AL62" s="42">
        <f t="shared" ca="1" si="10"/>
        <v>120</v>
      </c>
      <c r="AM62" s="42">
        <f t="shared" ca="1" si="11"/>
        <v>0</v>
      </c>
      <c r="AN62" s="43">
        <f t="shared" ca="1" si="25"/>
        <v>1233.9226720512002</v>
      </c>
      <c r="AO62" s="41">
        <f t="shared" ca="1" si="12"/>
        <v>19579.111296921601</v>
      </c>
      <c r="AP62" s="42">
        <f t="shared" ca="1" si="12"/>
        <v>360</v>
      </c>
      <c r="AQ62" s="42">
        <f t="shared" ca="1" si="12"/>
        <v>0</v>
      </c>
      <c r="AR62" s="42">
        <f t="shared" ca="1" si="12"/>
        <v>3434.3334726911999</v>
      </c>
      <c r="AS62" s="42">
        <f t="shared" ca="1" si="13"/>
        <v>6000</v>
      </c>
      <c r="AT62" s="43">
        <f t="shared" ca="1" si="26"/>
        <v>5000</v>
      </c>
      <c r="AU62" s="48">
        <f t="shared" ca="1" si="27"/>
        <v>4784.7778242304012</v>
      </c>
    </row>
    <row r="63" spans="10:47" x14ac:dyDescent="0.35">
      <c r="J63" s="4" t="s">
        <v>94</v>
      </c>
      <c r="K63" s="9">
        <v>6</v>
      </c>
      <c r="L63" s="9">
        <v>1</v>
      </c>
      <c r="M63" s="11">
        <v>0.05</v>
      </c>
      <c r="N63" s="12">
        <v>4</v>
      </c>
      <c r="O63" s="9">
        <v>22</v>
      </c>
      <c r="P63" s="57">
        <v>3438848.67</v>
      </c>
      <c r="Q63" s="53">
        <f t="shared" ca="1" si="14"/>
        <v>0.19835386854300774</v>
      </c>
      <c r="R63" s="58">
        <f t="shared" ca="1" si="15"/>
        <v>1</v>
      </c>
      <c r="S63" s="54">
        <f t="shared" ca="1" si="0"/>
        <v>24</v>
      </c>
      <c r="T63" s="42">
        <f t="shared" ca="1" si="1"/>
        <v>3713956.5636</v>
      </c>
      <c r="U63" s="42">
        <f t="shared" ca="1" si="16"/>
        <v>42139.565635999999</v>
      </c>
      <c r="V63" s="42">
        <f t="shared" ca="1" si="2"/>
        <v>960</v>
      </c>
      <c r="W63" s="42">
        <f t="shared" ca="1" si="3"/>
        <v>90</v>
      </c>
      <c r="X63" s="43">
        <f t="shared" ca="1" si="17"/>
        <v>61899.276060000004</v>
      </c>
      <c r="Y63" s="60">
        <f t="shared" ca="1" si="18"/>
        <v>0.94834276960061803</v>
      </c>
      <c r="Z63" s="58">
        <f t="shared" ca="1" si="19"/>
        <v>1</v>
      </c>
      <c r="AA63" s="54">
        <f t="shared" ca="1" si="4"/>
        <v>26</v>
      </c>
      <c r="AB63" s="42">
        <f t="shared" ca="1" si="5"/>
        <v>4011073.0886880001</v>
      </c>
      <c r="AC63" s="42">
        <f t="shared" ca="1" si="20"/>
        <v>45110.730886880003</v>
      </c>
      <c r="AD63" s="42">
        <f t="shared" ca="1" si="6"/>
        <v>1040</v>
      </c>
      <c r="AE63" s="42">
        <f t="shared" ca="1" si="7"/>
        <v>90</v>
      </c>
      <c r="AF63" s="43">
        <f t="shared" ca="1" si="21"/>
        <v>66851.218144800005</v>
      </c>
      <c r="AG63">
        <f t="shared" ca="1" si="22"/>
        <v>0.32955980974165111</v>
      </c>
      <c r="AH63" s="53">
        <f t="shared" ca="1" si="23"/>
        <v>1</v>
      </c>
      <c r="AI63" s="54">
        <f t="shared" ca="1" si="8"/>
        <v>29</v>
      </c>
      <c r="AJ63" s="42">
        <f t="shared" ca="1" si="9"/>
        <v>4331958.9357830407</v>
      </c>
      <c r="AK63" s="42">
        <f t="shared" ca="1" si="24"/>
        <v>48319.589357830409</v>
      </c>
      <c r="AL63" s="42">
        <f t="shared" ca="1" si="10"/>
        <v>1160</v>
      </c>
      <c r="AM63" s="42">
        <f t="shared" ca="1" si="11"/>
        <v>135</v>
      </c>
      <c r="AN63" s="43">
        <f t="shared" ca="1" si="25"/>
        <v>72199.315596384011</v>
      </c>
      <c r="AO63" s="41">
        <f t="shared" ca="1" si="12"/>
        <v>135569.88588071041</v>
      </c>
      <c r="AP63" s="42">
        <f t="shared" ca="1" si="12"/>
        <v>3160</v>
      </c>
      <c r="AQ63" s="42">
        <f t="shared" ca="1" si="12"/>
        <v>315</v>
      </c>
      <c r="AR63" s="42">
        <f t="shared" ca="1" si="12"/>
        <v>200949.80980118402</v>
      </c>
      <c r="AS63" s="42">
        <f t="shared" ca="1" si="13"/>
        <v>4500</v>
      </c>
      <c r="AT63" s="43">
        <f t="shared" ca="1" si="26"/>
        <v>2000</v>
      </c>
      <c r="AU63" s="48">
        <f t="shared" ca="1" si="27"/>
        <v>-75354.923920473608</v>
      </c>
    </row>
    <row r="64" spans="10:47" x14ac:dyDescent="0.35">
      <c r="J64" s="4" t="s">
        <v>95</v>
      </c>
      <c r="K64" s="9">
        <v>5</v>
      </c>
      <c r="L64" s="9">
        <v>2</v>
      </c>
      <c r="M64" s="11">
        <v>0.03</v>
      </c>
      <c r="N64" s="12">
        <v>3</v>
      </c>
      <c r="O64" s="9">
        <v>21</v>
      </c>
      <c r="P64" s="57">
        <v>89.62</v>
      </c>
      <c r="Q64" s="53">
        <f t="shared" ca="1" si="14"/>
        <v>0.33680810874169131</v>
      </c>
      <c r="R64" s="58">
        <f t="shared" ca="1" si="15"/>
        <v>1</v>
      </c>
      <c r="S64" s="54">
        <f t="shared" ca="1" si="0"/>
        <v>23</v>
      </c>
      <c r="T64" s="42">
        <f t="shared" ca="1" si="1"/>
        <v>96.789600000000007</v>
      </c>
      <c r="U64" s="42">
        <f t="shared" ca="1" si="16"/>
        <v>5000.9678960000001</v>
      </c>
      <c r="V64" s="42">
        <f t="shared" ca="1" si="2"/>
        <v>920</v>
      </c>
      <c r="W64" s="42">
        <f t="shared" ca="1" si="3"/>
        <v>90</v>
      </c>
      <c r="X64" s="43">
        <f t="shared" ca="1" si="17"/>
        <v>0.72592200000000007</v>
      </c>
      <c r="Y64" s="60">
        <f t="shared" ca="1" si="18"/>
        <v>0.28882097951617502</v>
      </c>
      <c r="Z64" s="58">
        <f t="shared" ca="1" si="19"/>
        <v>1</v>
      </c>
      <c r="AA64" s="54">
        <f t="shared" ca="1" si="4"/>
        <v>25</v>
      </c>
      <c r="AB64" s="42">
        <f t="shared" ca="1" si="5"/>
        <v>104.53276800000002</v>
      </c>
      <c r="AC64" s="42">
        <f t="shared" ca="1" si="20"/>
        <v>5001.0453276799999</v>
      </c>
      <c r="AD64" s="42">
        <f t="shared" ca="1" si="6"/>
        <v>1000</v>
      </c>
      <c r="AE64" s="42">
        <f t="shared" ca="1" si="7"/>
        <v>90</v>
      </c>
      <c r="AF64" s="43">
        <f t="shared" ca="1" si="21"/>
        <v>0.78399576000000015</v>
      </c>
      <c r="AG64">
        <f t="shared" ca="1" si="22"/>
        <v>0.69040124016343962</v>
      </c>
      <c r="AH64" s="53">
        <f t="shared" ca="1" si="23"/>
        <v>1</v>
      </c>
      <c r="AI64" s="54">
        <f t="shared" ca="1" si="8"/>
        <v>28</v>
      </c>
      <c r="AJ64" s="42">
        <f t="shared" ca="1" si="9"/>
        <v>112.89538944000003</v>
      </c>
      <c r="AK64" s="42">
        <f t="shared" ca="1" si="24"/>
        <v>5001.1289538944002</v>
      </c>
      <c r="AL64" s="42">
        <f t="shared" ca="1" si="10"/>
        <v>1120</v>
      </c>
      <c r="AM64" s="42">
        <f t="shared" ca="1" si="11"/>
        <v>135</v>
      </c>
      <c r="AN64" s="43">
        <f t="shared" ca="1" si="25"/>
        <v>0.84671542080000017</v>
      </c>
      <c r="AO64" s="41">
        <f t="shared" ca="1" si="12"/>
        <v>15003.1421775744</v>
      </c>
      <c r="AP64" s="42">
        <f t="shared" ca="1" si="12"/>
        <v>3040</v>
      </c>
      <c r="AQ64" s="42">
        <f t="shared" ca="1" si="12"/>
        <v>315</v>
      </c>
      <c r="AR64" s="42">
        <f t="shared" ca="1" si="12"/>
        <v>2.3566331808000003</v>
      </c>
      <c r="AS64" s="42">
        <f t="shared" ca="1" si="13"/>
        <v>6000</v>
      </c>
      <c r="AT64" s="43">
        <f t="shared" ca="1" si="26"/>
        <v>5000</v>
      </c>
      <c r="AU64" s="48">
        <f t="shared" ca="1" si="27"/>
        <v>645.7855443936005</v>
      </c>
    </row>
    <row r="65" spans="10:47" x14ac:dyDescent="0.35">
      <c r="J65" s="4" t="s">
        <v>96</v>
      </c>
      <c r="K65" s="9">
        <v>4</v>
      </c>
      <c r="L65" s="9">
        <v>2</v>
      </c>
      <c r="M65" s="11">
        <v>0.02</v>
      </c>
      <c r="N65" s="12">
        <v>3</v>
      </c>
      <c r="O65" s="9">
        <v>3</v>
      </c>
      <c r="P65" s="57">
        <v>2342.4699999999998</v>
      </c>
      <c r="Q65" s="53">
        <f t="shared" ca="1" si="14"/>
        <v>0.93296498618239143</v>
      </c>
      <c r="R65" s="58">
        <f t="shared" ca="1" si="15"/>
        <v>1</v>
      </c>
      <c r="S65" s="54">
        <f t="shared" ca="1" si="0"/>
        <v>3</v>
      </c>
      <c r="T65" s="42">
        <f t="shared" ca="1" si="1"/>
        <v>2529.8676</v>
      </c>
      <c r="U65" s="42">
        <f t="shared" ca="1" si="16"/>
        <v>5025.2986760000003</v>
      </c>
      <c r="V65" s="42">
        <f t="shared" ca="1" si="2"/>
        <v>120</v>
      </c>
      <c r="W65" s="42">
        <f t="shared" ca="1" si="3"/>
        <v>0</v>
      </c>
      <c r="X65" s="43">
        <f t="shared" ca="1" si="17"/>
        <v>12.649338</v>
      </c>
      <c r="Y65" s="60">
        <f t="shared" ca="1" si="18"/>
        <v>0.67609406330666411</v>
      </c>
      <c r="Z65" s="58">
        <f t="shared" ca="1" si="19"/>
        <v>1</v>
      </c>
      <c r="AA65" s="54">
        <f t="shared" ca="1" si="4"/>
        <v>3</v>
      </c>
      <c r="AB65" s="42">
        <f t="shared" ca="1" si="5"/>
        <v>2732.257008</v>
      </c>
      <c r="AC65" s="42">
        <f t="shared" ca="1" si="20"/>
        <v>5027.3225700800003</v>
      </c>
      <c r="AD65" s="42">
        <f t="shared" ca="1" si="6"/>
        <v>120</v>
      </c>
      <c r="AE65" s="42">
        <f t="shared" ca="1" si="7"/>
        <v>0</v>
      </c>
      <c r="AF65" s="43">
        <f t="shared" ca="1" si="21"/>
        <v>13.661285040000001</v>
      </c>
      <c r="AG65">
        <f t="shared" ca="1" si="22"/>
        <v>0.16444523134107669</v>
      </c>
      <c r="AH65" s="53">
        <f t="shared" ca="1" si="23"/>
        <v>1</v>
      </c>
      <c r="AI65" s="54">
        <f t="shared" ca="1" si="8"/>
        <v>3</v>
      </c>
      <c r="AJ65" s="42">
        <f t="shared" ca="1" si="9"/>
        <v>2950.8375686400004</v>
      </c>
      <c r="AK65" s="42">
        <f t="shared" ca="1" si="24"/>
        <v>5029.5083756863996</v>
      </c>
      <c r="AL65" s="42">
        <f t="shared" ca="1" si="10"/>
        <v>120</v>
      </c>
      <c r="AM65" s="42">
        <f t="shared" ca="1" si="11"/>
        <v>0</v>
      </c>
      <c r="AN65" s="43">
        <f t="shared" ca="1" si="25"/>
        <v>14.754187843200002</v>
      </c>
      <c r="AO65" s="41">
        <f t="shared" ca="1" si="12"/>
        <v>15082.1296217664</v>
      </c>
      <c r="AP65" s="42">
        <f t="shared" ca="1" si="12"/>
        <v>360</v>
      </c>
      <c r="AQ65" s="42">
        <f t="shared" ca="1" si="12"/>
        <v>0</v>
      </c>
      <c r="AR65" s="42">
        <f t="shared" ca="1" si="12"/>
        <v>41.064810883200003</v>
      </c>
      <c r="AS65" s="42">
        <f t="shared" ca="1" si="13"/>
        <v>6000</v>
      </c>
      <c r="AT65" s="43">
        <f t="shared" ca="1" si="26"/>
        <v>5000</v>
      </c>
      <c r="AU65" s="48">
        <f t="shared" ca="1" si="27"/>
        <v>3681.0648108832011</v>
      </c>
    </row>
    <row r="66" spans="10:47" x14ac:dyDescent="0.35">
      <c r="J66" s="4" t="s">
        <v>97</v>
      </c>
      <c r="K66" s="9">
        <v>3</v>
      </c>
      <c r="L66" s="9">
        <v>3</v>
      </c>
      <c r="M66" s="11">
        <v>0.01</v>
      </c>
      <c r="N66" s="12">
        <v>3</v>
      </c>
      <c r="O66" s="9">
        <v>67</v>
      </c>
      <c r="P66" s="57">
        <v>64734342.529999994</v>
      </c>
      <c r="Q66" s="53">
        <f t="shared" ca="1" si="14"/>
        <v>0.7221414196522129</v>
      </c>
      <c r="R66" s="58">
        <f t="shared" ca="1" si="15"/>
        <v>1</v>
      </c>
      <c r="S66" s="54">
        <f t="shared" ca="1" si="0"/>
        <v>74</v>
      </c>
      <c r="T66" s="42">
        <f t="shared" ca="1" si="1"/>
        <v>69913089.932400003</v>
      </c>
      <c r="U66" s="42">
        <f t="shared" ca="1" si="16"/>
        <v>704130.899324</v>
      </c>
      <c r="V66" s="42">
        <f t="shared" ca="1" si="2"/>
        <v>2960</v>
      </c>
      <c r="W66" s="42">
        <f t="shared" ca="1" si="3"/>
        <v>315</v>
      </c>
      <c r="X66" s="43">
        <f t="shared" ca="1" si="17"/>
        <v>174782.724831</v>
      </c>
      <c r="Y66" s="60">
        <f t="shared" ca="1" si="18"/>
        <v>0.74209584918424054</v>
      </c>
      <c r="Z66" s="58">
        <f t="shared" ca="1" si="19"/>
        <v>1</v>
      </c>
      <c r="AA66" s="54">
        <f t="shared" ca="1" si="4"/>
        <v>81</v>
      </c>
      <c r="AB66" s="42">
        <f t="shared" ca="1" si="5"/>
        <v>75506137.126992002</v>
      </c>
      <c r="AC66" s="42">
        <f t="shared" ca="1" si="20"/>
        <v>760061.37126992003</v>
      </c>
      <c r="AD66" s="42">
        <f t="shared" ca="1" si="6"/>
        <v>3240</v>
      </c>
      <c r="AE66" s="42">
        <f t="shared" ca="1" si="7"/>
        <v>315</v>
      </c>
      <c r="AF66" s="43">
        <f t="shared" ca="1" si="21"/>
        <v>188765.34281748001</v>
      </c>
      <c r="AG66">
        <f t="shared" ca="1" si="22"/>
        <v>0.38961957570397521</v>
      </c>
      <c r="AH66" s="53">
        <f t="shared" ca="1" si="23"/>
        <v>1</v>
      </c>
      <c r="AI66" s="54">
        <f t="shared" ca="1" si="8"/>
        <v>89</v>
      </c>
      <c r="AJ66" s="42">
        <f t="shared" ca="1" si="9"/>
        <v>81546628.097151369</v>
      </c>
      <c r="AK66" s="42">
        <f t="shared" ca="1" si="24"/>
        <v>820466.28097151371</v>
      </c>
      <c r="AL66" s="42">
        <f t="shared" ca="1" si="10"/>
        <v>3560</v>
      </c>
      <c r="AM66" s="42">
        <f t="shared" ca="1" si="11"/>
        <v>360</v>
      </c>
      <c r="AN66" s="43">
        <f t="shared" ca="1" si="25"/>
        <v>203866.57024287843</v>
      </c>
      <c r="AO66" s="41">
        <f t="shared" ca="1" si="12"/>
        <v>2284658.5515654339</v>
      </c>
      <c r="AP66" s="42">
        <f t="shared" ca="1" si="12"/>
        <v>9760</v>
      </c>
      <c r="AQ66" s="42">
        <f t="shared" ca="1" si="12"/>
        <v>990</v>
      </c>
      <c r="AR66" s="42">
        <f t="shared" ref="AR66:AR129" ca="1" si="28">AN66+AF66+X66</f>
        <v>567414.63789135846</v>
      </c>
      <c r="AS66" s="42">
        <f t="shared" ca="1" si="13"/>
        <v>9000</v>
      </c>
      <c r="AT66" s="43">
        <f t="shared" ca="1" si="26"/>
        <v>7000</v>
      </c>
      <c r="AU66" s="48">
        <f t="shared" ca="1" si="27"/>
        <v>1690493.9136740754</v>
      </c>
    </row>
    <row r="67" spans="10:47" x14ac:dyDescent="0.35">
      <c r="J67" s="4" t="s">
        <v>98</v>
      </c>
      <c r="K67" s="9">
        <v>5</v>
      </c>
      <c r="L67" s="9">
        <v>1</v>
      </c>
      <c r="M67" s="11">
        <v>0.03</v>
      </c>
      <c r="N67" s="12">
        <v>3</v>
      </c>
      <c r="O67" s="9">
        <v>18</v>
      </c>
      <c r="P67" s="57">
        <v>537929.94999999995</v>
      </c>
      <c r="Q67" s="53">
        <f t="shared" ca="1" si="14"/>
        <v>0.52390624629777138</v>
      </c>
      <c r="R67" s="58">
        <f t="shared" ca="1" si="15"/>
        <v>1</v>
      </c>
      <c r="S67" s="54">
        <f t="shared" ref="S67:S130" ca="1" si="29">ROUND(O67*(1+$C$4),0)*R67</f>
        <v>20</v>
      </c>
      <c r="T67" s="42">
        <f t="shared" ref="T67:T130" ca="1" si="30">P67*(1+$C$6)*R67</f>
        <v>580964.34600000002</v>
      </c>
      <c r="U67" s="42">
        <f t="shared" ca="1" si="16"/>
        <v>10809.643459999999</v>
      </c>
      <c r="V67" s="42">
        <f t="shared" ref="V67:V130" ca="1" si="31">S67*Service_charge*R67</f>
        <v>800</v>
      </c>
      <c r="W67" s="42">
        <f t="shared" ref="W67:W130" ca="1" si="32">(S67-O67)*Issue_card*R67</f>
        <v>90</v>
      </c>
      <c r="X67" s="43">
        <f t="shared" ca="1" si="17"/>
        <v>4357.2325950000004</v>
      </c>
      <c r="Y67" s="60">
        <f t="shared" ca="1" si="18"/>
        <v>0.50783959285817626</v>
      </c>
      <c r="Z67" s="58">
        <f t="shared" ca="1" si="19"/>
        <v>1</v>
      </c>
      <c r="AA67" s="54">
        <f t="shared" ref="AA67:AA130" ca="1" si="33">ROUND(S67*(1+$D$4),0)*Z67</f>
        <v>22</v>
      </c>
      <c r="AB67" s="42">
        <f t="shared" ref="AB67:AB130" ca="1" si="34">T67*(1+$D$6)*Z67</f>
        <v>627441.49368000007</v>
      </c>
      <c r="AC67" s="42">
        <f t="shared" ca="1" si="20"/>
        <v>11274.4149368</v>
      </c>
      <c r="AD67" s="42">
        <f t="shared" ref="AD67:AD130" ca="1" si="35">AA67*Service_charge*Z67</f>
        <v>880</v>
      </c>
      <c r="AE67" s="42">
        <f t="shared" ref="AE67:AE130" ca="1" si="36">(AA67-S67)*Issue_card*Z67</f>
        <v>90</v>
      </c>
      <c r="AF67" s="43">
        <f t="shared" ca="1" si="21"/>
        <v>4705.8112026000008</v>
      </c>
      <c r="AG67">
        <f t="shared" ca="1" si="22"/>
        <v>0.79590313872147123</v>
      </c>
      <c r="AH67" s="53">
        <f t="shared" ca="1" si="23"/>
        <v>1</v>
      </c>
      <c r="AI67" s="54">
        <f t="shared" ref="AI67:AI130" ca="1" si="37">ROUND(AA67*(1+$E$4),0)*AH67</f>
        <v>24</v>
      </c>
      <c r="AJ67" s="42">
        <f t="shared" ref="AJ67:AJ130" ca="1" si="38">AB67*(1+$E$6)*AH67</f>
        <v>677636.81317440013</v>
      </c>
      <c r="AK67" s="42">
        <f t="shared" ca="1" si="24"/>
        <v>11776.368131744002</v>
      </c>
      <c r="AL67" s="42">
        <f t="shared" ref="AL67:AL130" ca="1" si="39">AI67*Service_charge*AH67</f>
        <v>960</v>
      </c>
      <c r="AM67" s="42">
        <f t="shared" ref="AM67:AM130" ca="1" si="40">(AI67-AA67)*Issue_card*AH67</f>
        <v>90</v>
      </c>
      <c r="AN67" s="43">
        <f t="shared" ca="1" si="25"/>
        <v>5082.2760988080008</v>
      </c>
      <c r="AO67" s="41">
        <f t="shared" ref="AO67:AR130" ca="1" si="41">AK67+AC67+U67</f>
        <v>33860.426528544005</v>
      </c>
      <c r="AP67" s="42">
        <f t="shared" ca="1" si="41"/>
        <v>2640</v>
      </c>
      <c r="AQ67" s="42">
        <f t="shared" ca="1" si="41"/>
        <v>270</v>
      </c>
      <c r="AR67" s="42">
        <f t="shared" ca="1" si="28"/>
        <v>14145.319896408004</v>
      </c>
      <c r="AS67" s="42">
        <f t="shared" ref="AS67:AS130" ca="1" si="42">VLOOKUP(L67,Client_Level_Cost,3,FALSE)*(AH67+Z67+R67)</f>
        <v>4500</v>
      </c>
      <c r="AT67" s="43">
        <f t="shared" ca="1" si="26"/>
        <v>2000</v>
      </c>
      <c r="AU67" s="48">
        <f t="shared" ca="1" si="27"/>
        <v>10305.106632136001</v>
      </c>
    </row>
    <row r="68" spans="10:47" x14ac:dyDescent="0.35">
      <c r="J68" s="4" t="s">
        <v>99</v>
      </c>
      <c r="K68" s="9">
        <v>5</v>
      </c>
      <c r="L68" s="9">
        <v>1</v>
      </c>
      <c r="M68" s="11">
        <v>0.03</v>
      </c>
      <c r="N68" s="12">
        <v>3</v>
      </c>
      <c r="O68" s="9">
        <v>7</v>
      </c>
      <c r="P68" s="57">
        <v>368314.65</v>
      </c>
      <c r="Q68" s="53">
        <f t="shared" ref="Q68:Q131" ca="1" si="43">RAND()</f>
        <v>3.8532074737500865E-2</v>
      </c>
      <c r="R68" s="58">
        <f t="shared" ref="R68:R131" ca="1" si="44">IF(Q68&lt;0.1,0,1)</f>
        <v>0</v>
      </c>
      <c r="S68" s="54">
        <f t="shared" ca="1" si="29"/>
        <v>0</v>
      </c>
      <c r="T68" s="42">
        <f t="shared" ca="1" si="30"/>
        <v>0</v>
      </c>
      <c r="U68" s="42">
        <f t="shared" ref="U68:U131" ca="1" si="45">(5000+T68*0.01)*R68</f>
        <v>0</v>
      </c>
      <c r="V68" s="42">
        <f t="shared" ca="1" si="31"/>
        <v>0</v>
      </c>
      <c r="W68" s="42">
        <f t="shared" ca="1" si="32"/>
        <v>0</v>
      </c>
      <c r="X68" s="43">
        <f t="shared" ref="X68:X131" ca="1" si="46">T68*$M68*$N68/12*R68</f>
        <v>0</v>
      </c>
      <c r="Y68" s="60">
        <f t="shared" ref="Y68:Y131" ca="1" si="47">RAND()</f>
        <v>0.24225880855362092</v>
      </c>
      <c r="Z68" s="58">
        <f t="shared" ref="Z68:Z131" ca="1" si="48">IF(R68=0,0,IF(Y68&lt;0.1,0,1))</f>
        <v>0</v>
      </c>
      <c r="AA68" s="54">
        <f t="shared" ca="1" si="33"/>
        <v>0</v>
      </c>
      <c r="AB68" s="42">
        <f t="shared" ca="1" si="34"/>
        <v>0</v>
      </c>
      <c r="AC68" s="42">
        <f t="shared" ref="AC68:AC131" ca="1" si="49">(5000+AB68*0.01)*Z68</f>
        <v>0</v>
      </c>
      <c r="AD68" s="42">
        <f t="shared" ca="1" si="35"/>
        <v>0</v>
      </c>
      <c r="AE68" s="42">
        <f t="shared" ca="1" si="36"/>
        <v>0</v>
      </c>
      <c r="AF68" s="43">
        <f t="shared" ref="AF68:AF131" ca="1" si="50">AB68*$M68*$N68/12*Z68</f>
        <v>0</v>
      </c>
      <c r="AG68">
        <f t="shared" ref="AG68:AG131" ca="1" si="51">RAND()</f>
        <v>0.17029594441181461</v>
      </c>
      <c r="AH68" s="53">
        <f t="shared" ref="AH68:AH131" ca="1" si="52">IF(Z68=0,0,IF(AG68&lt;0.1,0,1))</f>
        <v>0</v>
      </c>
      <c r="AI68" s="54">
        <f t="shared" ca="1" si="37"/>
        <v>0</v>
      </c>
      <c r="AJ68" s="42">
        <f t="shared" ca="1" si="38"/>
        <v>0</v>
      </c>
      <c r="AK68" s="42">
        <f t="shared" ref="AK68:AK131" ca="1" si="53">(5000+AJ68*0.01)*AH68</f>
        <v>0</v>
      </c>
      <c r="AL68" s="42">
        <f t="shared" ca="1" si="39"/>
        <v>0</v>
      </c>
      <c r="AM68" s="42">
        <f t="shared" ca="1" si="40"/>
        <v>0</v>
      </c>
      <c r="AN68" s="43">
        <f t="shared" ref="AN68:AN131" ca="1" si="54">AJ68*$M68*$N68/12*AH68</f>
        <v>0</v>
      </c>
      <c r="AO68" s="41">
        <f t="shared" ca="1" si="41"/>
        <v>0</v>
      </c>
      <c r="AP68" s="42">
        <f t="shared" ca="1" si="41"/>
        <v>0</v>
      </c>
      <c r="AQ68" s="42">
        <f t="shared" ca="1" si="41"/>
        <v>0</v>
      </c>
      <c r="AR68" s="42">
        <f t="shared" ca="1" si="28"/>
        <v>0</v>
      </c>
      <c r="AS68" s="42">
        <f t="shared" ca="1" si="42"/>
        <v>0</v>
      </c>
      <c r="AT68" s="43">
        <f t="shared" ref="AT68:AT131" ca="1" si="55">R68*VLOOKUP(L68,Client_Level_Cost,2)</f>
        <v>0</v>
      </c>
      <c r="AU68" s="48">
        <f t="shared" ref="AU68:AU131" ca="1" si="56">AO68-SUM(AP68:AT68)</f>
        <v>0</v>
      </c>
    </row>
    <row r="69" spans="10:47" x14ac:dyDescent="0.35">
      <c r="J69" s="4" t="s">
        <v>100</v>
      </c>
      <c r="K69" s="9">
        <v>5</v>
      </c>
      <c r="L69" s="9">
        <v>3</v>
      </c>
      <c r="M69" s="11">
        <v>0.03</v>
      </c>
      <c r="N69" s="12">
        <v>3</v>
      </c>
      <c r="O69" s="9">
        <v>173</v>
      </c>
      <c r="P69" s="57">
        <v>3412759.97</v>
      </c>
      <c r="Q69" s="53">
        <f t="shared" ca="1" si="43"/>
        <v>0.65738582817675595</v>
      </c>
      <c r="R69" s="58">
        <f t="shared" ca="1" si="44"/>
        <v>1</v>
      </c>
      <c r="S69" s="54">
        <f t="shared" ca="1" si="29"/>
        <v>190</v>
      </c>
      <c r="T69" s="42">
        <f t="shared" ca="1" si="30"/>
        <v>3685780.7676000004</v>
      </c>
      <c r="U69" s="42">
        <f t="shared" ca="1" si="45"/>
        <v>41857.807676000004</v>
      </c>
      <c r="V69" s="42">
        <f t="shared" ca="1" si="31"/>
        <v>7600</v>
      </c>
      <c r="W69" s="42">
        <f t="shared" ca="1" si="32"/>
        <v>765</v>
      </c>
      <c r="X69" s="43">
        <f t="shared" ca="1" si="46"/>
        <v>27643.355757000001</v>
      </c>
      <c r="Y69" s="60">
        <f t="shared" ca="1" si="47"/>
        <v>0.66142572309309988</v>
      </c>
      <c r="Z69" s="58">
        <f t="shared" ca="1" si="48"/>
        <v>1</v>
      </c>
      <c r="AA69" s="54">
        <f t="shared" ca="1" si="33"/>
        <v>209</v>
      </c>
      <c r="AB69" s="42">
        <f t="shared" ca="1" si="34"/>
        <v>3980643.2290080008</v>
      </c>
      <c r="AC69" s="42">
        <f t="shared" ca="1" si="49"/>
        <v>44806.432290080011</v>
      </c>
      <c r="AD69" s="42">
        <f t="shared" ca="1" si="35"/>
        <v>8360</v>
      </c>
      <c r="AE69" s="42">
        <f t="shared" ca="1" si="36"/>
        <v>855</v>
      </c>
      <c r="AF69" s="43">
        <f t="shared" ca="1" si="50"/>
        <v>29854.824217560006</v>
      </c>
      <c r="AG69">
        <f t="shared" ca="1" si="51"/>
        <v>0.4862683969254451</v>
      </c>
      <c r="AH69" s="53">
        <f t="shared" ca="1" si="52"/>
        <v>1</v>
      </c>
      <c r="AI69" s="54">
        <f t="shared" ca="1" si="37"/>
        <v>230</v>
      </c>
      <c r="AJ69" s="42">
        <f t="shared" ca="1" si="38"/>
        <v>4299094.6873286413</v>
      </c>
      <c r="AK69" s="42">
        <f t="shared" ca="1" si="53"/>
        <v>47990.946873286412</v>
      </c>
      <c r="AL69" s="42">
        <f t="shared" ca="1" si="39"/>
        <v>9200</v>
      </c>
      <c r="AM69" s="42">
        <f t="shared" ca="1" si="40"/>
        <v>945</v>
      </c>
      <c r="AN69" s="43">
        <f t="shared" ca="1" si="54"/>
        <v>32243.210154964807</v>
      </c>
      <c r="AO69" s="41">
        <f t="shared" ca="1" si="41"/>
        <v>134655.18683936642</v>
      </c>
      <c r="AP69" s="42">
        <f t="shared" ca="1" si="41"/>
        <v>25160</v>
      </c>
      <c r="AQ69" s="42">
        <f t="shared" ca="1" si="41"/>
        <v>2565</v>
      </c>
      <c r="AR69" s="42">
        <f t="shared" ca="1" si="28"/>
        <v>89741.390129524807</v>
      </c>
      <c r="AS69" s="42">
        <f t="shared" ca="1" si="42"/>
        <v>9000</v>
      </c>
      <c r="AT69" s="43">
        <f t="shared" ca="1" si="55"/>
        <v>7000</v>
      </c>
      <c r="AU69" s="48">
        <f t="shared" ca="1" si="56"/>
        <v>1188.796709841612</v>
      </c>
    </row>
    <row r="70" spans="10:47" x14ac:dyDescent="0.35">
      <c r="J70" s="4" t="s">
        <v>101</v>
      </c>
      <c r="K70" s="9">
        <v>5</v>
      </c>
      <c r="L70" s="9">
        <v>2</v>
      </c>
      <c r="M70" s="11">
        <v>0.03</v>
      </c>
      <c r="N70" s="12">
        <v>3</v>
      </c>
      <c r="O70" s="9">
        <v>128</v>
      </c>
      <c r="P70" s="57">
        <v>606460.78</v>
      </c>
      <c r="Q70" s="53">
        <f t="shared" ca="1" si="43"/>
        <v>0.63245510372511926</v>
      </c>
      <c r="R70" s="58">
        <f t="shared" ca="1" si="44"/>
        <v>1</v>
      </c>
      <c r="S70" s="54">
        <f t="shared" ca="1" si="29"/>
        <v>141</v>
      </c>
      <c r="T70" s="42">
        <f t="shared" ca="1" si="30"/>
        <v>654977.64240000013</v>
      </c>
      <c r="U70" s="42">
        <f t="shared" ca="1" si="45"/>
        <v>11549.776424000001</v>
      </c>
      <c r="V70" s="42">
        <f t="shared" ca="1" si="31"/>
        <v>5640</v>
      </c>
      <c r="W70" s="42">
        <f t="shared" ca="1" si="32"/>
        <v>585</v>
      </c>
      <c r="X70" s="43">
        <f t="shared" ca="1" si="46"/>
        <v>4912.3323180000007</v>
      </c>
      <c r="Y70" s="60">
        <f t="shared" ca="1" si="47"/>
        <v>0.61362526452600585</v>
      </c>
      <c r="Z70" s="58">
        <f t="shared" ca="1" si="48"/>
        <v>1</v>
      </c>
      <c r="AA70" s="54">
        <f t="shared" ca="1" si="33"/>
        <v>155</v>
      </c>
      <c r="AB70" s="42">
        <f t="shared" ca="1" si="34"/>
        <v>707375.85379200021</v>
      </c>
      <c r="AC70" s="42">
        <f t="shared" ca="1" si="49"/>
        <v>12073.758537920003</v>
      </c>
      <c r="AD70" s="42">
        <f t="shared" ca="1" si="35"/>
        <v>6200</v>
      </c>
      <c r="AE70" s="42">
        <f t="shared" ca="1" si="36"/>
        <v>630</v>
      </c>
      <c r="AF70" s="43">
        <f t="shared" ca="1" si="50"/>
        <v>5305.3189034400011</v>
      </c>
      <c r="AG70">
        <f t="shared" ca="1" si="51"/>
        <v>0.53956923778218902</v>
      </c>
      <c r="AH70" s="53">
        <f t="shared" ca="1" si="52"/>
        <v>1</v>
      </c>
      <c r="AI70" s="54">
        <f t="shared" ca="1" si="37"/>
        <v>171</v>
      </c>
      <c r="AJ70" s="42">
        <f t="shared" ca="1" si="38"/>
        <v>763965.92209536023</v>
      </c>
      <c r="AK70" s="42">
        <f t="shared" ca="1" si="53"/>
        <v>12639.659220953603</v>
      </c>
      <c r="AL70" s="42">
        <f t="shared" ca="1" si="39"/>
        <v>6840</v>
      </c>
      <c r="AM70" s="42">
        <f t="shared" ca="1" si="40"/>
        <v>720</v>
      </c>
      <c r="AN70" s="43">
        <f t="shared" ca="1" si="54"/>
        <v>5729.7444157152013</v>
      </c>
      <c r="AO70" s="41">
        <f t="shared" ca="1" si="41"/>
        <v>36263.194182873609</v>
      </c>
      <c r="AP70" s="42">
        <f t="shared" ca="1" si="41"/>
        <v>18680</v>
      </c>
      <c r="AQ70" s="42">
        <f t="shared" ca="1" si="41"/>
        <v>1935</v>
      </c>
      <c r="AR70" s="42">
        <f t="shared" ca="1" si="28"/>
        <v>15947.395637155203</v>
      </c>
      <c r="AS70" s="42">
        <f t="shared" ca="1" si="42"/>
        <v>6000</v>
      </c>
      <c r="AT70" s="43">
        <f t="shared" ca="1" si="55"/>
        <v>5000</v>
      </c>
      <c r="AU70" s="48">
        <f t="shared" ca="1" si="56"/>
        <v>-11299.201454281596</v>
      </c>
    </row>
    <row r="71" spans="10:47" x14ac:dyDescent="0.35">
      <c r="J71" s="4" t="s">
        <v>102</v>
      </c>
      <c r="K71" s="9">
        <v>3</v>
      </c>
      <c r="L71" s="9">
        <v>1</v>
      </c>
      <c r="M71" s="11">
        <v>0.01</v>
      </c>
      <c r="N71" s="12">
        <v>3</v>
      </c>
      <c r="O71" s="9">
        <v>2</v>
      </c>
      <c r="P71" s="57">
        <v>7400137.9000000004</v>
      </c>
      <c r="Q71" s="53">
        <f t="shared" ca="1" si="43"/>
        <v>0.14162830040114205</v>
      </c>
      <c r="R71" s="58">
        <f t="shared" ca="1" si="44"/>
        <v>1</v>
      </c>
      <c r="S71" s="54">
        <f t="shared" ca="1" si="29"/>
        <v>2</v>
      </c>
      <c r="T71" s="42">
        <f t="shared" ca="1" si="30"/>
        <v>7992148.932000001</v>
      </c>
      <c r="U71" s="42">
        <f t="shared" ca="1" si="45"/>
        <v>84921.489320000008</v>
      </c>
      <c r="V71" s="42">
        <f t="shared" ca="1" si="31"/>
        <v>80</v>
      </c>
      <c r="W71" s="42">
        <f t="shared" ca="1" si="32"/>
        <v>0</v>
      </c>
      <c r="X71" s="43">
        <f t="shared" ca="1" si="46"/>
        <v>19980.372330000002</v>
      </c>
      <c r="Y71" s="60">
        <f t="shared" ca="1" si="47"/>
        <v>0.17524357847486949</v>
      </c>
      <c r="Z71" s="58">
        <f t="shared" ca="1" si="48"/>
        <v>1</v>
      </c>
      <c r="AA71" s="54">
        <f t="shared" ca="1" si="33"/>
        <v>2</v>
      </c>
      <c r="AB71" s="42">
        <f t="shared" ca="1" si="34"/>
        <v>8631520.8465600014</v>
      </c>
      <c r="AC71" s="42">
        <f t="shared" ca="1" si="49"/>
        <v>91315.208465600022</v>
      </c>
      <c r="AD71" s="42">
        <f t="shared" ca="1" si="35"/>
        <v>80</v>
      </c>
      <c r="AE71" s="42">
        <f t="shared" ca="1" si="36"/>
        <v>0</v>
      </c>
      <c r="AF71" s="43">
        <f t="shared" ca="1" si="50"/>
        <v>21578.802116400006</v>
      </c>
      <c r="AG71">
        <f t="shared" ca="1" si="51"/>
        <v>0.99984392895916541</v>
      </c>
      <c r="AH71" s="53">
        <f t="shared" ca="1" si="52"/>
        <v>1</v>
      </c>
      <c r="AI71" s="54">
        <f t="shared" ca="1" si="37"/>
        <v>2</v>
      </c>
      <c r="AJ71" s="42">
        <f t="shared" ca="1" si="38"/>
        <v>9322042.5142848026</v>
      </c>
      <c r="AK71" s="42">
        <f t="shared" ca="1" si="53"/>
        <v>98220.425142848035</v>
      </c>
      <c r="AL71" s="42">
        <f t="shared" ca="1" si="39"/>
        <v>80</v>
      </c>
      <c r="AM71" s="42">
        <f t="shared" ca="1" si="40"/>
        <v>0</v>
      </c>
      <c r="AN71" s="43">
        <f t="shared" ca="1" si="54"/>
        <v>23305.106285712009</v>
      </c>
      <c r="AO71" s="41">
        <f t="shared" ca="1" si="41"/>
        <v>274457.12292844808</v>
      </c>
      <c r="AP71" s="42">
        <f t="shared" ca="1" si="41"/>
        <v>240</v>
      </c>
      <c r="AQ71" s="42">
        <f t="shared" ca="1" si="41"/>
        <v>0</v>
      </c>
      <c r="AR71" s="42">
        <f t="shared" ca="1" si="28"/>
        <v>64864.28073211202</v>
      </c>
      <c r="AS71" s="42">
        <f t="shared" ca="1" si="42"/>
        <v>4500</v>
      </c>
      <c r="AT71" s="43">
        <f t="shared" ca="1" si="55"/>
        <v>2000</v>
      </c>
      <c r="AU71" s="48">
        <f t="shared" ca="1" si="56"/>
        <v>202852.84219633607</v>
      </c>
    </row>
    <row r="72" spans="10:47" x14ac:dyDescent="0.35">
      <c r="J72" s="4" t="s">
        <v>103</v>
      </c>
      <c r="K72" s="9">
        <v>3</v>
      </c>
      <c r="L72" s="9">
        <v>1</v>
      </c>
      <c r="M72" s="11">
        <v>0.01</v>
      </c>
      <c r="N72" s="12">
        <v>3</v>
      </c>
      <c r="O72" s="9">
        <v>73</v>
      </c>
      <c r="P72" s="57">
        <v>1036023.69</v>
      </c>
      <c r="Q72" s="53">
        <f t="shared" ca="1" si="43"/>
        <v>0.20676792157271184</v>
      </c>
      <c r="R72" s="58">
        <f t="shared" ca="1" si="44"/>
        <v>1</v>
      </c>
      <c r="S72" s="54">
        <f t="shared" ca="1" si="29"/>
        <v>80</v>
      </c>
      <c r="T72" s="42">
        <f t="shared" ca="1" si="30"/>
        <v>1118905.5852000001</v>
      </c>
      <c r="U72" s="42">
        <f t="shared" ca="1" si="45"/>
        <v>16189.055852000001</v>
      </c>
      <c r="V72" s="42">
        <f t="shared" ca="1" si="31"/>
        <v>3200</v>
      </c>
      <c r="W72" s="42">
        <f t="shared" ca="1" si="32"/>
        <v>315</v>
      </c>
      <c r="X72" s="43">
        <f t="shared" ca="1" si="46"/>
        <v>2797.2639629999999</v>
      </c>
      <c r="Y72" s="60">
        <f t="shared" ca="1" si="47"/>
        <v>0.30612672053743395</v>
      </c>
      <c r="Z72" s="58">
        <f t="shared" ca="1" si="48"/>
        <v>1</v>
      </c>
      <c r="AA72" s="54">
        <f t="shared" ca="1" si="33"/>
        <v>88</v>
      </c>
      <c r="AB72" s="42">
        <f t="shared" ca="1" si="34"/>
        <v>1208418.0320160002</v>
      </c>
      <c r="AC72" s="42">
        <f t="shared" ca="1" si="49"/>
        <v>17084.180320160005</v>
      </c>
      <c r="AD72" s="42">
        <f t="shared" ca="1" si="35"/>
        <v>3520</v>
      </c>
      <c r="AE72" s="42">
        <f t="shared" ca="1" si="36"/>
        <v>360</v>
      </c>
      <c r="AF72" s="43">
        <f t="shared" ca="1" si="50"/>
        <v>3021.0450800400008</v>
      </c>
      <c r="AG72">
        <f t="shared" ca="1" si="51"/>
        <v>0.52975314544752428</v>
      </c>
      <c r="AH72" s="53">
        <f t="shared" ca="1" si="52"/>
        <v>1</v>
      </c>
      <c r="AI72" s="54">
        <f t="shared" ca="1" si="37"/>
        <v>97</v>
      </c>
      <c r="AJ72" s="42">
        <f t="shared" ca="1" si="38"/>
        <v>1305091.4745772805</v>
      </c>
      <c r="AK72" s="42">
        <f t="shared" ca="1" si="53"/>
        <v>18050.914745772803</v>
      </c>
      <c r="AL72" s="42">
        <f t="shared" ca="1" si="39"/>
        <v>3880</v>
      </c>
      <c r="AM72" s="42">
        <f t="shared" ca="1" si="40"/>
        <v>405</v>
      </c>
      <c r="AN72" s="43">
        <f t="shared" ca="1" si="54"/>
        <v>3262.7286864432012</v>
      </c>
      <c r="AO72" s="41">
        <f t="shared" ca="1" si="41"/>
        <v>51324.150917932813</v>
      </c>
      <c r="AP72" s="42">
        <f t="shared" ca="1" si="41"/>
        <v>10600</v>
      </c>
      <c r="AQ72" s="42">
        <f t="shared" ca="1" si="41"/>
        <v>1080</v>
      </c>
      <c r="AR72" s="42">
        <f t="shared" ca="1" si="28"/>
        <v>9081.0377294832015</v>
      </c>
      <c r="AS72" s="42">
        <f t="shared" ca="1" si="42"/>
        <v>4500</v>
      </c>
      <c r="AT72" s="43">
        <f t="shared" ca="1" si="55"/>
        <v>2000</v>
      </c>
      <c r="AU72" s="48">
        <f t="shared" ca="1" si="56"/>
        <v>24063.113188449614</v>
      </c>
    </row>
    <row r="73" spans="10:47" x14ac:dyDescent="0.35">
      <c r="J73" s="4" t="s">
        <v>104</v>
      </c>
      <c r="K73" s="9">
        <v>3</v>
      </c>
      <c r="L73" s="9">
        <v>3</v>
      </c>
      <c r="M73" s="11">
        <v>0.01</v>
      </c>
      <c r="N73" s="12">
        <v>3</v>
      </c>
      <c r="O73" s="9">
        <v>8</v>
      </c>
      <c r="P73" s="57">
        <v>124685.4</v>
      </c>
      <c r="Q73" s="53">
        <f t="shared" ca="1" si="43"/>
        <v>0.75574682720153818</v>
      </c>
      <c r="R73" s="58">
        <f t="shared" ca="1" si="44"/>
        <v>1</v>
      </c>
      <c r="S73" s="54">
        <f t="shared" ca="1" si="29"/>
        <v>9</v>
      </c>
      <c r="T73" s="42">
        <f t="shared" ca="1" si="30"/>
        <v>134660.23199999999</v>
      </c>
      <c r="U73" s="42">
        <f t="shared" ca="1" si="45"/>
        <v>6346.60232</v>
      </c>
      <c r="V73" s="42">
        <f t="shared" ca="1" si="31"/>
        <v>360</v>
      </c>
      <c r="W73" s="42">
        <f t="shared" ca="1" si="32"/>
        <v>45</v>
      </c>
      <c r="X73" s="43">
        <f t="shared" ca="1" si="46"/>
        <v>336.65057999999999</v>
      </c>
      <c r="Y73" s="60">
        <f t="shared" ca="1" si="47"/>
        <v>0.83056075706433707</v>
      </c>
      <c r="Z73" s="58">
        <f t="shared" ca="1" si="48"/>
        <v>1</v>
      </c>
      <c r="AA73" s="54">
        <f t="shared" ca="1" si="33"/>
        <v>10</v>
      </c>
      <c r="AB73" s="42">
        <f t="shared" ca="1" si="34"/>
        <v>145433.05056</v>
      </c>
      <c r="AC73" s="42">
        <f t="shared" ca="1" si="49"/>
        <v>6454.3305055999999</v>
      </c>
      <c r="AD73" s="42">
        <f t="shared" ca="1" si="35"/>
        <v>400</v>
      </c>
      <c r="AE73" s="42">
        <f t="shared" ca="1" si="36"/>
        <v>45</v>
      </c>
      <c r="AF73" s="43">
        <f t="shared" ca="1" si="50"/>
        <v>363.58262640000004</v>
      </c>
      <c r="AG73">
        <f t="shared" ca="1" si="51"/>
        <v>0.85683180403166448</v>
      </c>
      <c r="AH73" s="53">
        <f t="shared" ca="1" si="52"/>
        <v>1</v>
      </c>
      <c r="AI73" s="54">
        <f t="shared" ca="1" si="37"/>
        <v>11</v>
      </c>
      <c r="AJ73" s="42">
        <f t="shared" ca="1" si="38"/>
        <v>157067.69460480002</v>
      </c>
      <c r="AK73" s="42">
        <f t="shared" ca="1" si="53"/>
        <v>6570.676946048</v>
      </c>
      <c r="AL73" s="42">
        <f t="shared" ca="1" si="39"/>
        <v>440</v>
      </c>
      <c r="AM73" s="42">
        <f t="shared" ca="1" si="40"/>
        <v>45</v>
      </c>
      <c r="AN73" s="43">
        <f t="shared" ca="1" si="54"/>
        <v>392.66923651200005</v>
      </c>
      <c r="AO73" s="41">
        <f t="shared" ca="1" si="41"/>
        <v>19371.609771648</v>
      </c>
      <c r="AP73" s="42">
        <f t="shared" ca="1" si="41"/>
        <v>1200</v>
      </c>
      <c r="AQ73" s="42">
        <f t="shared" ca="1" si="41"/>
        <v>135</v>
      </c>
      <c r="AR73" s="42">
        <f t="shared" ca="1" si="28"/>
        <v>1092.902442912</v>
      </c>
      <c r="AS73" s="42">
        <f t="shared" ca="1" si="42"/>
        <v>9000</v>
      </c>
      <c r="AT73" s="43">
        <f t="shared" ca="1" si="55"/>
        <v>7000</v>
      </c>
      <c r="AU73" s="48">
        <f t="shared" ca="1" si="56"/>
        <v>943.70732873599991</v>
      </c>
    </row>
    <row r="74" spans="10:47" x14ac:dyDescent="0.35">
      <c r="J74" s="4" t="s">
        <v>105</v>
      </c>
      <c r="K74" s="9">
        <v>4</v>
      </c>
      <c r="L74" s="9">
        <v>2</v>
      </c>
      <c r="M74" s="11">
        <v>0.02</v>
      </c>
      <c r="N74" s="12">
        <v>3</v>
      </c>
      <c r="O74" s="9">
        <v>181</v>
      </c>
      <c r="P74" s="57">
        <v>2214314.75</v>
      </c>
      <c r="Q74" s="53">
        <f t="shared" ca="1" si="43"/>
        <v>0.870487604013783</v>
      </c>
      <c r="R74" s="58">
        <f t="shared" ca="1" si="44"/>
        <v>1</v>
      </c>
      <c r="S74" s="54">
        <f t="shared" ca="1" si="29"/>
        <v>199</v>
      </c>
      <c r="T74" s="42">
        <f t="shared" ca="1" si="30"/>
        <v>2391459.9300000002</v>
      </c>
      <c r="U74" s="42">
        <f t="shared" ca="1" si="45"/>
        <v>28914.599300000002</v>
      </c>
      <c r="V74" s="42">
        <f t="shared" ca="1" si="31"/>
        <v>7960</v>
      </c>
      <c r="W74" s="42">
        <f t="shared" ca="1" si="32"/>
        <v>810</v>
      </c>
      <c r="X74" s="43">
        <f t="shared" ca="1" si="46"/>
        <v>11957.299650000001</v>
      </c>
      <c r="Y74" s="60">
        <f t="shared" ca="1" si="47"/>
        <v>0.46983856812588964</v>
      </c>
      <c r="Z74" s="58">
        <f t="shared" ca="1" si="48"/>
        <v>1</v>
      </c>
      <c r="AA74" s="54">
        <f t="shared" ca="1" si="33"/>
        <v>219</v>
      </c>
      <c r="AB74" s="42">
        <f t="shared" ca="1" si="34"/>
        <v>2582776.7244000002</v>
      </c>
      <c r="AC74" s="42">
        <f t="shared" ca="1" si="49"/>
        <v>30827.767244000002</v>
      </c>
      <c r="AD74" s="42">
        <f t="shared" ca="1" si="35"/>
        <v>8760</v>
      </c>
      <c r="AE74" s="42">
        <f t="shared" ca="1" si="36"/>
        <v>900</v>
      </c>
      <c r="AF74" s="43">
        <f t="shared" ca="1" si="50"/>
        <v>12913.883622000001</v>
      </c>
      <c r="AG74">
        <f t="shared" ca="1" si="51"/>
        <v>1.3882701999846869E-2</v>
      </c>
      <c r="AH74" s="53">
        <f t="shared" ca="1" si="52"/>
        <v>0</v>
      </c>
      <c r="AI74" s="54">
        <f t="shared" ca="1" si="37"/>
        <v>0</v>
      </c>
      <c r="AJ74" s="42">
        <f t="shared" ca="1" si="38"/>
        <v>0</v>
      </c>
      <c r="AK74" s="42">
        <f t="shared" ca="1" si="53"/>
        <v>0</v>
      </c>
      <c r="AL74" s="42">
        <f t="shared" ca="1" si="39"/>
        <v>0</v>
      </c>
      <c r="AM74" s="42">
        <f t="shared" ca="1" si="40"/>
        <v>0</v>
      </c>
      <c r="AN74" s="43">
        <f t="shared" ca="1" si="54"/>
        <v>0</v>
      </c>
      <c r="AO74" s="41">
        <f t="shared" ca="1" si="41"/>
        <v>59742.366544000004</v>
      </c>
      <c r="AP74" s="42">
        <f t="shared" ca="1" si="41"/>
        <v>16720</v>
      </c>
      <c r="AQ74" s="42">
        <f t="shared" ca="1" si="41"/>
        <v>1710</v>
      </c>
      <c r="AR74" s="42">
        <f t="shared" ca="1" si="28"/>
        <v>24871.183272000002</v>
      </c>
      <c r="AS74" s="42">
        <f t="shared" ca="1" si="42"/>
        <v>4000</v>
      </c>
      <c r="AT74" s="43">
        <f t="shared" ca="1" si="55"/>
        <v>5000</v>
      </c>
      <c r="AU74" s="48">
        <f t="shared" ca="1" si="56"/>
        <v>7441.183272000002</v>
      </c>
    </row>
    <row r="75" spans="10:47" x14ac:dyDescent="0.35">
      <c r="J75" s="4" t="s">
        <v>106</v>
      </c>
      <c r="K75" s="9">
        <v>3</v>
      </c>
      <c r="L75" s="9">
        <v>3</v>
      </c>
      <c r="M75" s="11">
        <v>0.01</v>
      </c>
      <c r="N75" s="12">
        <v>3</v>
      </c>
      <c r="O75" s="9">
        <v>196</v>
      </c>
      <c r="P75" s="57">
        <v>13848276</v>
      </c>
      <c r="Q75" s="53">
        <f t="shared" ca="1" si="43"/>
        <v>0.85299597550457662</v>
      </c>
      <c r="R75" s="58">
        <f t="shared" ca="1" si="44"/>
        <v>1</v>
      </c>
      <c r="S75" s="54">
        <f t="shared" ca="1" si="29"/>
        <v>216</v>
      </c>
      <c r="T75" s="42">
        <f t="shared" ca="1" si="30"/>
        <v>14956138.08</v>
      </c>
      <c r="U75" s="42">
        <f t="shared" ca="1" si="45"/>
        <v>154561.38080000001</v>
      </c>
      <c r="V75" s="42">
        <f t="shared" ca="1" si="31"/>
        <v>8640</v>
      </c>
      <c r="W75" s="42">
        <f t="shared" ca="1" si="32"/>
        <v>900</v>
      </c>
      <c r="X75" s="43">
        <f t="shared" ca="1" si="46"/>
        <v>37390.345200000003</v>
      </c>
      <c r="Y75" s="60">
        <f t="shared" ca="1" si="47"/>
        <v>0.85741983255753496</v>
      </c>
      <c r="Z75" s="58">
        <f t="shared" ca="1" si="48"/>
        <v>1</v>
      </c>
      <c r="AA75" s="54">
        <f t="shared" ca="1" si="33"/>
        <v>238</v>
      </c>
      <c r="AB75" s="42">
        <f t="shared" ca="1" si="34"/>
        <v>16152629.126400001</v>
      </c>
      <c r="AC75" s="42">
        <f t="shared" ca="1" si="49"/>
        <v>166526.29126400003</v>
      </c>
      <c r="AD75" s="42">
        <f t="shared" ca="1" si="35"/>
        <v>9520</v>
      </c>
      <c r="AE75" s="42">
        <f t="shared" ca="1" si="36"/>
        <v>990</v>
      </c>
      <c r="AF75" s="43">
        <f t="shared" ca="1" si="50"/>
        <v>40381.572816000007</v>
      </c>
      <c r="AG75">
        <f t="shared" ca="1" si="51"/>
        <v>0.94205298357907163</v>
      </c>
      <c r="AH75" s="53">
        <f t="shared" ca="1" si="52"/>
        <v>1</v>
      </c>
      <c r="AI75" s="54">
        <f t="shared" ca="1" si="37"/>
        <v>262</v>
      </c>
      <c r="AJ75" s="42">
        <f t="shared" ca="1" si="38"/>
        <v>17444839.456512004</v>
      </c>
      <c r="AK75" s="42">
        <f t="shared" ca="1" si="53"/>
        <v>179448.39456512005</v>
      </c>
      <c r="AL75" s="42">
        <f t="shared" ca="1" si="39"/>
        <v>10480</v>
      </c>
      <c r="AM75" s="42">
        <f t="shared" ca="1" si="40"/>
        <v>1080</v>
      </c>
      <c r="AN75" s="43">
        <f t="shared" ca="1" si="54"/>
        <v>43612.098641280012</v>
      </c>
      <c r="AO75" s="41">
        <f t="shared" ca="1" si="41"/>
        <v>500536.06662912015</v>
      </c>
      <c r="AP75" s="42">
        <f t="shared" ca="1" si="41"/>
        <v>28640</v>
      </c>
      <c r="AQ75" s="42">
        <f t="shared" ca="1" si="41"/>
        <v>2970</v>
      </c>
      <c r="AR75" s="42">
        <f t="shared" ca="1" si="28"/>
        <v>121384.01665728004</v>
      </c>
      <c r="AS75" s="42">
        <f t="shared" ca="1" si="42"/>
        <v>9000</v>
      </c>
      <c r="AT75" s="43">
        <f t="shared" ca="1" si="55"/>
        <v>7000</v>
      </c>
      <c r="AU75" s="48">
        <f t="shared" ca="1" si="56"/>
        <v>331542.04997184011</v>
      </c>
    </row>
    <row r="76" spans="10:47" x14ac:dyDescent="0.35">
      <c r="J76" s="4" t="s">
        <v>107</v>
      </c>
      <c r="K76" s="9">
        <v>4</v>
      </c>
      <c r="L76" s="9">
        <v>2</v>
      </c>
      <c r="M76" s="11">
        <v>0.02</v>
      </c>
      <c r="N76" s="12">
        <v>3</v>
      </c>
      <c r="O76" s="9">
        <v>59</v>
      </c>
      <c r="P76" s="57">
        <v>423015</v>
      </c>
      <c r="Q76" s="53">
        <f t="shared" ca="1" si="43"/>
        <v>0.52562190672043296</v>
      </c>
      <c r="R76" s="58">
        <f t="shared" ca="1" si="44"/>
        <v>1</v>
      </c>
      <c r="S76" s="54">
        <f t="shared" ca="1" si="29"/>
        <v>65</v>
      </c>
      <c r="T76" s="42">
        <f t="shared" ca="1" si="30"/>
        <v>456856.2</v>
      </c>
      <c r="U76" s="42">
        <f t="shared" ca="1" si="45"/>
        <v>9568.5619999999999</v>
      </c>
      <c r="V76" s="42">
        <f t="shared" ca="1" si="31"/>
        <v>2600</v>
      </c>
      <c r="W76" s="42">
        <f t="shared" ca="1" si="32"/>
        <v>270</v>
      </c>
      <c r="X76" s="43">
        <f t="shared" ca="1" si="46"/>
        <v>2284.2809999999999</v>
      </c>
      <c r="Y76" s="60">
        <f t="shared" ca="1" si="47"/>
        <v>0.77173265162613258</v>
      </c>
      <c r="Z76" s="58">
        <f t="shared" ca="1" si="48"/>
        <v>1</v>
      </c>
      <c r="AA76" s="54">
        <f t="shared" ca="1" si="33"/>
        <v>72</v>
      </c>
      <c r="AB76" s="42">
        <f t="shared" ca="1" si="34"/>
        <v>493404.69600000005</v>
      </c>
      <c r="AC76" s="42">
        <f t="shared" ca="1" si="49"/>
        <v>9934.0469599999997</v>
      </c>
      <c r="AD76" s="42">
        <f t="shared" ca="1" si="35"/>
        <v>2880</v>
      </c>
      <c r="AE76" s="42">
        <f t="shared" ca="1" si="36"/>
        <v>315</v>
      </c>
      <c r="AF76" s="43">
        <f t="shared" ca="1" si="50"/>
        <v>2467.0234800000003</v>
      </c>
      <c r="AG76">
        <f t="shared" ca="1" si="51"/>
        <v>0.28456710487408587</v>
      </c>
      <c r="AH76" s="53">
        <f t="shared" ca="1" si="52"/>
        <v>1</v>
      </c>
      <c r="AI76" s="54">
        <f t="shared" ca="1" si="37"/>
        <v>79</v>
      </c>
      <c r="AJ76" s="42">
        <f t="shared" ca="1" si="38"/>
        <v>532877.07168000005</v>
      </c>
      <c r="AK76" s="42">
        <f t="shared" ca="1" si="53"/>
        <v>10328.770716800002</v>
      </c>
      <c r="AL76" s="42">
        <f t="shared" ca="1" si="39"/>
        <v>3160</v>
      </c>
      <c r="AM76" s="42">
        <f t="shared" ca="1" si="40"/>
        <v>315</v>
      </c>
      <c r="AN76" s="43">
        <f t="shared" ca="1" si="54"/>
        <v>2664.3853584000003</v>
      </c>
      <c r="AO76" s="41">
        <f t="shared" ca="1" si="41"/>
        <v>29831.379676800003</v>
      </c>
      <c r="AP76" s="42">
        <f t="shared" ca="1" si="41"/>
        <v>8640</v>
      </c>
      <c r="AQ76" s="42">
        <f t="shared" ca="1" si="41"/>
        <v>900</v>
      </c>
      <c r="AR76" s="42">
        <f t="shared" ca="1" si="28"/>
        <v>7415.6898384000006</v>
      </c>
      <c r="AS76" s="42">
        <f t="shared" ca="1" si="42"/>
        <v>6000</v>
      </c>
      <c r="AT76" s="43">
        <f t="shared" ca="1" si="55"/>
        <v>5000</v>
      </c>
      <c r="AU76" s="48">
        <f t="shared" ca="1" si="56"/>
        <v>1875.6898384000015</v>
      </c>
    </row>
    <row r="77" spans="10:47" x14ac:dyDescent="0.35">
      <c r="J77" s="4" t="s">
        <v>108</v>
      </c>
      <c r="K77" s="9">
        <v>5</v>
      </c>
      <c r="L77" s="9">
        <v>2</v>
      </c>
      <c r="M77" s="11">
        <v>0.03</v>
      </c>
      <c r="N77" s="12">
        <v>3</v>
      </c>
      <c r="O77" s="9">
        <v>13</v>
      </c>
      <c r="P77" s="57">
        <v>178594.7</v>
      </c>
      <c r="Q77" s="53">
        <f t="shared" ca="1" si="43"/>
        <v>0.6168757629869045</v>
      </c>
      <c r="R77" s="58">
        <f t="shared" ca="1" si="44"/>
        <v>1</v>
      </c>
      <c r="S77" s="54">
        <f t="shared" ca="1" si="29"/>
        <v>14</v>
      </c>
      <c r="T77" s="42">
        <f t="shared" ca="1" si="30"/>
        <v>192882.27600000001</v>
      </c>
      <c r="U77" s="42">
        <f t="shared" ca="1" si="45"/>
        <v>6928.82276</v>
      </c>
      <c r="V77" s="42">
        <f t="shared" ca="1" si="31"/>
        <v>560</v>
      </c>
      <c r="W77" s="42">
        <f t="shared" ca="1" si="32"/>
        <v>45</v>
      </c>
      <c r="X77" s="43">
        <f t="shared" ca="1" si="46"/>
        <v>1446.61707</v>
      </c>
      <c r="Y77" s="60">
        <f t="shared" ca="1" si="47"/>
        <v>0.1493626645629591</v>
      </c>
      <c r="Z77" s="58">
        <f t="shared" ca="1" si="48"/>
        <v>1</v>
      </c>
      <c r="AA77" s="54">
        <f t="shared" ca="1" si="33"/>
        <v>15</v>
      </c>
      <c r="AB77" s="42">
        <f t="shared" ca="1" si="34"/>
        <v>208312.85808000003</v>
      </c>
      <c r="AC77" s="42">
        <f t="shared" ca="1" si="49"/>
        <v>7083.1285808000002</v>
      </c>
      <c r="AD77" s="42">
        <f t="shared" ca="1" si="35"/>
        <v>600</v>
      </c>
      <c r="AE77" s="42">
        <f t="shared" ca="1" si="36"/>
        <v>45</v>
      </c>
      <c r="AF77" s="43">
        <f t="shared" ca="1" si="50"/>
        <v>1562.3464356000002</v>
      </c>
      <c r="AG77">
        <f t="shared" ca="1" si="51"/>
        <v>0.96799143386921993</v>
      </c>
      <c r="AH77" s="53">
        <f t="shared" ca="1" si="52"/>
        <v>1</v>
      </c>
      <c r="AI77" s="54">
        <f t="shared" ca="1" si="37"/>
        <v>17</v>
      </c>
      <c r="AJ77" s="42">
        <f t="shared" ca="1" si="38"/>
        <v>224977.88672640006</v>
      </c>
      <c r="AK77" s="42">
        <f t="shared" ca="1" si="53"/>
        <v>7249.7788672640008</v>
      </c>
      <c r="AL77" s="42">
        <f t="shared" ca="1" si="39"/>
        <v>680</v>
      </c>
      <c r="AM77" s="42">
        <f t="shared" ca="1" si="40"/>
        <v>90</v>
      </c>
      <c r="AN77" s="43">
        <f t="shared" ca="1" si="54"/>
        <v>1687.3341504480004</v>
      </c>
      <c r="AO77" s="41">
        <f t="shared" ca="1" si="41"/>
        <v>21261.730208064</v>
      </c>
      <c r="AP77" s="42">
        <f t="shared" ca="1" si="41"/>
        <v>1840</v>
      </c>
      <c r="AQ77" s="42">
        <f t="shared" ca="1" si="41"/>
        <v>180</v>
      </c>
      <c r="AR77" s="42">
        <f t="shared" ca="1" si="28"/>
        <v>4696.297656048001</v>
      </c>
      <c r="AS77" s="42">
        <f t="shared" ca="1" si="42"/>
        <v>6000</v>
      </c>
      <c r="AT77" s="43">
        <f t="shared" ca="1" si="55"/>
        <v>5000</v>
      </c>
      <c r="AU77" s="48">
        <f t="shared" ca="1" si="56"/>
        <v>3545.4325520159982</v>
      </c>
    </row>
    <row r="78" spans="10:47" x14ac:dyDescent="0.35">
      <c r="J78" s="4" t="s">
        <v>109</v>
      </c>
      <c r="K78" s="9">
        <v>5</v>
      </c>
      <c r="L78" s="9">
        <v>3</v>
      </c>
      <c r="M78" s="11">
        <v>0.03</v>
      </c>
      <c r="N78" s="12">
        <v>3</v>
      </c>
      <c r="O78" s="9">
        <v>182</v>
      </c>
      <c r="P78" s="57">
        <v>11371163.98</v>
      </c>
      <c r="Q78" s="53">
        <f t="shared" ca="1" si="43"/>
        <v>0.49619038610820732</v>
      </c>
      <c r="R78" s="58">
        <f t="shared" ca="1" si="44"/>
        <v>1</v>
      </c>
      <c r="S78" s="54">
        <f t="shared" ca="1" si="29"/>
        <v>200</v>
      </c>
      <c r="T78" s="42">
        <f t="shared" ca="1" si="30"/>
        <v>12280857.0984</v>
      </c>
      <c r="U78" s="42">
        <f t="shared" ca="1" si="45"/>
        <v>127808.57098400001</v>
      </c>
      <c r="V78" s="42">
        <f t="shared" ca="1" si="31"/>
        <v>8000</v>
      </c>
      <c r="W78" s="42">
        <f t="shared" ca="1" si="32"/>
        <v>810</v>
      </c>
      <c r="X78" s="43">
        <f t="shared" ca="1" si="46"/>
        <v>92106.428237999979</v>
      </c>
      <c r="Y78" s="60">
        <f t="shared" ca="1" si="47"/>
        <v>0.11885268830505569</v>
      </c>
      <c r="Z78" s="58">
        <f t="shared" ca="1" si="48"/>
        <v>1</v>
      </c>
      <c r="AA78" s="54">
        <f t="shared" ca="1" si="33"/>
        <v>220</v>
      </c>
      <c r="AB78" s="42">
        <f t="shared" ca="1" si="34"/>
        <v>13263325.666272001</v>
      </c>
      <c r="AC78" s="42">
        <f t="shared" ca="1" si="49"/>
        <v>137633.25666272003</v>
      </c>
      <c r="AD78" s="42">
        <f t="shared" ca="1" si="35"/>
        <v>8800</v>
      </c>
      <c r="AE78" s="42">
        <f t="shared" ca="1" si="36"/>
        <v>900</v>
      </c>
      <c r="AF78" s="43">
        <f t="shared" ca="1" si="50"/>
        <v>99474.942497039985</v>
      </c>
      <c r="AG78">
        <f t="shared" ca="1" si="51"/>
        <v>0.23183038279925383</v>
      </c>
      <c r="AH78" s="53">
        <f t="shared" ca="1" si="52"/>
        <v>1</v>
      </c>
      <c r="AI78" s="54">
        <f t="shared" ca="1" si="37"/>
        <v>242</v>
      </c>
      <c r="AJ78" s="42">
        <f t="shared" ca="1" si="38"/>
        <v>14324391.719573762</v>
      </c>
      <c r="AK78" s="42">
        <f t="shared" ca="1" si="53"/>
        <v>148243.91719573762</v>
      </c>
      <c r="AL78" s="42">
        <f t="shared" ca="1" si="39"/>
        <v>9680</v>
      </c>
      <c r="AM78" s="42">
        <f t="shared" ca="1" si="40"/>
        <v>990</v>
      </c>
      <c r="AN78" s="43">
        <f t="shared" ca="1" si="54"/>
        <v>107432.93789680321</v>
      </c>
      <c r="AO78" s="41">
        <f t="shared" ca="1" si="41"/>
        <v>413685.74484245764</v>
      </c>
      <c r="AP78" s="42">
        <f t="shared" ca="1" si="41"/>
        <v>26480</v>
      </c>
      <c r="AQ78" s="42">
        <f t="shared" ca="1" si="41"/>
        <v>2700</v>
      </c>
      <c r="AR78" s="42">
        <f t="shared" ca="1" si="28"/>
        <v>299014.30863184319</v>
      </c>
      <c r="AS78" s="42">
        <f t="shared" ca="1" si="42"/>
        <v>9000</v>
      </c>
      <c r="AT78" s="43">
        <f t="shared" ca="1" si="55"/>
        <v>7000</v>
      </c>
      <c r="AU78" s="48">
        <f t="shared" ca="1" si="56"/>
        <v>69491.436210614454</v>
      </c>
    </row>
    <row r="79" spans="10:47" x14ac:dyDescent="0.35">
      <c r="J79" s="4" t="s">
        <v>110</v>
      </c>
      <c r="K79" s="9">
        <v>4</v>
      </c>
      <c r="L79" s="9">
        <v>1</v>
      </c>
      <c r="M79" s="11">
        <v>0.02</v>
      </c>
      <c r="N79" s="12">
        <v>3</v>
      </c>
      <c r="O79" s="9">
        <v>22</v>
      </c>
      <c r="P79" s="57">
        <v>351501.49</v>
      </c>
      <c r="Q79" s="53">
        <f t="shared" ca="1" si="43"/>
        <v>0.302720975778628</v>
      </c>
      <c r="R79" s="58">
        <f t="shared" ca="1" si="44"/>
        <v>1</v>
      </c>
      <c r="S79" s="54">
        <f t="shared" ca="1" si="29"/>
        <v>24</v>
      </c>
      <c r="T79" s="42">
        <f t="shared" ca="1" si="30"/>
        <v>379621.60920000001</v>
      </c>
      <c r="U79" s="42">
        <f t="shared" ca="1" si="45"/>
        <v>8796.2160920000006</v>
      </c>
      <c r="V79" s="42">
        <f t="shared" ca="1" si="31"/>
        <v>960</v>
      </c>
      <c r="W79" s="42">
        <f t="shared" ca="1" si="32"/>
        <v>90</v>
      </c>
      <c r="X79" s="43">
        <f t="shared" ca="1" si="46"/>
        <v>1898.1080460000001</v>
      </c>
      <c r="Y79" s="60">
        <f t="shared" ca="1" si="47"/>
        <v>0.44963995160752646</v>
      </c>
      <c r="Z79" s="58">
        <f t="shared" ca="1" si="48"/>
        <v>1</v>
      </c>
      <c r="AA79" s="54">
        <f t="shared" ca="1" si="33"/>
        <v>26</v>
      </c>
      <c r="AB79" s="42">
        <f t="shared" ca="1" si="34"/>
        <v>409991.33793600003</v>
      </c>
      <c r="AC79" s="42">
        <f t="shared" ca="1" si="49"/>
        <v>9099.9133793600013</v>
      </c>
      <c r="AD79" s="42">
        <f t="shared" ca="1" si="35"/>
        <v>1040</v>
      </c>
      <c r="AE79" s="42">
        <f t="shared" ca="1" si="36"/>
        <v>90</v>
      </c>
      <c r="AF79" s="43">
        <f t="shared" ca="1" si="50"/>
        <v>2049.9566896800002</v>
      </c>
      <c r="AG79">
        <f t="shared" ca="1" si="51"/>
        <v>0.38363840689629469</v>
      </c>
      <c r="AH79" s="53">
        <f t="shared" ca="1" si="52"/>
        <v>1</v>
      </c>
      <c r="AI79" s="54">
        <f t="shared" ca="1" si="37"/>
        <v>29</v>
      </c>
      <c r="AJ79" s="42">
        <f t="shared" ca="1" si="38"/>
        <v>442790.64497088006</v>
      </c>
      <c r="AK79" s="42">
        <f t="shared" ca="1" si="53"/>
        <v>9427.9064497088002</v>
      </c>
      <c r="AL79" s="42">
        <f t="shared" ca="1" si="39"/>
        <v>1160</v>
      </c>
      <c r="AM79" s="42">
        <f t="shared" ca="1" si="40"/>
        <v>135</v>
      </c>
      <c r="AN79" s="43">
        <f t="shared" ca="1" si="54"/>
        <v>2213.9532248544006</v>
      </c>
      <c r="AO79" s="41">
        <f t="shared" ca="1" si="41"/>
        <v>27324.035921068804</v>
      </c>
      <c r="AP79" s="42">
        <f t="shared" ca="1" si="41"/>
        <v>3160</v>
      </c>
      <c r="AQ79" s="42">
        <f t="shared" ca="1" si="41"/>
        <v>315</v>
      </c>
      <c r="AR79" s="42">
        <f t="shared" ca="1" si="28"/>
        <v>6162.017960534401</v>
      </c>
      <c r="AS79" s="42">
        <f t="shared" ca="1" si="42"/>
        <v>4500</v>
      </c>
      <c r="AT79" s="43">
        <f t="shared" ca="1" si="55"/>
        <v>2000</v>
      </c>
      <c r="AU79" s="48">
        <f t="shared" ca="1" si="56"/>
        <v>11187.017960534402</v>
      </c>
    </row>
    <row r="80" spans="10:47" x14ac:dyDescent="0.35">
      <c r="J80" s="4" t="s">
        <v>111</v>
      </c>
      <c r="K80" s="9">
        <v>4</v>
      </c>
      <c r="L80" s="9">
        <v>2</v>
      </c>
      <c r="M80" s="11">
        <v>0.02</v>
      </c>
      <c r="N80" s="12">
        <v>3</v>
      </c>
      <c r="O80" s="9">
        <v>5</v>
      </c>
      <c r="P80" s="57">
        <v>53014.12</v>
      </c>
      <c r="Q80" s="53">
        <f t="shared" ca="1" si="43"/>
        <v>0.14937549066632205</v>
      </c>
      <c r="R80" s="58">
        <f t="shared" ca="1" si="44"/>
        <v>1</v>
      </c>
      <c r="S80" s="54">
        <f t="shared" ca="1" si="29"/>
        <v>6</v>
      </c>
      <c r="T80" s="42">
        <f t="shared" ca="1" si="30"/>
        <v>57255.24960000001</v>
      </c>
      <c r="U80" s="42">
        <f t="shared" ca="1" si="45"/>
        <v>5572.5524960000002</v>
      </c>
      <c r="V80" s="42">
        <f t="shared" ca="1" si="31"/>
        <v>240</v>
      </c>
      <c r="W80" s="42">
        <f t="shared" ca="1" si="32"/>
        <v>45</v>
      </c>
      <c r="X80" s="43">
        <f t="shared" ca="1" si="46"/>
        <v>286.27624800000007</v>
      </c>
      <c r="Y80" s="60">
        <f t="shared" ca="1" si="47"/>
        <v>0.6833706002888591</v>
      </c>
      <c r="Z80" s="58">
        <f t="shared" ca="1" si="48"/>
        <v>1</v>
      </c>
      <c r="AA80" s="54">
        <f t="shared" ca="1" si="33"/>
        <v>7</v>
      </c>
      <c r="AB80" s="42">
        <f t="shared" ca="1" si="34"/>
        <v>61835.669568000012</v>
      </c>
      <c r="AC80" s="42">
        <f t="shared" ca="1" si="49"/>
        <v>5618.3566956800005</v>
      </c>
      <c r="AD80" s="42">
        <f t="shared" ca="1" si="35"/>
        <v>280</v>
      </c>
      <c r="AE80" s="42">
        <f t="shared" ca="1" si="36"/>
        <v>45</v>
      </c>
      <c r="AF80" s="43">
        <f t="shared" ca="1" si="50"/>
        <v>309.17834784000007</v>
      </c>
      <c r="AG80">
        <f t="shared" ca="1" si="51"/>
        <v>0.64630115568585733</v>
      </c>
      <c r="AH80" s="53">
        <f t="shared" ca="1" si="52"/>
        <v>1</v>
      </c>
      <c r="AI80" s="54">
        <f t="shared" ca="1" si="37"/>
        <v>8</v>
      </c>
      <c r="AJ80" s="42">
        <f t="shared" ca="1" si="38"/>
        <v>66782.523133440016</v>
      </c>
      <c r="AK80" s="42">
        <f t="shared" ca="1" si="53"/>
        <v>5667.8252313344001</v>
      </c>
      <c r="AL80" s="42">
        <f t="shared" ca="1" si="39"/>
        <v>320</v>
      </c>
      <c r="AM80" s="42">
        <f t="shared" ca="1" si="40"/>
        <v>45</v>
      </c>
      <c r="AN80" s="43">
        <f t="shared" ca="1" si="54"/>
        <v>333.9126156672001</v>
      </c>
      <c r="AO80" s="41">
        <f t="shared" ca="1" si="41"/>
        <v>16858.734423014401</v>
      </c>
      <c r="AP80" s="42">
        <f t="shared" ca="1" si="41"/>
        <v>840</v>
      </c>
      <c r="AQ80" s="42">
        <f t="shared" ca="1" si="41"/>
        <v>135</v>
      </c>
      <c r="AR80" s="42">
        <f t="shared" ca="1" si="28"/>
        <v>929.36721150720018</v>
      </c>
      <c r="AS80" s="42">
        <f t="shared" ca="1" si="42"/>
        <v>6000</v>
      </c>
      <c r="AT80" s="43">
        <f t="shared" ca="1" si="55"/>
        <v>5000</v>
      </c>
      <c r="AU80" s="48">
        <f t="shared" ca="1" si="56"/>
        <v>3954.3672115072004</v>
      </c>
    </row>
    <row r="81" spans="10:47" x14ac:dyDescent="0.35">
      <c r="J81" s="4" t="s">
        <v>112</v>
      </c>
      <c r="K81" s="9">
        <v>5</v>
      </c>
      <c r="L81" s="9">
        <v>2</v>
      </c>
      <c r="M81" s="11">
        <v>0.03</v>
      </c>
      <c r="N81" s="12">
        <v>3</v>
      </c>
      <c r="O81" s="9">
        <v>2</v>
      </c>
      <c r="P81" s="57">
        <v>31773.08</v>
      </c>
      <c r="Q81" s="53">
        <f t="shared" ca="1" si="43"/>
        <v>0.40829713713872062</v>
      </c>
      <c r="R81" s="58">
        <f t="shared" ca="1" si="44"/>
        <v>1</v>
      </c>
      <c r="S81" s="54">
        <f t="shared" ca="1" si="29"/>
        <v>2</v>
      </c>
      <c r="T81" s="42">
        <f t="shared" ca="1" si="30"/>
        <v>34314.926400000004</v>
      </c>
      <c r="U81" s="42">
        <f t="shared" ca="1" si="45"/>
        <v>5343.1492639999997</v>
      </c>
      <c r="V81" s="42">
        <f t="shared" ca="1" si="31"/>
        <v>80</v>
      </c>
      <c r="W81" s="42">
        <f t="shared" ca="1" si="32"/>
        <v>0</v>
      </c>
      <c r="X81" s="43">
        <f t="shared" ca="1" si="46"/>
        <v>257.36194800000004</v>
      </c>
      <c r="Y81" s="60">
        <f t="shared" ca="1" si="47"/>
        <v>0.90941918342727912</v>
      </c>
      <c r="Z81" s="58">
        <f t="shared" ca="1" si="48"/>
        <v>1</v>
      </c>
      <c r="AA81" s="54">
        <f t="shared" ca="1" si="33"/>
        <v>2</v>
      </c>
      <c r="AB81" s="42">
        <f t="shared" ca="1" si="34"/>
        <v>37060.120512000009</v>
      </c>
      <c r="AC81" s="42">
        <f t="shared" ca="1" si="49"/>
        <v>5370.6012051200005</v>
      </c>
      <c r="AD81" s="42">
        <f t="shared" ca="1" si="35"/>
        <v>80</v>
      </c>
      <c r="AE81" s="42">
        <f t="shared" ca="1" si="36"/>
        <v>0</v>
      </c>
      <c r="AF81" s="43">
        <f t="shared" ca="1" si="50"/>
        <v>277.95090384000008</v>
      </c>
      <c r="AG81">
        <f t="shared" ca="1" si="51"/>
        <v>6.9287347117240938E-2</v>
      </c>
      <c r="AH81" s="53">
        <f t="shared" ca="1" si="52"/>
        <v>0</v>
      </c>
      <c r="AI81" s="54">
        <f t="shared" ca="1" si="37"/>
        <v>0</v>
      </c>
      <c r="AJ81" s="42">
        <f t="shared" ca="1" si="38"/>
        <v>0</v>
      </c>
      <c r="AK81" s="42">
        <f t="shared" ca="1" si="53"/>
        <v>0</v>
      </c>
      <c r="AL81" s="42">
        <f t="shared" ca="1" si="39"/>
        <v>0</v>
      </c>
      <c r="AM81" s="42">
        <f t="shared" ca="1" si="40"/>
        <v>0</v>
      </c>
      <c r="AN81" s="43">
        <f t="shared" ca="1" si="54"/>
        <v>0</v>
      </c>
      <c r="AO81" s="41">
        <f t="shared" ca="1" si="41"/>
        <v>10713.750469120001</v>
      </c>
      <c r="AP81" s="42">
        <f t="shared" ca="1" si="41"/>
        <v>160</v>
      </c>
      <c r="AQ81" s="42">
        <f t="shared" ca="1" si="41"/>
        <v>0</v>
      </c>
      <c r="AR81" s="42">
        <f t="shared" ca="1" si="28"/>
        <v>535.31285184000012</v>
      </c>
      <c r="AS81" s="42">
        <f t="shared" ca="1" si="42"/>
        <v>4000</v>
      </c>
      <c r="AT81" s="43">
        <f t="shared" ca="1" si="55"/>
        <v>5000</v>
      </c>
      <c r="AU81" s="48">
        <f t="shared" ca="1" si="56"/>
        <v>1018.4376172800003</v>
      </c>
    </row>
    <row r="82" spans="10:47" x14ac:dyDescent="0.35">
      <c r="J82" s="4" t="s">
        <v>113</v>
      </c>
      <c r="K82" s="9">
        <v>4</v>
      </c>
      <c r="L82" s="9">
        <v>1</v>
      </c>
      <c r="M82" s="11">
        <v>0.02</v>
      </c>
      <c r="N82" s="12">
        <v>3</v>
      </c>
      <c r="O82" s="9">
        <v>41</v>
      </c>
      <c r="P82" s="57">
        <v>1186983.98</v>
      </c>
      <c r="Q82" s="53">
        <f t="shared" ca="1" si="43"/>
        <v>0.2910195194376749</v>
      </c>
      <c r="R82" s="58">
        <f t="shared" ca="1" si="44"/>
        <v>1</v>
      </c>
      <c r="S82" s="54">
        <f t="shared" ca="1" si="29"/>
        <v>45</v>
      </c>
      <c r="T82" s="42">
        <f t="shared" ca="1" si="30"/>
        <v>1281942.6984000001</v>
      </c>
      <c r="U82" s="42">
        <f t="shared" ca="1" si="45"/>
        <v>17819.426984000002</v>
      </c>
      <c r="V82" s="42">
        <f t="shared" ca="1" si="31"/>
        <v>1800</v>
      </c>
      <c r="W82" s="42">
        <f t="shared" ca="1" si="32"/>
        <v>180</v>
      </c>
      <c r="X82" s="43">
        <f t="shared" ca="1" si="46"/>
        <v>6409.7134919999999</v>
      </c>
      <c r="Y82" s="60">
        <f t="shared" ca="1" si="47"/>
        <v>0.78431723085601579</v>
      </c>
      <c r="Z82" s="58">
        <f t="shared" ca="1" si="48"/>
        <v>1</v>
      </c>
      <c r="AA82" s="54">
        <f t="shared" ca="1" si="33"/>
        <v>50</v>
      </c>
      <c r="AB82" s="42">
        <f t="shared" ca="1" si="34"/>
        <v>1384498.1142720003</v>
      </c>
      <c r="AC82" s="42">
        <f t="shared" ca="1" si="49"/>
        <v>18844.981142720004</v>
      </c>
      <c r="AD82" s="42">
        <f t="shared" ca="1" si="35"/>
        <v>2000</v>
      </c>
      <c r="AE82" s="42">
        <f t="shared" ca="1" si="36"/>
        <v>225</v>
      </c>
      <c r="AF82" s="43">
        <f t="shared" ca="1" si="50"/>
        <v>6922.4905713600019</v>
      </c>
      <c r="AG82">
        <f t="shared" ca="1" si="51"/>
        <v>0.1502963903837341</v>
      </c>
      <c r="AH82" s="53">
        <f t="shared" ca="1" si="52"/>
        <v>1</v>
      </c>
      <c r="AI82" s="54">
        <f t="shared" ca="1" si="37"/>
        <v>55</v>
      </c>
      <c r="AJ82" s="42">
        <f t="shared" ca="1" si="38"/>
        <v>1495257.9634137603</v>
      </c>
      <c r="AK82" s="42">
        <f t="shared" ca="1" si="53"/>
        <v>19952.579634137604</v>
      </c>
      <c r="AL82" s="42">
        <f t="shared" ca="1" si="39"/>
        <v>2200</v>
      </c>
      <c r="AM82" s="42">
        <f t="shared" ca="1" si="40"/>
        <v>225</v>
      </c>
      <c r="AN82" s="43">
        <f t="shared" ca="1" si="54"/>
        <v>7476.2898170688013</v>
      </c>
      <c r="AO82" s="41">
        <f t="shared" ca="1" si="41"/>
        <v>56616.987760857606</v>
      </c>
      <c r="AP82" s="42">
        <f t="shared" ca="1" si="41"/>
        <v>6000</v>
      </c>
      <c r="AQ82" s="42">
        <f t="shared" ca="1" si="41"/>
        <v>630</v>
      </c>
      <c r="AR82" s="42">
        <f t="shared" ca="1" si="28"/>
        <v>20808.493880428803</v>
      </c>
      <c r="AS82" s="42">
        <f t="shared" ca="1" si="42"/>
        <v>4500</v>
      </c>
      <c r="AT82" s="43">
        <f t="shared" ca="1" si="55"/>
        <v>2000</v>
      </c>
      <c r="AU82" s="48">
        <f t="shared" ca="1" si="56"/>
        <v>22678.493880428803</v>
      </c>
    </row>
    <row r="83" spans="10:47" x14ac:dyDescent="0.35">
      <c r="J83" s="4" t="s">
        <v>114</v>
      </c>
      <c r="K83" s="9">
        <v>4</v>
      </c>
      <c r="L83" s="9">
        <v>1</v>
      </c>
      <c r="M83" s="11">
        <v>0.02</v>
      </c>
      <c r="N83" s="12">
        <v>3</v>
      </c>
      <c r="O83" s="9">
        <v>18</v>
      </c>
      <c r="P83" s="57">
        <v>1923571.4</v>
      </c>
      <c r="Q83" s="53">
        <f t="shared" ca="1" si="43"/>
        <v>0.56673874153208592</v>
      </c>
      <c r="R83" s="58">
        <f t="shared" ca="1" si="44"/>
        <v>1</v>
      </c>
      <c r="S83" s="54">
        <f t="shared" ca="1" si="29"/>
        <v>20</v>
      </c>
      <c r="T83" s="42">
        <f t="shared" ca="1" si="30"/>
        <v>2077457.112</v>
      </c>
      <c r="U83" s="42">
        <f t="shared" ca="1" si="45"/>
        <v>25774.571120000001</v>
      </c>
      <c r="V83" s="42">
        <f t="shared" ca="1" si="31"/>
        <v>800</v>
      </c>
      <c r="W83" s="42">
        <f t="shared" ca="1" si="32"/>
        <v>90</v>
      </c>
      <c r="X83" s="43">
        <f t="shared" ca="1" si="46"/>
        <v>10387.28556</v>
      </c>
      <c r="Y83" s="60">
        <f t="shared" ca="1" si="47"/>
        <v>0.12481086570584676</v>
      </c>
      <c r="Z83" s="58">
        <f t="shared" ca="1" si="48"/>
        <v>1</v>
      </c>
      <c r="AA83" s="54">
        <f t="shared" ca="1" si="33"/>
        <v>22</v>
      </c>
      <c r="AB83" s="42">
        <f t="shared" ca="1" si="34"/>
        <v>2243653.68096</v>
      </c>
      <c r="AC83" s="42">
        <f t="shared" ca="1" si="49"/>
        <v>27436.536809600002</v>
      </c>
      <c r="AD83" s="42">
        <f t="shared" ca="1" si="35"/>
        <v>880</v>
      </c>
      <c r="AE83" s="42">
        <f t="shared" ca="1" si="36"/>
        <v>90</v>
      </c>
      <c r="AF83" s="43">
        <f t="shared" ca="1" si="50"/>
        <v>11218.268404800001</v>
      </c>
      <c r="AG83">
        <f t="shared" ca="1" si="51"/>
        <v>0.7198247574120662</v>
      </c>
      <c r="AH83" s="53">
        <f t="shared" ca="1" si="52"/>
        <v>1</v>
      </c>
      <c r="AI83" s="54">
        <f t="shared" ca="1" si="37"/>
        <v>24</v>
      </c>
      <c r="AJ83" s="42">
        <f t="shared" ca="1" si="38"/>
        <v>2423145.9754368002</v>
      </c>
      <c r="AK83" s="42">
        <f t="shared" ca="1" si="53"/>
        <v>29231.459754368003</v>
      </c>
      <c r="AL83" s="42">
        <f t="shared" ca="1" si="39"/>
        <v>960</v>
      </c>
      <c r="AM83" s="42">
        <f t="shared" ca="1" si="40"/>
        <v>90</v>
      </c>
      <c r="AN83" s="43">
        <f t="shared" ca="1" si="54"/>
        <v>12115.729877184001</v>
      </c>
      <c r="AO83" s="41">
        <f t="shared" ca="1" si="41"/>
        <v>82442.567683967995</v>
      </c>
      <c r="AP83" s="42">
        <f t="shared" ca="1" si="41"/>
        <v>2640</v>
      </c>
      <c r="AQ83" s="42">
        <f t="shared" ca="1" si="41"/>
        <v>270</v>
      </c>
      <c r="AR83" s="42">
        <f t="shared" ca="1" si="28"/>
        <v>33721.283841983997</v>
      </c>
      <c r="AS83" s="42">
        <f t="shared" ca="1" si="42"/>
        <v>4500</v>
      </c>
      <c r="AT83" s="43">
        <f t="shared" ca="1" si="55"/>
        <v>2000</v>
      </c>
      <c r="AU83" s="48">
        <f t="shared" ca="1" si="56"/>
        <v>39311.283841983997</v>
      </c>
    </row>
    <row r="84" spans="10:47" x14ac:dyDescent="0.35">
      <c r="J84" s="4" t="s">
        <v>115</v>
      </c>
      <c r="K84" s="9">
        <v>4</v>
      </c>
      <c r="L84" s="9">
        <v>2</v>
      </c>
      <c r="M84" s="11">
        <v>0.02</v>
      </c>
      <c r="N84" s="12">
        <v>3</v>
      </c>
      <c r="O84" s="9">
        <v>56</v>
      </c>
      <c r="P84" s="57">
        <v>3335862.9</v>
      </c>
      <c r="Q84" s="53">
        <f t="shared" ca="1" si="43"/>
        <v>0.62152319414748525</v>
      </c>
      <c r="R84" s="58">
        <f t="shared" ca="1" si="44"/>
        <v>1</v>
      </c>
      <c r="S84" s="54">
        <f t="shared" ca="1" si="29"/>
        <v>62</v>
      </c>
      <c r="T84" s="42">
        <f t="shared" ca="1" si="30"/>
        <v>3602731.932</v>
      </c>
      <c r="U84" s="42">
        <f t="shared" ca="1" si="45"/>
        <v>41027.319320000002</v>
      </c>
      <c r="V84" s="42">
        <f t="shared" ca="1" si="31"/>
        <v>2480</v>
      </c>
      <c r="W84" s="42">
        <f t="shared" ca="1" si="32"/>
        <v>270</v>
      </c>
      <c r="X84" s="43">
        <f t="shared" ca="1" si="46"/>
        <v>18013.659660000001</v>
      </c>
      <c r="Y84" s="60">
        <f t="shared" ca="1" si="47"/>
        <v>0.66310976772681507</v>
      </c>
      <c r="Z84" s="58">
        <f t="shared" ca="1" si="48"/>
        <v>1</v>
      </c>
      <c r="AA84" s="54">
        <f t="shared" ca="1" si="33"/>
        <v>68</v>
      </c>
      <c r="AB84" s="42">
        <f t="shared" ca="1" si="34"/>
        <v>3890950.4865600001</v>
      </c>
      <c r="AC84" s="42">
        <f t="shared" ca="1" si="49"/>
        <v>43909.5048656</v>
      </c>
      <c r="AD84" s="42">
        <f t="shared" ca="1" si="35"/>
        <v>2720</v>
      </c>
      <c r="AE84" s="42">
        <f t="shared" ca="1" si="36"/>
        <v>270</v>
      </c>
      <c r="AF84" s="43">
        <f t="shared" ca="1" si="50"/>
        <v>19454.7524328</v>
      </c>
      <c r="AG84">
        <f t="shared" ca="1" si="51"/>
        <v>0.61837651366415458</v>
      </c>
      <c r="AH84" s="53">
        <f t="shared" ca="1" si="52"/>
        <v>1</v>
      </c>
      <c r="AI84" s="54">
        <f t="shared" ca="1" si="37"/>
        <v>75</v>
      </c>
      <c r="AJ84" s="42">
        <f t="shared" ca="1" si="38"/>
        <v>4202226.5254848003</v>
      </c>
      <c r="AK84" s="42">
        <f t="shared" ca="1" si="53"/>
        <v>47022.265254848004</v>
      </c>
      <c r="AL84" s="42">
        <f t="shared" ca="1" si="39"/>
        <v>3000</v>
      </c>
      <c r="AM84" s="42">
        <f t="shared" ca="1" si="40"/>
        <v>315</v>
      </c>
      <c r="AN84" s="43">
        <f t="shared" ca="1" si="54"/>
        <v>21011.132627424002</v>
      </c>
      <c r="AO84" s="41">
        <f t="shared" ca="1" si="41"/>
        <v>131959.08944044801</v>
      </c>
      <c r="AP84" s="42">
        <f t="shared" ca="1" si="41"/>
        <v>8200</v>
      </c>
      <c r="AQ84" s="42">
        <f t="shared" ca="1" si="41"/>
        <v>855</v>
      </c>
      <c r="AR84" s="42">
        <f t="shared" ca="1" si="28"/>
        <v>58479.544720224003</v>
      </c>
      <c r="AS84" s="42">
        <f t="shared" ca="1" si="42"/>
        <v>6000</v>
      </c>
      <c r="AT84" s="43">
        <f t="shared" ca="1" si="55"/>
        <v>5000</v>
      </c>
      <c r="AU84" s="48">
        <f t="shared" ca="1" si="56"/>
        <v>53424.544720224003</v>
      </c>
    </row>
    <row r="85" spans="10:47" x14ac:dyDescent="0.35">
      <c r="J85" s="4" t="s">
        <v>116</v>
      </c>
      <c r="K85" s="9">
        <v>4</v>
      </c>
      <c r="L85" s="9">
        <v>1</v>
      </c>
      <c r="M85" s="11">
        <v>0.02</v>
      </c>
      <c r="N85" s="12">
        <v>3</v>
      </c>
      <c r="O85" s="9">
        <v>12</v>
      </c>
      <c r="P85" s="57">
        <v>1058217.6499999999</v>
      </c>
      <c r="Q85" s="53">
        <f t="shared" ca="1" si="43"/>
        <v>0.76273538593163481</v>
      </c>
      <c r="R85" s="58">
        <f t="shared" ca="1" si="44"/>
        <v>1</v>
      </c>
      <c r="S85" s="54">
        <f t="shared" ca="1" si="29"/>
        <v>13</v>
      </c>
      <c r="T85" s="42">
        <f t="shared" ca="1" si="30"/>
        <v>1142875.0619999999</v>
      </c>
      <c r="U85" s="42">
        <f t="shared" ca="1" si="45"/>
        <v>16428.750619999999</v>
      </c>
      <c r="V85" s="42">
        <f t="shared" ca="1" si="31"/>
        <v>520</v>
      </c>
      <c r="W85" s="42">
        <f t="shared" ca="1" si="32"/>
        <v>45</v>
      </c>
      <c r="X85" s="43">
        <f t="shared" ca="1" si="46"/>
        <v>5714.3753099999994</v>
      </c>
      <c r="Y85" s="60">
        <f t="shared" ca="1" si="47"/>
        <v>0.57754207850917205</v>
      </c>
      <c r="Z85" s="58">
        <f t="shared" ca="1" si="48"/>
        <v>1</v>
      </c>
      <c r="AA85" s="54">
        <f t="shared" ca="1" si="33"/>
        <v>14</v>
      </c>
      <c r="AB85" s="42">
        <f t="shared" ca="1" si="34"/>
        <v>1234305.06696</v>
      </c>
      <c r="AC85" s="42">
        <f t="shared" ca="1" si="49"/>
        <v>17343.050669600001</v>
      </c>
      <c r="AD85" s="42">
        <f t="shared" ca="1" si="35"/>
        <v>560</v>
      </c>
      <c r="AE85" s="42">
        <f t="shared" ca="1" si="36"/>
        <v>45</v>
      </c>
      <c r="AF85" s="43">
        <f t="shared" ca="1" si="50"/>
        <v>6171.5253347999997</v>
      </c>
      <c r="AG85">
        <f t="shared" ca="1" si="51"/>
        <v>0.79396201115906262</v>
      </c>
      <c r="AH85" s="53">
        <f t="shared" ca="1" si="52"/>
        <v>1</v>
      </c>
      <c r="AI85" s="54">
        <f t="shared" ca="1" si="37"/>
        <v>15</v>
      </c>
      <c r="AJ85" s="42">
        <f t="shared" ca="1" si="38"/>
        <v>1333049.4723168002</v>
      </c>
      <c r="AK85" s="42">
        <f t="shared" ca="1" si="53"/>
        <v>18330.494723168002</v>
      </c>
      <c r="AL85" s="42">
        <f t="shared" ca="1" si="39"/>
        <v>600</v>
      </c>
      <c r="AM85" s="42">
        <f t="shared" ca="1" si="40"/>
        <v>45</v>
      </c>
      <c r="AN85" s="43">
        <f t="shared" ca="1" si="54"/>
        <v>6665.2473615840017</v>
      </c>
      <c r="AO85" s="41">
        <f t="shared" ca="1" si="41"/>
        <v>52102.296012768005</v>
      </c>
      <c r="AP85" s="42">
        <f t="shared" ca="1" si="41"/>
        <v>1680</v>
      </c>
      <c r="AQ85" s="42">
        <f t="shared" ca="1" si="41"/>
        <v>135</v>
      </c>
      <c r="AR85" s="42">
        <f t="shared" ca="1" si="28"/>
        <v>18551.148006383999</v>
      </c>
      <c r="AS85" s="42">
        <f t="shared" ca="1" si="42"/>
        <v>4500</v>
      </c>
      <c r="AT85" s="43">
        <f t="shared" ca="1" si="55"/>
        <v>2000</v>
      </c>
      <c r="AU85" s="48">
        <f t="shared" ca="1" si="56"/>
        <v>25236.148006384006</v>
      </c>
    </row>
    <row r="86" spans="10:47" x14ac:dyDescent="0.35">
      <c r="J86" s="4" t="s">
        <v>117</v>
      </c>
      <c r="K86" s="9">
        <v>5</v>
      </c>
      <c r="L86" s="9">
        <v>2</v>
      </c>
      <c r="M86" s="11">
        <v>0.03</v>
      </c>
      <c r="N86" s="12">
        <v>3</v>
      </c>
      <c r="O86" s="9">
        <v>21</v>
      </c>
      <c r="P86" s="57">
        <v>1876114.78</v>
      </c>
      <c r="Q86" s="53">
        <f t="shared" ca="1" si="43"/>
        <v>0.52457817984951449</v>
      </c>
      <c r="R86" s="58">
        <f t="shared" ca="1" si="44"/>
        <v>1</v>
      </c>
      <c r="S86" s="54">
        <f t="shared" ca="1" si="29"/>
        <v>23</v>
      </c>
      <c r="T86" s="42">
        <f t="shared" ca="1" si="30"/>
        <v>2026203.9624000001</v>
      </c>
      <c r="U86" s="42">
        <f t="shared" ca="1" si="45"/>
        <v>25262.039624000001</v>
      </c>
      <c r="V86" s="42">
        <f t="shared" ca="1" si="31"/>
        <v>920</v>
      </c>
      <c r="W86" s="42">
        <f t="shared" ca="1" si="32"/>
        <v>90</v>
      </c>
      <c r="X86" s="43">
        <f t="shared" ca="1" si="46"/>
        <v>15196.529718</v>
      </c>
      <c r="Y86" s="60">
        <f t="shared" ca="1" si="47"/>
        <v>6.4632160271944517E-2</v>
      </c>
      <c r="Z86" s="58">
        <f t="shared" ca="1" si="48"/>
        <v>0</v>
      </c>
      <c r="AA86" s="54">
        <f t="shared" ca="1" si="33"/>
        <v>0</v>
      </c>
      <c r="AB86" s="42">
        <f t="shared" ca="1" si="34"/>
        <v>0</v>
      </c>
      <c r="AC86" s="42">
        <f t="shared" ca="1" si="49"/>
        <v>0</v>
      </c>
      <c r="AD86" s="42">
        <f t="shared" ca="1" si="35"/>
        <v>0</v>
      </c>
      <c r="AE86" s="42">
        <f t="shared" ca="1" si="36"/>
        <v>0</v>
      </c>
      <c r="AF86" s="43">
        <f t="shared" ca="1" si="50"/>
        <v>0</v>
      </c>
      <c r="AG86">
        <f t="shared" ca="1" si="51"/>
        <v>0.4276213260047983</v>
      </c>
      <c r="AH86" s="53">
        <f t="shared" ca="1" si="52"/>
        <v>0</v>
      </c>
      <c r="AI86" s="54">
        <f t="shared" ca="1" si="37"/>
        <v>0</v>
      </c>
      <c r="AJ86" s="42">
        <f t="shared" ca="1" si="38"/>
        <v>0</v>
      </c>
      <c r="AK86" s="42">
        <f t="shared" ca="1" si="53"/>
        <v>0</v>
      </c>
      <c r="AL86" s="42">
        <f t="shared" ca="1" si="39"/>
        <v>0</v>
      </c>
      <c r="AM86" s="42">
        <f t="shared" ca="1" si="40"/>
        <v>0</v>
      </c>
      <c r="AN86" s="43">
        <f t="shared" ca="1" si="54"/>
        <v>0</v>
      </c>
      <c r="AO86" s="41">
        <f t="shared" ca="1" si="41"/>
        <v>25262.039624000001</v>
      </c>
      <c r="AP86" s="42">
        <f t="shared" ca="1" si="41"/>
        <v>920</v>
      </c>
      <c r="AQ86" s="42">
        <f t="shared" ca="1" si="41"/>
        <v>90</v>
      </c>
      <c r="AR86" s="42">
        <f t="shared" ca="1" si="28"/>
        <v>15196.529718</v>
      </c>
      <c r="AS86" s="42">
        <f t="shared" ca="1" si="42"/>
        <v>2000</v>
      </c>
      <c r="AT86" s="43">
        <f t="shared" ca="1" si="55"/>
        <v>5000</v>
      </c>
      <c r="AU86" s="48">
        <f t="shared" ca="1" si="56"/>
        <v>2055.509906000003</v>
      </c>
    </row>
    <row r="87" spans="10:47" x14ac:dyDescent="0.35">
      <c r="J87" s="4" t="s">
        <v>118</v>
      </c>
      <c r="K87" s="9">
        <v>4</v>
      </c>
      <c r="L87" s="9">
        <v>2</v>
      </c>
      <c r="M87" s="11">
        <v>0.02</v>
      </c>
      <c r="N87" s="12">
        <v>3</v>
      </c>
      <c r="O87" s="9">
        <v>11</v>
      </c>
      <c r="P87" s="57">
        <v>2577409.29</v>
      </c>
      <c r="Q87" s="53">
        <f t="shared" ca="1" si="43"/>
        <v>0.40762509695243421</v>
      </c>
      <c r="R87" s="58">
        <f t="shared" ca="1" si="44"/>
        <v>1</v>
      </c>
      <c r="S87" s="54">
        <f t="shared" ca="1" si="29"/>
        <v>12</v>
      </c>
      <c r="T87" s="42">
        <f t="shared" ca="1" si="30"/>
        <v>2783602.0332000004</v>
      </c>
      <c r="U87" s="42">
        <f t="shared" ca="1" si="45"/>
        <v>32836.020332</v>
      </c>
      <c r="V87" s="42">
        <f t="shared" ca="1" si="31"/>
        <v>480</v>
      </c>
      <c r="W87" s="42">
        <f t="shared" ca="1" si="32"/>
        <v>45</v>
      </c>
      <c r="X87" s="43">
        <f t="shared" ca="1" si="46"/>
        <v>13918.010166000002</v>
      </c>
      <c r="Y87" s="60">
        <f t="shared" ca="1" si="47"/>
        <v>0.81769663158363826</v>
      </c>
      <c r="Z87" s="58">
        <f t="shared" ca="1" si="48"/>
        <v>1</v>
      </c>
      <c r="AA87" s="54">
        <f t="shared" ca="1" si="33"/>
        <v>13</v>
      </c>
      <c r="AB87" s="42">
        <f t="shared" ca="1" si="34"/>
        <v>3006290.1958560008</v>
      </c>
      <c r="AC87" s="42">
        <f t="shared" ca="1" si="49"/>
        <v>35062.901958560004</v>
      </c>
      <c r="AD87" s="42">
        <f t="shared" ca="1" si="35"/>
        <v>520</v>
      </c>
      <c r="AE87" s="42">
        <f t="shared" ca="1" si="36"/>
        <v>45</v>
      </c>
      <c r="AF87" s="43">
        <f t="shared" ca="1" si="50"/>
        <v>15031.450979280004</v>
      </c>
      <c r="AG87">
        <f t="shared" ca="1" si="51"/>
        <v>0.30595260710247951</v>
      </c>
      <c r="AH87" s="53">
        <f t="shared" ca="1" si="52"/>
        <v>1</v>
      </c>
      <c r="AI87" s="54">
        <f t="shared" ca="1" si="37"/>
        <v>14</v>
      </c>
      <c r="AJ87" s="42">
        <f t="shared" ca="1" si="38"/>
        <v>3246793.4115244811</v>
      </c>
      <c r="AK87" s="42">
        <f t="shared" ca="1" si="53"/>
        <v>37467.934115244811</v>
      </c>
      <c r="AL87" s="42">
        <f t="shared" ca="1" si="39"/>
        <v>560</v>
      </c>
      <c r="AM87" s="42">
        <f t="shared" ca="1" si="40"/>
        <v>45</v>
      </c>
      <c r="AN87" s="43">
        <f t="shared" ca="1" si="54"/>
        <v>16233.967057622407</v>
      </c>
      <c r="AO87" s="41">
        <f t="shared" ca="1" si="41"/>
        <v>105366.85640580482</v>
      </c>
      <c r="AP87" s="42">
        <f t="shared" ca="1" si="41"/>
        <v>1560</v>
      </c>
      <c r="AQ87" s="42">
        <f t="shared" ca="1" si="41"/>
        <v>135</v>
      </c>
      <c r="AR87" s="42">
        <f t="shared" ca="1" si="28"/>
        <v>45183.428202902411</v>
      </c>
      <c r="AS87" s="42">
        <f t="shared" ca="1" si="42"/>
        <v>6000</v>
      </c>
      <c r="AT87" s="43">
        <f t="shared" ca="1" si="55"/>
        <v>5000</v>
      </c>
      <c r="AU87" s="48">
        <f t="shared" ca="1" si="56"/>
        <v>47488.428202902411</v>
      </c>
    </row>
    <row r="88" spans="10:47" x14ac:dyDescent="0.35">
      <c r="J88" s="4" t="s">
        <v>119</v>
      </c>
      <c r="K88" s="9">
        <v>4</v>
      </c>
      <c r="L88" s="9">
        <v>3</v>
      </c>
      <c r="M88" s="11">
        <v>0.02</v>
      </c>
      <c r="N88" s="12">
        <v>3</v>
      </c>
      <c r="O88" s="9">
        <v>13</v>
      </c>
      <c r="P88" s="57">
        <v>135650.91</v>
      </c>
      <c r="Q88" s="53">
        <f t="shared" ca="1" si="43"/>
        <v>0.34772078398470652</v>
      </c>
      <c r="R88" s="58">
        <f t="shared" ca="1" si="44"/>
        <v>1</v>
      </c>
      <c r="S88" s="54">
        <f t="shared" ca="1" si="29"/>
        <v>14</v>
      </c>
      <c r="T88" s="42">
        <f t="shared" ca="1" si="30"/>
        <v>146502.98280000003</v>
      </c>
      <c r="U88" s="42">
        <f t="shared" ca="1" si="45"/>
        <v>6465.0298280000006</v>
      </c>
      <c r="V88" s="42">
        <f t="shared" ca="1" si="31"/>
        <v>560</v>
      </c>
      <c r="W88" s="42">
        <f t="shared" ca="1" si="32"/>
        <v>45</v>
      </c>
      <c r="X88" s="43">
        <f t="shared" ca="1" si="46"/>
        <v>732.5149140000002</v>
      </c>
      <c r="Y88" s="60">
        <f t="shared" ca="1" si="47"/>
        <v>0.92828223417112266</v>
      </c>
      <c r="Z88" s="58">
        <f t="shared" ca="1" si="48"/>
        <v>1</v>
      </c>
      <c r="AA88" s="54">
        <f t="shared" ca="1" si="33"/>
        <v>15</v>
      </c>
      <c r="AB88" s="42">
        <f t="shared" ca="1" si="34"/>
        <v>158223.22142400005</v>
      </c>
      <c r="AC88" s="42">
        <f t="shared" ca="1" si="49"/>
        <v>6582.2322142400008</v>
      </c>
      <c r="AD88" s="42">
        <f t="shared" ca="1" si="35"/>
        <v>600</v>
      </c>
      <c r="AE88" s="42">
        <f t="shared" ca="1" si="36"/>
        <v>45</v>
      </c>
      <c r="AF88" s="43">
        <f t="shared" ca="1" si="50"/>
        <v>791.11610712000027</v>
      </c>
      <c r="AG88">
        <f t="shared" ca="1" si="51"/>
        <v>0.34747096881683515</v>
      </c>
      <c r="AH88" s="53">
        <f t="shared" ca="1" si="52"/>
        <v>1</v>
      </c>
      <c r="AI88" s="54">
        <f t="shared" ca="1" si="37"/>
        <v>17</v>
      </c>
      <c r="AJ88" s="42">
        <f t="shared" ca="1" si="38"/>
        <v>170881.07913792005</v>
      </c>
      <c r="AK88" s="42">
        <f t="shared" ca="1" si="53"/>
        <v>6708.810791379201</v>
      </c>
      <c r="AL88" s="42">
        <f t="shared" ca="1" si="39"/>
        <v>680</v>
      </c>
      <c r="AM88" s="42">
        <f t="shared" ca="1" si="40"/>
        <v>90</v>
      </c>
      <c r="AN88" s="43">
        <f t="shared" ca="1" si="54"/>
        <v>854.40539568960014</v>
      </c>
      <c r="AO88" s="41">
        <f t="shared" ca="1" si="41"/>
        <v>19756.072833619204</v>
      </c>
      <c r="AP88" s="42">
        <f t="shared" ca="1" si="41"/>
        <v>1840</v>
      </c>
      <c r="AQ88" s="42">
        <f t="shared" ca="1" si="41"/>
        <v>180</v>
      </c>
      <c r="AR88" s="42">
        <f t="shared" ca="1" si="28"/>
        <v>2378.0364168096007</v>
      </c>
      <c r="AS88" s="42">
        <f t="shared" ca="1" si="42"/>
        <v>9000</v>
      </c>
      <c r="AT88" s="43">
        <f t="shared" ca="1" si="55"/>
        <v>7000</v>
      </c>
      <c r="AU88" s="48">
        <f t="shared" ca="1" si="56"/>
        <v>-641.96358319039427</v>
      </c>
    </row>
    <row r="89" spans="10:47" x14ac:dyDescent="0.35">
      <c r="J89" s="4" t="s">
        <v>120</v>
      </c>
      <c r="K89" s="9">
        <v>4</v>
      </c>
      <c r="L89" s="9">
        <v>3</v>
      </c>
      <c r="M89" s="11">
        <v>0.02</v>
      </c>
      <c r="N89" s="12">
        <v>3</v>
      </c>
      <c r="O89" s="9">
        <v>328</v>
      </c>
      <c r="P89" s="57">
        <v>11831856.83</v>
      </c>
      <c r="Q89" s="53">
        <f t="shared" ca="1" si="43"/>
        <v>0.67431792720910599</v>
      </c>
      <c r="R89" s="58">
        <f t="shared" ca="1" si="44"/>
        <v>1</v>
      </c>
      <c r="S89" s="54">
        <f t="shared" ca="1" si="29"/>
        <v>361</v>
      </c>
      <c r="T89" s="42">
        <f t="shared" ca="1" si="30"/>
        <v>12778405.376400001</v>
      </c>
      <c r="U89" s="42">
        <f t="shared" ca="1" si="45"/>
        <v>132784.05376400001</v>
      </c>
      <c r="V89" s="42">
        <f t="shared" ca="1" si="31"/>
        <v>14440</v>
      </c>
      <c r="W89" s="42">
        <f t="shared" ca="1" si="32"/>
        <v>1485</v>
      </c>
      <c r="X89" s="43">
        <f t="shared" ca="1" si="46"/>
        <v>63892.026882000006</v>
      </c>
      <c r="Y89" s="60">
        <f t="shared" ca="1" si="47"/>
        <v>0.7086569097393095</v>
      </c>
      <c r="Z89" s="58">
        <f t="shared" ca="1" si="48"/>
        <v>1</v>
      </c>
      <c r="AA89" s="54">
        <f t="shared" ca="1" si="33"/>
        <v>397</v>
      </c>
      <c r="AB89" s="42">
        <f t="shared" ca="1" si="34"/>
        <v>13800677.806512002</v>
      </c>
      <c r="AC89" s="42">
        <f t="shared" ca="1" si="49"/>
        <v>143006.77806512002</v>
      </c>
      <c r="AD89" s="42">
        <f t="shared" ca="1" si="35"/>
        <v>15880</v>
      </c>
      <c r="AE89" s="42">
        <f t="shared" ca="1" si="36"/>
        <v>1620</v>
      </c>
      <c r="AF89" s="43">
        <f t="shared" ca="1" si="50"/>
        <v>69003.389032560008</v>
      </c>
      <c r="AG89">
        <f t="shared" ca="1" si="51"/>
        <v>0.5633921445886787</v>
      </c>
      <c r="AH89" s="53">
        <f t="shared" ca="1" si="52"/>
        <v>1</v>
      </c>
      <c r="AI89" s="54">
        <f t="shared" ca="1" si="37"/>
        <v>437</v>
      </c>
      <c r="AJ89" s="42">
        <f t="shared" ca="1" si="38"/>
        <v>14904732.031032963</v>
      </c>
      <c r="AK89" s="42">
        <f t="shared" ca="1" si="53"/>
        <v>154047.32031032964</v>
      </c>
      <c r="AL89" s="42">
        <f t="shared" ca="1" si="39"/>
        <v>17480</v>
      </c>
      <c r="AM89" s="42">
        <f t="shared" ca="1" si="40"/>
        <v>1800</v>
      </c>
      <c r="AN89" s="43">
        <f t="shared" ca="1" si="54"/>
        <v>74523.66015516482</v>
      </c>
      <c r="AO89" s="41">
        <f t="shared" ca="1" si="41"/>
        <v>429838.15213944967</v>
      </c>
      <c r="AP89" s="42">
        <f t="shared" ca="1" si="41"/>
        <v>47800</v>
      </c>
      <c r="AQ89" s="42">
        <f t="shared" ca="1" si="41"/>
        <v>4905</v>
      </c>
      <c r="AR89" s="42">
        <f t="shared" ca="1" si="28"/>
        <v>207419.07606972483</v>
      </c>
      <c r="AS89" s="42">
        <f t="shared" ca="1" si="42"/>
        <v>9000</v>
      </c>
      <c r="AT89" s="43">
        <f t="shared" ca="1" si="55"/>
        <v>7000</v>
      </c>
      <c r="AU89" s="48">
        <f t="shared" ca="1" si="56"/>
        <v>153714.0760697248</v>
      </c>
    </row>
    <row r="90" spans="10:47" x14ac:dyDescent="0.35">
      <c r="J90" s="4" t="s">
        <v>121</v>
      </c>
      <c r="K90" s="9">
        <v>5</v>
      </c>
      <c r="L90" s="9">
        <v>1</v>
      </c>
      <c r="M90" s="11">
        <v>0.03</v>
      </c>
      <c r="N90" s="12">
        <v>3</v>
      </c>
      <c r="O90" s="9">
        <v>3</v>
      </c>
      <c r="P90" s="57">
        <v>493656.71</v>
      </c>
      <c r="Q90" s="53">
        <f t="shared" ca="1" si="43"/>
        <v>3.4687640251048868E-2</v>
      </c>
      <c r="R90" s="58">
        <f t="shared" ca="1" si="44"/>
        <v>0</v>
      </c>
      <c r="S90" s="54">
        <f t="shared" ca="1" si="29"/>
        <v>0</v>
      </c>
      <c r="T90" s="42">
        <f t="shared" ca="1" si="30"/>
        <v>0</v>
      </c>
      <c r="U90" s="42">
        <f t="shared" ca="1" si="45"/>
        <v>0</v>
      </c>
      <c r="V90" s="42">
        <f t="shared" ca="1" si="31"/>
        <v>0</v>
      </c>
      <c r="W90" s="42">
        <f t="shared" ca="1" si="32"/>
        <v>0</v>
      </c>
      <c r="X90" s="43">
        <f t="shared" ca="1" si="46"/>
        <v>0</v>
      </c>
      <c r="Y90" s="60">
        <f t="shared" ca="1" si="47"/>
        <v>0.31723109166403118</v>
      </c>
      <c r="Z90" s="58">
        <f t="shared" ca="1" si="48"/>
        <v>0</v>
      </c>
      <c r="AA90" s="54">
        <f t="shared" ca="1" si="33"/>
        <v>0</v>
      </c>
      <c r="AB90" s="42">
        <f t="shared" ca="1" si="34"/>
        <v>0</v>
      </c>
      <c r="AC90" s="42">
        <f t="shared" ca="1" si="49"/>
        <v>0</v>
      </c>
      <c r="AD90" s="42">
        <f t="shared" ca="1" si="35"/>
        <v>0</v>
      </c>
      <c r="AE90" s="42">
        <f t="shared" ca="1" si="36"/>
        <v>0</v>
      </c>
      <c r="AF90" s="43">
        <f t="shared" ca="1" si="50"/>
        <v>0</v>
      </c>
      <c r="AG90">
        <f t="shared" ca="1" si="51"/>
        <v>0.67000584773656846</v>
      </c>
      <c r="AH90" s="53">
        <f t="shared" ca="1" si="52"/>
        <v>0</v>
      </c>
      <c r="AI90" s="54">
        <f t="shared" ca="1" si="37"/>
        <v>0</v>
      </c>
      <c r="AJ90" s="42">
        <f t="shared" ca="1" si="38"/>
        <v>0</v>
      </c>
      <c r="AK90" s="42">
        <f t="shared" ca="1" si="53"/>
        <v>0</v>
      </c>
      <c r="AL90" s="42">
        <f t="shared" ca="1" si="39"/>
        <v>0</v>
      </c>
      <c r="AM90" s="42">
        <f t="shared" ca="1" si="40"/>
        <v>0</v>
      </c>
      <c r="AN90" s="43">
        <f t="shared" ca="1" si="54"/>
        <v>0</v>
      </c>
      <c r="AO90" s="41">
        <f t="shared" ca="1" si="41"/>
        <v>0</v>
      </c>
      <c r="AP90" s="42">
        <f t="shared" ca="1" si="41"/>
        <v>0</v>
      </c>
      <c r="AQ90" s="42">
        <f t="shared" ca="1" si="41"/>
        <v>0</v>
      </c>
      <c r="AR90" s="42">
        <f t="shared" ca="1" si="28"/>
        <v>0</v>
      </c>
      <c r="AS90" s="42">
        <f t="shared" ca="1" si="42"/>
        <v>0</v>
      </c>
      <c r="AT90" s="43">
        <f t="shared" ca="1" si="55"/>
        <v>0</v>
      </c>
      <c r="AU90" s="48">
        <f t="shared" ca="1" si="56"/>
        <v>0</v>
      </c>
    </row>
    <row r="91" spans="10:47" x14ac:dyDescent="0.35">
      <c r="J91" s="4" t="s">
        <v>122</v>
      </c>
      <c r="K91" s="9">
        <v>5</v>
      </c>
      <c r="L91" s="9">
        <v>1</v>
      </c>
      <c r="M91" s="11">
        <v>0.03</v>
      </c>
      <c r="N91" s="12">
        <v>3</v>
      </c>
      <c r="O91" s="9">
        <v>1</v>
      </c>
      <c r="P91" s="57">
        <v>327831.98</v>
      </c>
      <c r="Q91" s="53">
        <f t="shared" ca="1" si="43"/>
        <v>0.67119055306406594</v>
      </c>
      <c r="R91" s="58">
        <f t="shared" ca="1" si="44"/>
        <v>1</v>
      </c>
      <c r="S91" s="54">
        <f t="shared" ca="1" si="29"/>
        <v>1</v>
      </c>
      <c r="T91" s="42">
        <f t="shared" ca="1" si="30"/>
        <v>354058.53840000002</v>
      </c>
      <c r="U91" s="42">
        <f t="shared" ca="1" si="45"/>
        <v>8540.585384</v>
      </c>
      <c r="V91" s="42">
        <f t="shared" ca="1" si="31"/>
        <v>40</v>
      </c>
      <c r="W91" s="42">
        <f t="shared" ca="1" si="32"/>
        <v>0</v>
      </c>
      <c r="X91" s="43">
        <f t="shared" ca="1" si="46"/>
        <v>2655.439038</v>
      </c>
      <c r="Y91" s="60">
        <f t="shared" ca="1" si="47"/>
        <v>0.21669265457890485</v>
      </c>
      <c r="Z91" s="58">
        <f t="shared" ca="1" si="48"/>
        <v>1</v>
      </c>
      <c r="AA91" s="54">
        <f t="shared" ca="1" si="33"/>
        <v>1</v>
      </c>
      <c r="AB91" s="42">
        <f t="shared" ca="1" si="34"/>
        <v>382383.22147200006</v>
      </c>
      <c r="AC91" s="42">
        <f t="shared" ca="1" si="49"/>
        <v>8823.8322147200015</v>
      </c>
      <c r="AD91" s="42">
        <f t="shared" ca="1" si="35"/>
        <v>40</v>
      </c>
      <c r="AE91" s="42">
        <f t="shared" ca="1" si="36"/>
        <v>0</v>
      </c>
      <c r="AF91" s="43">
        <f t="shared" ca="1" si="50"/>
        <v>2867.8741610400007</v>
      </c>
      <c r="AG91">
        <f t="shared" ca="1" si="51"/>
        <v>0.30597102438065527</v>
      </c>
      <c r="AH91" s="53">
        <f t="shared" ca="1" si="52"/>
        <v>1</v>
      </c>
      <c r="AI91" s="54">
        <f t="shared" ca="1" si="37"/>
        <v>1</v>
      </c>
      <c r="AJ91" s="42">
        <f t="shared" ca="1" si="38"/>
        <v>412973.87918976007</v>
      </c>
      <c r="AK91" s="42">
        <f t="shared" ca="1" si="53"/>
        <v>9129.7387918976019</v>
      </c>
      <c r="AL91" s="42">
        <f t="shared" ca="1" si="39"/>
        <v>40</v>
      </c>
      <c r="AM91" s="42">
        <f t="shared" ca="1" si="40"/>
        <v>0</v>
      </c>
      <c r="AN91" s="43">
        <f t="shared" ca="1" si="54"/>
        <v>3097.3040939232001</v>
      </c>
      <c r="AO91" s="41">
        <f t="shared" ca="1" si="41"/>
        <v>26494.156390617602</v>
      </c>
      <c r="AP91" s="42">
        <f t="shared" ca="1" si="41"/>
        <v>120</v>
      </c>
      <c r="AQ91" s="42">
        <f t="shared" ca="1" si="41"/>
        <v>0</v>
      </c>
      <c r="AR91" s="42">
        <f t="shared" ca="1" si="28"/>
        <v>8620.6172929632012</v>
      </c>
      <c r="AS91" s="42">
        <f t="shared" ca="1" si="42"/>
        <v>4500</v>
      </c>
      <c r="AT91" s="43">
        <f t="shared" ca="1" si="55"/>
        <v>2000</v>
      </c>
      <c r="AU91" s="48">
        <f t="shared" ca="1" si="56"/>
        <v>11253.5390976544</v>
      </c>
    </row>
    <row r="92" spans="10:47" x14ac:dyDescent="0.35">
      <c r="J92" s="4" t="s">
        <v>123</v>
      </c>
      <c r="K92" s="9">
        <v>5</v>
      </c>
      <c r="L92" s="9">
        <v>2</v>
      </c>
      <c r="M92" s="11">
        <v>0.03</v>
      </c>
      <c r="N92" s="12">
        <v>3</v>
      </c>
      <c r="O92" s="9">
        <v>33</v>
      </c>
      <c r="P92" s="57">
        <v>3027668.2</v>
      </c>
      <c r="Q92" s="53">
        <f t="shared" ca="1" si="43"/>
        <v>0.13834833879413189</v>
      </c>
      <c r="R92" s="58">
        <f t="shared" ca="1" si="44"/>
        <v>1</v>
      </c>
      <c r="S92" s="54">
        <f t="shared" ca="1" si="29"/>
        <v>36</v>
      </c>
      <c r="T92" s="42">
        <f t="shared" ca="1" si="30"/>
        <v>3269881.6560000004</v>
      </c>
      <c r="U92" s="42">
        <f t="shared" ca="1" si="45"/>
        <v>37698.816560000007</v>
      </c>
      <c r="V92" s="42">
        <f t="shared" ca="1" si="31"/>
        <v>1440</v>
      </c>
      <c r="W92" s="42">
        <f t="shared" ca="1" si="32"/>
        <v>135</v>
      </c>
      <c r="X92" s="43">
        <f t="shared" ca="1" si="46"/>
        <v>24524.112420000001</v>
      </c>
      <c r="Y92" s="60">
        <f t="shared" ca="1" si="47"/>
        <v>0.61591590814649322</v>
      </c>
      <c r="Z92" s="58">
        <f t="shared" ca="1" si="48"/>
        <v>1</v>
      </c>
      <c r="AA92" s="54">
        <f t="shared" ca="1" si="33"/>
        <v>40</v>
      </c>
      <c r="AB92" s="42">
        <f t="shared" ca="1" si="34"/>
        <v>3531472.1884800005</v>
      </c>
      <c r="AC92" s="42">
        <f t="shared" ca="1" si="49"/>
        <v>40314.721884800005</v>
      </c>
      <c r="AD92" s="42">
        <f t="shared" ca="1" si="35"/>
        <v>1600</v>
      </c>
      <c r="AE92" s="42">
        <f t="shared" ca="1" si="36"/>
        <v>180</v>
      </c>
      <c r="AF92" s="43">
        <f t="shared" ca="1" si="50"/>
        <v>26486.041413600004</v>
      </c>
      <c r="AG92">
        <f t="shared" ca="1" si="51"/>
        <v>0.98480251246941353</v>
      </c>
      <c r="AH92" s="53">
        <f t="shared" ca="1" si="52"/>
        <v>1</v>
      </c>
      <c r="AI92" s="54">
        <f t="shared" ca="1" si="37"/>
        <v>44</v>
      </c>
      <c r="AJ92" s="42">
        <f t="shared" ca="1" si="38"/>
        <v>3813989.963558401</v>
      </c>
      <c r="AK92" s="42">
        <f t="shared" ca="1" si="53"/>
        <v>43139.899635584014</v>
      </c>
      <c r="AL92" s="42">
        <f t="shared" ca="1" si="39"/>
        <v>1760</v>
      </c>
      <c r="AM92" s="42">
        <f t="shared" ca="1" si="40"/>
        <v>180</v>
      </c>
      <c r="AN92" s="43">
        <f t="shared" ca="1" si="54"/>
        <v>28604.924726688001</v>
      </c>
      <c r="AO92" s="41">
        <f t="shared" ca="1" si="41"/>
        <v>121153.43808038402</v>
      </c>
      <c r="AP92" s="42">
        <f t="shared" ca="1" si="41"/>
        <v>4800</v>
      </c>
      <c r="AQ92" s="42">
        <f t="shared" ca="1" si="41"/>
        <v>495</v>
      </c>
      <c r="AR92" s="42">
        <f t="shared" ca="1" si="28"/>
        <v>79615.078560288006</v>
      </c>
      <c r="AS92" s="42">
        <f t="shared" ca="1" si="42"/>
        <v>6000</v>
      </c>
      <c r="AT92" s="43">
        <f t="shared" ca="1" si="55"/>
        <v>5000</v>
      </c>
      <c r="AU92" s="48">
        <f t="shared" ca="1" si="56"/>
        <v>25243.359520096012</v>
      </c>
    </row>
    <row r="93" spans="10:47" x14ac:dyDescent="0.35">
      <c r="J93" s="4" t="s">
        <v>124</v>
      </c>
      <c r="K93" s="9">
        <v>5</v>
      </c>
      <c r="L93" s="9">
        <v>1</v>
      </c>
      <c r="M93" s="11">
        <v>0.03</v>
      </c>
      <c r="N93" s="12">
        <v>3</v>
      </c>
      <c r="O93" s="9">
        <v>9</v>
      </c>
      <c r="P93" s="57">
        <v>896324.64</v>
      </c>
      <c r="Q93" s="53">
        <f t="shared" ca="1" si="43"/>
        <v>0.47131526254009037</v>
      </c>
      <c r="R93" s="58">
        <f t="shared" ca="1" si="44"/>
        <v>1</v>
      </c>
      <c r="S93" s="54">
        <f t="shared" ca="1" si="29"/>
        <v>10</v>
      </c>
      <c r="T93" s="42">
        <f t="shared" ca="1" si="30"/>
        <v>968030.61120000004</v>
      </c>
      <c r="U93" s="42">
        <f t="shared" ca="1" si="45"/>
        <v>14680.306112</v>
      </c>
      <c r="V93" s="42">
        <f t="shared" ca="1" si="31"/>
        <v>400</v>
      </c>
      <c r="W93" s="42">
        <f t="shared" ca="1" si="32"/>
        <v>45</v>
      </c>
      <c r="X93" s="43">
        <f t="shared" ca="1" si="46"/>
        <v>7260.2295839999997</v>
      </c>
      <c r="Y93" s="60">
        <f t="shared" ca="1" si="47"/>
        <v>0.72401725432734176</v>
      </c>
      <c r="Z93" s="58">
        <f t="shared" ca="1" si="48"/>
        <v>1</v>
      </c>
      <c r="AA93" s="54">
        <f t="shared" ca="1" si="33"/>
        <v>11</v>
      </c>
      <c r="AB93" s="42">
        <f t="shared" ca="1" si="34"/>
        <v>1045473.0600960001</v>
      </c>
      <c r="AC93" s="42">
        <f t="shared" ca="1" si="49"/>
        <v>15454.730600960002</v>
      </c>
      <c r="AD93" s="42">
        <f t="shared" ca="1" si="35"/>
        <v>440</v>
      </c>
      <c r="AE93" s="42">
        <f t="shared" ca="1" si="36"/>
        <v>45</v>
      </c>
      <c r="AF93" s="43">
        <f t="shared" ca="1" si="50"/>
        <v>7841.0479507200007</v>
      </c>
      <c r="AG93">
        <f t="shared" ca="1" si="51"/>
        <v>0.90409739429807667</v>
      </c>
      <c r="AH93" s="53">
        <f t="shared" ca="1" si="52"/>
        <v>1</v>
      </c>
      <c r="AI93" s="54">
        <f t="shared" ca="1" si="37"/>
        <v>12</v>
      </c>
      <c r="AJ93" s="42">
        <f t="shared" ca="1" si="38"/>
        <v>1129110.9049036801</v>
      </c>
      <c r="AK93" s="42">
        <f t="shared" ca="1" si="53"/>
        <v>16291.109049036801</v>
      </c>
      <c r="AL93" s="42">
        <f t="shared" ca="1" si="39"/>
        <v>480</v>
      </c>
      <c r="AM93" s="42">
        <f t="shared" ca="1" si="40"/>
        <v>45</v>
      </c>
      <c r="AN93" s="43">
        <f t="shared" ca="1" si="54"/>
        <v>8468.3317867776004</v>
      </c>
      <c r="AO93" s="41">
        <f t="shared" ca="1" si="41"/>
        <v>46426.145761996799</v>
      </c>
      <c r="AP93" s="42">
        <f t="shared" ca="1" si="41"/>
        <v>1320</v>
      </c>
      <c r="AQ93" s="42">
        <f t="shared" ca="1" si="41"/>
        <v>135</v>
      </c>
      <c r="AR93" s="42">
        <f t="shared" ca="1" si="28"/>
        <v>23569.609321497603</v>
      </c>
      <c r="AS93" s="42">
        <f t="shared" ca="1" si="42"/>
        <v>4500</v>
      </c>
      <c r="AT93" s="43">
        <f t="shared" ca="1" si="55"/>
        <v>2000</v>
      </c>
      <c r="AU93" s="48">
        <f t="shared" ca="1" si="56"/>
        <v>14901.536440499196</v>
      </c>
    </row>
    <row r="94" spans="10:47" x14ac:dyDescent="0.35">
      <c r="J94" s="4" t="s">
        <v>125</v>
      </c>
      <c r="K94" s="9">
        <v>4</v>
      </c>
      <c r="L94" s="9">
        <v>2</v>
      </c>
      <c r="M94" s="11">
        <v>0.02</v>
      </c>
      <c r="N94" s="12">
        <v>3</v>
      </c>
      <c r="O94" s="9">
        <v>2</v>
      </c>
      <c r="P94" s="57">
        <v>534535.84</v>
      </c>
      <c r="Q94" s="53">
        <f t="shared" ca="1" si="43"/>
        <v>0.71234168633141426</v>
      </c>
      <c r="R94" s="58">
        <f t="shared" ca="1" si="44"/>
        <v>1</v>
      </c>
      <c r="S94" s="54">
        <f t="shared" ca="1" si="29"/>
        <v>2</v>
      </c>
      <c r="T94" s="42">
        <f t="shared" ca="1" si="30"/>
        <v>577298.70719999995</v>
      </c>
      <c r="U94" s="42">
        <f t="shared" ca="1" si="45"/>
        <v>10772.987072</v>
      </c>
      <c r="V94" s="42">
        <f t="shared" ca="1" si="31"/>
        <v>80</v>
      </c>
      <c r="W94" s="42">
        <f t="shared" ca="1" si="32"/>
        <v>0</v>
      </c>
      <c r="X94" s="43">
        <f t="shared" ca="1" si="46"/>
        <v>2886.4935359999999</v>
      </c>
      <c r="Y94" s="60">
        <f t="shared" ca="1" si="47"/>
        <v>0.73917759026222973</v>
      </c>
      <c r="Z94" s="58">
        <f t="shared" ca="1" si="48"/>
        <v>1</v>
      </c>
      <c r="AA94" s="54">
        <f t="shared" ca="1" si="33"/>
        <v>2</v>
      </c>
      <c r="AB94" s="42">
        <f t="shared" ca="1" si="34"/>
        <v>623482.60377599997</v>
      </c>
      <c r="AC94" s="42">
        <f t="shared" ca="1" si="49"/>
        <v>11234.82603776</v>
      </c>
      <c r="AD94" s="42">
        <f t="shared" ca="1" si="35"/>
        <v>80</v>
      </c>
      <c r="AE94" s="42">
        <f t="shared" ca="1" si="36"/>
        <v>0</v>
      </c>
      <c r="AF94" s="43">
        <f t="shared" ca="1" si="50"/>
        <v>3117.4130188799995</v>
      </c>
      <c r="AG94">
        <f t="shared" ca="1" si="51"/>
        <v>0.7598066298681746</v>
      </c>
      <c r="AH94" s="53">
        <f t="shared" ca="1" si="52"/>
        <v>1</v>
      </c>
      <c r="AI94" s="54">
        <f t="shared" ca="1" si="37"/>
        <v>2</v>
      </c>
      <c r="AJ94" s="42">
        <f t="shared" ca="1" si="38"/>
        <v>673361.21207808005</v>
      </c>
      <c r="AK94" s="42">
        <f t="shared" ca="1" si="53"/>
        <v>11733.612120780801</v>
      </c>
      <c r="AL94" s="42">
        <f t="shared" ca="1" si="39"/>
        <v>80</v>
      </c>
      <c r="AM94" s="42">
        <f t="shared" ca="1" si="40"/>
        <v>0</v>
      </c>
      <c r="AN94" s="43">
        <f t="shared" ca="1" si="54"/>
        <v>3366.8060603904</v>
      </c>
      <c r="AO94" s="41">
        <f t="shared" ca="1" si="41"/>
        <v>33741.425230540801</v>
      </c>
      <c r="AP94" s="42">
        <f t="shared" ca="1" si="41"/>
        <v>240</v>
      </c>
      <c r="AQ94" s="42">
        <f t="shared" ca="1" si="41"/>
        <v>0</v>
      </c>
      <c r="AR94" s="42">
        <f t="shared" ca="1" si="28"/>
        <v>9370.7126152704004</v>
      </c>
      <c r="AS94" s="42">
        <f t="shared" ca="1" si="42"/>
        <v>6000</v>
      </c>
      <c r="AT94" s="43">
        <f t="shared" ca="1" si="55"/>
        <v>5000</v>
      </c>
      <c r="AU94" s="48">
        <f t="shared" ca="1" si="56"/>
        <v>13130.7126152704</v>
      </c>
    </row>
    <row r="95" spans="10:47" x14ac:dyDescent="0.35">
      <c r="J95" s="4" t="s">
        <v>126</v>
      </c>
      <c r="K95" s="9">
        <v>5</v>
      </c>
      <c r="L95" s="9">
        <v>1</v>
      </c>
      <c r="M95" s="11">
        <v>0.03</v>
      </c>
      <c r="N95" s="12">
        <v>3</v>
      </c>
      <c r="O95" s="9">
        <v>1</v>
      </c>
      <c r="P95" s="57">
        <v>1031130.76</v>
      </c>
      <c r="Q95" s="53">
        <f t="shared" ca="1" si="43"/>
        <v>0.76096182173776605</v>
      </c>
      <c r="R95" s="58">
        <f t="shared" ca="1" si="44"/>
        <v>1</v>
      </c>
      <c r="S95" s="54">
        <f t="shared" ca="1" si="29"/>
        <v>1</v>
      </c>
      <c r="T95" s="42">
        <f t="shared" ca="1" si="30"/>
        <v>1113621.2208</v>
      </c>
      <c r="U95" s="42">
        <f t="shared" ca="1" si="45"/>
        <v>16136.212208000001</v>
      </c>
      <c r="V95" s="42">
        <f t="shared" ca="1" si="31"/>
        <v>40</v>
      </c>
      <c r="W95" s="42">
        <f t="shared" ca="1" si="32"/>
        <v>0</v>
      </c>
      <c r="X95" s="43">
        <f t="shared" ca="1" si="46"/>
        <v>8352.1591559999997</v>
      </c>
      <c r="Y95" s="60">
        <f t="shared" ca="1" si="47"/>
        <v>0.86634360272731448</v>
      </c>
      <c r="Z95" s="58">
        <f t="shared" ca="1" si="48"/>
        <v>1</v>
      </c>
      <c r="AA95" s="54">
        <f t="shared" ca="1" si="33"/>
        <v>1</v>
      </c>
      <c r="AB95" s="42">
        <f t="shared" ca="1" si="34"/>
        <v>1202710.9184640001</v>
      </c>
      <c r="AC95" s="42">
        <f t="shared" ca="1" si="49"/>
        <v>17027.109184640001</v>
      </c>
      <c r="AD95" s="42">
        <f t="shared" ca="1" si="35"/>
        <v>40</v>
      </c>
      <c r="AE95" s="42">
        <f t="shared" ca="1" si="36"/>
        <v>0</v>
      </c>
      <c r="AF95" s="43">
        <f t="shared" ca="1" si="50"/>
        <v>9020.331888480001</v>
      </c>
      <c r="AG95">
        <f t="shared" ca="1" si="51"/>
        <v>0.27737735980185008</v>
      </c>
      <c r="AH95" s="53">
        <f t="shared" ca="1" si="52"/>
        <v>1</v>
      </c>
      <c r="AI95" s="54">
        <f t="shared" ca="1" si="37"/>
        <v>1</v>
      </c>
      <c r="AJ95" s="42">
        <f t="shared" ca="1" si="38"/>
        <v>1298927.7919411203</v>
      </c>
      <c r="AK95" s="42">
        <f t="shared" ca="1" si="53"/>
        <v>17989.277919411201</v>
      </c>
      <c r="AL95" s="42">
        <f t="shared" ca="1" si="39"/>
        <v>40</v>
      </c>
      <c r="AM95" s="42">
        <f t="shared" ca="1" si="40"/>
        <v>0</v>
      </c>
      <c r="AN95" s="43">
        <f t="shared" ca="1" si="54"/>
        <v>9741.9584395584025</v>
      </c>
      <c r="AO95" s="41">
        <f t="shared" ca="1" si="41"/>
        <v>51152.599312051199</v>
      </c>
      <c r="AP95" s="42">
        <f t="shared" ca="1" si="41"/>
        <v>120</v>
      </c>
      <c r="AQ95" s="42">
        <f t="shared" ca="1" si="41"/>
        <v>0</v>
      </c>
      <c r="AR95" s="42">
        <f t="shared" ca="1" si="28"/>
        <v>27114.449484038407</v>
      </c>
      <c r="AS95" s="42">
        <f t="shared" ca="1" si="42"/>
        <v>4500</v>
      </c>
      <c r="AT95" s="43">
        <f t="shared" ca="1" si="55"/>
        <v>2000</v>
      </c>
      <c r="AU95" s="48">
        <f t="shared" ca="1" si="56"/>
        <v>17418.149828012793</v>
      </c>
    </row>
    <row r="96" spans="10:47" x14ac:dyDescent="0.35">
      <c r="J96" s="4" t="s">
        <v>127</v>
      </c>
      <c r="K96" s="9">
        <v>5</v>
      </c>
      <c r="L96" s="9">
        <v>1</v>
      </c>
      <c r="M96" s="11">
        <v>0.03</v>
      </c>
      <c r="N96" s="12">
        <v>3</v>
      </c>
      <c r="O96" s="9">
        <v>6</v>
      </c>
      <c r="P96" s="57">
        <v>11382624.419999998</v>
      </c>
      <c r="Q96" s="53">
        <f t="shared" ca="1" si="43"/>
        <v>0.35880950521380472</v>
      </c>
      <c r="R96" s="58">
        <f t="shared" ca="1" si="44"/>
        <v>1</v>
      </c>
      <c r="S96" s="54">
        <f t="shared" ca="1" si="29"/>
        <v>7</v>
      </c>
      <c r="T96" s="42">
        <f t="shared" ca="1" si="30"/>
        <v>12293234.373599999</v>
      </c>
      <c r="U96" s="42">
        <f t="shared" ca="1" si="45"/>
        <v>127932.343736</v>
      </c>
      <c r="V96" s="42">
        <f t="shared" ca="1" si="31"/>
        <v>280</v>
      </c>
      <c r="W96" s="42">
        <f t="shared" ca="1" si="32"/>
        <v>45</v>
      </c>
      <c r="X96" s="43">
        <f t="shared" ca="1" si="46"/>
        <v>92199.257801999993</v>
      </c>
      <c r="Y96" s="60">
        <f t="shared" ca="1" si="47"/>
        <v>3.975870087138067E-3</v>
      </c>
      <c r="Z96" s="58">
        <f t="shared" ca="1" si="48"/>
        <v>0</v>
      </c>
      <c r="AA96" s="54">
        <f t="shared" ca="1" si="33"/>
        <v>0</v>
      </c>
      <c r="AB96" s="42">
        <f t="shared" ca="1" si="34"/>
        <v>0</v>
      </c>
      <c r="AC96" s="42">
        <f t="shared" ca="1" si="49"/>
        <v>0</v>
      </c>
      <c r="AD96" s="42">
        <f t="shared" ca="1" si="35"/>
        <v>0</v>
      </c>
      <c r="AE96" s="42">
        <f t="shared" ca="1" si="36"/>
        <v>0</v>
      </c>
      <c r="AF96" s="43">
        <f t="shared" ca="1" si="50"/>
        <v>0</v>
      </c>
      <c r="AG96">
        <f t="shared" ca="1" si="51"/>
        <v>0.95719767610392248</v>
      </c>
      <c r="AH96" s="53">
        <f t="shared" ca="1" si="52"/>
        <v>0</v>
      </c>
      <c r="AI96" s="54">
        <f t="shared" ca="1" si="37"/>
        <v>0</v>
      </c>
      <c r="AJ96" s="42">
        <f t="shared" ca="1" si="38"/>
        <v>0</v>
      </c>
      <c r="AK96" s="42">
        <f t="shared" ca="1" si="53"/>
        <v>0</v>
      </c>
      <c r="AL96" s="42">
        <f t="shared" ca="1" si="39"/>
        <v>0</v>
      </c>
      <c r="AM96" s="42">
        <f t="shared" ca="1" si="40"/>
        <v>0</v>
      </c>
      <c r="AN96" s="43">
        <f t="shared" ca="1" si="54"/>
        <v>0</v>
      </c>
      <c r="AO96" s="41">
        <f t="shared" ca="1" si="41"/>
        <v>127932.343736</v>
      </c>
      <c r="AP96" s="42">
        <f t="shared" ca="1" si="41"/>
        <v>280</v>
      </c>
      <c r="AQ96" s="42">
        <f t="shared" ca="1" si="41"/>
        <v>45</v>
      </c>
      <c r="AR96" s="42">
        <f t="shared" ca="1" si="28"/>
        <v>92199.257801999993</v>
      </c>
      <c r="AS96" s="42">
        <f t="shared" ca="1" si="42"/>
        <v>1500</v>
      </c>
      <c r="AT96" s="43">
        <f t="shared" ca="1" si="55"/>
        <v>2000</v>
      </c>
      <c r="AU96" s="48">
        <f t="shared" ca="1" si="56"/>
        <v>31908.085934000002</v>
      </c>
    </row>
    <row r="97" spans="10:47" x14ac:dyDescent="0.35">
      <c r="J97" s="4" t="s">
        <v>128</v>
      </c>
      <c r="K97" s="9">
        <v>4</v>
      </c>
      <c r="L97" s="9">
        <v>2</v>
      </c>
      <c r="M97" s="11">
        <v>0.02</v>
      </c>
      <c r="N97" s="12">
        <v>3</v>
      </c>
      <c r="O97" s="9">
        <v>14</v>
      </c>
      <c r="P97" s="57">
        <v>6054192.4000000004</v>
      </c>
      <c r="Q97" s="53">
        <f t="shared" ca="1" si="43"/>
        <v>0.38901553893413865</v>
      </c>
      <c r="R97" s="58">
        <f t="shared" ca="1" si="44"/>
        <v>1</v>
      </c>
      <c r="S97" s="54">
        <f t="shared" ca="1" si="29"/>
        <v>15</v>
      </c>
      <c r="T97" s="42">
        <f t="shared" ca="1" si="30"/>
        <v>6538527.7920000013</v>
      </c>
      <c r="U97" s="42">
        <f t="shared" ca="1" si="45"/>
        <v>70385.277920000022</v>
      </c>
      <c r="V97" s="42">
        <f t="shared" ca="1" si="31"/>
        <v>600</v>
      </c>
      <c r="W97" s="42">
        <f t="shared" ca="1" si="32"/>
        <v>45</v>
      </c>
      <c r="X97" s="43">
        <f t="shared" ca="1" si="46"/>
        <v>32692.638960000008</v>
      </c>
      <c r="Y97" s="60">
        <f t="shared" ca="1" si="47"/>
        <v>0.55586882974081553</v>
      </c>
      <c r="Z97" s="58">
        <f t="shared" ca="1" si="48"/>
        <v>1</v>
      </c>
      <c r="AA97" s="54">
        <f t="shared" ca="1" si="33"/>
        <v>17</v>
      </c>
      <c r="AB97" s="42">
        <f t="shared" ca="1" si="34"/>
        <v>7061610.0153600015</v>
      </c>
      <c r="AC97" s="42">
        <f t="shared" ca="1" si="49"/>
        <v>75616.100153600011</v>
      </c>
      <c r="AD97" s="42">
        <f t="shared" ca="1" si="35"/>
        <v>680</v>
      </c>
      <c r="AE97" s="42">
        <f t="shared" ca="1" si="36"/>
        <v>90</v>
      </c>
      <c r="AF97" s="43">
        <f t="shared" ca="1" si="50"/>
        <v>35308.050076800006</v>
      </c>
      <c r="AG97">
        <f t="shared" ca="1" si="51"/>
        <v>0.14446122255392857</v>
      </c>
      <c r="AH97" s="53">
        <f t="shared" ca="1" si="52"/>
        <v>1</v>
      </c>
      <c r="AI97" s="54">
        <f t="shared" ca="1" si="37"/>
        <v>19</v>
      </c>
      <c r="AJ97" s="42">
        <f t="shared" ca="1" si="38"/>
        <v>7626538.8165888023</v>
      </c>
      <c r="AK97" s="42">
        <f t="shared" ca="1" si="53"/>
        <v>81265.388165888027</v>
      </c>
      <c r="AL97" s="42">
        <f t="shared" ca="1" si="39"/>
        <v>760</v>
      </c>
      <c r="AM97" s="42">
        <f t="shared" ca="1" si="40"/>
        <v>90</v>
      </c>
      <c r="AN97" s="43">
        <f t="shared" ca="1" si="54"/>
        <v>38132.694082944014</v>
      </c>
      <c r="AO97" s="41">
        <f t="shared" ca="1" si="41"/>
        <v>227266.76623948806</v>
      </c>
      <c r="AP97" s="42">
        <f t="shared" ca="1" si="41"/>
        <v>2040</v>
      </c>
      <c r="AQ97" s="42">
        <f t="shared" ca="1" si="41"/>
        <v>225</v>
      </c>
      <c r="AR97" s="42">
        <f t="shared" ca="1" si="28"/>
        <v>106133.38311974403</v>
      </c>
      <c r="AS97" s="42">
        <f t="shared" ca="1" si="42"/>
        <v>6000</v>
      </c>
      <c r="AT97" s="43">
        <f t="shared" ca="1" si="55"/>
        <v>5000</v>
      </c>
      <c r="AU97" s="48">
        <f t="shared" ca="1" si="56"/>
        <v>107868.38311974403</v>
      </c>
    </row>
    <row r="98" spans="10:47" x14ac:dyDescent="0.35">
      <c r="J98" s="4" t="s">
        <v>129</v>
      </c>
      <c r="K98" s="9">
        <v>4</v>
      </c>
      <c r="L98" s="9">
        <v>3</v>
      </c>
      <c r="M98" s="11">
        <v>0.02</v>
      </c>
      <c r="N98" s="12">
        <v>3</v>
      </c>
      <c r="O98" s="9">
        <v>6</v>
      </c>
      <c r="P98" s="57">
        <v>463160.12</v>
      </c>
      <c r="Q98" s="53">
        <f t="shared" ca="1" si="43"/>
        <v>6.6149569244053907E-3</v>
      </c>
      <c r="R98" s="58">
        <f t="shared" ca="1" si="44"/>
        <v>0</v>
      </c>
      <c r="S98" s="54">
        <f t="shared" ca="1" si="29"/>
        <v>0</v>
      </c>
      <c r="T98" s="42">
        <f t="shared" ca="1" si="30"/>
        <v>0</v>
      </c>
      <c r="U98" s="42">
        <f t="shared" ca="1" si="45"/>
        <v>0</v>
      </c>
      <c r="V98" s="42">
        <f t="shared" ca="1" si="31"/>
        <v>0</v>
      </c>
      <c r="W98" s="42">
        <f t="shared" ca="1" si="32"/>
        <v>0</v>
      </c>
      <c r="X98" s="43">
        <f t="shared" ca="1" si="46"/>
        <v>0</v>
      </c>
      <c r="Y98" s="60">
        <f t="shared" ca="1" si="47"/>
        <v>0.42386747660322988</v>
      </c>
      <c r="Z98" s="58">
        <f t="shared" ca="1" si="48"/>
        <v>0</v>
      </c>
      <c r="AA98" s="54">
        <f t="shared" ca="1" si="33"/>
        <v>0</v>
      </c>
      <c r="AB98" s="42">
        <f t="shared" ca="1" si="34"/>
        <v>0</v>
      </c>
      <c r="AC98" s="42">
        <f t="shared" ca="1" si="49"/>
        <v>0</v>
      </c>
      <c r="AD98" s="42">
        <f t="shared" ca="1" si="35"/>
        <v>0</v>
      </c>
      <c r="AE98" s="42">
        <f t="shared" ca="1" si="36"/>
        <v>0</v>
      </c>
      <c r="AF98" s="43">
        <f t="shared" ca="1" si="50"/>
        <v>0</v>
      </c>
      <c r="AG98">
        <f t="shared" ca="1" si="51"/>
        <v>0.59934281478604357</v>
      </c>
      <c r="AH98" s="53">
        <f t="shared" ca="1" si="52"/>
        <v>0</v>
      </c>
      <c r="AI98" s="54">
        <f t="shared" ca="1" si="37"/>
        <v>0</v>
      </c>
      <c r="AJ98" s="42">
        <f t="shared" ca="1" si="38"/>
        <v>0</v>
      </c>
      <c r="AK98" s="42">
        <f t="shared" ca="1" si="53"/>
        <v>0</v>
      </c>
      <c r="AL98" s="42">
        <f t="shared" ca="1" si="39"/>
        <v>0</v>
      </c>
      <c r="AM98" s="42">
        <f t="shared" ca="1" si="40"/>
        <v>0</v>
      </c>
      <c r="AN98" s="43">
        <f t="shared" ca="1" si="54"/>
        <v>0</v>
      </c>
      <c r="AO98" s="41">
        <f t="shared" ca="1" si="41"/>
        <v>0</v>
      </c>
      <c r="AP98" s="42">
        <f t="shared" ca="1" si="41"/>
        <v>0</v>
      </c>
      <c r="AQ98" s="42">
        <f t="shared" ca="1" si="41"/>
        <v>0</v>
      </c>
      <c r="AR98" s="42">
        <f t="shared" ca="1" si="28"/>
        <v>0</v>
      </c>
      <c r="AS98" s="42">
        <f t="shared" ca="1" si="42"/>
        <v>0</v>
      </c>
      <c r="AT98" s="43">
        <f t="shared" ca="1" si="55"/>
        <v>0</v>
      </c>
      <c r="AU98" s="48">
        <f t="shared" ca="1" si="56"/>
        <v>0</v>
      </c>
    </row>
    <row r="99" spans="10:47" x14ac:dyDescent="0.35">
      <c r="J99" s="4" t="s">
        <v>130</v>
      </c>
      <c r="K99" s="9">
        <v>4</v>
      </c>
      <c r="L99" s="9">
        <v>2</v>
      </c>
      <c r="M99" s="11">
        <v>0.02</v>
      </c>
      <c r="N99" s="12">
        <v>3</v>
      </c>
      <c r="O99" s="9">
        <v>25</v>
      </c>
      <c r="P99" s="57">
        <v>1910976.79</v>
      </c>
      <c r="Q99" s="53">
        <f t="shared" ca="1" si="43"/>
        <v>0.25433179253112737</v>
      </c>
      <c r="R99" s="58">
        <f t="shared" ca="1" si="44"/>
        <v>1</v>
      </c>
      <c r="S99" s="54">
        <f t="shared" ca="1" si="29"/>
        <v>28</v>
      </c>
      <c r="T99" s="42">
        <f t="shared" ca="1" si="30"/>
        <v>2063854.9332000001</v>
      </c>
      <c r="U99" s="42">
        <f t="shared" ca="1" si="45"/>
        <v>25638.549332000002</v>
      </c>
      <c r="V99" s="42">
        <f t="shared" ca="1" si="31"/>
        <v>1120</v>
      </c>
      <c r="W99" s="42">
        <f t="shared" ca="1" si="32"/>
        <v>135</v>
      </c>
      <c r="X99" s="43">
        <f t="shared" ca="1" si="46"/>
        <v>10319.274666000001</v>
      </c>
      <c r="Y99" s="60">
        <f t="shared" ca="1" si="47"/>
        <v>0.76620255011078109</v>
      </c>
      <c r="Z99" s="58">
        <f t="shared" ca="1" si="48"/>
        <v>1</v>
      </c>
      <c r="AA99" s="54">
        <f t="shared" ca="1" si="33"/>
        <v>31</v>
      </c>
      <c r="AB99" s="42">
        <f t="shared" ca="1" si="34"/>
        <v>2228963.327856</v>
      </c>
      <c r="AC99" s="42">
        <f t="shared" ca="1" si="49"/>
        <v>27289.633278560003</v>
      </c>
      <c r="AD99" s="42">
        <f t="shared" ca="1" si="35"/>
        <v>1240</v>
      </c>
      <c r="AE99" s="42">
        <f t="shared" ca="1" si="36"/>
        <v>135</v>
      </c>
      <c r="AF99" s="43">
        <f t="shared" ca="1" si="50"/>
        <v>11144.816639279999</v>
      </c>
      <c r="AG99">
        <f t="shared" ca="1" si="51"/>
        <v>0.27173467290383368</v>
      </c>
      <c r="AH99" s="53">
        <f t="shared" ca="1" si="52"/>
        <v>1</v>
      </c>
      <c r="AI99" s="54">
        <f t="shared" ca="1" si="37"/>
        <v>34</v>
      </c>
      <c r="AJ99" s="42">
        <f t="shared" ca="1" si="38"/>
        <v>2407280.3940844801</v>
      </c>
      <c r="AK99" s="42">
        <f t="shared" ca="1" si="53"/>
        <v>29072.803940844802</v>
      </c>
      <c r="AL99" s="42">
        <f t="shared" ca="1" si="39"/>
        <v>1360</v>
      </c>
      <c r="AM99" s="42">
        <f t="shared" ca="1" si="40"/>
        <v>135</v>
      </c>
      <c r="AN99" s="43">
        <f t="shared" ca="1" si="54"/>
        <v>12036.401970422399</v>
      </c>
      <c r="AO99" s="41">
        <f t="shared" ca="1" si="41"/>
        <v>82000.986551404814</v>
      </c>
      <c r="AP99" s="42">
        <f t="shared" ca="1" si="41"/>
        <v>3720</v>
      </c>
      <c r="AQ99" s="42">
        <f t="shared" ca="1" si="41"/>
        <v>405</v>
      </c>
      <c r="AR99" s="42">
        <f t="shared" ca="1" si="28"/>
        <v>33500.4932757024</v>
      </c>
      <c r="AS99" s="42">
        <f t="shared" ca="1" si="42"/>
        <v>6000</v>
      </c>
      <c r="AT99" s="43">
        <f t="shared" ca="1" si="55"/>
        <v>5000</v>
      </c>
      <c r="AU99" s="48">
        <f t="shared" ca="1" si="56"/>
        <v>33375.493275702414</v>
      </c>
    </row>
    <row r="100" spans="10:47" x14ac:dyDescent="0.35">
      <c r="J100" s="4" t="s">
        <v>131</v>
      </c>
      <c r="K100" s="9">
        <v>5</v>
      </c>
      <c r="L100" s="9">
        <v>1</v>
      </c>
      <c r="M100" s="11">
        <v>0.03</v>
      </c>
      <c r="N100" s="12">
        <v>3</v>
      </c>
      <c r="O100" s="9">
        <v>41</v>
      </c>
      <c r="P100" s="57">
        <v>932423.36</v>
      </c>
      <c r="Q100" s="53">
        <f t="shared" ca="1" si="43"/>
        <v>0.15303803360774926</v>
      </c>
      <c r="R100" s="58">
        <f t="shared" ca="1" si="44"/>
        <v>1</v>
      </c>
      <c r="S100" s="54">
        <f t="shared" ca="1" si="29"/>
        <v>45</v>
      </c>
      <c r="T100" s="42">
        <f t="shared" ca="1" si="30"/>
        <v>1007017.2288</v>
      </c>
      <c r="U100" s="42">
        <f t="shared" ca="1" si="45"/>
        <v>15070.172288</v>
      </c>
      <c r="V100" s="42">
        <f t="shared" ca="1" si="31"/>
        <v>1800</v>
      </c>
      <c r="W100" s="42">
        <f t="shared" ca="1" si="32"/>
        <v>180</v>
      </c>
      <c r="X100" s="43">
        <f t="shared" ca="1" si="46"/>
        <v>7552.6292160000003</v>
      </c>
      <c r="Y100" s="60">
        <f t="shared" ca="1" si="47"/>
        <v>4.6992452571966714E-2</v>
      </c>
      <c r="Z100" s="58">
        <f t="shared" ca="1" si="48"/>
        <v>0</v>
      </c>
      <c r="AA100" s="54">
        <f t="shared" ca="1" si="33"/>
        <v>0</v>
      </c>
      <c r="AB100" s="42">
        <f t="shared" ca="1" si="34"/>
        <v>0</v>
      </c>
      <c r="AC100" s="42">
        <f t="shared" ca="1" si="49"/>
        <v>0</v>
      </c>
      <c r="AD100" s="42">
        <f t="shared" ca="1" si="35"/>
        <v>0</v>
      </c>
      <c r="AE100" s="42">
        <f t="shared" ca="1" si="36"/>
        <v>0</v>
      </c>
      <c r="AF100" s="43">
        <f t="shared" ca="1" si="50"/>
        <v>0</v>
      </c>
      <c r="AG100">
        <f t="shared" ca="1" si="51"/>
        <v>4.5664061870799855E-2</v>
      </c>
      <c r="AH100" s="53">
        <f t="shared" ca="1" si="52"/>
        <v>0</v>
      </c>
      <c r="AI100" s="54">
        <f t="shared" ca="1" si="37"/>
        <v>0</v>
      </c>
      <c r="AJ100" s="42">
        <f t="shared" ca="1" si="38"/>
        <v>0</v>
      </c>
      <c r="AK100" s="42">
        <f t="shared" ca="1" si="53"/>
        <v>0</v>
      </c>
      <c r="AL100" s="42">
        <f t="shared" ca="1" si="39"/>
        <v>0</v>
      </c>
      <c r="AM100" s="42">
        <f t="shared" ca="1" si="40"/>
        <v>0</v>
      </c>
      <c r="AN100" s="43">
        <f t="shared" ca="1" si="54"/>
        <v>0</v>
      </c>
      <c r="AO100" s="41">
        <f t="shared" ca="1" si="41"/>
        <v>15070.172288</v>
      </c>
      <c r="AP100" s="42">
        <f t="shared" ca="1" si="41"/>
        <v>1800</v>
      </c>
      <c r="AQ100" s="42">
        <f t="shared" ca="1" si="41"/>
        <v>180</v>
      </c>
      <c r="AR100" s="42">
        <f t="shared" ca="1" si="28"/>
        <v>7552.6292160000003</v>
      </c>
      <c r="AS100" s="42">
        <f t="shared" ca="1" si="42"/>
        <v>1500</v>
      </c>
      <c r="AT100" s="43">
        <f t="shared" ca="1" si="55"/>
        <v>2000</v>
      </c>
      <c r="AU100" s="48">
        <f t="shared" ca="1" si="56"/>
        <v>2037.5430719999986</v>
      </c>
    </row>
    <row r="101" spans="10:47" x14ac:dyDescent="0.35">
      <c r="J101" s="4" t="s">
        <v>132</v>
      </c>
      <c r="K101" s="9">
        <v>5</v>
      </c>
      <c r="L101" s="9">
        <v>1</v>
      </c>
      <c r="M101" s="11">
        <v>0.03</v>
      </c>
      <c r="N101" s="12">
        <v>3</v>
      </c>
      <c r="O101" s="9">
        <v>1</v>
      </c>
      <c r="P101" s="57">
        <v>1603929.63</v>
      </c>
      <c r="Q101" s="53">
        <f t="shared" ca="1" si="43"/>
        <v>0.59933261689978312</v>
      </c>
      <c r="R101" s="58">
        <f t="shared" ca="1" si="44"/>
        <v>1</v>
      </c>
      <c r="S101" s="54">
        <f t="shared" ca="1" si="29"/>
        <v>1</v>
      </c>
      <c r="T101" s="42">
        <f t="shared" ca="1" si="30"/>
        <v>1732244.0004</v>
      </c>
      <c r="U101" s="42">
        <f t="shared" ca="1" si="45"/>
        <v>22322.440004</v>
      </c>
      <c r="V101" s="42">
        <f t="shared" ca="1" si="31"/>
        <v>40</v>
      </c>
      <c r="W101" s="42">
        <f t="shared" ca="1" si="32"/>
        <v>0</v>
      </c>
      <c r="X101" s="43">
        <f t="shared" ca="1" si="46"/>
        <v>12991.830003000001</v>
      </c>
      <c r="Y101" s="60">
        <f t="shared" ca="1" si="47"/>
        <v>3.7680589633731665E-2</v>
      </c>
      <c r="Z101" s="58">
        <f t="shared" ca="1" si="48"/>
        <v>0</v>
      </c>
      <c r="AA101" s="54">
        <f t="shared" ca="1" si="33"/>
        <v>0</v>
      </c>
      <c r="AB101" s="42">
        <f t="shared" ca="1" si="34"/>
        <v>0</v>
      </c>
      <c r="AC101" s="42">
        <f t="shared" ca="1" si="49"/>
        <v>0</v>
      </c>
      <c r="AD101" s="42">
        <f t="shared" ca="1" si="35"/>
        <v>0</v>
      </c>
      <c r="AE101" s="42">
        <f t="shared" ca="1" si="36"/>
        <v>0</v>
      </c>
      <c r="AF101" s="43">
        <f t="shared" ca="1" si="50"/>
        <v>0</v>
      </c>
      <c r="AG101">
        <f t="shared" ca="1" si="51"/>
        <v>0.66324570742126832</v>
      </c>
      <c r="AH101" s="53">
        <f t="shared" ca="1" si="52"/>
        <v>0</v>
      </c>
      <c r="AI101" s="54">
        <f t="shared" ca="1" si="37"/>
        <v>0</v>
      </c>
      <c r="AJ101" s="42">
        <f t="shared" ca="1" si="38"/>
        <v>0</v>
      </c>
      <c r="AK101" s="42">
        <f t="shared" ca="1" si="53"/>
        <v>0</v>
      </c>
      <c r="AL101" s="42">
        <f t="shared" ca="1" si="39"/>
        <v>0</v>
      </c>
      <c r="AM101" s="42">
        <f t="shared" ca="1" si="40"/>
        <v>0</v>
      </c>
      <c r="AN101" s="43">
        <f t="shared" ca="1" si="54"/>
        <v>0</v>
      </c>
      <c r="AO101" s="41">
        <f t="shared" ca="1" si="41"/>
        <v>22322.440004</v>
      </c>
      <c r="AP101" s="42">
        <f t="shared" ca="1" si="41"/>
        <v>40</v>
      </c>
      <c r="AQ101" s="42">
        <f t="shared" ca="1" si="41"/>
        <v>0</v>
      </c>
      <c r="AR101" s="42">
        <f t="shared" ca="1" si="28"/>
        <v>12991.830003000001</v>
      </c>
      <c r="AS101" s="42">
        <f t="shared" ca="1" si="42"/>
        <v>1500</v>
      </c>
      <c r="AT101" s="43">
        <f t="shared" ca="1" si="55"/>
        <v>2000</v>
      </c>
      <c r="AU101" s="48">
        <f t="shared" ca="1" si="56"/>
        <v>5790.6100009999973</v>
      </c>
    </row>
    <row r="102" spans="10:47" x14ac:dyDescent="0.35">
      <c r="J102" s="4" t="s">
        <v>133</v>
      </c>
      <c r="K102" s="9">
        <v>5</v>
      </c>
      <c r="L102" s="9">
        <v>3</v>
      </c>
      <c r="M102" s="11">
        <v>0.03</v>
      </c>
      <c r="N102" s="12">
        <v>3</v>
      </c>
      <c r="O102" s="9">
        <v>1</v>
      </c>
      <c r="P102" s="57">
        <v>679464.87</v>
      </c>
      <c r="Q102" s="53">
        <f t="shared" ca="1" si="43"/>
        <v>0.19999162637039025</v>
      </c>
      <c r="R102" s="58">
        <f t="shared" ca="1" si="44"/>
        <v>1</v>
      </c>
      <c r="S102" s="54">
        <f t="shared" ca="1" si="29"/>
        <v>1</v>
      </c>
      <c r="T102" s="42">
        <f t="shared" ca="1" si="30"/>
        <v>733822.05960000004</v>
      </c>
      <c r="U102" s="42">
        <f t="shared" ca="1" si="45"/>
        <v>12338.220595999999</v>
      </c>
      <c r="V102" s="42">
        <f t="shared" ca="1" si="31"/>
        <v>40</v>
      </c>
      <c r="W102" s="42">
        <f t="shared" ca="1" si="32"/>
        <v>0</v>
      </c>
      <c r="X102" s="43">
        <f t="shared" ca="1" si="46"/>
        <v>5503.6654470000003</v>
      </c>
      <c r="Y102" s="60">
        <f t="shared" ca="1" si="47"/>
        <v>4.109153829488299E-2</v>
      </c>
      <c r="Z102" s="58">
        <f t="shared" ca="1" si="48"/>
        <v>0</v>
      </c>
      <c r="AA102" s="54">
        <f t="shared" ca="1" si="33"/>
        <v>0</v>
      </c>
      <c r="AB102" s="42">
        <f t="shared" ca="1" si="34"/>
        <v>0</v>
      </c>
      <c r="AC102" s="42">
        <f t="shared" ca="1" si="49"/>
        <v>0</v>
      </c>
      <c r="AD102" s="42">
        <f t="shared" ca="1" si="35"/>
        <v>0</v>
      </c>
      <c r="AE102" s="42">
        <f t="shared" ca="1" si="36"/>
        <v>0</v>
      </c>
      <c r="AF102" s="43">
        <f t="shared" ca="1" si="50"/>
        <v>0</v>
      </c>
      <c r="AG102">
        <f t="shared" ca="1" si="51"/>
        <v>0.27723152341320956</v>
      </c>
      <c r="AH102" s="53">
        <f t="shared" ca="1" si="52"/>
        <v>0</v>
      </c>
      <c r="AI102" s="54">
        <f t="shared" ca="1" si="37"/>
        <v>0</v>
      </c>
      <c r="AJ102" s="42">
        <f t="shared" ca="1" si="38"/>
        <v>0</v>
      </c>
      <c r="AK102" s="42">
        <f t="shared" ca="1" si="53"/>
        <v>0</v>
      </c>
      <c r="AL102" s="42">
        <f t="shared" ca="1" si="39"/>
        <v>0</v>
      </c>
      <c r="AM102" s="42">
        <f t="shared" ca="1" si="40"/>
        <v>0</v>
      </c>
      <c r="AN102" s="43">
        <f t="shared" ca="1" si="54"/>
        <v>0</v>
      </c>
      <c r="AO102" s="41">
        <f t="shared" ca="1" si="41"/>
        <v>12338.220595999999</v>
      </c>
      <c r="AP102" s="42">
        <f t="shared" ca="1" si="41"/>
        <v>40</v>
      </c>
      <c r="AQ102" s="42">
        <f t="shared" ca="1" si="41"/>
        <v>0</v>
      </c>
      <c r="AR102" s="42">
        <f t="shared" ca="1" si="28"/>
        <v>5503.6654470000003</v>
      </c>
      <c r="AS102" s="42">
        <f t="shared" ca="1" si="42"/>
        <v>3000</v>
      </c>
      <c r="AT102" s="43">
        <f t="shared" ca="1" si="55"/>
        <v>7000</v>
      </c>
      <c r="AU102" s="48">
        <f t="shared" ca="1" si="56"/>
        <v>-3205.4448510000002</v>
      </c>
    </row>
    <row r="103" spans="10:47" x14ac:dyDescent="0.35">
      <c r="J103" s="4" t="s">
        <v>134</v>
      </c>
      <c r="K103" s="9">
        <v>5</v>
      </c>
      <c r="L103" s="9">
        <v>2</v>
      </c>
      <c r="M103" s="11">
        <v>0.03</v>
      </c>
      <c r="N103" s="12">
        <v>3</v>
      </c>
      <c r="O103" s="9">
        <v>27</v>
      </c>
      <c r="P103" s="57">
        <v>1842493.89</v>
      </c>
      <c r="Q103" s="53">
        <f t="shared" ca="1" si="43"/>
        <v>0.45355410686936082</v>
      </c>
      <c r="R103" s="58">
        <f t="shared" ca="1" si="44"/>
        <v>1</v>
      </c>
      <c r="S103" s="54">
        <f t="shared" ca="1" si="29"/>
        <v>30</v>
      </c>
      <c r="T103" s="42">
        <f t="shared" ca="1" si="30"/>
        <v>1989893.4012</v>
      </c>
      <c r="U103" s="42">
        <f t="shared" ca="1" si="45"/>
        <v>24898.934012000002</v>
      </c>
      <c r="V103" s="42">
        <f t="shared" ca="1" si="31"/>
        <v>1200</v>
      </c>
      <c r="W103" s="42">
        <f t="shared" ca="1" si="32"/>
        <v>135</v>
      </c>
      <c r="X103" s="43">
        <f t="shared" ca="1" si="46"/>
        <v>14924.200508999997</v>
      </c>
      <c r="Y103" s="60">
        <f t="shared" ca="1" si="47"/>
        <v>0.20114252027590718</v>
      </c>
      <c r="Z103" s="58">
        <f t="shared" ca="1" si="48"/>
        <v>1</v>
      </c>
      <c r="AA103" s="54">
        <f t="shared" ca="1" si="33"/>
        <v>33</v>
      </c>
      <c r="AB103" s="42">
        <f t="shared" ca="1" si="34"/>
        <v>2149084.8732960001</v>
      </c>
      <c r="AC103" s="42">
        <f t="shared" ca="1" si="49"/>
        <v>26490.848732959999</v>
      </c>
      <c r="AD103" s="42">
        <f t="shared" ca="1" si="35"/>
        <v>1320</v>
      </c>
      <c r="AE103" s="42">
        <f t="shared" ca="1" si="36"/>
        <v>135</v>
      </c>
      <c r="AF103" s="43">
        <f t="shared" ca="1" si="50"/>
        <v>16118.13654972</v>
      </c>
      <c r="AG103">
        <f t="shared" ca="1" si="51"/>
        <v>0.31479536058999391</v>
      </c>
      <c r="AH103" s="53">
        <f t="shared" ca="1" si="52"/>
        <v>1</v>
      </c>
      <c r="AI103" s="54">
        <f t="shared" ca="1" si="37"/>
        <v>36</v>
      </c>
      <c r="AJ103" s="42">
        <f t="shared" ca="1" si="38"/>
        <v>2321011.6631596801</v>
      </c>
      <c r="AK103" s="42">
        <f t="shared" ca="1" si="53"/>
        <v>28210.1166315968</v>
      </c>
      <c r="AL103" s="42">
        <f t="shared" ca="1" si="39"/>
        <v>1440</v>
      </c>
      <c r="AM103" s="42">
        <f t="shared" ca="1" si="40"/>
        <v>135</v>
      </c>
      <c r="AN103" s="43">
        <f t="shared" ca="1" si="54"/>
        <v>17407.5874736976</v>
      </c>
      <c r="AO103" s="41">
        <f t="shared" ca="1" si="41"/>
        <v>79599.899376556801</v>
      </c>
      <c r="AP103" s="42">
        <f t="shared" ca="1" si="41"/>
        <v>3960</v>
      </c>
      <c r="AQ103" s="42">
        <f t="shared" ca="1" si="41"/>
        <v>405</v>
      </c>
      <c r="AR103" s="42">
        <f t="shared" ca="1" si="28"/>
        <v>48449.924532417594</v>
      </c>
      <c r="AS103" s="42">
        <f t="shared" ca="1" si="42"/>
        <v>6000</v>
      </c>
      <c r="AT103" s="43">
        <f t="shared" ca="1" si="55"/>
        <v>5000</v>
      </c>
      <c r="AU103" s="48">
        <f t="shared" ca="1" si="56"/>
        <v>15784.974844139208</v>
      </c>
    </row>
    <row r="104" spans="10:47" x14ac:dyDescent="0.35">
      <c r="J104" s="4" t="s">
        <v>135</v>
      </c>
      <c r="K104" s="9">
        <v>5</v>
      </c>
      <c r="L104" s="9">
        <v>1</v>
      </c>
      <c r="M104" s="11">
        <v>0.03</v>
      </c>
      <c r="N104" s="12">
        <v>3</v>
      </c>
      <c r="O104" s="9">
        <v>34</v>
      </c>
      <c r="P104" s="57">
        <v>415801.25</v>
      </c>
      <c r="Q104" s="53">
        <f t="shared" ca="1" si="43"/>
        <v>0.89576247487008553</v>
      </c>
      <c r="R104" s="58">
        <f t="shared" ca="1" si="44"/>
        <v>1</v>
      </c>
      <c r="S104" s="54">
        <f t="shared" ca="1" si="29"/>
        <v>37</v>
      </c>
      <c r="T104" s="42">
        <f t="shared" ca="1" si="30"/>
        <v>449065.35000000003</v>
      </c>
      <c r="U104" s="42">
        <f t="shared" ca="1" si="45"/>
        <v>9490.6535000000003</v>
      </c>
      <c r="V104" s="42">
        <f t="shared" ca="1" si="31"/>
        <v>1480</v>
      </c>
      <c r="W104" s="42">
        <f t="shared" ca="1" si="32"/>
        <v>135</v>
      </c>
      <c r="X104" s="43">
        <f t="shared" ca="1" si="46"/>
        <v>3367.9901250000003</v>
      </c>
      <c r="Y104" s="60">
        <f t="shared" ca="1" si="47"/>
        <v>0.1178040481452548</v>
      </c>
      <c r="Z104" s="58">
        <f t="shared" ca="1" si="48"/>
        <v>1</v>
      </c>
      <c r="AA104" s="54">
        <f t="shared" ca="1" si="33"/>
        <v>41</v>
      </c>
      <c r="AB104" s="42">
        <f t="shared" ca="1" si="34"/>
        <v>484990.5780000001</v>
      </c>
      <c r="AC104" s="42">
        <f t="shared" ca="1" si="49"/>
        <v>9849.905780000001</v>
      </c>
      <c r="AD104" s="42">
        <f t="shared" ca="1" si="35"/>
        <v>1640</v>
      </c>
      <c r="AE104" s="42">
        <f t="shared" ca="1" si="36"/>
        <v>180</v>
      </c>
      <c r="AF104" s="43">
        <f t="shared" ca="1" si="50"/>
        <v>3637.4293350000007</v>
      </c>
      <c r="AG104">
        <f t="shared" ca="1" si="51"/>
        <v>0.96712021238860524</v>
      </c>
      <c r="AH104" s="53">
        <f t="shared" ca="1" si="52"/>
        <v>1</v>
      </c>
      <c r="AI104" s="54">
        <f t="shared" ca="1" si="37"/>
        <v>45</v>
      </c>
      <c r="AJ104" s="42">
        <f t="shared" ca="1" si="38"/>
        <v>523789.82424000016</v>
      </c>
      <c r="AK104" s="42">
        <f t="shared" ca="1" si="53"/>
        <v>10237.898242400002</v>
      </c>
      <c r="AL104" s="42">
        <f t="shared" ca="1" si="39"/>
        <v>1800</v>
      </c>
      <c r="AM104" s="42">
        <f t="shared" ca="1" si="40"/>
        <v>180</v>
      </c>
      <c r="AN104" s="43">
        <f t="shared" ca="1" si="54"/>
        <v>3928.4236818000008</v>
      </c>
      <c r="AO104" s="41">
        <f t="shared" ca="1" si="41"/>
        <v>29578.457522400004</v>
      </c>
      <c r="AP104" s="42">
        <f t="shared" ca="1" si="41"/>
        <v>4920</v>
      </c>
      <c r="AQ104" s="42">
        <f t="shared" ca="1" si="41"/>
        <v>495</v>
      </c>
      <c r="AR104" s="42">
        <f t="shared" ca="1" si="28"/>
        <v>10933.843141800002</v>
      </c>
      <c r="AS104" s="42">
        <f t="shared" ca="1" si="42"/>
        <v>4500</v>
      </c>
      <c r="AT104" s="43">
        <f t="shared" ca="1" si="55"/>
        <v>2000</v>
      </c>
      <c r="AU104" s="48">
        <f t="shared" ca="1" si="56"/>
        <v>6729.6143806</v>
      </c>
    </row>
    <row r="105" spans="10:47" x14ac:dyDescent="0.35">
      <c r="J105" s="4" t="s">
        <v>136</v>
      </c>
      <c r="K105" s="9">
        <v>4</v>
      </c>
      <c r="L105" s="9">
        <v>2</v>
      </c>
      <c r="M105" s="11">
        <v>0.02</v>
      </c>
      <c r="N105" s="12">
        <v>3</v>
      </c>
      <c r="O105" s="9">
        <v>2</v>
      </c>
      <c r="P105" s="57">
        <v>2278.84</v>
      </c>
      <c r="Q105" s="53">
        <f t="shared" ca="1" si="43"/>
        <v>0.61246316722348992</v>
      </c>
      <c r="R105" s="58">
        <f t="shared" ca="1" si="44"/>
        <v>1</v>
      </c>
      <c r="S105" s="54">
        <f t="shared" ca="1" si="29"/>
        <v>2</v>
      </c>
      <c r="T105" s="42">
        <f t="shared" ca="1" si="30"/>
        <v>2461.1472000000003</v>
      </c>
      <c r="U105" s="42">
        <f t="shared" ca="1" si="45"/>
        <v>5024.6114719999996</v>
      </c>
      <c r="V105" s="42">
        <f t="shared" ca="1" si="31"/>
        <v>80</v>
      </c>
      <c r="W105" s="42">
        <f t="shared" ca="1" si="32"/>
        <v>0</v>
      </c>
      <c r="X105" s="43">
        <f t="shared" ca="1" si="46"/>
        <v>12.305736000000001</v>
      </c>
      <c r="Y105" s="60">
        <f t="shared" ca="1" si="47"/>
        <v>0.89661853698402705</v>
      </c>
      <c r="Z105" s="58">
        <f t="shared" ca="1" si="48"/>
        <v>1</v>
      </c>
      <c r="AA105" s="54">
        <f t="shared" ca="1" si="33"/>
        <v>2</v>
      </c>
      <c r="AB105" s="42">
        <f t="shared" ca="1" si="34"/>
        <v>2658.0389760000007</v>
      </c>
      <c r="AC105" s="42">
        <f t="shared" ca="1" si="49"/>
        <v>5026.5803897599999</v>
      </c>
      <c r="AD105" s="42">
        <f t="shared" ca="1" si="35"/>
        <v>80</v>
      </c>
      <c r="AE105" s="42">
        <f t="shared" ca="1" si="36"/>
        <v>0</v>
      </c>
      <c r="AF105" s="43">
        <f t="shared" ca="1" si="50"/>
        <v>13.290194880000003</v>
      </c>
      <c r="AG105">
        <f t="shared" ca="1" si="51"/>
        <v>0.39639009980480733</v>
      </c>
      <c r="AH105" s="53">
        <f t="shared" ca="1" si="52"/>
        <v>1</v>
      </c>
      <c r="AI105" s="54">
        <f t="shared" ca="1" si="37"/>
        <v>2</v>
      </c>
      <c r="AJ105" s="42">
        <f t="shared" ca="1" si="38"/>
        <v>2870.6820940800008</v>
      </c>
      <c r="AK105" s="42">
        <f t="shared" ca="1" si="53"/>
        <v>5028.7068209407998</v>
      </c>
      <c r="AL105" s="42">
        <f t="shared" ca="1" si="39"/>
        <v>80</v>
      </c>
      <c r="AM105" s="42">
        <f t="shared" ca="1" si="40"/>
        <v>0</v>
      </c>
      <c r="AN105" s="43">
        <f t="shared" ca="1" si="54"/>
        <v>14.353410470400002</v>
      </c>
      <c r="AO105" s="41">
        <f t="shared" ca="1" si="41"/>
        <v>15079.898682700801</v>
      </c>
      <c r="AP105" s="42">
        <f t="shared" ca="1" si="41"/>
        <v>240</v>
      </c>
      <c r="AQ105" s="42">
        <f t="shared" ca="1" si="41"/>
        <v>0</v>
      </c>
      <c r="AR105" s="42">
        <f t="shared" ca="1" si="28"/>
        <v>39.949341350400005</v>
      </c>
      <c r="AS105" s="42">
        <f t="shared" ca="1" si="42"/>
        <v>6000</v>
      </c>
      <c r="AT105" s="43">
        <f t="shared" ca="1" si="55"/>
        <v>5000</v>
      </c>
      <c r="AU105" s="48">
        <f t="shared" ca="1" si="56"/>
        <v>3799.9493413504024</v>
      </c>
    </row>
    <row r="106" spans="10:47" x14ac:dyDescent="0.35">
      <c r="J106" s="4" t="s">
        <v>137</v>
      </c>
      <c r="K106" s="9">
        <v>5</v>
      </c>
      <c r="L106" s="9">
        <v>1</v>
      </c>
      <c r="M106" s="11">
        <v>0.03</v>
      </c>
      <c r="N106" s="12">
        <v>3</v>
      </c>
      <c r="O106" s="9">
        <v>5</v>
      </c>
      <c r="P106" s="57">
        <v>805589.95</v>
      </c>
      <c r="Q106" s="53">
        <f t="shared" ca="1" si="43"/>
        <v>0.38120815695137888</v>
      </c>
      <c r="R106" s="58">
        <f t="shared" ca="1" si="44"/>
        <v>1</v>
      </c>
      <c r="S106" s="54">
        <f t="shared" ca="1" si="29"/>
        <v>6</v>
      </c>
      <c r="T106" s="42">
        <f t="shared" ca="1" si="30"/>
        <v>870037.14599999995</v>
      </c>
      <c r="U106" s="42">
        <f t="shared" ca="1" si="45"/>
        <v>13700.37146</v>
      </c>
      <c r="V106" s="42">
        <f t="shared" ca="1" si="31"/>
        <v>240</v>
      </c>
      <c r="W106" s="42">
        <f t="shared" ca="1" si="32"/>
        <v>45</v>
      </c>
      <c r="X106" s="43">
        <f t="shared" ca="1" si="46"/>
        <v>6525.2785949999998</v>
      </c>
      <c r="Y106" s="60">
        <f t="shared" ca="1" si="47"/>
        <v>2.6884924581265568E-2</v>
      </c>
      <c r="Z106" s="58">
        <f t="shared" ca="1" si="48"/>
        <v>0</v>
      </c>
      <c r="AA106" s="54">
        <f t="shared" ca="1" si="33"/>
        <v>0</v>
      </c>
      <c r="AB106" s="42">
        <f t="shared" ca="1" si="34"/>
        <v>0</v>
      </c>
      <c r="AC106" s="42">
        <f t="shared" ca="1" si="49"/>
        <v>0</v>
      </c>
      <c r="AD106" s="42">
        <f t="shared" ca="1" si="35"/>
        <v>0</v>
      </c>
      <c r="AE106" s="42">
        <f t="shared" ca="1" si="36"/>
        <v>0</v>
      </c>
      <c r="AF106" s="43">
        <f t="shared" ca="1" si="50"/>
        <v>0</v>
      </c>
      <c r="AG106">
        <f t="shared" ca="1" si="51"/>
        <v>0.6047752178630601</v>
      </c>
      <c r="AH106" s="53">
        <f t="shared" ca="1" si="52"/>
        <v>0</v>
      </c>
      <c r="AI106" s="54">
        <f t="shared" ca="1" si="37"/>
        <v>0</v>
      </c>
      <c r="AJ106" s="42">
        <f t="shared" ca="1" si="38"/>
        <v>0</v>
      </c>
      <c r="AK106" s="42">
        <f t="shared" ca="1" si="53"/>
        <v>0</v>
      </c>
      <c r="AL106" s="42">
        <f t="shared" ca="1" si="39"/>
        <v>0</v>
      </c>
      <c r="AM106" s="42">
        <f t="shared" ca="1" si="40"/>
        <v>0</v>
      </c>
      <c r="AN106" s="43">
        <f t="shared" ca="1" si="54"/>
        <v>0</v>
      </c>
      <c r="AO106" s="41">
        <f t="shared" ca="1" si="41"/>
        <v>13700.37146</v>
      </c>
      <c r="AP106" s="42">
        <f t="shared" ca="1" si="41"/>
        <v>240</v>
      </c>
      <c r="AQ106" s="42">
        <f t="shared" ca="1" si="41"/>
        <v>45</v>
      </c>
      <c r="AR106" s="42">
        <f t="shared" ca="1" si="28"/>
        <v>6525.2785949999998</v>
      </c>
      <c r="AS106" s="42">
        <f t="shared" ca="1" si="42"/>
        <v>1500</v>
      </c>
      <c r="AT106" s="43">
        <f t="shared" ca="1" si="55"/>
        <v>2000</v>
      </c>
      <c r="AU106" s="48">
        <f t="shared" ca="1" si="56"/>
        <v>3390.0928650000005</v>
      </c>
    </row>
    <row r="107" spans="10:47" x14ac:dyDescent="0.35">
      <c r="J107" s="4" t="s">
        <v>138</v>
      </c>
      <c r="K107" s="9">
        <v>7</v>
      </c>
      <c r="L107" s="9">
        <v>1</v>
      </c>
      <c r="M107" s="11">
        <v>0.1</v>
      </c>
      <c r="N107" s="12">
        <v>6</v>
      </c>
      <c r="O107" s="9">
        <v>135</v>
      </c>
      <c r="P107" s="57">
        <v>2969086.04</v>
      </c>
      <c r="Q107" s="53">
        <f t="shared" ca="1" si="43"/>
        <v>0.58097198086435842</v>
      </c>
      <c r="R107" s="58">
        <f t="shared" ca="1" si="44"/>
        <v>1</v>
      </c>
      <c r="S107" s="54">
        <f t="shared" ca="1" si="29"/>
        <v>149</v>
      </c>
      <c r="T107" s="42">
        <f t="shared" ca="1" si="30"/>
        <v>3206612.9232000001</v>
      </c>
      <c r="U107" s="42">
        <f t="shared" ca="1" si="45"/>
        <v>37066.129232000007</v>
      </c>
      <c r="V107" s="42">
        <f t="shared" ca="1" si="31"/>
        <v>5960</v>
      </c>
      <c r="W107" s="42">
        <f t="shared" ca="1" si="32"/>
        <v>630</v>
      </c>
      <c r="X107" s="43">
        <f t="shared" ca="1" si="46"/>
        <v>160330.64616</v>
      </c>
      <c r="Y107" s="60">
        <f t="shared" ca="1" si="47"/>
        <v>0.37023080463537972</v>
      </c>
      <c r="Z107" s="58">
        <f t="shared" ca="1" si="48"/>
        <v>1</v>
      </c>
      <c r="AA107" s="54">
        <f t="shared" ca="1" si="33"/>
        <v>164</v>
      </c>
      <c r="AB107" s="42">
        <f t="shared" ca="1" si="34"/>
        <v>3463141.9570560004</v>
      </c>
      <c r="AC107" s="42">
        <f t="shared" ca="1" si="49"/>
        <v>39631.419570560007</v>
      </c>
      <c r="AD107" s="42">
        <f t="shared" ca="1" si="35"/>
        <v>6560</v>
      </c>
      <c r="AE107" s="42">
        <f t="shared" ca="1" si="36"/>
        <v>675</v>
      </c>
      <c r="AF107" s="43">
        <f t="shared" ca="1" si="50"/>
        <v>173157.09785280004</v>
      </c>
      <c r="AG107">
        <f t="shared" ca="1" si="51"/>
        <v>0.57088748639269882</v>
      </c>
      <c r="AH107" s="53">
        <f t="shared" ca="1" si="52"/>
        <v>1</v>
      </c>
      <c r="AI107" s="54">
        <f t="shared" ca="1" si="37"/>
        <v>180</v>
      </c>
      <c r="AJ107" s="42">
        <f t="shared" ca="1" si="38"/>
        <v>3740193.3136204807</v>
      </c>
      <c r="AK107" s="42">
        <f t="shared" ca="1" si="53"/>
        <v>42401.933136204811</v>
      </c>
      <c r="AL107" s="42">
        <f t="shared" ca="1" si="39"/>
        <v>7200</v>
      </c>
      <c r="AM107" s="42">
        <f t="shared" ca="1" si="40"/>
        <v>720</v>
      </c>
      <c r="AN107" s="43">
        <f t="shared" ca="1" si="54"/>
        <v>187009.66568102405</v>
      </c>
      <c r="AO107" s="41">
        <f t="shared" ca="1" si="41"/>
        <v>119099.48193876483</v>
      </c>
      <c r="AP107" s="42">
        <f t="shared" ca="1" si="41"/>
        <v>19720</v>
      </c>
      <c r="AQ107" s="42">
        <f t="shared" ca="1" si="41"/>
        <v>2025</v>
      </c>
      <c r="AR107" s="42">
        <f t="shared" ca="1" si="28"/>
        <v>520497.40969382413</v>
      </c>
      <c r="AS107" s="42">
        <f t="shared" ca="1" si="42"/>
        <v>4500</v>
      </c>
      <c r="AT107" s="43">
        <f t="shared" ca="1" si="55"/>
        <v>2000</v>
      </c>
      <c r="AU107" s="48">
        <f t="shared" ca="1" si="56"/>
        <v>-429642.92775505933</v>
      </c>
    </row>
    <row r="108" spans="10:47" x14ac:dyDescent="0.35">
      <c r="J108" s="4" t="s">
        <v>139</v>
      </c>
      <c r="K108" s="9">
        <v>6</v>
      </c>
      <c r="L108" s="9">
        <v>2</v>
      </c>
      <c r="M108" s="11">
        <v>0.05</v>
      </c>
      <c r="N108" s="12">
        <v>4</v>
      </c>
      <c r="O108" s="9">
        <v>28</v>
      </c>
      <c r="P108" s="57">
        <v>6054508.5699999994</v>
      </c>
      <c r="Q108" s="53">
        <f t="shared" ca="1" si="43"/>
        <v>0.56085487603370698</v>
      </c>
      <c r="R108" s="58">
        <f t="shared" ca="1" si="44"/>
        <v>1</v>
      </c>
      <c r="S108" s="54">
        <f t="shared" ca="1" si="29"/>
        <v>31</v>
      </c>
      <c r="T108" s="42">
        <f t="shared" ca="1" si="30"/>
        <v>6538869.2555999998</v>
      </c>
      <c r="U108" s="42">
        <f t="shared" ca="1" si="45"/>
        <v>70388.692555999995</v>
      </c>
      <c r="V108" s="42">
        <f t="shared" ca="1" si="31"/>
        <v>1240</v>
      </c>
      <c r="W108" s="42">
        <f t="shared" ca="1" si="32"/>
        <v>135</v>
      </c>
      <c r="X108" s="43">
        <f t="shared" ca="1" si="46"/>
        <v>108981.15426</v>
      </c>
      <c r="Y108" s="60">
        <f t="shared" ca="1" si="47"/>
        <v>0.60725051436105881</v>
      </c>
      <c r="Z108" s="58">
        <f t="shared" ca="1" si="48"/>
        <v>1</v>
      </c>
      <c r="AA108" s="54">
        <f t="shared" ca="1" si="33"/>
        <v>34</v>
      </c>
      <c r="AB108" s="42">
        <f t="shared" ca="1" si="34"/>
        <v>7061978.7960480005</v>
      </c>
      <c r="AC108" s="42">
        <f t="shared" ca="1" si="49"/>
        <v>75619.787960480011</v>
      </c>
      <c r="AD108" s="42">
        <f t="shared" ca="1" si="35"/>
        <v>1360</v>
      </c>
      <c r="AE108" s="42">
        <f t="shared" ca="1" si="36"/>
        <v>135</v>
      </c>
      <c r="AF108" s="43">
        <f t="shared" ca="1" si="50"/>
        <v>117699.64660080003</v>
      </c>
      <c r="AG108">
        <f t="shared" ca="1" si="51"/>
        <v>0.43843652664032717</v>
      </c>
      <c r="AH108" s="53">
        <f t="shared" ca="1" si="52"/>
        <v>1</v>
      </c>
      <c r="AI108" s="54">
        <f t="shared" ca="1" si="37"/>
        <v>37</v>
      </c>
      <c r="AJ108" s="42">
        <f t="shared" ca="1" si="38"/>
        <v>7626937.0997318411</v>
      </c>
      <c r="AK108" s="42">
        <f t="shared" ca="1" si="53"/>
        <v>81269.370997318416</v>
      </c>
      <c r="AL108" s="42">
        <f t="shared" ca="1" si="39"/>
        <v>1480</v>
      </c>
      <c r="AM108" s="42">
        <f t="shared" ca="1" si="40"/>
        <v>135</v>
      </c>
      <c r="AN108" s="43">
        <f t="shared" ca="1" si="54"/>
        <v>127115.61832886403</v>
      </c>
      <c r="AO108" s="41">
        <f t="shared" ca="1" si="41"/>
        <v>227277.85151379844</v>
      </c>
      <c r="AP108" s="42">
        <f t="shared" ca="1" si="41"/>
        <v>4080</v>
      </c>
      <c r="AQ108" s="42">
        <f t="shared" ca="1" si="41"/>
        <v>405</v>
      </c>
      <c r="AR108" s="42">
        <f t="shared" ca="1" si="28"/>
        <v>353796.41918966407</v>
      </c>
      <c r="AS108" s="42">
        <f t="shared" ca="1" si="42"/>
        <v>6000</v>
      </c>
      <c r="AT108" s="43">
        <f t="shared" ca="1" si="55"/>
        <v>5000</v>
      </c>
      <c r="AU108" s="48">
        <f t="shared" ca="1" si="56"/>
        <v>-142003.56767586563</v>
      </c>
    </row>
    <row r="109" spans="10:47" x14ac:dyDescent="0.35">
      <c r="J109" s="4" t="s">
        <v>140</v>
      </c>
      <c r="K109" s="9">
        <v>5</v>
      </c>
      <c r="L109" s="9">
        <v>1</v>
      </c>
      <c r="M109" s="11">
        <v>0.03</v>
      </c>
      <c r="N109" s="12">
        <v>3</v>
      </c>
      <c r="O109" s="9">
        <v>1</v>
      </c>
      <c r="P109" s="57">
        <v>1764.9</v>
      </c>
      <c r="Q109" s="53">
        <f t="shared" ca="1" si="43"/>
        <v>0.5832213216053368</v>
      </c>
      <c r="R109" s="58">
        <f t="shared" ca="1" si="44"/>
        <v>1</v>
      </c>
      <c r="S109" s="54">
        <f t="shared" ca="1" si="29"/>
        <v>1</v>
      </c>
      <c r="T109" s="42">
        <f t="shared" ca="1" si="30"/>
        <v>1906.0920000000003</v>
      </c>
      <c r="U109" s="42">
        <f t="shared" ca="1" si="45"/>
        <v>5019.0609199999999</v>
      </c>
      <c r="V109" s="42">
        <f t="shared" ca="1" si="31"/>
        <v>40</v>
      </c>
      <c r="W109" s="42">
        <f t="shared" ca="1" si="32"/>
        <v>0</v>
      </c>
      <c r="X109" s="43">
        <f t="shared" ca="1" si="46"/>
        <v>14.295690000000002</v>
      </c>
      <c r="Y109" s="60">
        <f t="shared" ca="1" si="47"/>
        <v>0.65797985471413056</v>
      </c>
      <c r="Z109" s="58">
        <f t="shared" ca="1" si="48"/>
        <v>1</v>
      </c>
      <c r="AA109" s="54">
        <f t="shared" ca="1" si="33"/>
        <v>1</v>
      </c>
      <c r="AB109" s="42">
        <f t="shared" ca="1" si="34"/>
        <v>2058.5793600000006</v>
      </c>
      <c r="AC109" s="42">
        <f t="shared" ca="1" si="49"/>
        <v>5020.5857936000002</v>
      </c>
      <c r="AD109" s="42">
        <f t="shared" ca="1" si="35"/>
        <v>40</v>
      </c>
      <c r="AE109" s="42">
        <f t="shared" ca="1" si="36"/>
        <v>0</v>
      </c>
      <c r="AF109" s="43">
        <f t="shared" ca="1" si="50"/>
        <v>15.439345200000004</v>
      </c>
      <c r="AG109">
        <f t="shared" ca="1" si="51"/>
        <v>0.30759764262299671</v>
      </c>
      <c r="AH109" s="53">
        <f t="shared" ca="1" si="52"/>
        <v>1</v>
      </c>
      <c r="AI109" s="54">
        <f t="shared" ca="1" si="37"/>
        <v>1</v>
      </c>
      <c r="AJ109" s="42">
        <f t="shared" ca="1" si="38"/>
        <v>2223.265708800001</v>
      </c>
      <c r="AK109" s="42">
        <f t="shared" ca="1" si="53"/>
        <v>5022.2326570880005</v>
      </c>
      <c r="AL109" s="42">
        <f t="shared" ca="1" si="39"/>
        <v>40</v>
      </c>
      <c r="AM109" s="42">
        <f t="shared" ca="1" si="40"/>
        <v>0</v>
      </c>
      <c r="AN109" s="43">
        <f t="shared" ca="1" si="54"/>
        <v>16.674492816000008</v>
      </c>
      <c r="AO109" s="41">
        <f t="shared" ca="1" si="41"/>
        <v>15061.879370688001</v>
      </c>
      <c r="AP109" s="42">
        <f t="shared" ca="1" si="41"/>
        <v>120</v>
      </c>
      <c r="AQ109" s="42">
        <f t="shared" ca="1" si="41"/>
        <v>0</v>
      </c>
      <c r="AR109" s="42">
        <f t="shared" ca="1" si="28"/>
        <v>46.40952801600001</v>
      </c>
      <c r="AS109" s="42">
        <f t="shared" ca="1" si="42"/>
        <v>4500</v>
      </c>
      <c r="AT109" s="43">
        <f t="shared" ca="1" si="55"/>
        <v>2000</v>
      </c>
      <c r="AU109" s="48">
        <f t="shared" ca="1" si="56"/>
        <v>8395.4698426720006</v>
      </c>
    </row>
    <row r="110" spans="10:47" x14ac:dyDescent="0.35">
      <c r="J110" s="4" t="s">
        <v>141</v>
      </c>
      <c r="K110" s="9">
        <v>4</v>
      </c>
      <c r="L110" s="9">
        <v>3</v>
      </c>
      <c r="M110" s="11">
        <v>0.02</v>
      </c>
      <c r="N110" s="12">
        <v>3</v>
      </c>
      <c r="O110" s="9">
        <v>15</v>
      </c>
      <c r="P110" s="57">
        <v>328290.36</v>
      </c>
      <c r="Q110" s="53">
        <f t="shared" ca="1" si="43"/>
        <v>0.47813540499876417</v>
      </c>
      <c r="R110" s="58">
        <f t="shared" ca="1" si="44"/>
        <v>1</v>
      </c>
      <c r="S110" s="54">
        <f t="shared" ca="1" si="29"/>
        <v>17</v>
      </c>
      <c r="T110" s="42">
        <f t="shared" ca="1" si="30"/>
        <v>354553.58880000003</v>
      </c>
      <c r="U110" s="42">
        <f t="shared" ca="1" si="45"/>
        <v>8545.5358880000003</v>
      </c>
      <c r="V110" s="42">
        <f t="shared" ca="1" si="31"/>
        <v>680</v>
      </c>
      <c r="W110" s="42">
        <f t="shared" ca="1" si="32"/>
        <v>90</v>
      </c>
      <c r="X110" s="43">
        <f t="shared" ca="1" si="46"/>
        <v>1772.7679440000002</v>
      </c>
      <c r="Y110" s="60">
        <f t="shared" ca="1" si="47"/>
        <v>0.60780264355673241</v>
      </c>
      <c r="Z110" s="58">
        <f t="shared" ca="1" si="48"/>
        <v>1</v>
      </c>
      <c r="AA110" s="54">
        <f t="shared" ca="1" si="33"/>
        <v>19</v>
      </c>
      <c r="AB110" s="42">
        <f t="shared" ca="1" si="34"/>
        <v>382917.87590400007</v>
      </c>
      <c r="AC110" s="42">
        <f t="shared" ca="1" si="49"/>
        <v>8829.1787590400018</v>
      </c>
      <c r="AD110" s="42">
        <f t="shared" ca="1" si="35"/>
        <v>760</v>
      </c>
      <c r="AE110" s="42">
        <f t="shared" ca="1" si="36"/>
        <v>90</v>
      </c>
      <c r="AF110" s="43">
        <f t="shared" ca="1" si="50"/>
        <v>1914.5893795200002</v>
      </c>
      <c r="AG110">
        <f t="shared" ca="1" si="51"/>
        <v>0.64406799785920432</v>
      </c>
      <c r="AH110" s="53">
        <f t="shared" ca="1" si="52"/>
        <v>1</v>
      </c>
      <c r="AI110" s="54">
        <f t="shared" ca="1" si="37"/>
        <v>21</v>
      </c>
      <c r="AJ110" s="42">
        <f t="shared" ca="1" si="38"/>
        <v>413551.30597632012</v>
      </c>
      <c r="AK110" s="42">
        <f t="shared" ca="1" si="53"/>
        <v>9135.5130597632015</v>
      </c>
      <c r="AL110" s="42">
        <f t="shared" ca="1" si="39"/>
        <v>840</v>
      </c>
      <c r="AM110" s="42">
        <f t="shared" ca="1" si="40"/>
        <v>90</v>
      </c>
      <c r="AN110" s="43">
        <f t="shared" ca="1" si="54"/>
        <v>2067.7565298816007</v>
      </c>
      <c r="AO110" s="41">
        <f t="shared" ca="1" si="41"/>
        <v>26510.227706803205</v>
      </c>
      <c r="AP110" s="42">
        <f t="shared" ca="1" si="41"/>
        <v>2280</v>
      </c>
      <c r="AQ110" s="42">
        <f t="shared" ca="1" si="41"/>
        <v>270</v>
      </c>
      <c r="AR110" s="42">
        <f t="shared" ca="1" si="28"/>
        <v>5755.1138534016009</v>
      </c>
      <c r="AS110" s="42">
        <f t="shared" ca="1" si="42"/>
        <v>9000</v>
      </c>
      <c r="AT110" s="43">
        <f t="shared" ca="1" si="55"/>
        <v>7000</v>
      </c>
      <c r="AU110" s="48">
        <f t="shared" ca="1" si="56"/>
        <v>2205.1138534016063</v>
      </c>
    </row>
    <row r="111" spans="10:47" x14ac:dyDescent="0.35">
      <c r="J111" s="4" t="s">
        <v>142</v>
      </c>
      <c r="K111" s="9">
        <v>4</v>
      </c>
      <c r="L111" s="9">
        <v>2</v>
      </c>
      <c r="M111" s="11">
        <v>0.02</v>
      </c>
      <c r="N111" s="12">
        <v>3</v>
      </c>
      <c r="O111" s="9">
        <v>115</v>
      </c>
      <c r="P111" s="57">
        <v>1150110.1100000001</v>
      </c>
      <c r="Q111" s="53">
        <f t="shared" ca="1" si="43"/>
        <v>0.47041134339497159</v>
      </c>
      <c r="R111" s="58">
        <f t="shared" ca="1" si="44"/>
        <v>1</v>
      </c>
      <c r="S111" s="54">
        <f t="shared" ca="1" si="29"/>
        <v>127</v>
      </c>
      <c r="T111" s="42">
        <f t="shared" ca="1" si="30"/>
        <v>1242118.9188000001</v>
      </c>
      <c r="U111" s="42">
        <f t="shared" ca="1" si="45"/>
        <v>17421.189188000004</v>
      </c>
      <c r="V111" s="42">
        <f t="shared" ca="1" si="31"/>
        <v>5080</v>
      </c>
      <c r="W111" s="42">
        <f t="shared" ca="1" si="32"/>
        <v>540</v>
      </c>
      <c r="X111" s="43">
        <f t="shared" ca="1" si="46"/>
        <v>6210.5945940000011</v>
      </c>
      <c r="Y111" s="60">
        <f t="shared" ca="1" si="47"/>
        <v>0.656484271399012</v>
      </c>
      <c r="Z111" s="58">
        <f t="shared" ca="1" si="48"/>
        <v>1</v>
      </c>
      <c r="AA111" s="54">
        <f t="shared" ca="1" si="33"/>
        <v>140</v>
      </c>
      <c r="AB111" s="42">
        <f t="shared" ca="1" si="34"/>
        <v>1341488.4323040002</v>
      </c>
      <c r="AC111" s="42">
        <f t="shared" ca="1" si="49"/>
        <v>18414.884323040002</v>
      </c>
      <c r="AD111" s="42">
        <f t="shared" ca="1" si="35"/>
        <v>5600</v>
      </c>
      <c r="AE111" s="42">
        <f t="shared" ca="1" si="36"/>
        <v>585</v>
      </c>
      <c r="AF111" s="43">
        <f t="shared" ca="1" si="50"/>
        <v>6707.4421615200017</v>
      </c>
      <c r="AG111">
        <f t="shared" ca="1" si="51"/>
        <v>0.92278076057754621</v>
      </c>
      <c r="AH111" s="53">
        <f t="shared" ca="1" si="52"/>
        <v>1</v>
      </c>
      <c r="AI111" s="54">
        <f t="shared" ca="1" si="37"/>
        <v>154</v>
      </c>
      <c r="AJ111" s="42">
        <f t="shared" ca="1" si="38"/>
        <v>1448807.5068883204</v>
      </c>
      <c r="AK111" s="42">
        <f t="shared" ca="1" si="53"/>
        <v>19488.075068883205</v>
      </c>
      <c r="AL111" s="42">
        <f t="shared" ca="1" si="39"/>
        <v>6160</v>
      </c>
      <c r="AM111" s="42">
        <f t="shared" ca="1" si="40"/>
        <v>630</v>
      </c>
      <c r="AN111" s="43">
        <f t="shared" ca="1" si="54"/>
        <v>7244.0375344416025</v>
      </c>
      <c r="AO111" s="41">
        <f t="shared" ca="1" si="41"/>
        <v>55324.14857992321</v>
      </c>
      <c r="AP111" s="42">
        <f t="shared" ca="1" si="41"/>
        <v>16840</v>
      </c>
      <c r="AQ111" s="42">
        <f t="shared" ca="1" si="41"/>
        <v>1755</v>
      </c>
      <c r="AR111" s="42">
        <f t="shared" ca="1" si="28"/>
        <v>20162.074289961605</v>
      </c>
      <c r="AS111" s="42">
        <f t="shared" ca="1" si="42"/>
        <v>6000</v>
      </c>
      <c r="AT111" s="43">
        <f t="shared" ca="1" si="55"/>
        <v>5000</v>
      </c>
      <c r="AU111" s="48">
        <f t="shared" ca="1" si="56"/>
        <v>5567.0742899616089</v>
      </c>
    </row>
    <row r="112" spans="10:47" x14ac:dyDescent="0.35">
      <c r="J112" s="4" t="s">
        <v>143</v>
      </c>
      <c r="K112" s="9">
        <v>5</v>
      </c>
      <c r="L112" s="9">
        <v>1</v>
      </c>
      <c r="M112" s="11">
        <v>0.03</v>
      </c>
      <c r="N112" s="12">
        <v>3</v>
      </c>
      <c r="O112" s="9">
        <v>11</v>
      </c>
      <c r="P112" s="57">
        <v>11108290.529999999</v>
      </c>
      <c r="Q112" s="53">
        <f t="shared" ca="1" si="43"/>
        <v>0.11566784502526484</v>
      </c>
      <c r="R112" s="58">
        <f t="shared" ca="1" si="44"/>
        <v>1</v>
      </c>
      <c r="S112" s="54">
        <f t="shared" ca="1" si="29"/>
        <v>12</v>
      </c>
      <c r="T112" s="42">
        <f t="shared" ca="1" si="30"/>
        <v>11996953.772399999</v>
      </c>
      <c r="U112" s="42">
        <f t="shared" ca="1" si="45"/>
        <v>124969.53772399999</v>
      </c>
      <c r="V112" s="42">
        <f t="shared" ca="1" si="31"/>
        <v>480</v>
      </c>
      <c r="W112" s="42">
        <f t="shared" ca="1" si="32"/>
        <v>45</v>
      </c>
      <c r="X112" s="43">
        <f t="shared" ca="1" si="46"/>
        <v>89977.153292999996</v>
      </c>
      <c r="Y112" s="60">
        <f t="shared" ca="1" si="47"/>
        <v>0.31650638779366824</v>
      </c>
      <c r="Z112" s="58">
        <f t="shared" ca="1" si="48"/>
        <v>1</v>
      </c>
      <c r="AA112" s="54">
        <f t="shared" ca="1" si="33"/>
        <v>13</v>
      </c>
      <c r="AB112" s="42">
        <f t="shared" ca="1" si="34"/>
        <v>12956710.074192001</v>
      </c>
      <c r="AC112" s="42">
        <f t="shared" ca="1" si="49"/>
        <v>134567.10074192</v>
      </c>
      <c r="AD112" s="42">
        <f t="shared" ca="1" si="35"/>
        <v>520</v>
      </c>
      <c r="AE112" s="42">
        <f t="shared" ca="1" si="36"/>
        <v>45</v>
      </c>
      <c r="AF112" s="43">
        <f t="shared" ca="1" si="50"/>
        <v>97175.325556440002</v>
      </c>
      <c r="AG112">
        <f t="shared" ca="1" si="51"/>
        <v>0.26853723789938255</v>
      </c>
      <c r="AH112" s="53">
        <f t="shared" ca="1" si="52"/>
        <v>1</v>
      </c>
      <c r="AI112" s="54">
        <f t="shared" ca="1" si="37"/>
        <v>14</v>
      </c>
      <c r="AJ112" s="42">
        <f t="shared" ca="1" si="38"/>
        <v>13993246.880127361</v>
      </c>
      <c r="AK112" s="42">
        <f t="shared" ca="1" si="53"/>
        <v>144932.46880127362</v>
      </c>
      <c r="AL112" s="42">
        <f t="shared" ca="1" si="39"/>
        <v>560</v>
      </c>
      <c r="AM112" s="42">
        <f t="shared" ca="1" si="40"/>
        <v>45</v>
      </c>
      <c r="AN112" s="43">
        <f t="shared" ca="1" si="54"/>
        <v>104949.3516009552</v>
      </c>
      <c r="AO112" s="41">
        <f t="shared" ca="1" si="41"/>
        <v>404469.10726719361</v>
      </c>
      <c r="AP112" s="42">
        <f t="shared" ca="1" si="41"/>
        <v>1560</v>
      </c>
      <c r="AQ112" s="42">
        <f t="shared" ca="1" si="41"/>
        <v>135</v>
      </c>
      <c r="AR112" s="42">
        <f t="shared" ca="1" si="28"/>
        <v>292101.83045039518</v>
      </c>
      <c r="AS112" s="42">
        <f t="shared" ca="1" si="42"/>
        <v>4500</v>
      </c>
      <c r="AT112" s="43">
        <f t="shared" ca="1" si="55"/>
        <v>2000</v>
      </c>
      <c r="AU112" s="48">
        <f t="shared" ca="1" si="56"/>
        <v>104172.27681679843</v>
      </c>
    </row>
    <row r="113" spans="10:47" x14ac:dyDescent="0.35">
      <c r="J113" s="4" t="s">
        <v>144</v>
      </c>
      <c r="K113" s="9">
        <v>6</v>
      </c>
      <c r="L113" s="9">
        <v>2</v>
      </c>
      <c r="M113" s="11">
        <v>0.05</v>
      </c>
      <c r="N113" s="12">
        <v>4</v>
      </c>
      <c r="O113" s="9">
        <v>5</v>
      </c>
      <c r="P113" s="57">
        <v>38376.379999999997</v>
      </c>
      <c r="Q113" s="53">
        <f t="shared" ca="1" si="43"/>
        <v>2.2474130248063551E-3</v>
      </c>
      <c r="R113" s="58">
        <f t="shared" ca="1" si="44"/>
        <v>0</v>
      </c>
      <c r="S113" s="54">
        <f t="shared" ca="1" si="29"/>
        <v>0</v>
      </c>
      <c r="T113" s="42">
        <f t="shared" ca="1" si="30"/>
        <v>0</v>
      </c>
      <c r="U113" s="42">
        <f t="shared" ca="1" si="45"/>
        <v>0</v>
      </c>
      <c r="V113" s="42">
        <f t="shared" ca="1" si="31"/>
        <v>0</v>
      </c>
      <c r="W113" s="42">
        <f t="shared" ca="1" si="32"/>
        <v>0</v>
      </c>
      <c r="X113" s="43">
        <f t="shared" ca="1" si="46"/>
        <v>0</v>
      </c>
      <c r="Y113" s="60">
        <f t="shared" ca="1" si="47"/>
        <v>0.39926650363861194</v>
      </c>
      <c r="Z113" s="58">
        <f t="shared" ca="1" si="48"/>
        <v>0</v>
      </c>
      <c r="AA113" s="54">
        <f t="shared" ca="1" si="33"/>
        <v>0</v>
      </c>
      <c r="AB113" s="42">
        <f t="shared" ca="1" si="34"/>
        <v>0</v>
      </c>
      <c r="AC113" s="42">
        <f t="shared" ca="1" si="49"/>
        <v>0</v>
      </c>
      <c r="AD113" s="42">
        <f t="shared" ca="1" si="35"/>
        <v>0</v>
      </c>
      <c r="AE113" s="42">
        <f t="shared" ca="1" si="36"/>
        <v>0</v>
      </c>
      <c r="AF113" s="43">
        <f t="shared" ca="1" si="50"/>
        <v>0</v>
      </c>
      <c r="AG113">
        <f t="shared" ca="1" si="51"/>
        <v>0.70183439123899904</v>
      </c>
      <c r="AH113" s="53">
        <f t="shared" ca="1" si="52"/>
        <v>0</v>
      </c>
      <c r="AI113" s="54">
        <f t="shared" ca="1" si="37"/>
        <v>0</v>
      </c>
      <c r="AJ113" s="42">
        <f t="shared" ca="1" si="38"/>
        <v>0</v>
      </c>
      <c r="AK113" s="42">
        <f t="shared" ca="1" si="53"/>
        <v>0</v>
      </c>
      <c r="AL113" s="42">
        <f t="shared" ca="1" si="39"/>
        <v>0</v>
      </c>
      <c r="AM113" s="42">
        <f t="shared" ca="1" si="40"/>
        <v>0</v>
      </c>
      <c r="AN113" s="43">
        <f t="shared" ca="1" si="54"/>
        <v>0</v>
      </c>
      <c r="AO113" s="41">
        <f t="shared" ca="1" si="41"/>
        <v>0</v>
      </c>
      <c r="AP113" s="42">
        <f t="shared" ca="1" si="41"/>
        <v>0</v>
      </c>
      <c r="AQ113" s="42">
        <f t="shared" ca="1" si="41"/>
        <v>0</v>
      </c>
      <c r="AR113" s="42">
        <f t="shared" ca="1" si="28"/>
        <v>0</v>
      </c>
      <c r="AS113" s="42">
        <f t="shared" ca="1" si="42"/>
        <v>0</v>
      </c>
      <c r="AT113" s="43">
        <f t="shared" ca="1" si="55"/>
        <v>0</v>
      </c>
      <c r="AU113" s="48">
        <f t="shared" ca="1" si="56"/>
        <v>0</v>
      </c>
    </row>
    <row r="114" spans="10:47" x14ac:dyDescent="0.35">
      <c r="J114" s="4" t="s">
        <v>145</v>
      </c>
      <c r="K114" s="9">
        <v>5</v>
      </c>
      <c r="L114" s="9">
        <v>1</v>
      </c>
      <c r="M114" s="11">
        <v>0.03</v>
      </c>
      <c r="N114" s="12">
        <v>3</v>
      </c>
      <c r="O114" s="9">
        <v>45</v>
      </c>
      <c r="P114" s="57">
        <v>296775.11</v>
      </c>
      <c r="Q114" s="53">
        <f t="shared" ca="1" si="43"/>
        <v>0.63883116590881195</v>
      </c>
      <c r="R114" s="58">
        <f t="shared" ca="1" si="44"/>
        <v>1</v>
      </c>
      <c r="S114" s="54">
        <f t="shared" ca="1" si="29"/>
        <v>50</v>
      </c>
      <c r="T114" s="42">
        <f t="shared" ca="1" si="30"/>
        <v>320517.1188</v>
      </c>
      <c r="U114" s="42">
        <f t="shared" ca="1" si="45"/>
        <v>8205.1711880000003</v>
      </c>
      <c r="V114" s="42">
        <f t="shared" ca="1" si="31"/>
        <v>2000</v>
      </c>
      <c r="W114" s="42">
        <f t="shared" ca="1" si="32"/>
        <v>225</v>
      </c>
      <c r="X114" s="43">
        <f t="shared" ca="1" si="46"/>
        <v>2403.8783909999997</v>
      </c>
      <c r="Y114" s="60">
        <f t="shared" ca="1" si="47"/>
        <v>0.71130549438535351</v>
      </c>
      <c r="Z114" s="58">
        <f t="shared" ca="1" si="48"/>
        <v>1</v>
      </c>
      <c r="AA114" s="54">
        <f t="shared" ca="1" si="33"/>
        <v>55</v>
      </c>
      <c r="AB114" s="42">
        <f t="shared" ca="1" si="34"/>
        <v>346158.488304</v>
      </c>
      <c r="AC114" s="42">
        <f t="shared" ca="1" si="49"/>
        <v>8461.5848830399991</v>
      </c>
      <c r="AD114" s="42">
        <f t="shared" ca="1" si="35"/>
        <v>2200</v>
      </c>
      <c r="AE114" s="42">
        <f t="shared" ca="1" si="36"/>
        <v>225</v>
      </c>
      <c r="AF114" s="43">
        <f t="shared" ca="1" si="50"/>
        <v>2596.1886622799998</v>
      </c>
      <c r="AG114">
        <f t="shared" ca="1" si="51"/>
        <v>0.75377261621840808</v>
      </c>
      <c r="AH114" s="53">
        <f t="shared" ca="1" si="52"/>
        <v>1</v>
      </c>
      <c r="AI114" s="54">
        <f t="shared" ca="1" si="37"/>
        <v>61</v>
      </c>
      <c r="AJ114" s="42">
        <f t="shared" ca="1" si="38"/>
        <v>373851.16736832005</v>
      </c>
      <c r="AK114" s="42">
        <f t="shared" ca="1" si="53"/>
        <v>8738.5116736832006</v>
      </c>
      <c r="AL114" s="42">
        <f t="shared" ca="1" si="39"/>
        <v>2440</v>
      </c>
      <c r="AM114" s="42">
        <f t="shared" ca="1" si="40"/>
        <v>270</v>
      </c>
      <c r="AN114" s="43">
        <f t="shared" ca="1" si="54"/>
        <v>2803.8837552624004</v>
      </c>
      <c r="AO114" s="41">
        <f t="shared" ca="1" si="41"/>
        <v>25405.267744723198</v>
      </c>
      <c r="AP114" s="42">
        <f t="shared" ca="1" si="41"/>
        <v>6640</v>
      </c>
      <c r="AQ114" s="42">
        <f t="shared" ca="1" si="41"/>
        <v>720</v>
      </c>
      <c r="AR114" s="42">
        <f t="shared" ca="1" si="28"/>
        <v>7803.9508085424004</v>
      </c>
      <c r="AS114" s="42">
        <f t="shared" ca="1" si="42"/>
        <v>4500</v>
      </c>
      <c r="AT114" s="43">
        <f t="shared" ca="1" si="55"/>
        <v>2000</v>
      </c>
      <c r="AU114" s="48">
        <f t="shared" ca="1" si="56"/>
        <v>3741.3169361807959</v>
      </c>
    </row>
    <row r="115" spans="10:47" x14ac:dyDescent="0.35">
      <c r="J115" s="4" t="s">
        <v>146</v>
      </c>
      <c r="K115" s="9">
        <v>2</v>
      </c>
      <c r="L115" s="9">
        <v>3</v>
      </c>
      <c r="M115" s="11">
        <v>5.0000000000000001E-3</v>
      </c>
      <c r="N115" s="12">
        <v>3</v>
      </c>
      <c r="O115" s="9">
        <v>33</v>
      </c>
      <c r="P115" s="57">
        <v>27378293.499999996</v>
      </c>
      <c r="Q115" s="53">
        <f t="shared" ca="1" si="43"/>
        <v>0.12487193754353154</v>
      </c>
      <c r="R115" s="58">
        <f t="shared" ca="1" si="44"/>
        <v>1</v>
      </c>
      <c r="S115" s="54">
        <f t="shared" ca="1" si="29"/>
        <v>36</v>
      </c>
      <c r="T115" s="42">
        <f t="shared" ca="1" si="30"/>
        <v>29568556.979999997</v>
      </c>
      <c r="U115" s="42">
        <f t="shared" ca="1" si="45"/>
        <v>300685.5698</v>
      </c>
      <c r="V115" s="42">
        <f t="shared" ca="1" si="31"/>
        <v>1440</v>
      </c>
      <c r="W115" s="42">
        <f t="shared" ca="1" si="32"/>
        <v>135</v>
      </c>
      <c r="X115" s="43">
        <f t="shared" ca="1" si="46"/>
        <v>36960.696225</v>
      </c>
      <c r="Y115" s="60">
        <f t="shared" ca="1" si="47"/>
        <v>7.0384333941292399E-3</v>
      </c>
      <c r="Z115" s="58">
        <f t="shared" ca="1" si="48"/>
        <v>0</v>
      </c>
      <c r="AA115" s="54">
        <f t="shared" ca="1" si="33"/>
        <v>0</v>
      </c>
      <c r="AB115" s="42">
        <f t="shared" ca="1" si="34"/>
        <v>0</v>
      </c>
      <c r="AC115" s="42">
        <f t="shared" ca="1" si="49"/>
        <v>0</v>
      </c>
      <c r="AD115" s="42">
        <f t="shared" ca="1" si="35"/>
        <v>0</v>
      </c>
      <c r="AE115" s="42">
        <f t="shared" ca="1" si="36"/>
        <v>0</v>
      </c>
      <c r="AF115" s="43">
        <f t="shared" ca="1" si="50"/>
        <v>0</v>
      </c>
      <c r="AG115">
        <f t="shared" ca="1" si="51"/>
        <v>0.6721652199523428</v>
      </c>
      <c r="AH115" s="53">
        <f t="shared" ca="1" si="52"/>
        <v>0</v>
      </c>
      <c r="AI115" s="54">
        <f t="shared" ca="1" si="37"/>
        <v>0</v>
      </c>
      <c r="AJ115" s="42">
        <f t="shared" ca="1" si="38"/>
        <v>0</v>
      </c>
      <c r="AK115" s="42">
        <f t="shared" ca="1" si="53"/>
        <v>0</v>
      </c>
      <c r="AL115" s="42">
        <f t="shared" ca="1" si="39"/>
        <v>0</v>
      </c>
      <c r="AM115" s="42">
        <f t="shared" ca="1" si="40"/>
        <v>0</v>
      </c>
      <c r="AN115" s="43">
        <f t="shared" ca="1" si="54"/>
        <v>0</v>
      </c>
      <c r="AO115" s="41">
        <f t="shared" ca="1" si="41"/>
        <v>300685.5698</v>
      </c>
      <c r="AP115" s="42">
        <f t="shared" ca="1" si="41"/>
        <v>1440</v>
      </c>
      <c r="AQ115" s="42">
        <f t="shared" ca="1" si="41"/>
        <v>135</v>
      </c>
      <c r="AR115" s="42">
        <f t="shared" ca="1" si="28"/>
        <v>36960.696225</v>
      </c>
      <c r="AS115" s="42">
        <f t="shared" ca="1" si="42"/>
        <v>3000</v>
      </c>
      <c r="AT115" s="43">
        <f t="shared" ca="1" si="55"/>
        <v>7000</v>
      </c>
      <c r="AU115" s="48">
        <f t="shared" ca="1" si="56"/>
        <v>252149.87357500001</v>
      </c>
    </row>
    <row r="116" spans="10:47" x14ac:dyDescent="0.35">
      <c r="J116" s="4" t="s">
        <v>147</v>
      </c>
      <c r="K116" s="9">
        <v>1</v>
      </c>
      <c r="L116" s="9">
        <v>2</v>
      </c>
      <c r="M116" s="11">
        <v>1E-3</v>
      </c>
      <c r="N116" s="12">
        <v>3</v>
      </c>
      <c r="O116" s="9">
        <v>84</v>
      </c>
      <c r="P116" s="57">
        <v>57815959.49000001</v>
      </c>
      <c r="Q116" s="53">
        <f t="shared" ca="1" si="43"/>
        <v>0.6013548069776099</v>
      </c>
      <c r="R116" s="58">
        <f t="shared" ca="1" si="44"/>
        <v>1</v>
      </c>
      <c r="S116" s="54">
        <f t="shared" ca="1" si="29"/>
        <v>92</v>
      </c>
      <c r="T116" s="42">
        <f t="shared" ca="1" si="30"/>
        <v>62441236.249200016</v>
      </c>
      <c r="U116" s="42">
        <f t="shared" ca="1" si="45"/>
        <v>629412.36249200022</v>
      </c>
      <c r="V116" s="42">
        <f t="shared" ca="1" si="31"/>
        <v>3680</v>
      </c>
      <c r="W116" s="42">
        <f t="shared" ca="1" si="32"/>
        <v>360</v>
      </c>
      <c r="X116" s="43">
        <f t="shared" ca="1" si="46"/>
        <v>15610.309062300004</v>
      </c>
      <c r="Y116" s="60">
        <f t="shared" ca="1" si="47"/>
        <v>0.82729372483900454</v>
      </c>
      <c r="Z116" s="58">
        <f t="shared" ca="1" si="48"/>
        <v>1</v>
      </c>
      <c r="AA116" s="54">
        <f t="shared" ca="1" si="33"/>
        <v>101</v>
      </c>
      <c r="AB116" s="42">
        <f t="shared" ca="1" si="34"/>
        <v>67436535.149136022</v>
      </c>
      <c r="AC116" s="42">
        <f t="shared" ca="1" si="49"/>
        <v>679365.35149136023</v>
      </c>
      <c r="AD116" s="42">
        <f t="shared" ca="1" si="35"/>
        <v>4040</v>
      </c>
      <c r="AE116" s="42">
        <f t="shared" ca="1" si="36"/>
        <v>405</v>
      </c>
      <c r="AF116" s="43">
        <f t="shared" ca="1" si="50"/>
        <v>16859.133787284005</v>
      </c>
      <c r="AG116">
        <f t="shared" ca="1" si="51"/>
        <v>0.90014696391207705</v>
      </c>
      <c r="AH116" s="53">
        <f t="shared" ca="1" si="52"/>
        <v>1</v>
      </c>
      <c r="AI116" s="54">
        <f t="shared" ca="1" si="37"/>
        <v>111</v>
      </c>
      <c r="AJ116" s="42">
        <f t="shared" ca="1" si="38"/>
        <v>72831457.961066902</v>
      </c>
      <c r="AK116" s="42">
        <f t="shared" ca="1" si="53"/>
        <v>733314.57961066905</v>
      </c>
      <c r="AL116" s="42">
        <f t="shared" ca="1" si="39"/>
        <v>4440</v>
      </c>
      <c r="AM116" s="42">
        <f t="shared" ca="1" si="40"/>
        <v>450</v>
      </c>
      <c r="AN116" s="43">
        <f t="shared" ca="1" si="54"/>
        <v>18207.864490266726</v>
      </c>
      <c r="AO116" s="41">
        <f t="shared" ca="1" si="41"/>
        <v>2042092.2935940295</v>
      </c>
      <c r="AP116" s="42">
        <f t="shared" ca="1" si="41"/>
        <v>12160</v>
      </c>
      <c r="AQ116" s="42">
        <f t="shared" ca="1" si="41"/>
        <v>1215</v>
      </c>
      <c r="AR116" s="42">
        <f t="shared" ca="1" si="28"/>
        <v>50677.307339850733</v>
      </c>
      <c r="AS116" s="42">
        <f t="shared" ca="1" si="42"/>
        <v>6000</v>
      </c>
      <c r="AT116" s="43">
        <f t="shared" ca="1" si="55"/>
        <v>5000</v>
      </c>
      <c r="AU116" s="48">
        <f t="shared" ca="1" si="56"/>
        <v>1967039.9862541787</v>
      </c>
    </row>
    <row r="117" spans="10:47" x14ac:dyDescent="0.35">
      <c r="J117" s="4" t="s">
        <v>148</v>
      </c>
      <c r="K117" s="9">
        <v>4</v>
      </c>
      <c r="L117" s="9">
        <v>2</v>
      </c>
      <c r="M117" s="11">
        <v>0.02</v>
      </c>
      <c r="N117" s="12">
        <v>3</v>
      </c>
      <c r="O117" s="9">
        <v>121</v>
      </c>
      <c r="P117" s="57">
        <v>4423775.8600000003</v>
      </c>
      <c r="Q117" s="53">
        <f t="shared" ca="1" si="43"/>
        <v>0.48135836261987774</v>
      </c>
      <c r="R117" s="58">
        <f t="shared" ca="1" si="44"/>
        <v>1</v>
      </c>
      <c r="S117" s="54">
        <f t="shared" ca="1" si="29"/>
        <v>133</v>
      </c>
      <c r="T117" s="42">
        <f t="shared" ca="1" si="30"/>
        <v>4777677.9288000008</v>
      </c>
      <c r="U117" s="42">
        <f t="shared" ca="1" si="45"/>
        <v>52776.779288000012</v>
      </c>
      <c r="V117" s="42">
        <f t="shared" ca="1" si="31"/>
        <v>5320</v>
      </c>
      <c r="W117" s="42">
        <f t="shared" ca="1" si="32"/>
        <v>540</v>
      </c>
      <c r="X117" s="43">
        <f t="shared" ca="1" si="46"/>
        <v>23888.389644000006</v>
      </c>
      <c r="Y117" s="60">
        <f t="shared" ca="1" si="47"/>
        <v>0.75082985270173219</v>
      </c>
      <c r="Z117" s="58">
        <f t="shared" ca="1" si="48"/>
        <v>1</v>
      </c>
      <c r="AA117" s="54">
        <f t="shared" ca="1" si="33"/>
        <v>146</v>
      </c>
      <c r="AB117" s="42">
        <f t="shared" ca="1" si="34"/>
        <v>5159892.1631040014</v>
      </c>
      <c r="AC117" s="42">
        <f t="shared" ca="1" si="49"/>
        <v>56598.921631040015</v>
      </c>
      <c r="AD117" s="42">
        <f t="shared" ca="1" si="35"/>
        <v>5840</v>
      </c>
      <c r="AE117" s="42">
        <f t="shared" ca="1" si="36"/>
        <v>585</v>
      </c>
      <c r="AF117" s="43">
        <f t="shared" ca="1" si="50"/>
        <v>25799.460815520008</v>
      </c>
      <c r="AG117">
        <f t="shared" ca="1" si="51"/>
        <v>0.65104237805787202</v>
      </c>
      <c r="AH117" s="53">
        <f t="shared" ca="1" si="52"/>
        <v>1</v>
      </c>
      <c r="AI117" s="54">
        <f t="shared" ca="1" si="37"/>
        <v>161</v>
      </c>
      <c r="AJ117" s="42">
        <f t="shared" ca="1" si="38"/>
        <v>5572683.5361523218</v>
      </c>
      <c r="AK117" s="42">
        <f t="shared" ca="1" si="53"/>
        <v>60726.835361523219</v>
      </c>
      <c r="AL117" s="42">
        <f t="shared" ca="1" si="39"/>
        <v>6440</v>
      </c>
      <c r="AM117" s="42">
        <f t="shared" ca="1" si="40"/>
        <v>675</v>
      </c>
      <c r="AN117" s="43">
        <f t="shared" ca="1" si="54"/>
        <v>27863.417680761613</v>
      </c>
      <c r="AO117" s="41">
        <f t="shared" ca="1" si="41"/>
        <v>170102.53628056325</v>
      </c>
      <c r="AP117" s="42">
        <f t="shared" ca="1" si="41"/>
        <v>17600</v>
      </c>
      <c r="AQ117" s="42">
        <f t="shared" ca="1" si="41"/>
        <v>1800</v>
      </c>
      <c r="AR117" s="42">
        <f t="shared" ca="1" si="28"/>
        <v>77551.268140281623</v>
      </c>
      <c r="AS117" s="42">
        <f t="shared" ca="1" si="42"/>
        <v>6000</v>
      </c>
      <c r="AT117" s="43">
        <f t="shared" ca="1" si="55"/>
        <v>5000</v>
      </c>
      <c r="AU117" s="48">
        <f t="shared" ca="1" si="56"/>
        <v>62151.268140281623</v>
      </c>
    </row>
    <row r="118" spans="10:47" x14ac:dyDescent="0.35">
      <c r="J118" s="4" t="s">
        <v>149</v>
      </c>
      <c r="K118" s="9">
        <v>5</v>
      </c>
      <c r="L118" s="9">
        <v>3</v>
      </c>
      <c r="M118" s="11">
        <v>0.03</v>
      </c>
      <c r="N118" s="12">
        <v>3</v>
      </c>
      <c r="O118" s="9">
        <v>16</v>
      </c>
      <c r="P118" s="57">
        <v>23913595.440000005</v>
      </c>
      <c r="Q118" s="53">
        <f t="shared" ca="1" si="43"/>
        <v>0.59593232003204843</v>
      </c>
      <c r="R118" s="58">
        <f t="shared" ca="1" si="44"/>
        <v>1</v>
      </c>
      <c r="S118" s="54">
        <f t="shared" ca="1" si="29"/>
        <v>18</v>
      </c>
      <c r="T118" s="42">
        <f t="shared" ca="1" si="30"/>
        <v>25826683.075200006</v>
      </c>
      <c r="U118" s="42">
        <f t="shared" ca="1" si="45"/>
        <v>263266.8307520001</v>
      </c>
      <c r="V118" s="42">
        <f t="shared" ca="1" si="31"/>
        <v>720</v>
      </c>
      <c r="W118" s="42">
        <f t="shared" ca="1" si="32"/>
        <v>90</v>
      </c>
      <c r="X118" s="43">
        <f t="shared" ca="1" si="46"/>
        <v>193700.12306400004</v>
      </c>
      <c r="Y118" s="60">
        <f t="shared" ca="1" si="47"/>
        <v>1.4965043565764224E-2</v>
      </c>
      <c r="Z118" s="58">
        <f t="shared" ca="1" si="48"/>
        <v>0</v>
      </c>
      <c r="AA118" s="54">
        <f t="shared" ca="1" si="33"/>
        <v>0</v>
      </c>
      <c r="AB118" s="42">
        <f t="shared" ca="1" si="34"/>
        <v>0</v>
      </c>
      <c r="AC118" s="42">
        <f t="shared" ca="1" si="49"/>
        <v>0</v>
      </c>
      <c r="AD118" s="42">
        <f t="shared" ca="1" si="35"/>
        <v>0</v>
      </c>
      <c r="AE118" s="42">
        <f t="shared" ca="1" si="36"/>
        <v>0</v>
      </c>
      <c r="AF118" s="43">
        <f t="shared" ca="1" si="50"/>
        <v>0</v>
      </c>
      <c r="AG118">
        <f t="shared" ca="1" si="51"/>
        <v>0.5512192216359505</v>
      </c>
      <c r="AH118" s="53">
        <f t="shared" ca="1" si="52"/>
        <v>0</v>
      </c>
      <c r="AI118" s="54">
        <f t="shared" ca="1" si="37"/>
        <v>0</v>
      </c>
      <c r="AJ118" s="42">
        <f t="shared" ca="1" si="38"/>
        <v>0</v>
      </c>
      <c r="AK118" s="42">
        <f t="shared" ca="1" si="53"/>
        <v>0</v>
      </c>
      <c r="AL118" s="42">
        <f t="shared" ca="1" si="39"/>
        <v>0</v>
      </c>
      <c r="AM118" s="42">
        <f t="shared" ca="1" si="40"/>
        <v>0</v>
      </c>
      <c r="AN118" s="43">
        <f t="shared" ca="1" si="54"/>
        <v>0</v>
      </c>
      <c r="AO118" s="41">
        <f t="shared" ca="1" si="41"/>
        <v>263266.8307520001</v>
      </c>
      <c r="AP118" s="42">
        <f t="shared" ca="1" si="41"/>
        <v>720</v>
      </c>
      <c r="AQ118" s="42">
        <f t="shared" ca="1" si="41"/>
        <v>90</v>
      </c>
      <c r="AR118" s="42">
        <f t="shared" ca="1" si="28"/>
        <v>193700.12306400004</v>
      </c>
      <c r="AS118" s="42">
        <f t="shared" ca="1" si="42"/>
        <v>3000</v>
      </c>
      <c r="AT118" s="43">
        <f t="shared" ca="1" si="55"/>
        <v>7000</v>
      </c>
      <c r="AU118" s="48">
        <f t="shared" ca="1" si="56"/>
        <v>58756.707688000053</v>
      </c>
    </row>
    <row r="119" spans="10:47" x14ac:dyDescent="0.35">
      <c r="J119" s="4" t="s">
        <v>150</v>
      </c>
      <c r="K119" s="9">
        <v>5</v>
      </c>
      <c r="L119" s="9">
        <v>3</v>
      </c>
      <c r="M119" s="11">
        <v>0.03</v>
      </c>
      <c r="N119" s="12">
        <v>3</v>
      </c>
      <c r="O119" s="9">
        <v>56</v>
      </c>
      <c r="P119" s="57">
        <v>9855151.7699999996</v>
      </c>
      <c r="Q119" s="53">
        <f t="shared" ca="1" si="43"/>
        <v>0.62726700108519162</v>
      </c>
      <c r="R119" s="58">
        <f t="shared" ca="1" si="44"/>
        <v>1</v>
      </c>
      <c r="S119" s="54">
        <f t="shared" ca="1" si="29"/>
        <v>62</v>
      </c>
      <c r="T119" s="42">
        <f t="shared" ca="1" si="30"/>
        <v>10643563.911599999</v>
      </c>
      <c r="U119" s="42">
        <f t="shared" ca="1" si="45"/>
        <v>111435.63911599999</v>
      </c>
      <c r="V119" s="42">
        <f t="shared" ca="1" si="31"/>
        <v>2480</v>
      </c>
      <c r="W119" s="42">
        <f t="shared" ca="1" si="32"/>
        <v>270</v>
      </c>
      <c r="X119" s="43">
        <f t="shared" ca="1" si="46"/>
        <v>79826.729336999997</v>
      </c>
      <c r="Y119" s="60">
        <f t="shared" ca="1" si="47"/>
        <v>0.49399108814779569</v>
      </c>
      <c r="Z119" s="58">
        <f t="shared" ca="1" si="48"/>
        <v>1</v>
      </c>
      <c r="AA119" s="54">
        <f t="shared" ca="1" si="33"/>
        <v>68</v>
      </c>
      <c r="AB119" s="42">
        <f t="shared" ca="1" si="34"/>
        <v>11495049.024528001</v>
      </c>
      <c r="AC119" s="42">
        <f t="shared" ca="1" si="49"/>
        <v>119950.49024528</v>
      </c>
      <c r="AD119" s="42">
        <f t="shared" ca="1" si="35"/>
        <v>2720</v>
      </c>
      <c r="AE119" s="42">
        <f t="shared" ca="1" si="36"/>
        <v>270</v>
      </c>
      <c r="AF119" s="43">
        <f t="shared" ca="1" si="50"/>
        <v>86212.867683959994</v>
      </c>
      <c r="AG119">
        <f t="shared" ca="1" si="51"/>
        <v>0.13289361148760481</v>
      </c>
      <c r="AH119" s="53">
        <f t="shared" ca="1" si="52"/>
        <v>1</v>
      </c>
      <c r="AI119" s="54">
        <f t="shared" ca="1" si="37"/>
        <v>75</v>
      </c>
      <c r="AJ119" s="42">
        <f t="shared" ca="1" si="38"/>
        <v>12414652.946490241</v>
      </c>
      <c r="AK119" s="42">
        <f t="shared" ca="1" si="53"/>
        <v>129146.52946490241</v>
      </c>
      <c r="AL119" s="42">
        <f t="shared" ca="1" si="39"/>
        <v>3000</v>
      </c>
      <c r="AM119" s="42">
        <f t="shared" ca="1" si="40"/>
        <v>315</v>
      </c>
      <c r="AN119" s="43">
        <f t="shared" ca="1" si="54"/>
        <v>93109.897098676811</v>
      </c>
      <c r="AO119" s="41">
        <f t="shared" ca="1" si="41"/>
        <v>360532.65882618242</v>
      </c>
      <c r="AP119" s="42">
        <f t="shared" ca="1" si="41"/>
        <v>8200</v>
      </c>
      <c r="AQ119" s="42">
        <f t="shared" ca="1" si="41"/>
        <v>855</v>
      </c>
      <c r="AR119" s="42">
        <f t="shared" ca="1" si="28"/>
        <v>259149.4941196368</v>
      </c>
      <c r="AS119" s="42">
        <f t="shared" ca="1" si="42"/>
        <v>9000</v>
      </c>
      <c r="AT119" s="43">
        <f t="shared" ca="1" si="55"/>
        <v>7000</v>
      </c>
      <c r="AU119" s="48">
        <f t="shared" ca="1" si="56"/>
        <v>76328.164706545591</v>
      </c>
    </row>
    <row r="120" spans="10:47" x14ac:dyDescent="0.35">
      <c r="J120" s="4" t="s">
        <v>151</v>
      </c>
      <c r="K120" s="9">
        <v>5</v>
      </c>
      <c r="L120" s="9">
        <v>2</v>
      </c>
      <c r="M120" s="11">
        <v>0.03</v>
      </c>
      <c r="N120" s="12">
        <v>3</v>
      </c>
      <c r="O120" s="9">
        <v>5</v>
      </c>
      <c r="P120" s="57">
        <v>1009017.97</v>
      </c>
      <c r="Q120" s="53">
        <f t="shared" ca="1" si="43"/>
        <v>0.22060870918867814</v>
      </c>
      <c r="R120" s="58">
        <f t="shared" ca="1" si="44"/>
        <v>1</v>
      </c>
      <c r="S120" s="54">
        <f t="shared" ca="1" si="29"/>
        <v>6</v>
      </c>
      <c r="T120" s="42">
        <f t="shared" ca="1" si="30"/>
        <v>1089739.4076</v>
      </c>
      <c r="U120" s="42">
        <f t="shared" ca="1" si="45"/>
        <v>15897.394076</v>
      </c>
      <c r="V120" s="42">
        <f t="shared" ca="1" si="31"/>
        <v>240</v>
      </c>
      <c r="W120" s="42">
        <f t="shared" ca="1" si="32"/>
        <v>45</v>
      </c>
      <c r="X120" s="43">
        <f t="shared" ca="1" si="46"/>
        <v>8173.0455570000004</v>
      </c>
      <c r="Y120" s="60">
        <f t="shared" ca="1" si="47"/>
        <v>0.47140593098618722</v>
      </c>
      <c r="Z120" s="58">
        <f t="shared" ca="1" si="48"/>
        <v>1</v>
      </c>
      <c r="AA120" s="54">
        <f t="shared" ca="1" si="33"/>
        <v>7</v>
      </c>
      <c r="AB120" s="42">
        <f t="shared" ca="1" si="34"/>
        <v>1176918.560208</v>
      </c>
      <c r="AC120" s="42">
        <f t="shared" ca="1" si="49"/>
        <v>16769.185602080001</v>
      </c>
      <c r="AD120" s="42">
        <f t="shared" ca="1" si="35"/>
        <v>280</v>
      </c>
      <c r="AE120" s="42">
        <f t="shared" ca="1" si="36"/>
        <v>45</v>
      </c>
      <c r="AF120" s="43">
        <f t="shared" ca="1" si="50"/>
        <v>8826.8892015599995</v>
      </c>
      <c r="AG120">
        <f t="shared" ca="1" si="51"/>
        <v>0.80614256533909112</v>
      </c>
      <c r="AH120" s="53">
        <f t="shared" ca="1" si="52"/>
        <v>1</v>
      </c>
      <c r="AI120" s="54">
        <f t="shared" ca="1" si="37"/>
        <v>8</v>
      </c>
      <c r="AJ120" s="42">
        <f t="shared" ca="1" si="38"/>
        <v>1271072.0450246402</v>
      </c>
      <c r="AK120" s="42">
        <f t="shared" ca="1" si="53"/>
        <v>17710.720450246401</v>
      </c>
      <c r="AL120" s="42">
        <f t="shared" ca="1" si="39"/>
        <v>320</v>
      </c>
      <c r="AM120" s="42">
        <f t="shared" ca="1" si="40"/>
        <v>45</v>
      </c>
      <c r="AN120" s="43">
        <f t="shared" ca="1" si="54"/>
        <v>9533.0403376848008</v>
      </c>
      <c r="AO120" s="41">
        <f t="shared" ca="1" si="41"/>
        <v>50377.300128326402</v>
      </c>
      <c r="AP120" s="42">
        <f t="shared" ca="1" si="41"/>
        <v>840</v>
      </c>
      <c r="AQ120" s="42">
        <f t="shared" ca="1" si="41"/>
        <v>135</v>
      </c>
      <c r="AR120" s="42">
        <f t="shared" ca="1" si="28"/>
        <v>26532.975096244802</v>
      </c>
      <c r="AS120" s="42">
        <f t="shared" ca="1" si="42"/>
        <v>6000</v>
      </c>
      <c r="AT120" s="43">
        <f t="shared" ca="1" si="55"/>
        <v>5000</v>
      </c>
      <c r="AU120" s="48">
        <f t="shared" ca="1" si="56"/>
        <v>11869.325032081601</v>
      </c>
    </row>
    <row r="121" spans="10:47" x14ac:dyDescent="0.35">
      <c r="J121" s="4" t="s">
        <v>152</v>
      </c>
      <c r="K121" s="9">
        <v>4</v>
      </c>
      <c r="L121" s="9">
        <v>2</v>
      </c>
      <c r="M121" s="11">
        <v>0.02</v>
      </c>
      <c r="N121" s="12">
        <v>3</v>
      </c>
      <c r="O121" s="9">
        <v>11</v>
      </c>
      <c r="P121" s="57">
        <v>27507704.23</v>
      </c>
      <c r="Q121" s="53">
        <f t="shared" ca="1" si="43"/>
        <v>0.61149939535800479</v>
      </c>
      <c r="R121" s="58">
        <f t="shared" ca="1" si="44"/>
        <v>1</v>
      </c>
      <c r="S121" s="54">
        <f t="shared" ca="1" si="29"/>
        <v>12</v>
      </c>
      <c r="T121" s="42">
        <f t="shared" ca="1" si="30"/>
        <v>29708320.568400003</v>
      </c>
      <c r="U121" s="42">
        <f t="shared" ca="1" si="45"/>
        <v>302083.20568400004</v>
      </c>
      <c r="V121" s="42">
        <f t="shared" ca="1" si="31"/>
        <v>480</v>
      </c>
      <c r="W121" s="42">
        <f t="shared" ca="1" si="32"/>
        <v>45</v>
      </c>
      <c r="X121" s="43">
        <f t="shared" ca="1" si="46"/>
        <v>148541.60284200002</v>
      </c>
      <c r="Y121" s="60">
        <f t="shared" ca="1" si="47"/>
        <v>0.1344925962952731</v>
      </c>
      <c r="Z121" s="58">
        <f t="shared" ca="1" si="48"/>
        <v>1</v>
      </c>
      <c r="AA121" s="54">
        <f t="shared" ca="1" si="33"/>
        <v>13</v>
      </c>
      <c r="AB121" s="42">
        <f t="shared" ca="1" si="34"/>
        <v>32084986.213872004</v>
      </c>
      <c r="AC121" s="42">
        <f t="shared" ca="1" si="49"/>
        <v>325849.86213872005</v>
      </c>
      <c r="AD121" s="42">
        <f t="shared" ca="1" si="35"/>
        <v>520</v>
      </c>
      <c r="AE121" s="42">
        <f t="shared" ca="1" si="36"/>
        <v>45</v>
      </c>
      <c r="AF121" s="43">
        <f t="shared" ca="1" si="50"/>
        <v>160424.93106936003</v>
      </c>
      <c r="AG121">
        <f t="shared" ca="1" si="51"/>
        <v>0.29565206422093115</v>
      </c>
      <c r="AH121" s="53">
        <f t="shared" ca="1" si="52"/>
        <v>1</v>
      </c>
      <c r="AI121" s="54">
        <f t="shared" ca="1" si="37"/>
        <v>14</v>
      </c>
      <c r="AJ121" s="42">
        <f t="shared" ca="1" si="38"/>
        <v>34651785.11098177</v>
      </c>
      <c r="AK121" s="42">
        <f t="shared" ca="1" si="53"/>
        <v>351517.85110981768</v>
      </c>
      <c r="AL121" s="42">
        <f t="shared" ca="1" si="39"/>
        <v>560</v>
      </c>
      <c r="AM121" s="42">
        <f t="shared" ca="1" si="40"/>
        <v>45</v>
      </c>
      <c r="AN121" s="43">
        <f t="shared" ca="1" si="54"/>
        <v>173258.92555490884</v>
      </c>
      <c r="AO121" s="41">
        <f t="shared" ca="1" si="41"/>
        <v>979450.91893253778</v>
      </c>
      <c r="AP121" s="42">
        <f t="shared" ca="1" si="41"/>
        <v>1560</v>
      </c>
      <c r="AQ121" s="42">
        <f t="shared" ca="1" si="41"/>
        <v>135</v>
      </c>
      <c r="AR121" s="42">
        <f t="shared" ca="1" si="28"/>
        <v>482225.45946626889</v>
      </c>
      <c r="AS121" s="42">
        <f t="shared" ca="1" si="42"/>
        <v>6000</v>
      </c>
      <c r="AT121" s="43">
        <f t="shared" ca="1" si="55"/>
        <v>5000</v>
      </c>
      <c r="AU121" s="48">
        <f t="shared" ca="1" si="56"/>
        <v>484530.45946626889</v>
      </c>
    </row>
    <row r="122" spans="10:47" x14ac:dyDescent="0.35">
      <c r="J122" s="4" t="s">
        <v>153</v>
      </c>
      <c r="K122" s="9">
        <v>2</v>
      </c>
      <c r="L122" s="9">
        <v>2</v>
      </c>
      <c r="M122" s="11">
        <v>5.0000000000000001E-3</v>
      </c>
      <c r="N122" s="12">
        <v>3</v>
      </c>
      <c r="O122" s="9">
        <v>9</v>
      </c>
      <c r="P122" s="57">
        <v>578388.81000000006</v>
      </c>
      <c r="Q122" s="53">
        <f t="shared" ca="1" si="43"/>
        <v>0.22014188723629369</v>
      </c>
      <c r="R122" s="58">
        <f t="shared" ca="1" si="44"/>
        <v>1</v>
      </c>
      <c r="S122" s="54">
        <f t="shared" ca="1" si="29"/>
        <v>10</v>
      </c>
      <c r="T122" s="42">
        <f t="shared" ca="1" si="30"/>
        <v>624659.91480000014</v>
      </c>
      <c r="U122" s="42">
        <f t="shared" ca="1" si="45"/>
        <v>11246.599148000001</v>
      </c>
      <c r="V122" s="42">
        <f t="shared" ca="1" si="31"/>
        <v>400</v>
      </c>
      <c r="W122" s="42">
        <f t="shared" ca="1" si="32"/>
        <v>45</v>
      </c>
      <c r="X122" s="43">
        <f t="shared" ca="1" si="46"/>
        <v>780.82489350000014</v>
      </c>
      <c r="Y122" s="60">
        <f t="shared" ca="1" si="47"/>
        <v>8.5119700181652935E-2</v>
      </c>
      <c r="Z122" s="58">
        <f t="shared" ca="1" si="48"/>
        <v>0</v>
      </c>
      <c r="AA122" s="54">
        <f t="shared" ca="1" si="33"/>
        <v>0</v>
      </c>
      <c r="AB122" s="42">
        <f t="shared" ca="1" si="34"/>
        <v>0</v>
      </c>
      <c r="AC122" s="42">
        <f t="shared" ca="1" si="49"/>
        <v>0</v>
      </c>
      <c r="AD122" s="42">
        <f t="shared" ca="1" si="35"/>
        <v>0</v>
      </c>
      <c r="AE122" s="42">
        <f t="shared" ca="1" si="36"/>
        <v>0</v>
      </c>
      <c r="AF122" s="43">
        <f t="shared" ca="1" si="50"/>
        <v>0</v>
      </c>
      <c r="AG122">
        <f t="shared" ca="1" si="51"/>
        <v>8.8797639234561743E-2</v>
      </c>
      <c r="AH122" s="53">
        <f t="shared" ca="1" si="52"/>
        <v>0</v>
      </c>
      <c r="AI122" s="54">
        <f t="shared" ca="1" si="37"/>
        <v>0</v>
      </c>
      <c r="AJ122" s="42">
        <f t="shared" ca="1" si="38"/>
        <v>0</v>
      </c>
      <c r="AK122" s="42">
        <f t="shared" ca="1" si="53"/>
        <v>0</v>
      </c>
      <c r="AL122" s="42">
        <f t="shared" ca="1" si="39"/>
        <v>0</v>
      </c>
      <c r="AM122" s="42">
        <f t="shared" ca="1" si="40"/>
        <v>0</v>
      </c>
      <c r="AN122" s="43">
        <f t="shared" ca="1" si="54"/>
        <v>0</v>
      </c>
      <c r="AO122" s="41">
        <f t="shared" ca="1" si="41"/>
        <v>11246.599148000001</v>
      </c>
      <c r="AP122" s="42">
        <f t="shared" ca="1" si="41"/>
        <v>400</v>
      </c>
      <c r="AQ122" s="42">
        <f t="shared" ca="1" si="41"/>
        <v>45</v>
      </c>
      <c r="AR122" s="42">
        <f t="shared" ca="1" si="28"/>
        <v>780.82489350000014</v>
      </c>
      <c r="AS122" s="42">
        <f t="shared" ca="1" si="42"/>
        <v>2000</v>
      </c>
      <c r="AT122" s="43">
        <f t="shared" ca="1" si="55"/>
        <v>5000</v>
      </c>
      <c r="AU122" s="48">
        <f t="shared" ca="1" si="56"/>
        <v>3020.7742545000001</v>
      </c>
    </row>
    <row r="123" spans="10:47" x14ac:dyDescent="0.35">
      <c r="J123" s="4" t="s">
        <v>154</v>
      </c>
      <c r="K123" s="9">
        <v>7</v>
      </c>
      <c r="L123" s="9">
        <v>3</v>
      </c>
      <c r="M123" s="11">
        <v>0.1</v>
      </c>
      <c r="N123" s="12">
        <v>6</v>
      </c>
      <c r="O123" s="9">
        <v>31</v>
      </c>
      <c r="P123" s="57">
        <v>496122.42</v>
      </c>
      <c r="Q123" s="53">
        <f t="shared" ca="1" si="43"/>
        <v>0.74253060286047978</v>
      </c>
      <c r="R123" s="58">
        <f t="shared" ca="1" si="44"/>
        <v>1</v>
      </c>
      <c r="S123" s="54">
        <f t="shared" ca="1" si="29"/>
        <v>34</v>
      </c>
      <c r="T123" s="42">
        <f t="shared" ca="1" si="30"/>
        <v>535812.21360000002</v>
      </c>
      <c r="U123" s="42">
        <f t="shared" ca="1" si="45"/>
        <v>10358.122136</v>
      </c>
      <c r="V123" s="42">
        <f t="shared" ca="1" si="31"/>
        <v>1360</v>
      </c>
      <c r="W123" s="42">
        <f t="shared" ca="1" si="32"/>
        <v>135</v>
      </c>
      <c r="X123" s="43">
        <f t="shared" ca="1" si="46"/>
        <v>26790.610680000002</v>
      </c>
      <c r="Y123" s="60">
        <f t="shared" ca="1" si="47"/>
        <v>0.44870911116311818</v>
      </c>
      <c r="Z123" s="58">
        <f t="shared" ca="1" si="48"/>
        <v>1</v>
      </c>
      <c r="AA123" s="54">
        <f t="shared" ca="1" si="33"/>
        <v>37</v>
      </c>
      <c r="AB123" s="42">
        <f t="shared" ca="1" si="34"/>
        <v>578677.19068800006</v>
      </c>
      <c r="AC123" s="42">
        <f t="shared" ca="1" si="49"/>
        <v>10786.77190688</v>
      </c>
      <c r="AD123" s="42">
        <f t="shared" ca="1" si="35"/>
        <v>1480</v>
      </c>
      <c r="AE123" s="42">
        <f t="shared" ca="1" si="36"/>
        <v>135</v>
      </c>
      <c r="AF123" s="43">
        <f t="shared" ca="1" si="50"/>
        <v>28933.859534400006</v>
      </c>
      <c r="AG123">
        <f t="shared" ca="1" si="51"/>
        <v>0.10961497103952056</v>
      </c>
      <c r="AH123" s="53">
        <f t="shared" ca="1" si="52"/>
        <v>1</v>
      </c>
      <c r="AI123" s="54">
        <f t="shared" ca="1" si="37"/>
        <v>41</v>
      </c>
      <c r="AJ123" s="42">
        <f t="shared" ca="1" si="38"/>
        <v>624971.36594304012</v>
      </c>
      <c r="AK123" s="42">
        <f t="shared" ca="1" si="53"/>
        <v>11249.713659430401</v>
      </c>
      <c r="AL123" s="42">
        <f t="shared" ca="1" si="39"/>
        <v>1640</v>
      </c>
      <c r="AM123" s="42">
        <f t="shared" ca="1" si="40"/>
        <v>180</v>
      </c>
      <c r="AN123" s="43">
        <f t="shared" ca="1" si="54"/>
        <v>31248.568297152011</v>
      </c>
      <c r="AO123" s="41">
        <f t="shared" ca="1" si="41"/>
        <v>32394.607702310401</v>
      </c>
      <c r="AP123" s="42">
        <f t="shared" ca="1" si="41"/>
        <v>4480</v>
      </c>
      <c r="AQ123" s="42">
        <f t="shared" ca="1" si="41"/>
        <v>450</v>
      </c>
      <c r="AR123" s="42">
        <f t="shared" ca="1" si="28"/>
        <v>86973.038511552018</v>
      </c>
      <c r="AS123" s="42">
        <f t="shared" ca="1" si="42"/>
        <v>9000</v>
      </c>
      <c r="AT123" s="43">
        <f t="shared" ca="1" si="55"/>
        <v>7000</v>
      </c>
      <c r="AU123" s="48">
        <f t="shared" ca="1" si="56"/>
        <v>-75508.430809241618</v>
      </c>
    </row>
    <row r="124" spans="10:47" x14ac:dyDescent="0.35">
      <c r="J124" s="4" t="s">
        <v>155</v>
      </c>
      <c r="K124" s="9">
        <v>7</v>
      </c>
      <c r="L124" s="9">
        <v>3</v>
      </c>
      <c r="M124" s="11">
        <v>0.1</v>
      </c>
      <c r="N124" s="12">
        <v>6</v>
      </c>
      <c r="O124" s="9">
        <v>165</v>
      </c>
      <c r="P124" s="57">
        <v>3911109.68</v>
      </c>
      <c r="Q124" s="53">
        <f t="shared" ca="1" si="43"/>
        <v>0.64430834518288749</v>
      </c>
      <c r="R124" s="58">
        <f t="shared" ca="1" si="44"/>
        <v>1</v>
      </c>
      <c r="S124" s="54">
        <f t="shared" ca="1" si="29"/>
        <v>182</v>
      </c>
      <c r="T124" s="42">
        <f t="shared" ca="1" si="30"/>
        <v>4223998.4544000002</v>
      </c>
      <c r="U124" s="42">
        <f t="shared" ca="1" si="45"/>
        <v>47239.984543999999</v>
      </c>
      <c r="V124" s="42">
        <f t="shared" ca="1" si="31"/>
        <v>7280</v>
      </c>
      <c r="W124" s="42">
        <f t="shared" ca="1" si="32"/>
        <v>765</v>
      </c>
      <c r="X124" s="43">
        <f t="shared" ca="1" si="46"/>
        <v>211199.92272000003</v>
      </c>
      <c r="Y124" s="60">
        <f t="shared" ca="1" si="47"/>
        <v>9.8706671308048111E-2</v>
      </c>
      <c r="Z124" s="58">
        <f t="shared" ca="1" si="48"/>
        <v>0</v>
      </c>
      <c r="AA124" s="54">
        <f t="shared" ca="1" si="33"/>
        <v>0</v>
      </c>
      <c r="AB124" s="42">
        <f t="shared" ca="1" si="34"/>
        <v>0</v>
      </c>
      <c r="AC124" s="42">
        <f t="shared" ca="1" si="49"/>
        <v>0</v>
      </c>
      <c r="AD124" s="42">
        <f t="shared" ca="1" si="35"/>
        <v>0</v>
      </c>
      <c r="AE124" s="42">
        <f t="shared" ca="1" si="36"/>
        <v>0</v>
      </c>
      <c r="AF124" s="43">
        <f t="shared" ca="1" si="50"/>
        <v>0</v>
      </c>
      <c r="AG124">
        <f t="shared" ca="1" si="51"/>
        <v>0.38132149466001641</v>
      </c>
      <c r="AH124" s="53">
        <f t="shared" ca="1" si="52"/>
        <v>0</v>
      </c>
      <c r="AI124" s="54">
        <f t="shared" ca="1" si="37"/>
        <v>0</v>
      </c>
      <c r="AJ124" s="42">
        <f t="shared" ca="1" si="38"/>
        <v>0</v>
      </c>
      <c r="AK124" s="42">
        <f t="shared" ca="1" si="53"/>
        <v>0</v>
      </c>
      <c r="AL124" s="42">
        <f t="shared" ca="1" si="39"/>
        <v>0</v>
      </c>
      <c r="AM124" s="42">
        <f t="shared" ca="1" si="40"/>
        <v>0</v>
      </c>
      <c r="AN124" s="43">
        <f t="shared" ca="1" si="54"/>
        <v>0</v>
      </c>
      <c r="AO124" s="41">
        <f t="shared" ca="1" si="41"/>
        <v>47239.984543999999</v>
      </c>
      <c r="AP124" s="42">
        <f t="shared" ca="1" si="41"/>
        <v>7280</v>
      </c>
      <c r="AQ124" s="42">
        <f t="shared" ca="1" si="41"/>
        <v>765</v>
      </c>
      <c r="AR124" s="42">
        <f t="shared" ca="1" si="28"/>
        <v>211199.92272000003</v>
      </c>
      <c r="AS124" s="42">
        <f t="shared" ca="1" si="42"/>
        <v>3000</v>
      </c>
      <c r="AT124" s="43">
        <f t="shared" ca="1" si="55"/>
        <v>7000</v>
      </c>
      <c r="AU124" s="48">
        <f t="shared" ca="1" si="56"/>
        <v>-182004.93817600003</v>
      </c>
    </row>
    <row r="125" spans="10:47" x14ac:dyDescent="0.35">
      <c r="J125" s="4" t="s">
        <v>156</v>
      </c>
      <c r="K125" s="9">
        <v>4</v>
      </c>
      <c r="L125" s="9">
        <v>1</v>
      </c>
      <c r="M125" s="11">
        <v>0.02</v>
      </c>
      <c r="N125" s="12">
        <v>3</v>
      </c>
      <c r="O125" s="9">
        <v>48</v>
      </c>
      <c r="P125" s="57">
        <v>6437536.0199999996</v>
      </c>
      <c r="Q125" s="53">
        <f t="shared" ca="1" si="43"/>
        <v>0.70776936801894963</v>
      </c>
      <c r="R125" s="58">
        <f t="shared" ca="1" si="44"/>
        <v>1</v>
      </c>
      <c r="S125" s="54">
        <f t="shared" ca="1" si="29"/>
        <v>53</v>
      </c>
      <c r="T125" s="42">
        <f t="shared" ca="1" si="30"/>
        <v>6952538.9015999995</v>
      </c>
      <c r="U125" s="42">
        <f t="shared" ca="1" si="45"/>
        <v>74525.389016000001</v>
      </c>
      <c r="V125" s="42">
        <f t="shared" ca="1" si="31"/>
        <v>2120</v>
      </c>
      <c r="W125" s="42">
        <f t="shared" ca="1" si="32"/>
        <v>225</v>
      </c>
      <c r="X125" s="43">
        <f t="shared" ca="1" si="46"/>
        <v>34762.694508</v>
      </c>
      <c r="Y125" s="60">
        <f t="shared" ca="1" si="47"/>
        <v>0.17516549265583048</v>
      </c>
      <c r="Z125" s="58">
        <f t="shared" ca="1" si="48"/>
        <v>1</v>
      </c>
      <c r="AA125" s="54">
        <f t="shared" ca="1" si="33"/>
        <v>58</v>
      </c>
      <c r="AB125" s="42">
        <f t="shared" ca="1" si="34"/>
        <v>7508742.0137280002</v>
      </c>
      <c r="AC125" s="42">
        <f t="shared" ca="1" si="49"/>
        <v>80087.420137280002</v>
      </c>
      <c r="AD125" s="42">
        <f t="shared" ca="1" si="35"/>
        <v>2320</v>
      </c>
      <c r="AE125" s="42">
        <f t="shared" ca="1" si="36"/>
        <v>225</v>
      </c>
      <c r="AF125" s="43">
        <f t="shared" ca="1" si="50"/>
        <v>37543.710068640001</v>
      </c>
      <c r="AG125">
        <f t="shared" ca="1" si="51"/>
        <v>3.3141876761766831E-2</v>
      </c>
      <c r="AH125" s="53">
        <f t="shared" ca="1" si="52"/>
        <v>0</v>
      </c>
      <c r="AI125" s="54">
        <f t="shared" ca="1" si="37"/>
        <v>0</v>
      </c>
      <c r="AJ125" s="42">
        <f t="shared" ca="1" si="38"/>
        <v>0</v>
      </c>
      <c r="AK125" s="42">
        <f t="shared" ca="1" si="53"/>
        <v>0</v>
      </c>
      <c r="AL125" s="42">
        <f t="shared" ca="1" si="39"/>
        <v>0</v>
      </c>
      <c r="AM125" s="42">
        <f t="shared" ca="1" si="40"/>
        <v>0</v>
      </c>
      <c r="AN125" s="43">
        <f t="shared" ca="1" si="54"/>
        <v>0</v>
      </c>
      <c r="AO125" s="41">
        <f t="shared" ca="1" si="41"/>
        <v>154612.80915327999</v>
      </c>
      <c r="AP125" s="42">
        <f t="shared" ca="1" si="41"/>
        <v>4440</v>
      </c>
      <c r="AQ125" s="42">
        <f t="shared" ca="1" si="41"/>
        <v>450</v>
      </c>
      <c r="AR125" s="42">
        <f t="shared" ca="1" si="28"/>
        <v>72306.404576639994</v>
      </c>
      <c r="AS125" s="42">
        <f t="shared" ca="1" si="42"/>
        <v>3000</v>
      </c>
      <c r="AT125" s="43">
        <f t="shared" ca="1" si="55"/>
        <v>2000</v>
      </c>
      <c r="AU125" s="48">
        <f t="shared" ca="1" si="56"/>
        <v>72416.404576639994</v>
      </c>
    </row>
    <row r="126" spans="10:47" x14ac:dyDescent="0.35">
      <c r="J126" s="4" t="s">
        <v>157</v>
      </c>
      <c r="K126" s="9">
        <v>4</v>
      </c>
      <c r="L126" s="9">
        <v>1</v>
      </c>
      <c r="M126" s="11">
        <v>0.02</v>
      </c>
      <c r="N126" s="12">
        <v>3</v>
      </c>
      <c r="O126" s="9">
        <v>25</v>
      </c>
      <c r="P126" s="57">
        <v>16385335.479999997</v>
      </c>
      <c r="Q126" s="53">
        <f t="shared" ca="1" si="43"/>
        <v>3.5031761585258225E-2</v>
      </c>
      <c r="R126" s="58">
        <f t="shared" ca="1" si="44"/>
        <v>0</v>
      </c>
      <c r="S126" s="54">
        <f t="shared" ca="1" si="29"/>
        <v>0</v>
      </c>
      <c r="T126" s="42">
        <f t="shared" ca="1" si="30"/>
        <v>0</v>
      </c>
      <c r="U126" s="42">
        <f t="shared" ca="1" si="45"/>
        <v>0</v>
      </c>
      <c r="V126" s="42">
        <f t="shared" ca="1" si="31"/>
        <v>0</v>
      </c>
      <c r="W126" s="42">
        <f t="shared" ca="1" si="32"/>
        <v>0</v>
      </c>
      <c r="X126" s="43">
        <f t="shared" ca="1" si="46"/>
        <v>0</v>
      </c>
      <c r="Y126" s="60">
        <f t="shared" ca="1" si="47"/>
        <v>0.75151505193984924</v>
      </c>
      <c r="Z126" s="58">
        <f t="shared" ca="1" si="48"/>
        <v>0</v>
      </c>
      <c r="AA126" s="54">
        <f t="shared" ca="1" si="33"/>
        <v>0</v>
      </c>
      <c r="AB126" s="42">
        <f t="shared" ca="1" si="34"/>
        <v>0</v>
      </c>
      <c r="AC126" s="42">
        <f t="shared" ca="1" si="49"/>
        <v>0</v>
      </c>
      <c r="AD126" s="42">
        <f t="shared" ca="1" si="35"/>
        <v>0</v>
      </c>
      <c r="AE126" s="42">
        <f t="shared" ca="1" si="36"/>
        <v>0</v>
      </c>
      <c r="AF126" s="43">
        <f t="shared" ca="1" si="50"/>
        <v>0</v>
      </c>
      <c r="AG126">
        <f t="shared" ca="1" si="51"/>
        <v>0.76461101027910106</v>
      </c>
      <c r="AH126" s="53">
        <f t="shared" ca="1" si="52"/>
        <v>0</v>
      </c>
      <c r="AI126" s="54">
        <f t="shared" ca="1" si="37"/>
        <v>0</v>
      </c>
      <c r="AJ126" s="42">
        <f t="shared" ca="1" si="38"/>
        <v>0</v>
      </c>
      <c r="AK126" s="42">
        <f t="shared" ca="1" si="53"/>
        <v>0</v>
      </c>
      <c r="AL126" s="42">
        <f t="shared" ca="1" si="39"/>
        <v>0</v>
      </c>
      <c r="AM126" s="42">
        <f t="shared" ca="1" si="40"/>
        <v>0</v>
      </c>
      <c r="AN126" s="43">
        <f t="shared" ca="1" si="54"/>
        <v>0</v>
      </c>
      <c r="AO126" s="41">
        <f t="shared" ca="1" si="41"/>
        <v>0</v>
      </c>
      <c r="AP126" s="42">
        <f t="shared" ca="1" si="41"/>
        <v>0</v>
      </c>
      <c r="AQ126" s="42">
        <f t="shared" ca="1" si="41"/>
        <v>0</v>
      </c>
      <c r="AR126" s="42">
        <f t="shared" ca="1" si="28"/>
        <v>0</v>
      </c>
      <c r="AS126" s="42">
        <f t="shared" ca="1" si="42"/>
        <v>0</v>
      </c>
      <c r="AT126" s="43">
        <f t="shared" ca="1" si="55"/>
        <v>0</v>
      </c>
      <c r="AU126" s="48">
        <f t="shared" ca="1" si="56"/>
        <v>0</v>
      </c>
    </row>
    <row r="127" spans="10:47" x14ac:dyDescent="0.35">
      <c r="J127" s="4" t="s">
        <v>158</v>
      </c>
      <c r="K127" s="9">
        <v>5</v>
      </c>
      <c r="L127" s="9">
        <v>1</v>
      </c>
      <c r="M127" s="11">
        <v>0.03</v>
      </c>
      <c r="N127" s="12">
        <v>3</v>
      </c>
      <c r="O127" s="9">
        <v>98</v>
      </c>
      <c r="P127" s="57">
        <v>851830.21</v>
      </c>
      <c r="Q127" s="53">
        <f t="shared" ca="1" si="43"/>
        <v>0.73135837654125835</v>
      </c>
      <c r="R127" s="58">
        <f t="shared" ca="1" si="44"/>
        <v>1</v>
      </c>
      <c r="S127" s="54">
        <f t="shared" ca="1" si="29"/>
        <v>108</v>
      </c>
      <c r="T127" s="42">
        <f t="shared" ca="1" si="30"/>
        <v>919976.62679999997</v>
      </c>
      <c r="U127" s="42">
        <f t="shared" ca="1" si="45"/>
        <v>14199.766267999999</v>
      </c>
      <c r="V127" s="42">
        <f t="shared" ca="1" si="31"/>
        <v>4320</v>
      </c>
      <c r="W127" s="42">
        <f t="shared" ca="1" si="32"/>
        <v>450</v>
      </c>
      <c r="X127" s="43">
        <f t="shared" ca="1" si="46"/>
        <v>6899.8247010000005</v>
      </c>
      <c r="Y127" s="60">
        <f t="shared" ca="1" si="47"/>
        <v>0.48121294976789897</v>
      </c>
      <c r="Z127" s="58">
        <f t="shared" ca="1" si="48"/>
        <v>1</v>
      </c>
      <c r="AA127" s="54">
        <f t="shared" ca="1" si="33"/>
        <v>119</v>
      </c>
      <c r="AB127" s="42">
        <f t="shared" ca="1" si="34"/>
        <v>993574.75694400002</v>
      </c>
      <c r="AC127" s="42">
        <f t="shared" ca="1" si="49"/>
        <v>14935.74756944</v>
      </c>
      <c r="AD127" s="42">
        <f t="shared" ca="1" si="35"/>
        <v>4760</v>
      </c>
      <c r="AE127" s="42">
        <f t="shared" ca="1" si="36"/>
        <v>495</v>
      </c>
      <c r="AF127" s="43">
        <f t="shared" ca="1" si="50"/>
        <v>7451.8106770799996</v>
      </c>
      <c r="AG127">
        <f t="shared" ca="1" si="51"/>
        <v>0.38965933816741327</v>
      </c>
      <c r="AH127" s="53">
        <f t="shared" ca="1" si="52"/>
        <v>1</v>
      </c>
      <c r="AI127" s="54">
        <f t="shared" ca="1" si="37"/>
        <v>131</v>
      </c>
      <c r="AJ127" s="42">
        <f t="shared" ca="1" si="38"/>
        <v>1073060.7374995202</v>
      </c>
      <c r="AK127" s="42">
        <f t="shared" ca="1" si="53"/>
        <v>15730.607374995203</v>
      </c>
      <c r="AL127" s="42">
        <f t="shared" ca="1" si="39"/>
        <v>5240</v>
      </c>
      <c r="AM127" s="42">
        <f t="shared" ca="1" si="40"/>
        <v>540</v>
      </c>
      <c r="AN127" s="43">
        <f t="shared" ca="1" si="54"/>
        <v>8047.9555312464008</v>
      </c>
      <c r="AO127" s="41">
        <f t="shared" ca="1" si="41"/>
        <v>44866.121212435202</v>
      </c>
      <c r="AP127" s="42">
        <f t="shared" ca="1" si="41"/>
        <v>14320</v>
      </c>
      <c r="AQ127" s="42">
        <f t="shared" ca="1" si="41"/>
        <v>1485</v>
      </c>
      <c r="AR127" s="42">
        <f t="shared" ca="1" si="28"/>
        <v>22399.590909326402</v>
      </c>
      <c r="AS127" s="42">
        <f t="shared" ca="1" si="42"/>
        <v>4500</v>
      </c>
      <c r="AT127" s="43">
        <f t="shared" ca="1" si="55"/>
        <v>2000</v>
      </c>
      <c r="AU127" s="48">
        <f t="shared" ca="1" si="56"/>
        <v>161.53030310879694</v>
      </c>
    </row>
    <row r="128" spans="10:47" x14ac:dyDescent="0.35">
      <c r="J128" s="4" t="s">
        <v>159</v>
      </c>
      <c r="K128" s="9">
        <v>5</v>
      </c>
      <c r="L128" s="9">
        <v>2</v>
      </c>
      <c r="M128" s="11">
        <v>0.03</v>
      </c>
      <c r="N128" s="12">
        <v>3</v>
      </c>
      <c r="O128" s="9">
        <v>53</v>
      </c>
      <c r="P128" s="57">
        <v>1987263.82</v>
      </c>
      <c r="Q128" s="53">
        <f t="shared" ca="1" si="43"/>
        <v>0.64695921167123072</v>
      </c>
      <c r="R128" s="58">
        <f t="shared" ca="1" si="44"/>
        <v>1</v>
      </c>
      <c r="S128" s="54">
        <f t="shared" ca="1" si="29"/>
        <v>58</v>
      </c>
      <c r="T128" s="42">
        <f t="shared" ca="1" si="30"/>
        <v>2146244.9256000002</v>
      </c>
      <c r="U128" s="42">
        <f t="shared" ca="1" si="45"/>
        <v>26462.449256000004</v>
      </c>
      <c r="V128" s="42">
        <f t="shared" ca="1" si="31"/>
        <v>2320</v>
      </c>
      <c r="W128" s="42">
        <f t="shared" ca="1" si="32"/>
        <v>225</v>
      </c>
      <c r="X128" s="43">
        <f t="shared" ca="1" si="46"/>
        <v>16096.836942000002</v>
      </c>
      <c r="Y128" s="60">
        <f t="shared" ca="1" si="47"/>
        <v>5.2853505128529266E-2</v>
      </c>
      <c r="Z128" s="58">
        <f t="shared" ca="1" si="48"/>
        <v>0</v>
      </c>
      <c r="AA128" s="54">
        <f t="shared" ca="1" si="33"/>
        <v>0</v>
      </c>
      <c r="AB128" s="42">
        <f t="shared" ca="1" si="34"/>
        <v>0</v>
      </c>
      <c r="AC128" s="42">
        <f t="shared" ca="1" si="49"/>
        <v>0</v>
      </c>
      <c r="AD128" s="42">
        <f t="shared" ca="1" si="35"/>
        <v>0</v>
      </c>
      <c r="AE128" s="42">
        <f t="shared" ca="1" si="36"/>
        <v>0</v>
      </c>
      <c r="AF128" s="43">
        <f t="shared" ca="1" si="50"/>
        <v>0</v>
      </c>
      <c r="AG128">
        <f t="shared" ca="1" si="51"/>
        <v>3.6614171630389158E-3</v>
      </c>
      <c r="AH128" s="53">
        <f t="shared" ca="1" si="52"/>
        <v>0</v>
      </c>
      <c r="AI128" s="54">
        <f t="shared" ca="1" si="37"/>
        <v>0</v>
      </c>
      <c r="AJ128" s="42">
        <f t="shared" ca="1" si="38"/>
        <v>0</v>
      </c>
      <c r="AK128" s="42">
        <f t="shared" ca="1" si="53"/>
        <v>0</v>
      </c>
      <c r="AL128" s="42">
        <f t="shared" ca="1" si="39"/>
        <v>0</v>
      </c>
      <c r="AM128" s="42">
        <f t="shared" ca="1" si="40"/>
        <v>0</v>
      </c>
      <c r="AN128" s="43">
        <f t="shared" ca="1" si="54"/>
        <v>0</v>
      </c>
      <c r="AO128" s="41">
        <f t="shared" ca="1" si="41"/>
        <v>26462.449256000004</v>
      </c>
      <c r="AP128" s="42">
        <f t="shared" ca="1" si="41"/>
        <v>2320</v>
      </c>
      <c r="AQ128" s="42">
        <f t="shared" ca="1" si="41"/>
        <v>225</v>
      </c>
      <c r="AR128" s="42">
        <f t="shared" ca="1" si="28"/>
        <v>16096.836942000002</v>
      </c>
      <c r="AS128" s="42">
        <f t="shared" ca="1" si="42"/>
        <v>2000</v>
      </c>
      <c r="AT128" s="43">
        <f t="shared" ca="1" si="55"/>
        <v>5000</v>
      </c>
      <c r="AU128" s="48">
        <f t="shared" ca="1" si="56"/>
        <v>820.61231400000179</v>
      </c>
    </row>
    <row r="129" spans="10:47" x14ac:dyDescent="0.35">
      <c r="J129" s="4" t="s">
        <v>160</v>
      </c>
      <c r="K129" s="9">
        <v>3</v>
      </c>
      <c r="L129" s="9">
        <v>2</v>
      </c>
      <c r="M129" s="11">
        <v>0.01</v>
      </c>
      <c r="N129" s="12">
        <v>3</v>
      </c>
      <c r="O129" s="9">
        <v>39</v>
      </c>
      <c r="P129" s="57">
        <v>436967.81</v>
      </c>
      <c r="Q129" s="53">
        <f t="shared" ca="1" si="43"/>
        <v>1.5890057789731959E-2</v>
      </c>
      <c r="R129" s="58">
        <f t="shared" ca="1" si="44"/>
        <v>0</v>
      </c>
      <c r="S129" s="54">
        <f t="shared" ca="1" si="29"/>
        <v>0</v>
      </c>
      <c r="T129" s="42">
        <f t="shared" ca="1" si="30"/>
        <v>0</v>
      </c>
      <c r="U129" s="42">
        <f t="shared" ca="1" si="45"/>
        <v>0</v>
      </c>
      <c r="V129" s="42">
        <f t="shared" ca="1" si="31"/>
        <v>0</v>
      </c>
      <c r="W129" s="42">
        <f t="shared" ca="1" si="32"/>
        <v>0</v>
      </c>
      <c r="X129" s="43">
        <f t="shared" ca="1" si="46"/>
        <v>0</v>
      </c>
      <c r="Y129" s="60">
        <f t="shared" ca="1" si="47"/>
        <v>9.5670264508258884E-2</v>
      </c>
      <c r="Z129" s="58">
        <f t="shared" ca="1" si="48"/>
        <v>0</v>
      </c>
      <c r="AA129" s="54">
        <f t="shared" ca="1" si="33"/>
        <v>0</v>
      </c>
      <c r="AB129" s="42">
        <f t="shared" ca="1" si="34"/>
        <v>0</v>
      </c>
      <c r="AC129" s="42">
        <f t="shared" ca="1" si="49"/>
        <v>0</v>
      </c>
      <c r="AD129" s="42">
        <f t="shared" ca="1" si="35"/>
        <v>0</v>
      </c>
      <c r="AE129" s="42">
        <f t="shared" ca="1" si="36"/>
        <v>0</v>
      </c>
      <c r="AF129" s="43">
        <f t="shared" ca="1" si="50"/>
        <v>0</v>
      </c>
      <c r="AG129">
        <f t="shared" ca="1" si="51"/>
        <v>0.78408999451608163</v>
      </c>
      <c r="AH129" s="53">
        <f t="shared" ca="1" si="52"/>
        <v>0</v>
      </c>
      <c r="AI129" s="54">
        <f t="shared" ca="1" si="37"/>
        <v>0</v>
      </c>
      <c r="AJ129" s="42">
        <f t="shared" ca="1" si="38"/>
        <v>0</v>
      </c>
      <c r="AK129" s="42">
        <f t="shared" ca="1" si="53"/>
        <v>0</v>
      </c>
      <c r="AL129" s="42">
        <f t="shared" ca="1" si="39"/>
        <v>0</v>
      </c>
      <c r="AM129" s="42">
        <f t="shared" ca="1" si="40"/>
        <v>0</v>
      </c>
      <c r="AN129" s="43">
        <f t="shared" ca="1" si="54"/>
        <v>0</v>
      </c>
      <c r="AO129" s="41">
        <f t="shared" ca="1" si="41"/>
        <v>0</v>
      </c>
      <c r="AP129" s="42">
        <f t="shared" ca="1" si="41"/>
        <v>0</v>
      </c>
      <c r="AQ129" s="42">
        <f t="shared" ca="1" si="41"/>
        <v>0</v>
      </c>
      <c r="AR129" s="42">
        <f t="shared" ca="1" si="28"/>
        <v>0</v>
      </c>
      <c r="AS129" s="42">
        <f t="shared" ca="1" si="42"/>
        <v>0</v>
      </c>
      <c r="AT129" s="43">
        <f t="shared" ca="1" si="55"/>
        <v>0</v>
      </c>
      <c r="AU129" s="48">
        <f t="shared" ca="1" si="56"/>
        <v>0</v>
      </c>
    </row>
    <row r="130" spans="10:47" x14ac:dyDescent="0.35">
      <c r="J130" s="4" t="s">
        <v>161</v>
      </c>
      <c r="K130" s="9">
        <v>7</v>
      </c>
      <c r="L130" s="9">
        <v>2</v>
      </c>
      <c r="M130" s="11">
        <v>0.1</v>
      </c>
      <c r="N130" s="12">
        <v>6</v>
      </c>
      <c r="O130" s="9">
        <v>22</v>
      </c>
      <c r="P130" s="57">
        <v>1144421.18</v>
      </c>
      <c r="Q130" s="53">
        <f t="shared" ca="1" si="43"/>
        <v>0.44228479885625149</v>
      </c>
      <c r="R130" s="58">
        <f t="shared" ca="1" si="44"/>
        <v>1</v>
      </c>
      <c r="S130" s="54">
        <f t="shared" ca="1" si="29"/>
        <v>24</v>
      </c>
      <c r="T130" s="42">
        <f t="shared" ca="1" si="30"/>
        <v>1235974.8744000001</v>
      </c>
      <c r="U130" s="42">
        <f t="shared" ca="1" si="45"/>
        <v>17359.748744</v>
      </c>
      <c r="V130" s="42">
        <f t="shared" ca="1" si="31"/>
        <v>960</v>
      </c>
      <c r="W130" s="42">
        <f t="shared" ca="1" si="32"/>
        <v>90</v>
      </c>
      <c r="X130" s="43">
        <f t="shared" ca="1" si="46"/>
        <v>61798.743720000006</v>
      </c>
      <c r="Y130" s="60">
        <f t="shared" ca="1" si="47"/>
        <v>0.44174600402539799</v>
      </c>
      <c r="Z130" s="58">
        <f t="shared" ca="1" si="48"/>
        <v>1</v>
      </c>
      <c r="AA130" s="54">
        <f t="shared" ca="1" si="33"/>
        <v>26</v>
      </c>
      <c r="AB130" s="42">
        <f t="shared" ca="1" si="34"/>
        <v>1334852.8643520002</v>
      </c>
      <c r="AC130" s="42">
        <f t="shared" ca="1" si="49"/>
        <v>18348.528643520003</v>
      </c>
      <c r="AD130" s="42">
        <f t="shared" ca="1" si="35"/>
        <v>1040</v>
      </c>
      <c r="AE130" s="42">
        <f t="shared" ca="1" si="36"/>
        <v>90</v>
      </c>
      <c r="AF130" s="43">
        <f t="shared" ca="1" si="50"/>
        <v>66742.643217600009</v>
      </c>
      <c r="AG130">
        <f t="shared" ca="1" si="51"/>
        <v>0.44226645022251843</v>
      </c>
      <c r="AH130" s="53">
        <f t="shared" ca="1" si="52"/>
        <v>1</v>
      </c>
      <c r="AI130" s="54">
        <f t="shared" ca="1" si="37"/>
        <v>29</v>
      </c>
      <c r="AJ130" s="42">
        <f t="shared" ca="1" si="38"/>
        <v>1441641.0935001604</v>
      </c>
      <c r="AK130" s="42">
        <f t="shared" ca="1" si="53"/>
        <v>19416.410935001604</v>
      </c>
      <c r="AL130" s="42">
        <f t="shared" ca="1" si="39"/>
        <v>1160</v>
      </c>
      <c r="AM130" s="42">
        <f t="shared" ca="1" si="40"/>
        <v>135</v>
      </c>
      <c r="AN130" s="43">
        <f t="shared" ca="1" si="54"/>
        <v>72082.054675008025</v>
      </c>
      <c r="AO130" s="41">
        <f t="shared" ca="1" si="41"/>
        <v>55124.688322521601</v>
      </c>
      <c r="AP130" s="42">
        <f t="shared" ca="1" si="41"/>
        <v>3160</v>
      </c>
      <c r="AQ130" s="42">
        <f t="shared" ca="1" si="41"/>
        <v>315</v>
      </c>
      <c r="AR130" s="42">
        <f t="shared" ca="1" si="41"/>
        <v>200623.44161260803</v>
      </c>
      <c r="AS130" s="42">
        <f t="shared" ca="1" si="42"/>
        <v>6000</v>
      </c>
      <c r="AT130" s="43">
        <f t="shared" ca="1" si="55"/>
        <v>5000</v>
      </c>
      <c r="AU130" s="48">
        <f t="shared" ca="1" si="56"/>
        <v>-159973.75329008643</v>
      </c>
    </row>
    <row r="131" spans="10:47" x14ac:dyDescent="0.35">
      <c r="J131" s="4" t="s">
        <v>162</v>
      </c>
      <c r="K131" s="9">
        <v>7</v>
      </c>
      <c r="L131" s="9">
        <v>3</v>
      </c>
      <c r="M131" s="11">
        <v>0.1</v>
      </c>
      <c r="N131" s="12">
        <v>6</v>
      </c>
      <c r="O131" s="9">
        <v>1</v>
      </c>
      <c r="P131" s="57">
        <v>26118.52</v>
      </c>
      <c r="Q131" s="53">
        <f t="shared" ca="1" si="43"/>
        <v>0.99094506689960193</v>
      </c>
      <c r="R131" s="58">
        <f t="shared" ca="1" si="44"/>
        <v>1</v>
      </c>
      <c r="S131" s="54">
        <f t="shared" ref="S131:S194" ca="1" si="57">ROUND(O131*(1+$C$4),0)*R131</f>
        <v>1</v>
      </c>
      <c r="T131" s="42">
        <f t="shared" ref="T131:T194" ca="1" si="58">P131*(1+$C$6)*R131</f>
        <v>28208.001600000003</v>
      </c>
      <c r="U131" s="42">
        <f t="shared" ca="1" si="45"/>
        <v>5282.0800159999999</v>
      </c>
      <c r="V131" s="42">
        <f t="shared" ref="V131:V194" ca="1" si="59">S131*Service_charge*R131</f>
        <v>40</v>
      </c>
      <c r="W131" s="42">
        <f t="shared" ref="W131:W194" ca="1" si="60">(S131-O131)*Issue_card*R131</f>
        <v>0</v>
      </c>
      <c r="X131" s="43">
        <f t="shared" ca="1" si="46"/>
        <v>1410.4000800000003</v>
      </c>
      <c r="Y131" s="60">
        <f t="shared" ca="1" si="47"/>
        <v>0.42975782760394066</v>
      </c>
      <c r="Z131" s="58">
        <f t="shared" ca="1" si="48"/>
        <v>1</v>
      </c>
      <c r="AA131" s="54">
        <f t="shared" ref="AA131:AA194" ca="1" si="61">ROUND(S131*(1+$D$4),0)*Z131</f>
        <v>1</v>
      </c>
      <c r="AB131" s="42">
        <f t="shared" ref="AB131:AB194" ca="1" si="62">T131*(1+$D$6)*Z131</f>
        <v>30464.641728000006</v>
      </c>
      <c r="AC131" s="42">
        <f t="shared" ca="1" si="49"/>
        <v>5304.6464172799997</v>
      </c>
      <c r="AD131" s="42">
        <f t="shared" ref="AD131:AD194" ca="1" si="63">AA131*Service_charge*Z131</f>
        <v>40</v>
      </c>
      <c r="AE131" s="42">
        <f t="shared" ref="AE131:AE194" ca="1" si="64">(AA131-S131)*Issue_card*Z131</f>
        <v>0</v>
      </c>
      <c r="AF131" s="43">
        <f t="shared" ca="1" si="50"/>
        <v>1523.2320864000003</v>
      </c>
      <c r="AG131">
        <f t="shared" ca="1" si="51"/>
        <v>0.94936601648956376</v>
      </c>
      <c r="AH131" s="53">
        <f t="shared" ca="1" si="52"/>
        <v>1</v>
      </c>
      <c r="AI131" s="54">
        <f t="shared" ref="AI131:AI194" ca="1" si="65">ROUND(AA131*(1+$E$4),0)*AH131</f>
        <v>1</v>
      </c>
      <c r="AJ131" s="42">
        <f t="shared" ref="AJ131:AJ194" ca="1" si="66">AB131*(1+$E$6)*AH131</f>
        <v>32901.813066240007</v>
      </c>
      <c r="AK131" s="42">
        <f t="shared" ca="1" si="53"/>
        <v>5329.0181306623999</v>
      </c>
      <c r="AL131" s="42">
        <f t="shared" ref="AL131:AL194" ca="1" si="67">AI131*Service_charge*AH131</f>
        <v>40</v>
      </c>
      <c r="AM131" s="42">
        <f t="shared" ref="AM131:AM194" ca="1" si="68">(AI131-AA131)*Issue_card*AH131</f>
        <v>0</v>
      </c>
      <c r="AN131" s="43">
        <f t="shared" ca="1" si="54"/>
        <v>1645.0906533120005</v>
      </c>
      <c r="AO131" s="41">
        <f t="shared" ref="AO131:AR194" ca="1" si="69">AK131+AC131+U131</f>
        <v>15915.7445639424</v>
      </c>
      <c r="AP131" s="42">
        <f t="shared" ca="1" si="69"/>
        <v>120</v>
      </c>
      <c r="AQ131" s="42">
        <f t="shared" ca="1" si="69"/>
        <v>0</v>
      </c>
      <c r="AR131" s="42">
        <f t="shared" ca="1" si="69"/>
        <v>4578.7228197120012</v>
      </c>
      <c r="AS131" s="42">
        <f t="shared" ref="AS131:AS194" ca="1" si="70">VLOOKUP(L131,Client_Level_Cost,3,FALSE)*(AH131+Z131+R131)</f>
        <v>9000</v>
      </c>
      <c r="AT131" s="43">
        <f t="shared" ca="1" si="55"/>
        <v>7000</v>
      </c>
      <c r="AU131" s="48">
        <f t="shared" ca="1" si="56"/>
        <v>-4782.9782557696017</v>
      </c>
    </row>
    <row r="132" spans="10:47" x14ac:dyDescent="0.35">
      <c r="J132" s="4" t="s">
        <v>163</v>
      </c>
      <c r="K132" s="9">
        <v>4</v>
      </c>
      <c r="L132" s="9">
        <v>2</v>
      </c>
      <c r="M132" s="11">
        <v>0.02</v>
      </c>
      <c r="N132" s="12">
        <v>3</v>
      </c>
      <c r="O132" s="9">
        <v>8</v>
      </c>
      <c r="P132" s="57">
        <v>1171878.5</v>
      </c>
      <c r="Q132" s="53">
        <f t="shared" ref="Q132:Q195" ca="1" si="71">RAND()</f>
        <v>0.21990488466490721</v>
      </c>
      <c r="R132" s="58">
        <f t="shared" ref="R132:R195" ca="1" si="72">IF(Q132&lt;0.1,0,1)</f>
        <v>1</v>
      </c>
      <c r="S132" s="54">
        <f t="shared" ca="1" si="57"/>
        <v>9</v>
      </c>
      <c r="T132" s="42">
        <f t="shared" ca="1" si="58"/>
        <v>1265628.78</v>
      </c>
      <c r="U132" s="42">
        <f t="shared" ref="U132:U195" ca="1" si="73">(5000+T132*0.01)*R132</f>
        <v>17656.287799999998</v>
      </c>
      <c r="V132" s="42">
        <f t="shared" ca="1" si="59"/>
        <v>360</v>
      </c>
      <c r="W132" s="42">
        <f t="shared" ca="1" si="60"/>
        <v>45</v>
      </c>
      <c r="X132" s="43">
        <f t="shared" ref="X132:X195" ca="1" si="74">T132*$M132*$N132/12*R132</f>
        <v>6328.1439</v>
      </c>
      <c r="Y132" s="60">
        <f t="shared" ref="Y132:Y195" ca="1" si="75">RAND()</f>
        <v>0.87497744800227162</v>
      </c>
      <c r="Z132" s="58">
        <f t="shared" ref="Z132:Z195" ca="1" si="76">IF(R132=0,0,IF(Y132&lt;0.1,0,1))</f>
        <v>1</v>
      </c>
      <c r="AA132" s="54">
        <f t="shared" ca="1" si="61"/>
        <v>10</v>
      </c>
      <c r="AB132" s="42">
        <f t="shared" ca="1" si="62"/>
        <v>1366879.0824000002</v>
      </c>
      <c r="AC132" s="42">
        <f t="shared" ref="AC132:AC195" ca="1" si="77">(5000+AB132*0.01)*Z132</f>
        <v>18668.790824000003</v>
      </c>
      <c r="AD132" s="42">
        <f t="shared" ca="1" si="63"/>
        <v>400</v>
      </c>
      <c r="AE132" s="42">
        <f t="shared" ca="1" si="64"/>
        <v>45</v>
      </c>
      <c r="AF132" s="43">
        <f t="shared" ref="AF132:AF195" ca="1" si="78">AB132*$M132*$N132/12*Z132</f>
        <v>6834.3954120000008</v>
      </c>
      <c r="AG132">
        <f t="shared" ref="AG132:AG195" ca="1" si="79">RAND()</f>
        <v>0.38748465554245881</v>
      </c>
      <c r="AH132" s="53">
        <f t="shared" ref="AH132:AH195" ca="1" si="80">IF(Z132=0,0,IF(AG132&lt;0.1,0,1))</f>
        <v>1</v>
      </c>
      <c r="AI132" s="54">
        <f t="shared" ca="1" si="65"/>
        <v>11</v>
      </c>
      <c r="AJ132" s="42">
        <f t="shared" ca="1" si="66"/>
        <v>1476229.4089920004</v>
      </c>
      <c r="AK132" s="42">
        <f t="shared" ref="AK132:AK195" ca="1" si="81">(5000+AJ132*0.01)*AH132</f>
        <v>19762.294089920004</v>
      </c>
      <c r="AL132" s="42">
        <f t="shared" ca="1" si="67"/>
        <v>440</v>
      </c>
      <c r="AM132" s="42">
        <f t="shared" ca="1" si="68"/>
        <v>45</v>
      </c>
      <c r="AN132" s="43">
        <f t="shared" ref="AN132:AN195" ca="1" si="82">AJ132*$M132*$N132/12*AH132</f>
        <v>7381.1470449600019</v>
      </c>
      <c r="AO132" s="41">
        <f t="shared" ca="1" si="69"/>
        <v>56087.372713920005</v>
      </c>
      <c r="AP132" s="42">
        <f t="shared" ca="1" si="69"/>
        <v>1200</v>
      </c>
      <c r="AQ132" s="42">
        <f t="shared" ca="1" si="69"/>
        <v>135</v>
      </c>
      <c r="AR132" s="42">
        <f t="shared" ca="1" si="69"/>
        <v>20543.686356960003</v>
      </c>
      <c r="AS132" s="42">
        <f t="shared" ca="1" si="70"/>
        <v>6000</v>
      </c>
      <c r="AT132" s="43">
        <f t="shared" ref="AT132:AT195" ca="1" si="83">R132*VLOOKUP(L132,Client_Level_Cost,2)</f>
        <v>5000</v>
      </c>
      <c r="AU132" s="48">
        <f t="shared" ref="AU132:AU195" ca="1" si="84">AO132-SUM(AP132:AT132)</f>
        <v>23208.686356960003</v>
      </c>
    </row>
    <row r="133" spans="10:47" x14ac:dyDescent="0.35">
      <c r="J133" s="4" t="s">
        <v>164</v>
      </c>
      <c r="K133" s="9">
        <v>4</v>
      </c>
      <c r="L133" s="9">
        <v>2</v>
      </c>
      <c r="M133" s="11">
        <v>0.02</v>
      </c>
      <c r="N133" s="12">
        <v>3</v>
      </c>
      <c r="O133" s="9">
        <v>45</v>
      </c>
      <c r="P133" s="57">
        <v>586322.81999999995</v>
      </c>
      <c r="Q133" s="53">
        <f t="shared" ca="1" si="71"/>
        <v>7.4289768750787966E-2</v>
      </c>
      <c r="R133" s="58">
        <f t="shared" ca="1" si="72"/>
        <v>0</v>
      </c>
      <c r="S133" s="54">
        <f t="shared" ca="1" si="57"/>
        <v>0</v>
      </c>
      <c r="T133" s="42">
        <f t="shared" ca="1" si="58"/>
        <v>0</v>
      </c>
      <c r="U133" s="42">
        <f t="shared" ca="1" si="73"/>
        <v>0</v>
      </c>
      <c r="V133" s="42">
        <f t="shared" ca="1" si="59"/>
        <v>0</v>
      </c>
      <c r="W133" s="42">
        <f t="shared" ca="1" si="60"/>
        <v>0</v>
      </c>
      <c r="X133" s="43">
        <f t="shared" ca="1" si="74"/>
        <v>0</v>
      </c>
      <c r="Y133" s="60">
        <f t="shared" ca="1" si="75"/>
        <v>0.67338364545794971</v>
      </c>
      <c r="Z133" s="58">
        <f t="shared" ca="1" si="76"/>
        <v>0</v>
      </c>
      <c r="AA133" s="54">
        <f t="shared" ca="1" si="61"/>
        <v>0</v>
      </c>
      <c r="AB133" s="42">
        <f t="shared" ca="1" si="62"/>
        <v>0</v>
      </c>
      <c r="AC133" s="42">
        <f t="shared" ca="1" si="77"/>
        <v>0</v>
      </c>
      <c r="AD133" s="42">
        <f t="shared" ca="1" si="63"/>
        <v>0</v>
      </c>
      <c r="AE133" s="42">
        <f t="shared" ca="1" si="64"/>
        <v>0</v>
      </c>
      <c r="AF133" s="43">
        <f t="shared" ca="1" si="78"/>
        <v>0</v>
      </c>
      <c r="AG133">
        <f t="shared" ca="1" si="79"/>
        <v>0.87978611200626822</v>
      </c>
      <c r="AH133" s="53">
        <f t="shared" ca="1" si="80"/>
        <v>0</v>
      </c>
      <c r="AI133" s="54">
        <f t="shared" ca="1" si="65"/>
        <v>0</v>
      </c>
      <c r="AJ133" s="42">
        <f t="shared" ca="1" si="66"/>
        <v>0</v>
      </c>
      <c r="AK133" s="42">
        <f t="shared" ca="1" si="81"/>
        <v>0</v>
      </c>
      <c r="AL133" s="42">
        <f t="shared" ca="1" si="67"/>
        <v>0</v>
      </c>
      <c r="AM133" s="42">
        <f t="shared" ca="1" si="68"/>
        <v>0</v>
      </c>
      <c r="AN133" s="43">
        <f t="shared" ca="1" si="82"/>
        <v>0</v>
      </c>
      <c r="AO133" s="41">
        <f t="shared" ca="1" si="69"/>
        <v>0</v>
      </c>
      <c r="AP133" s="42">
        <f t="shared" ca="1" si="69"/>
        <v>0</v>
      </c>
      <c r="AQ133" s="42">
        <f t="shared" ca="1" si="69"/>
        <v>0</v>
      </c>
      <c r="AR133" s="42">
        <f t="shared" ca="1" si="69"/>
        <v>0</v>
      </c>
      <c r="AS133" s="42">
        <f t="shared" ca="1" si="70"/>
        <v>0</v>
      </c>
      <c r="AT133" s="43">
        <f t="shared" ca="1" si="83"/>
        <v>0</v>
      </c>
      <c r="AU133" s="48">
        <f t="shared" ca="1" si="84"/>
        <v>0</v>
      </c>
    </row>
    <row r="134" spans="10:47" x14ac:dyDescent="0.35">
      <c r="J134" s="4" t="s">
        <v>165</v>
      </c>
      <c r="K134" s="9">
        <v>5</v>
      </c>
      <c r="L134" s="9">
        <v>2</v>
      </c>
      <c r="M134" s="11">
        <v>0.03</v>
      </c>
      <c r="N134" s="12">
        <v>3</v>
      </c>
      <c r="O134" s="9">
        <v>7</v>
      </c>
      <c r="P134" s="57">
        <v>3221857.56</v>
      </c>
      <c r="Q134" s="53">
        <f t="shared" ca="1" si="71"/>
        <v>0.86827204692005167</v>
      </c>
      <c r="R134" s="58">
        <f t="shared" ca="1" si="72"/>
        <v>1</v>
      </c>
      <c r="S134" s="54">
        <f t="shared" ca="1" si="57"/>
        <v>8</v>
      </c>
      <c r="T134" s="42">
        <f t="shared" ca="1" si="58"/>
        <v>3479606.1648000004</v>
      </c>
      <c r="U134" s="42">
        <f t="shared" ca="1" si="73"/>
        <v>39796.061648000003</v>
      </c>
      <c r="V134" s="42">
        <f t="shared" ca="1" si="59"/>
        <v>320</v>
      </c>
      <c r="W134" s="42">
        <f t="shared" ca="1" si="60"/>
        <v>45</v>
      </c>
      <c r="X134" s="43">
        <f t="shared" ca="1" si="74"/>
        <v>26097.046236000006</v>
      </c>
      <c r="Y134" s="60">
        <f t="shared" ca="1" si="75"/>
        <v>0.88736194107968513</v>
      </c>
      <c r="Z134" s="58">
        <f t="shared" ca="1" si="76"/>
        <v>1</v>
      </c>
      <c r="AA134" s="54">
        <f t="shared" ca="1" si="61"/>
        <v>9</v>
      </c>
      <c r="AB134" s="42">
        <f t="shared" ca="1" si="62"/>
        <v>3757974.6579840006</v>
      </c>
      <c r="AC134" s="42">
        <f t="shared" ca="1" si="77"/>
        <v>42579.746579840008</v>
      </c>
      <c r="AD134" s="42">
        <f t="shared" ca="1" si="63"/>
        <v>360</v>
      </c>
      <c r="AE134" s="42">
        <f t="shared" ca="1" si="64"/>
        <v>45</v>
      </c>
      <c r="AF134" s="43">
        <f t="shared" ca="1" si="78"/>
        <v>28184.809934880002</v>
      </c>
      <c r="AG134">
        <f t="shared" ca="1" si="79"/>
        <v>0.41049255390408501</v>
      </c>
      <c r="AH134" s="53">
        <f t="shared" ca="1" si="80"/>
        <v>1</v>
      </c>
      <c r="AI134" s="54">
        <f t="shared" ca="1" si="65"/>
        <v>10</v>
      </c>
      <c r="AJ134" s="42">
        <f t="shared" ca="1" si="66"/>
        <v>4058612.6306227208</v>
      </c>
      <c r="AK134" s="42">
        <f t="shared" ca="1" si="81"/>
        <v>45586.126306227212</v>
      </c>
      <c r="AL134" s="42">
        <f t="shared" ca="1" si="67"/>
        <v>400</v>
      </c>
      <c r="AM134" s="42">
        <f t="shared" ca="1" si="68"/>
        <v>45</v>
      </c>
      <c r="AN134" s="43">
        <f t="shared" ca="1" si="82"/>
        <v>30439.5947296704</v>
      </c>
      <c r="AO134" s="41">
        <f t="shared" ca="1" si="69"/>
        <v>127961.93453406723</v>
      </c>
      <c r="AP134" s="42">
        <f t="shared" ca="1" si="69"/>
        <v>1080</v>
      </c>
      <c r="AQ134" s="42">
        <f t="shared" ca="1" si="69"/>
        <v>135</v>
      </c>
      <c r="AR134" s="42">
        <f t="shared" ca="1" si="69"/>
        <v>84721.450900550408</v>
      </c>
      <c r="AS134" s="42">
        <f t="shared" ca="1" si="70"/>
        <v>6000</v>
      </c>
      <c r="AT134" s="43">
        <f t="shared" ca="1" si="83"/>
        <v>5000</v>
      </c>
      <c r="AU134" s="48">
        <f t="shared" ca="1" si="84"/>
        <v>31025.483633516822</v>
      </c>
    </row>
    <row r="135" spans="10:47" x14ac:dyDescent="0.35">
      <c r="J135" s="4" t="s">
        <v>166</v>
      </c>
      <c r="K135" s="9">
        <v>5</v>
      </c>
      <c r="L135" s="9">
        <v>2</v>
      </c>
      <c r="M135" s="11">
        <v>0.03</v>
      </c>
      <c r="N135" s="12">
        <v>3</v>
      </c>
      <c r="O135" s="9">
        <v>48</v>
      </c>
      <c r="P135" s="57">
        <v>3245879.76</v>
      </c>
      <c r="Q135" s="53">
        <f t="shared" ca="1" si="71"/>
        <v>0.70512095513602779</v>
      </c>
      <c r="R135" s="58">
        <f t="shared" ca="1" si="72"/>
        <v>1</v>
      </c>
      <c r="S135" s="54">
        <f t="shared" ca="1" si="57"/>
        <v>53</v>
      </c>
      <c r="T135" s="42">
        <f t="shared" ca="1" si="58"/>
        <v>3505550.1408000002</v>
      </c>
      <c r="U135" s="42">
        <f t="shared" ca="1" si="73"/>
        <v>40055.501408000004</v>
      </c>
      <c r="V135" s="42">
        <f t="shared" ca="1" si="59"/>
        <v>2120</v>
      </c>
      <c r="W135" s="42">
        <f t="shared" ca="1" si="60"/>
        <v>225</v>
      </c>
      <c r="X135" s="43">
        <f t="shared" ca="1" si="74"/>
        <v>26291.626055999997</v>
      </c>
      <c r="Y135" s="60">
        <f t="shared" ca="1" si="75"/>
        <v>0.29006304819952267</v>
      </c>
      <c r="Z135" s="58">
        <f t="shared" ca="1" si="76"/>
        <v>1</v>
      </c>
      <c r="AA135" s="54">
        <f t="shared" ca="1" si="61"/>
        <v>58</v>
      </c>
      <c r="AB135" s="42">
        <f t="shared" ca="1" si="62"/>
        <v>3785994.1520640003</v>
      </c>
      <c r="AC135" s="42">
        <f t="shared" ca="1" si="77"/>
        <v>42859.941520640001</v>
      </c>
      <c r="AD135" s="42">
        <f t="shared" ca="1" si="63"/>
        <v>2320</v>
      </c>
      <c r="AE135" s="42">
        <f t="shared" ca="1" si="64"/>
        <v>225</v>
      </c>
      <c r="AF135" s="43">
        <f t="shared" ca="1" si="78"/>
        <v>28394.956140480001</v>
      </c>
      <c r="AG135">
        <f t="shared" ca="1" si="79"/>
        <v>6.6441039730169571E-3</v>
      </c>
      <c r="AH135" s="53">
        <f t="shared" ca="1" si="80"/>
        <v>0</v>
      </c>
      <c r="AI135" s="54">
        <f t="shared" ca="1" si="65"/>
        <v>0</v>
      </c>
      <c r="AJ135" s="42">
        <f t="shared" ca="1" si="66"/>
        <v>0</v>
      </c>
      <c r="AK135" s="42">
        <f t="shared" ca="1" si="81"/>
        <v>0</v>
      </c>
      <c r="AL135" s="42">
        <f t="shared" ca="1" si="67"/>
        <v>0</v>
      </c>
      <c r="AM135" s="42">
        <f t="shared" ca="1" si="68"/>
        <v>0</v>
      </c>
      <c r="AN135" s="43">
        <f t="shared" ca="1" si="82"/>
        <v>0</v>
      </c>
      <c r="AO135" s="41">
        <f t="shared" ca="1" si="69"/>
        <v>82915.442928639997</v>
      </c>
      <c r="AP135" s="42">
        <f t="shared" ca="1" si="69"/>
        <v>4440</v>
      </c>
      <c r="AQ135" s="42">
        <f t="shared" ca="1" si="69"/>
        <v>450</v>
      </c>
      <c r="AR135" s="42">
        <f t="shared" ca="1" si="69"/>
        <v>54686.582196479998</v>
      </c>
      <c r="AS135" s="42">
        <f t="shared" ca="1" si="70"/>
        <v>4000</v>
      </c>
      <c r="AT135" s="43">
        <f t="shared" ca="1" si="83"/>
        <v>5000</v>
      </c>
      <c r="AU135" s="48">
        <f t="shared" ca="1" si="84"/>
        <v>14338.860732159999</v>
      </c>
    </row>
    <row r="136" spans="10:47" x14ac:dyDescent="0.35">
      <c r="J136" s="4" t="s">
        <v>167</v>
      </c>
      <c r="K136" s="9">
        <v>4</v>
      </c>
      <c r="L136" s="9">
        <v>2</v>
      </c>
      <c r="M136" s="11">
        <v>0.02</v>
      </c>
      <c r="N136" s="12">
        <v>3</v>
      </c>
      <c r="O136" s="9">
        <v>782</v>
      </c>
      <c r="P136" s="57">
        <v>59682930.019999996</v>
      </c>
      <c r="Q136" s="53">
        <f t="shared" ca="1" si="71"/>
        <v>0.17234785875097325</v>
      </c>
      <c r="R136" s="58">
        <f t="shared" ca="1" si="72"/>
        <v>1</v>
      </c>
      <c r="S136" s="54">
        <f t="shared" ca="1" si="57"/>
        <v>860</v>
      </c>
      <c r="T136" s="42">
        <f t="shared" ca="1" si="58"/>
        <v>64457564.421599999</v>
      </c>
      <c r="U136" s="42">
        <f t="shared" ca="1" si="73"/>
        <v>649575.64421599999</v>
      </c>
      <c r="V136" s="42">
        <f t="shared" ca="1" si="59"/>
        <v>34400</v>
      </c>
      <c r="W136" s="42">
        <f t="shared" ca="1" si="60"/>
        <v>3510</v>
      </c>
      <c r="X136" s="43">
        <f t="shared" ca="1" si="74"/>
        <v>322287.82210799999</v>
      </c>
      <c r="Y136" s="60">
        <f t="shared" ca="1" si="75"/>
        <v>0.2874846308610729</v>
      </c>
      <c r="Z136" s="58">
        <f t="shared" ca="1" si="76"/>
        <v>1</v>
      </c>
      <c r="AA136" s="54">
        <f t="shared" ca="1" si="61"/>
        <v>946</v>
      </c>
      <c r="AB136" s="42">
        <f t="shared" ca="1" si="62"/>
        <v>69614169.575328007</v>
      </c>
      <c r="AC136" s="42">
        <f t="shared" ca="1" si="77"/>
        <v>701141.69575328007</v>
      </c>
      <c r="AD136" s="42">
        <f t="shared" ca="1" si="63"/>
        <v>37840</v>
      </c>
      <c r="AE136" s="42">
        <f t="shared" ca="1" si="64"/>
        <v>3870</v>
      </c>
      <c r="AF136" s="43">
        <f t="shared" ca="1" si="78"/>
        <v>348070.84787664004</v>
      </c>
      <c r="AG136">
        <f t="shared" ca="1" si="79"/>
        <v>0.71157338092933475</v>
      </c>
      <c r="AH136" s="53">
        <f t="shared" ca="1" si="80"/>
        <v>1</v>
      </c>
      <c r="AI136" s="54">
        <f t="shared" ca="1" si="65"/>
        <v>1041</v>
      </c>
      <c r="AJ136" s="42">
        <f t="shared" ca="1" si="66"/>
        <v>75183303.141354248</v>
      </c>
      <c r="AK136" s="42">
        <f t="shared" ca="1" si="81"/>
        <v>756833.03141354246</v>
      </c>
      <c r="AL136" s="42">
        <f t="shared" ca="1" si="67"/>
        <v>41640</v>
      </c>
      <c r="AM136" s="42">
        <f t="shared" ca="1" si="68"/>
        <v>4275</v>
      </c>
      <c r="AN136" s="43">
        <f t="shared" ca="1" si="82"/>
        <v>375916.51570677123</v>
      </c>
      <c r="AO136" s="41">
        <f t="shared" ca="1" si="69"/>
        <v>2107550.3713828227</v>
      </c>
      <c r="AP136" s="42">
        <f t="shared" ca="1" si="69"/>
        <v>113880</v>
      </c>
      <c r="AQ136" s="42">
        <f t="shared" ca="1" si="69"/>
        <v>11655</v>
      </c>
      <c r="AR136" s="42">
        <f t="shared" ca="1" si="69"/>
        <v>1046275.1856914114</v>
      </c>
      <c r="AS136" s="42">
        <f t="shared" ca="1" si="70"/>
        <v>6000</v>
      </c>
      <c r="AT136" s="43">
        <f t="shared" ca="1" si="83"/>
        <v>5000</v>
      </c>
      <c r="AU136" s="48">
        <f t="shared" ca="1" si="84"/>
        <v>924740.18569141137</v>
      </c>
    </row>
    <row r="137" spans="10:47" x14ac:dyDescent="0.35">
      <c r="J137" s="4" t="s">
        <v>168</v>
      </c>
      <c r="K137" s="9">
        <v>5</v>
      </c>
      <c r="L137" s="9">
        <v>1</v>
      </c>
      <c r="M137" s="11">
        <v>0.03</v>
      </c>
      <c r="N137" s="12">
        <v>3</v>
      </c>
      <c r="O137" s="9">
        <v>17</v>
      </c>
      <c r="P137" s="57">
        <v>247597</v>
      </c>
      <c r="Q137" s="53">
        <f t="shared" ca="1" si="71"/>
        <v>0.81564333540115863</v>
      </c>
      <c r="R137" s="58">
        <f t="shared" ca="1" si="72"/>
        <v>1</v>
      </c>
      <c r="S137" s="54">
        <f t="shared" ca="1" si="57"/>
        <v>19</v>
      </c>
      <c r="T137" s="42">
        <f t="shared" ca="1" si="58"/>
        <v>267404.76</v>
      </c>
      <c r="U137" s="42">
        <f t="shared" ca="1" si="73"/>
        <v>7674.0475999999999</v>
      </c>
      <c r="V137" s="42">
        <f t="shared" ca="1" si="59"/>
        <v>760</v>
      </c>
      <c r="W137" s="42">
        <f t="shared" ca="1" si="60"/>
        <v>90</v>
      </c>
      <c r="X137" s="43">
        <f t="shared" ca="1" si="74"/>
        <v>2005.5356999999997</v>
      </c>
      <c r="Y137" s="60">
        <f t="shared" ca="1" si="75"/>
        <v>0.17964016255786852</v>
      </c>
      <c r="Z137" s="58">
        <f t="shared" ca="1" si="76"/>
        <v>1</v>
      </c>
      <c r="AA137" s="54">
        <f t="shared" ca="1" si="61"/>
        <v>21</v>
      </c>
      <c r="AB137" s="42">
        <f t="shared" ca="1" si="62"/>
        <v>288797.14080000005</v>
      </c>
      <c r="AC137" s="42">
        <f t="shared" ca="1" si="77"/>
        <v>7887.9714080000012</v>
      </c>
      <c r="AD137" s="42">
        <f t="shared" ca="1" si="63"/>
        <v>840</v>
      </c>
      <c r="AE137" s="42">
        <f t="shared" ca="1" si="64"/>
        <v>90</v>
      </c>
      <c r="AF137" s="43">
        <f t="shared" ca="1" si="78"/>
        <v>2165.9785560000005</v>
      </c>
      <c r="AG137">
        <f t="shared" ca="1" si="79"/>
        <v>0.22640837178009654</v>
      </c>
      <c r="AH137" s="53">
        <f t="shared" ca="1" si="80"/>
        <v>1</v>
      </c>
      <c r="AI137" s="54">
        <f t="shared" ca="1" si="65"/>
        <v>23</v>
      </c>
      <c r="AJ137" s="42">
        <f t="shared" ca="1" si="66"/>
        <v>311900.91206400009</v>
      </c>
      <c r="AK137" s="42">
        <f t="shared" ca="1" si="81"/>
        <v>8119.0091206400011</v>
      </c>
      <c r="AL137" s="42">
        <f t="shared" ca="1" si="67"/>
        <v>920</v>
      </c>
      <c r="AM137" s="42">
        <f t="shared" ca="1" si="68"/>
        <v>90</v>
      </c>
      <c r="AN137" s="43">
        <f t="shared" ca="1" si="82"/>
        <v>2339.2568404800004</v>
      </c>
      <c r="AO137" s="41">
        <f t="shared" ca="1" si="69"/>
        <v>23681.028128640002</v>
      </c>
      <c r="AP137" s="42">
        <f t="shared" ca="1" si="69"/>
        <v>2520</v>
      </c>
      <c r="AQ137" s="42">
        <f t="shared" ca="1" si="69"/>
        <v>270</v>
      </c>
      <c r="AR137" s="42">
        <f t="shared" ca="1" si="69"/>
        <v>6510.7710964799999</v>
      </c>
      <c r="AS137" s="42">
        <f t="shared" ca="1" si="70"/>
        <v>4500</v>
      </c>
      <c r="AT137" s="43">
        <f t="shared" ca="1" si="83"/>
        <v>2000</v>
      </c>
      <c r="AU137" s="48">
        <f t="shared" ca="1" si="84"/>
        <v>7880.2570321600033</v>
      </c>
    </row>
    <row r="138" spans="10:47" x14ac:dyDescent="0.35">
      <c r="J138" s="4" t="s">
        <v>169</v>
      </c>
      <c r="K138" s="9">
        <v>4</v>
      </c>
      <c r="L138" s="9">
        <v>3</v>
      </c>
      <c r="M138" s="11">
        <v>0.02</v>
      </c>
      <c r="N138" s="12">
        <v>3</v>
      </c>
      <c r="O138" s="9">
        <v>13</v>
      </c>
      <c r="P138" s="57">
        <v>90417.68</v>
      </c>
      <c r="Q138" s="53">
        <f t="shared" ca="1" si="71"/>
        <v>0.66603609180080436</v>
      </c>
      <c r="R138" s="58">
        <f t="shared" ca="1" si="72"/>
        <v>1</v>
      </c>
      <c r="S138" s="54">
        <f t="shared" ca="1" si="57"/>
        <v>14</v>
      </c>
      <c r="T138" s="42">
        <f t="shared" ca="1" si="58"/>
        <v>97651.094400000002</v>
      </c>
      <c r="U138" s="42">
        <f t="shared" ca="1" si="73"/>
        <v>5976.5109439999997</v>
      </c>
      <c r="V138" s="42">
        <f t="shared" ca="1" si="59"/>
        <v>560</v>
      </c>
      <c r="W138" s="42">
        <f t="shared" ca="1" si="60"/>
        <v>45</v>
      </c>
      <c r="X138" s="43">
        <f t="shared" ca="1" si="74"/>
        <v>488.255472</v>
      </c>
      <c r="Y138" s="60">
        <f t="shared" ca="1" si="75"/>
        <v>0.46996035570551786</v>
      </c>
      <c r="Z138" s="58">
        <f t="shared" ca="1" si="76"/>
        <v>1</v>
      </c>
      <c r="AA138" s="54">
        <f t="shared" ca="1" si="61"/>
        <v>15</v>
      </c>
      <c r="AB138" s="42">
        <f t="shared" ca="1" si="62"/>
        <v>105463.18195200001</v>
      </c>
      <c r="AC138" s="42">
        <f t="shared" ca="1" si="77"/>
        <v>6054.6318195200001</v>
      </c>
      <c r="AD138" s="42">
        <f t="shared" ca="1" si="63"/>
        <v>600</v>
      </c>
      <c r="AE138" s="42">
        <f t="shared" ca="1" si="64"/>
        <v>45</v>
      </c>
      <c r="AF138" s="43">
        <f t="shared" ca="1" si="78"/>
        <v>527.31590976000007</v>
      </c>
      <c r="AG138">
        <f t="shared" ca="1" si="79"/>
        <v>0.79094986723011274</v>
      </c>
      <c r="AH138" s="53">
        <f t="shared" ca="1" si="80"/>
        <v>1</v>
      </c>
      <c r="AI138" s="54">
        <f t="shared" ca="1" si="65"/>
        <v>17</v>
      </c>
      <c r="AJ138" s="42">
        <f t="shared" ca="1" si="66"/>
        <v>113900.23650816003</v>
      </c>
      <c r="AK138" s="42">
        <f t="shared" ca="1" si="81"/>
        <v>6139.0023650816001</v>
      </c>
      <c r="AL138" s="42">
        <f t="shared" ca="1" si="67"/>
        <v>680</v>
      </c>
      <c r="AM138" s="42">
        <f t="shared" ca="1" si="68"/>
        <v>90</v>
      </c>
      <c r="AN138" s="43">
        <f t="shared" ca="1" si="82"/>
        <v>569.50118254080019</v>
      </c>
      <c r="AO138" s="41">
        <f t="shared" ca="1" si="69"/>
        <v>18170.145128601602</v>
      </c>
      <c r="AP138" s="42">
        <f t="shared" ca="1" si="69"/>
        <v>1840</v>
      </c>
      <c r="AQ138" s="42">
        <f t="shared" ca="1" si="69"/>
        <v>180</v>
      </c>
      <c r="AR138" s="42">
        <f t="shared" ca="1" si="69"/>
        <v>1585.0725643008002</v>
      </c>
      <c r="AS138" s="42">
        <f t="shared" ca="1" si="70"/>
        <v>9000</v>
      </c>
      <c r="AT138" s="43">
        <f t="shared" ca="1" si="83"/>
        <v>7000</v>
      </c>
      <c r="AU138" s="48">
        <f t="shared" ca="1" si="84"/>
        <v>-1434.9274356991991</v>
      </c>
    </row>
    <row r="139" spans="10:47" x14ac:dyDescent="0.35">
      <c r="J139" s="4" t="s">
        <v>170</v>
      </c>
      <c r="K139" s="9">
        <v>5</v>
      </c>
      <c r="L139" s="9">
        <v>3</v>
      </c>
      <c r="M139" s="11">
        <v>0.03</v>
      </c>
      <c r="N139" s="12">
        <v>3</v>
      </c>
      <c r="O139" s="9">
        <v>127</v>
      </c>
      <c r="P139" s="57">
        <v>4048467.89</v>
      </c>
      <c r="Q139" s="53">
        <f t="shared" ca="1" si="71"/>
        <v>0.19421035571691003</v>
      </c>
      <c r="R139" s="58">
        <f t="shared" ca="1" si="72"/>
        <v>1</v>
      </c>
      <c r="S139" s="54">
        <f t="shared" ca="1" si="57"/>
        <v>140</v>
      </c>
      <c r="T139" s="42">
        <f t="shared" ca="1" si="58"/>
        <v>4372345.3212000001</v>
      </c>
      <c r="U139" s="42">
        <f t="shared" ca="1" si="73"/>
        <v>48723.453212</v>
      </c>
      <c r="V139" s="42">
        <f t="shared" ca="1" si="59"/>
        <v>5600</v>
      </c>
      <c r="W139" s="42">
        <f t="shared" ca="1" si="60"/>
        <v>585</v>
      </c>
      <c r="X139" s="43">
        <f t="shared" ca="1" si="74"/>
        <v>32792.589909000002</v>
      </c>
      <c r="Y139" s="60">
        <f t="shared" ca="1" si="75"/>
        <v>0.77214755416884129</v>
      </c>
      <c r="Z139" s="58">
        <f t="shared" ca="1" si="76"/>
        <v>1</v>
      </c>
      <c r="AA139" s="54">
        <f t="shared" ca="1" si="61"/>
        <v>154</v>
      </c>
      <c r="AB139" s="42">
        <f t="shared" ca="1" si="62"/>
        <v>4722132.9468960008</v>
      </c>
      <c r="AC139" s="42">
        <f t="shared" ca="1" si="77"/>
        <v>52221.329468960008</v>
      </c>
      <c r="AD139" s="42">
        <f t="shared" ca="1" si="63"/>
        <v>6160</v>
      </c>
      <c r="AE139" s="42">
        <f t="shared" ca="1" si="64"/>
        <v>630</v>
      </c>
      <c r="AF139" s="43">
        <f t="shared" ca="1" si="78"/>
        <v>35415.997101720008</v>
      </c>
      <c r="AG139">
        <f t="shared" ca="1" si="79"/>
        <v>0.15558961764550738</v>
      </c>
      <c r="AH139" s="53">
        <f t="shared" ca="1" si="80"/>
        <v>1</v>
      </c>
      <c r="AI139" s="54">
        <f t="shared" ca="1" si="65"/>
        <v>169</v>
      </c>
      <c r="AJ139" s="42">
        <f t="shared" ca="1" si="66"/>
        <v>5099903.5826476812</v>
      </c>
      <c r="AK139" s="42">
        <f t="shared" ca="1" si="81"/>
        <v>55999.035826476815</v>
      </c>
      <c r="AL139" s="42">
        <f t="shared" ca="1" si="67"/>
        <v>6760</v>
      </c>
      <c r="AM139" s="42">
        <f t="shared" ca="1" si="68"/>
        <v>675</v>
      </c>
      <c r="AN139" s="43">
        <f t="shared" ca="1" si="82"/>
        <v>38249.276869857611</v>
      </c>
      <c r="AO139" s="41">
        <f t="shared" ca="1" si="69"/>
        <v>156943.81850743681</v>
      </c>
      <c r="AP139" s="42">
        <f t="shared" ca="1" si="69"/>
        <v>18520</v>
      </c>
      <c r="AQ139" s="42">
        <f t="shared" ca="1" si="69"/>
        <v>1890</v>
      </c>
      <c r="AR139" s="42">
        <f t="shared" ca="1" si="69"/>
        <v>106457.86388057761</v>
      </c>
      <c r="AS139" s="42">
        <f t="shared" ca="1" si="70"/>
        <v>9000</v>
      </c>
      <c r="AT139" s="43">
        <f t="shared" ca="1" si="83"/>
        <v>7000</v>
      </c>
      <c r="AU139" s="48">
        <f t="shared" ca="1" si="84"/>
        <v>14075.954626859195</v>
      </c>
    </row>
    <row r="140" spans="10:47" x14ac:dyDescent="0.35">
      <c r="J140" s="4" t="s">
        <v>171</v>
      </c>
      <c r="K140" s="9">
        <v>1</v>
      </c>
      <c r="L140" s="9">
        <v>2</v>
      </c>
      <c r="M140" s="11">
        <v>1E-3</v>
      </c>
      <c r="N140" s="12">
        <v>3</v>
      </c>
      <c r="O140" s="9">
        <v>489</v>
      </c>
      <c r="P140" s="57">
        <v>673023.62</v>
      </c>
      <c r="Q140" s="53">
        <f t="shared" ca="1" si="71"/>
        <v>0.48309297541367335</v>
      </c>
      <c r="R140" s="58">
        <f t="shared" ca="1" si="72"/>
        <v>1</v>
      </c>
      <c r="S140" s="54">
        <f t="shared" ca="1" si="57"/>
        <v>538</v>
      </c>
      <c r="T140" s="42">
        <f t="shared" ca="1" si="58"/>
        <v>726865.50959999999</v>
      </c>
      <c r="U140" s="42">
        <f t="shared" ca="1" si="73"/>
        <v>12268.655096</v>
      </c>
      <c r="V140" s="42">
        <f t="shared" ca="1" si="59"/>
        <v>21520</v>
      </c>
      <c r="W140" s="42">
        <f t="shared" ca="1" si="60"/>
        <v>2205</v>
      </c>
      <c r="X140" s="43">
        <f t="shared" ca="1" si="74"/>
        <v>181.71637739999997</v>
      </c>
      <c r="Y140" s="60">
        <f t="shared" ca="1" si="75"/>
        <v>0.63572401000709233</v>
      </c>
      <c r="Z140" s="58">
        <f t="shared" ca="1" si="76"/>
        <v>1</v>
      </c>
      <c r="AA140" s="54">
        <f t="shared" ca="1" si="61"/>
        <v>592</v>
      </c>
      <c r="AB140" s="42">
        <f t="shared" ca="1" si="62"/>
        <v>785014.75036800001</v>
      </c>
      <c r="AC140" s="42">
        <f t="shared" ca="1" si="77"/>
        <v>12850.14750368</v>
      </c>
      <c r="AD140" s="42">
        <f t="shared" ca="1" si="63"/>
        <v>23680</v>
      </c>
      <c r="AE140" s="42">
        <f t="shared" ca="1" si="64"/>
        <v>2430</v>
      </c>
      <c r="AF140" s="43">
        <f t="shared" ca="1" si="78"/>
        <v>196.25368759200001</v>
      </c>
      <c r="AG140">
        <f t="shared" ca="1" si="79"/>
        <v>0.5083277171392655</v>
      </c>
      <c r="AH140" s="53">
        <f t="shared" ca="1" si="80"/>
        <v>1</v>
      </c>
      <c r="AI140" s="54">
        <f t="shared" ca="1" si="65"/>
        <v>651</v>
      </c>
      <c r="AJ140" s="42">
        <f t="shared" ca="1" si="66"/>
        <v>847815.9303974401</v>
      </c>
      <c r="AK140" s="42">
        <f t="shared" ca="1" si="81"/>
        <v>13478.1593039744</v>
      </c>
      <c r="AL140" s="42">
        <f t="shared" ca="1" si="67"/>
        <v>26040</v>
      </c>
      <c r="AM140" s="42">
        <f t="shared" ca="1" si="68"/>
        <v>2655</v>
      </c>
      <c r="AN140" s="43">
        <f t="shared" ca="1" si="82"/>
        <v>211.95398259936005</v>
      </c>
      <c r="AO140" s="41">
        <f t="shared" ca="1" si="69"/>
        <v>38596.961903654403</v>
      </c>
      <c r="AP140" s="42">
        <f t="shared" ca="1" si="69"/>
        <v>71240</v>
      </c>
      <c r="AQ140" s="42">
        <f t="shared" ca="1" si="69"/>
        <v>7290</v>
      </c>
      <c r="AR140" s="42">
        <f t="shared" ca="1" si="69"/>
        <v>589.92404759136002</v>
      </c>
      <c r="AS140" s="42">
        <f t="shared" ca="1" si="70"/>
        <v>6000</v>
      </c>
      <c r="AT140" s="43">
        <f t="shared" ca="1" si="83"/>
        <v>5000</v>
      </c>
      <c r="AU140" s="48">
        <f t="shared" ca="1" si="84"/>
        <v>-51522.962143936951</v>
      </c>
    </row>
    <row r="141" spans="10:47" x14ac:dyDescent="0.35">
      <c r="J141" s="4" t="s">
        <v>172</v>
      </c>
      <c r="K141" s="9">
        <v>5</v>
      </c>
      <c r="L141" s="9">
        <v>1</v>
      </c>
      <c r="M141" s="11">
        <v>0.03</v>
      </c>
      <c r="N141" s="12">
        <v>3</v>
      </c>
      <c r="O141" s="9">
        <v>12</v>
      </c>
      <c r="P141" s="57">
        <v>212885.71</v>
      </c>
      <c r="Q141" s="53">
        <f t="shared" ca="1" si="71"/>
        <v>0.67313183613028293</v>
      </c>
      <c r="R141" s="58">
        <f t="shared" ca="1" si="72"/>
        <v>1</v>
      </c>
      <c r="S141" s="54">
        <f t="shared" ca="1" si="57"/>
        <v>13</v>
      </c>
      <c r="T141" s="42">
        <f t="shared" ca="1" si="58"/>
        <v>229916.5668</v>
      </c>
      <c r="U141" s="42">
        <f t="shared" ca="1" si="73"/>
        <v>7299.1656679999996</v>
      </c>
      <c r="V141" s="42">
        <f t="shared" ca="1" si="59"/>
        <v>520</v>
      </c>
      <c r="W141" s="42">
        <f t="shared" ca="1" si="60"/>
        <v>45</v>
      </c>
      <c r="X141" s="43">
        <f t="shared" ca="1" si="74"/>
        <v>1724.374251</v>
      </c>
      <c r="Y141" s="60">
        <f t="shared" ca="1" si="75"/>
        <v>2.6614965808055113E-2</v>
      </c>
      <c r="Z141" s="58">
        <f t="shared" ca="1" si="76"/>
        <v>0</v>
      </c>
      <c r="AA141" s="54">
        <f t="shared" ca="1" si="61"/>
        <v>0</v>
      </c>
      <c r="AB141" s="42">
        <f t="shared" ca="1" si="62"/>
        <v>0</v>
      </c>
      <c r="AC141" s="42">
        <f t="shared" ca="1" si="77"/>
        <v>0</v>
      </c>
      <c r="AD141" s="42">
        <f t="shared" ca="1" si="63"/>
        <v>0</v>
      </c>
      <c r="AE141" s="42">
        <f t="shared" ca="1" si="64"/>
        <v>0</v>
      </c>
      <c r="AF141" s="43">
        <f t="shared" ca="1" si="78"/>
        <v>0</v>
      </c>
      <c r="AG141">
        <f t="shared" ca="1" si="79"/>
        <v>0.16462167022085417</v>
      </c>
      <c r="AH141" s="53">
        <f t="shared" ca="1" si="80"/>
        <v>0</v>
      </c>
      <c r="AI141" s="54">
        <f t="shared" ca="1" si="65"/>
        <v>0</v>
      </c>
      <c r="AJ141" s="42">
        <f t="shared" ca="1" si="66"/>
        <v>0</v>
      </c>
      <c r="AK141" s="42">
        <f t="shared" ca="1" si="81"/>
        <v>0</v>
      </c>
      <c r="AL141" s="42">
        <f t="shared" ca="1" si="67"/>
        <v>0</v>
      </c>
      <c r="AM141" s="42">
        <f t="shared" ca="1" si="68"/>
        <v>0</v>
      </c>
      <c r="AN141" s="43">
        <f t="shared" ca="1" si="82"/>
        <v>0</v>
      </c>
      <c r="AO141" s="41">
        <f t="shared" ca="1" si="69"/>
        <v>7299.1656679999996</v>
      </c>
      <c r="AP141" s="42">
        <f t="shared" ca="1" si="69"/>
        <v>520</v>
      </c>
      <c r="AQ141" s="42">
        <f t="shared" ca="1" si="69"/>
        <v>45</v>
      </c>
      <c r="AR141" s="42">
        <f t="shared" ca="1" si="69"/>
        <v>1724.374251</v>
      </c>
      <c r="AS141" s="42">
        <f t="shared" ca="1" si="70"/>
        <v>1500</v>
      </c>
      <c r="AT141" s="43">
        <f t="shared" ca="1" si="83"/>
        <v>2000</v>
      </c>
      <c r="AU141" s="48">
        <f t="shared" ca="1" si="84"/>
        <v>1509.7914169999995</v>
      </c>
    </row>
    <row r="142" spans="10:47" x14ac:dyDescent="0.35">
      <c r="J142" s="4" t="s">
        <v>173</v>
      </c>
      <c r="K142" s="9">
        <v>4</v>
      </c>
      <c r="L142" s="9">
        <v>3</v>
      </c>
      <c r="M142" s="11">
        <v>0.02</v>
      </c>
      <c r="N142" s="12">
        <v>3</v>
      </c>
      <c r="O142" s="9">
        <v>162</v>
      </c>
      <c r="P142" s="57">
        <v>893980.6</v>
      </c>
      <c r="Q142" s="53">
        <f t="shared" ca="1" si="71"/>
        <v>8.0495531368173223E-3</v>
      </c>
      <c r="R142" s="58">
        <f t="shared" ca="1" si="72"/>
        <v>0</v>
      </c>
      <c r="S142" s="54">
        <f t="shared" ca="1" si="57"/>
        <v>0</v>
      </c>
      <c r="T142" s="42">
        <f t="shared" ca="1" si="58"/>
        <v>0</v>
      </c>
      <c r="U142" s="42">
        <f t="shared" ca="1" si="73"/>
        <v>0</v>
      </c>
      <c r="V142" s="42">
        <f t="shared" ca="1" si="59"/>
        <v>0</v>
      </c>
      <c r="W142" s="42">
        <f t="shared" ca="1" si="60"/>
        <v>0</v>
      </c>
      <c r="X142" s="43">
        <f t="shared" ca="1" si="74"/>
        <v>0</v>
      </c>
      <c r="Y142" s="60">
        <f t="shared" ca="1" si="75"/>
        <v>7.6476344126994333E-2</v>
      </c>
      <c r="Z142" s="58">
        <f t="shared" ca="1" si="76"/>
        <v>0</v>
      </c>
      <c r="AA142" s="54">
        <f t="shared" ca="1" si="61"/>
        <v>0</v>
      </c>
      <c r="AB142" s="42">
        <f t="shared" ca="1" si="62"/>
        <v>0</v>
      </c>
      <c r="AC142" s="42">
        <f t="shared" ca="1" si="77"/>
        <v>0</v>
      </c>
      <c r="AD142" s="42">
        <f t="shared" ca="1" si="63"/>
        <v>0</v>
      </c>
      <c r="AE142" s="42">
        <f t="shared" ca="1" si="64"/>
        <v>0</v>
      </c>
      <c r="AF142" s="43">
        <f t="shared" ca="1" si="78"/>
        <v>0</v>
      </c>
      <c r="AG142">
        <f t="shared" ca="1" si="79"/>
        <v>0.4559484976313376</v>
      </c>
      <c r="AH142" s="53">
        <f t="shared" ca="1" si="80"/>
        <v>0</v>
      </c>
      <c r="AI142" s="54">
        <f t="shared" ca="1" si="65"/>
        <v>0</v>
      </c>
      <c r="AJ142" s="42">
        <f t="shared" ca="1" si="66"/>
        <v>0</v>
      </c>
      <c r="AK142" s="42">
        <f t="shared" ca="1" si="81"/>
        <v>0</v>
      </c>
      <c r="AL142" s="42">
        <f t="shared" ca="1" si="67"/>
        <v>0</v>
      </c>
      <c r="AM142" s="42">
        <f t="shared" ca="1" si="68"/>
        <v>0</v>
      </c>
      <c r="AN142" s="43">
        <f t="shared" ca="1" si="82"/>
        <v>0</v>
      </c>
      <c r="AO142" s="41">
        <f t="shared" ca="1" si="69"/>
        <v>0</v>
      </c>
      <c r="AP142" s="42">
        <f t="shared" ca="1" si="69"/>
        <v>0</v>
      </c>
      <c r="AQ142" s="42">
        <f t="shared" ca="1" si="69"/>
        <v>0</v>
      </c>
      <c r="AR142" s="42">
        <f t="shared" ca="1" si="69"/>
        <v>0</v>
      </c>
      <c r="AS142" s="42">
        <f t="shared" ca="1" si="70"/>
        <v>0</v>
      </c>
      <c r="AT142" s="43">
        <f t="shared" ca="1" si="83"/>
        <v>0</v>
      </c>
      <c r="AU142" s="48">
        <f t="shared" ca="1" si="84"/>
        <v>0</v>
      </c>
    </row>
    <row r="143" spans="10:47" x14ac:dyDescent="0.35">
      <c r="J143" s="4" t="s">
        <v>174</v>
      </c>
      <c r="K143" s="9">
        <v>5</v>
      </c>
      <c r="L143" s="9">
        <v>2</v>
      </c>
      <c r="M143" s="11">
        <v>0.03</v>
      </c>
      <c r="N143" s="12">
        <v>3</v>
      </c>
      <c r="O143" s="9">
        <v>8</v>
      </c>
      <c r="P143" s="57">
        <v>3146720.85</v>
      </c>
      <c r="Q143" s="53">
        <f t="shared" ca="1" si="71"/>
        <v>0.87316969691459645</v>
      </c>
      <c r="R143" s="58">
        <f t="shared" ca="1" si="72"/>
        <v>1</v>
      </c>
      <c r="S143" s="54">
        <f t="shared" ca="1" si="57"/>
        <v>9</v>
      </c>
      <c r="T143" s="42">
        <f t="shared" ca="1" si="58"/>
        <v>3398458.5180000002</v>
      </c>
      <c r="U143" s="42">
        <f t="shared" ca="1" si="73"/>
        <v>38984.585180000002</v>
      </c>
      <c r="V143" s="42">
        <f t="shared" ca="1" si="59"/>
        <v>360</v>
      </c>
      <c r="W143" s="42">
        <f t="shared" ca="1" si="60"/>
        <v>45</v>
      </c>
      <c r="X143" s="43">
        <f t="shared" ca="1" si="74"/>
        <v>25488.438885</v>
      </c>
      <c r="Y143" s="60">
        <f t="shared" ca="1" si="75"/>
        <v>0.16769288690085515</v>
      </c>
      <c r="Z143" s="58">
        <f t="shared" ca="1" si="76"/>
        <v>1</v>
      </c>
      <c r="AA143" s="54">
        <f t="shared" ca="1" si="61"/>
        <v>10</v>
      </c>
      <c r="AB143" s="42">
        <f t="shared" ca="1" si="62"/>
        <v>3670335.1994400006</v>
      </c>
      <c r="AC143" s="42">
        <f t="shared" ca="1" si="77"/>
        <v>41703.351994400007</v>
      </c>
      <c r="AD143" s="42">
        <f t="shared" ca="1" si="63"/>
        <v>400</v>
      </c>
      <c r="AE143" s="42">
        <f t="shared" ca="1" si="64"/>
        <v>45</v>
      </c>
      <c r="AF143" s="43">
        <f t="shared" ca="1" si="78"/>
        <v>27527.513995800004</v>
      </c>
      <c r="AG143">
        <f t="shared" ca="1" si="79"/>
        <v>0.69753395736757917</v>
      </c>
      <c r="AH143" s="53">
        <f t="shared" ca="1" si="80"/>
        <v>1</v>
      </c>
      <c r="AI143" s="54">
        <f t="shared" ca="1" si="65"/>
        <v>11</v>
      </c>
      <c r="AJ143" s="42">
        <f t="shared" ca="1" si="66"/>
        <v>3963962.0153952008</v>
      </c>
      <c r="AK143" s="42">
        <f t="shared" ca="1" si="81"/>
        <v>44639.620153952012</v>
      </c>
      <c r="AL143" s="42">
        <f t="shared" ca="1" si="67"/>
        <v>440</v>
      </c>
      <c r="AM143" s="42">
        <f t="shared" ca="1" si="68"/>
        <v>45</v>
      </c>
      <c r="AN143" s="43">
        <f t="shared" ca="1" si="82"/>
        <v>29729.715115464005</v>
      </c>
      <c r="AO143" s="41">
        <f t="shared" ca="1" si="69"/>
        <v>125327.55732835201</v>
      </c>
      <c r="AP143" s="42">
        <f t="shared" ca="1" si="69"/>
        <v>1200</v>
      </c>
      <c r="AQ143" s="42">
        <f t="shared" ca="1" si="69"/>
        <v>135</v>
      </c>
      <c r="AR143" s="42">
        <f t="shared" ca="1" si="69"/>
        <v>82745.667996264005</v>
      </c>
      <c r="AS143" s="42">
        <f t="shared" ca="1" si="70"/>
        <v>6000</v>
      </c>
      <c r="AT143" s="43">
        <f t="shared" ca="1" si="83"/>
        <v>5000</v>
      </c>
      <c r="AU143" s="48">
        <f t="shared" ca="1" si="84"/>
        <v>30246.889332088002</v>
      </c>
    </row>
    <row r="144" spans="10:47" x14ac:dyDescent="0.35">
      <c r="J144" s="4" t="s">
        <v>175</v>
      </c>
      <c r="K144" s="9">
        <v>5</v>
      </c>
      <c r="L144" s="9">
        <v>2</v>
      </c>
      <c r="M144" s="11">
        <v>0.03</v>
      </c>
      <c r="N144" s="12">
        <v>3</v>
      </c>
      <c r="O144" s="9">
        <v>4</v>
      </c>
      <c r="P144" s="57">
        <v>3177643.55</v>
      </c>
      <c r="Q144" s="53">
        <f t="shared" ca="1" si="71"/>
        <v>0.6043695624838662</v>
      </c>
      <c r="R144" s="58">
        <f t="shared" ca="1" si="72"/>
        <v>1</v>
      </c>
      <c r="S144" s="54">
        <f t="shared" ca="1" si="57"/>
        <v>4</v>
      </c>
      <c r="T144" s="42">
        <f t="shared" ca="1" si="58"/>
        <v>3431855.034</v>
      </c>
      <c r="U144" s="42">
        <f t="shared" ca="1" si="73"/>
        <v>39318.550340000002</v>
      </c>
      <c r="V144" s="42">
        <f t="shared" ca="1" si="59"/>
        <v>160</v>
      </c>
      <c r="W144" s="42">
        <f t="shared" ca="1" si="60"/>
        <v>0</v>
      </c>
      <c r="X144" s="43">
        <f t="shared" ca="1" si="74"/>
        <v>25738.912754999998</v>
      </c>
      <c r="Y144" s="60">
        <f t="shared" ca="1" si="75"/>
        <v>0.85626888570376525</v>
      </c>
      <c r="Z144" s="58">
        <f t="shared" ca="1" si="76"/>
        <v>1</v>
      </c>
      <c r="AA144" s="54">
        <f t="shared" ca="1" si="61"/>
        <v>4</v>
      </c>
      <c r="AB144" s="42">
        <f t="shared" ca="1" si="62"/>
        <v>3706403.4367200001</v>
      </c>
      <c r="AC144" s="42">
        <f t="shared" ca="1" si="77"/>
        <v>42064.034367200002</v>
      </c>
      <c r="AD144" s="42">
        <f t="shared" ca="1" si="63"/>
        <v>160</v>
      </c>
      <c r="AE144" s="42">
        <f t="shared" ca="1" si="64"/>
        <v>0</v>
      </c>
      <c r="AF144" s="43">
        <f t="shared" ca="1" si="78"/>
        <v>27798.025775400001</v>
      </c>
      <c r="AG144">
        <f t="shared" ca="1" si="79"/>
        <v>0.10702391232871733</v>
      </c>
      <c r="AH144" s="53">
        <f t="shared" ca="1" si="80"/>
        <v>1</v>
      </c>
      <c r="AI144" s="54">
        <f t="shared" ca="1" si="65"/>
        <v>4</v>
      </c>
      <c r="AJ144" s="42">
        <f t="shared" ca="1" si="66"/>
        <v>4002915.7116576005</v>
      </c>
      <c r="AK144" s="42">
        <f t="shared" ca="1" si="81"/>
        <v>45029.157116576003</v>
      </c>
      <c r="AL144" s="42">
        <f t="shared" ca="1" si="67"/>
        <v>160</v>
      </c>
      <c r="AM144" s="42">
        <f t="shared" ca="1" si="68"/>
        <v>0</v>
      </c>
      <c r="AN144" s="43">
        <f t="shared" ca="1" si="82"/>
        <v>30021.867837432001</v>
      </c>
      <c r="AO144" s="41">
        <f t="shared" ca="1" si="69"/>
        <v>126411.741823776</v>
      </c>
      <c r="AP144" s="42">
        <f t="shared" ca="1" si="69"/>
        <v>480</v>
      </c>
      <c r="AQ144" s="42">
        <f t="shared" ca="1" si="69"/>
        <v>0</v>
      </c>
      <c r="AR144" s="42">
        <f t="shared" ca="1" si="69"/>
        <v>83558.806367832003</v>
      </c>
      <c r="AS144" s="42">
        <f t="shared" ca="1" si="70"/>
        <v>6000</v>
      </c>
      <c r="AT144" s="43">
        <f t="shared" ca="1" si="83"/>
        <v>5000</v>
      </c>
      <c r="AU144" s="48">
        <f t="shared" ca="1" si="84"/>
        <v>31372.935455943996</v>
      </c>
    </row>
    <row r="145" spans="10:47" x14ac:dyDescent="0.35">
      <c r="J145" s="4" t="s">
        <v>176</v>
      </c>
      <c r="K145" s="9">
        <v>4</v>
      </c>
      <c r="L145" s="9">
        <v>2</v>
      </c>
      <c r="M145" s="11">
        <v>0.02</v>
      </c>
      <c r="N145" s="12">
        <v>3</v>
      </c>
      <c r="O145" s="9">
        <v>8</v>
      </c>
      <c r="P145" s="57">
        <v>476645.77</v>
      </c>
      <c r="Q145" s="53">
        <f t="shared" ca="1" si="71"/>
        <v>0.50798887397905701</v>
      </c>
      <c r="R145" s="58">
        <f t="shared" ca="1" si="72"/>
        <v>1</v>
      </c>
      <c r="S145" s="54">
        <f t="shared" ca="1" si="57"/>
        <v>9</v>
      </c>
      <c r="T145" s="42">
        <f t="shared" ca="1" si="58"/>
        <v>514777.43160000007</v>
      </c>
      <c r="U145" s="42">
        <f t="shared" ca="1" si="73"/>
        <v>10147.774316000001</v>
      </c>
      <c r="V145" s="42">
        <f t="shared" ca="1" si="59"/>
        <v>360</v>
      </c>
      <c r="W145" s="42">
        <f t="shared" ca="1" si="60"/>
        <v>45</v>
      </c>
      <c r="X145" s="43">
        <f t="shared" ca="1" si="74"/>
        <v>2573.8871580000005</v>
      </c>
      <c r="Y145" s="60">
        <f t="shared" ca="1" si="75"/>
        <v>0.62000132606066782</v>
      </c>
      <c r="Z145" s="58">
        <f t="shared" ca="1" si="76"/>
        <v>1</v>
      </c>
      <c r="AA145" s="54">
        <f t="shared" ca="1" si="61"/>
        <v>10</v>
      </c>
      <c r="AB145" s="42">
        <f t="shared" ca="1" si="62"/>
        <v>555959.62612800009</v>
      </c>
      <c r="AC145" s="42">
        <f t="shared" ca="1" si="77"/>
        <v>10559.596261280001</v>
      </c>
      <c r="AD145" s="42">
        <f t="shared" ca="1" si="63"/>
        <v>400</v>
      </c>
      <c r="AE145" s="42">
        <f t="shared" ca="1" si="64"/>
        <v>45</v>
      </c>
      <c r="AF145" s="43">
        <f t="shared" ca="1" si="78"/>
        <v>2779.7981306400011</v>
      </c>
      <c r="AG145">
        <f t="shared" ca="1" si="79"/>
        <v>0.122114659615704</v>
      </c>
      <c r="AH145" s="53">
        <f t="shared" ca="1" si="80"/>
        <v>1</v>
      </c>
      <c r="AI145" s="54">
        <f t="shared" ca="1" si="65"/>
        <v>11</v>
      </c>
      <c r="AJ145" s="42">
        <f t="shared" ca="1" si="66"/>
        <v>600436.39621824014</v>
      </c>
      <c r="AK145" s="42">
        <f t="shared" ca="1" si="81"/>
        <v>11004.3639621824</v>
      </c>
      <c r="AL145" s="42">
        <f t="shared" ca="1" si="67"/>
        <v>440</v>
      </c>
      <c r="AM145" s="42">
        <f t="shared" ca="1" si="68"/>
        <v>45</v>
      </c>
      <c r="AN145" s="43">
        <f t="shared" ca="1" si="82"/>
        <v>3002.1819810912007</v>
      </c>
      <c r="AO145" s="41">
        <f t="shared" ca="1" si="69"/>
        <v>31711.734539462406</v>
      </c>
      <c r="AP145" s="42">
        <f t="shared" ca="1" si="69"/>
        <v>1200</v>
      </c>
      <c r="AQ145" s="42">
        <f t="shared" ca="1" si="69"/>
        <v>135</v>
      </c>
      <c r="AR145" s="42">
        <f t="shared" ca="1" si="69"/>
        <v>8355.8672697312031</v>
      </c>
      <c r="AS145" s="42">
        <f t="shared" ca="1" si="70"/>
        <v>6000</v>
      </c>
      <c r="AT145" s="43">
        <f t="shared" ca="1" si="83"/>
        <v>5000</v>
      </c>
      <c r="AU145" s="48">
        <f t="shared" ca="1" si="84"/>
        <v>11020.867269731203</v>
      </c>
    </row>
    <row r="146" spans="10:47" x14ac:dyDescent="0.35">
      <c r="J146" s="4" t="s">
        <v>177</v>
      </c>
      <c r="K146" s="9">
        <v>2</v>
      </c>
      <c r="L146" s="9">
        <v>2</v>
      </c>
      <c r="M146" s="11">
        <v>5.0000000000000001E-3</v>
      </c>
      <c r="N146" s="12">
        <v>3</v>
      </c>
      <c r="O146" s="9">
        <v>3</v>
      </c>
      <c r="P146" s="57">
        <v>2277375.06</v>
      </c>
      <c r="Q146" s="53">
        <f t="shared" ca="1" si="71"/>
        <v>4.6582959135282542E-2</v>
      </c>
      <c r="R146" s="58">
        <f t="shared" ca="1" si="72"/>
        <v>0</v>
      </c>
      <c r="S146" s="54">
        <f t="shared" ca="1" si="57"/>
        <v>0</v>
      </c>
      <c r="T146" s="42">
        <f t="shared" ca="1" si="58"/>
        <v>0</v>
      </c>
      <c r="U146" s="42">
        <f t="shared" ca="1" si="73"/>
        <v>0</v>
      </c>
      <c r="V146" s="42">
        <f t="shared" ca="1" si="59"/>
        <v>0</v>
      </c>
      <c r="W146" s="42">
        <f t="shared" ca="1" si="60"/>
        <v>0</v>
      </c>
      <c r="X146" s="43">
        <f t="shared" ca="1" si="74"/>
        <v>0</v>
      </c>
      <c r="Y146" s="60">
        <f t="shared" ca="1" si="75"/>
        <v>0.38908728827362216</v>
      </c>
      <c r="Z146" s="58">
        <f t="shared" ca="1" si="76"/>
        <v>0</v>
      </c>
      <c r="AA146" s="54">
        <f t="shared" ca="1" si="61"/>
        <v>0</v>
      </c>
      <c r="AB146" s="42">
        <f t="shared" ca="1" si="62"/>
        <v>0</v>
      </c>
      <c r="AC146" s="42">
        <f t="shared" ca="1" si="77"/>
        <v>0</v>
      </c>
      <c r="AD146" s="42">
        <f t="shared" ca="1" si="63"/>
        <v>0</v>
      </c>
      <c r="AE146" s="42">
        <f t="shared" ca="1" si="64"/>
        <v>0</v>
      </c>
      <c r="AF146" s="43">
        <f t="shared" ca="1" si="78"/>
        <v>0</v>
      </c>
      <c r="AG146">
        <f t="shared" ca="1" si="79"/>
        <v>0.49130039488072585</v>
      </c>
      <c r="AH146" s="53">
        <f t="shared" ca="1" si="80"/>
        <v>0</v>
      </c>
      <c r="AI146" s="54">
        <f t="shared" ca="1" si="65"/>
        <v>0</v>
      </c>
      <c r="AJ146" s="42">
        <f t="shared" ca="1" si="66"/>
        <v>0</v>
      </c>
      <c r="AK146" s="42">
        <f t="shared" ca="1" si="81"/>
        <v>0</v>
      </c>
      <c r="AL146" s="42">
        <f t="shared" ca="1" si="67"/>
        <v>0</v>
      </c>
      <c r="AM146" s="42">
        <f t="shared" ca="1" si="68"/>
        <v>0</v>
      </c>
      <c r="AN146" s="43">
        <f t="shared" ca="1" si="82"/>
        <v>0</v>
      </c>
      <c r="AO146" s="41">
        <f t="shared" ca="1" si="69"/>
        <v>0</v>
      </c>
      <c r="AP146" s="42">
        <f t="shared" ca="1" si="69"/>
        <v>0</v>
      </c>
      <c r="AQ146" s="42">
        <f t="shared" ca="1" si="69"/>
        <v>0</v>
      </c>
      <c r="AR146" s="42">
        <f t="shared" ca="1" si="69"/>
        <v>0</v>
      </c>
      <c r="AS146" s="42">
        <f t="shared" ca="1" si="70"/>
        <v>0</v>
      </c>
      <c r="AT146" s="43">
        <f t="shared" ca="1" si="83"/>
        <v>0</v>
      </c>
      <c r="AU146" s="48">
        <f t="shared" ca="1" si="84"/>
        <v>0</v>
      </c>
    </row>
    <row r="147" spans="10:47" x14ac:dyDescent="0.35">
      <c r="J147" s="4" t="s">
        <v>178</v>
      </c>
      <c r="K147" s="9">
        <v>5</v>
      </c>
      <c r="L147" s="9">
        <v>2</v>
      </c>
      <c r="M147" s="11">
        <v>0.03</v>
      </c>
      <c r="N147" s="12">
        <v>3</v>
      </c>
      <c r="O147" s="9">
        <v>58</v>
      </c>
      <c r="P147" s="57">
        <v>179842.77</v>
      </c>
      <c r="Q147" s="53">
        <f t="shared" ca="1" si="71"/>
        <v>0.43353449065522132</v>
      </c>
      <c r="R147" s="58">
        <f t="shared" ca="1" si="72"/>
        <v>1</v>
      </c>
      <c r="S147" s="54">
        <f t="shared" ca="1" si="57"/>
        <v>64</v>
      </c>
      <c r="T147" s="42">
        <f t="shared" ca="1" si="58"/>
        <v>194230.19159999999</v>
      </c>
      <c r="U147" s="42">
        <f t="shared" ca="1" si="73"/>
        <v>6942.3019160000003</v>
      </c>
      <c r="V147" s="42">
        <f t="shared" ca="1" si="59"/>
        <v>2560</v>
      </c>
      <c r="W147" s="42">
        <f t="shared" ca="1" si="60"/>
        <v>270</v>
      </c>
      <c r="X147" s="43">
        <f t="shared" ca="1" si="74"/>
        <v>1456.726437</v>
      </c>
      <c r="Y147" s="60">
        <f t="shared" ca="1" si="75"/>
        <v>0.82383386459047925</v>
      </c>
      <c r="Z147" s="58">
        <f t="shared" ca="1" si="76"/>
        <v>1</v>
      </c>
      <c r="AA147" s="54">
        <f t="shared" ca="1" si="61"/>
        <v>70</v>
      </c>
      <c r="AB147" s="42">
        <f t="shared" ca="1" si="62"/>
        <v>209768.60692799999</v>
      </c>
      <c r="AC147" s="42">
        <f t="shared" ca="1" si="77"/>
        <v>7097.6860692800001</v>
      </c>
      <c r="AD147" s="42">
        <f t="shared" ca="1" si="63"/>
        <v>2800</v>
      </c>
      <c r="AE147" s="42">
        <f t="shared" ca="1" si="64"/>
        <v>270</v>
      </c>
      <c r="AF147" s="43">
        <f t="shared" ca="1" si="78"/>
        <v>1573.2645519599998</v>
      </c>
      <c r="AG147">
        <f t="shared" ca="1" si="79"/>
        <v>0.68545165985815537</v>
      </c>
      <c r="AH147" s="53">
        <f t="shared" ca="1" si="80"/>
        <v>1</v>
      </c>
      <c r="AI147" s="54">
        <f t="shared" ca="1" si="65"/>
        <v>77</v>
      </c>
      <c r="AJ147" s="42">
        <f t="shared" ca="1" si="66"/>
        <v>226550.09548223999</v>
      </c>
      <c r="AK147" s="42">
        <f t="shared" ca="1" si="81"/>
        <v>7265.5009548224007</v>
      </c>
      <c r="AL147" s="42">
        <f t="shared" ca="1" si="67"/>
        <v>3080</v>
      </c>
      <c r="AM147" s="42">
        <f t="shared" ca="1" si="68"/>
        <v>315</v>
      </c>
      <c r="AN147" s="43">
        <f t="shared" ca="1" si="82"/>
        <v>1699.1257161167998</v>
      </c>
      <c r="AO147" s="41">
        <f t="shared" ca="1" si="69"/>
        <v>21305.488940102401</v>
      </c>
      <c r="AP147" s="42">
        <f t="shared" ca="1" si="69"/>
        <v>8440</v>
      </c>
      <c r="AQ147" s="42">
        <f t="shared" ca="1" si="69"/>
        <v>855</v>
      </c>
      <c r="AR147" s="42">
        <f t="shared" ca="1" si="69"/>
        <v>4729.1167050767999</v>
      </c>
      <c r="AS147" s="42">
        <f t="shared" ca="1" si="70"/>
        <v>6000</v>
      </c>
      <c r="AT147" s="43">
        <f t="shared" ca="1" si="83"/>
        <v>5000</v>
      </c>
      <c r="AU147" s="48">
        <f t="shared" ca="1" si="84"/>
        <v>-3718.627764974397</v>
      </c>
    </row>
    <row r="148" spans="10:47" x14ac:dyDescent="0.35">
      <c r="J148" s="4" t="s">
        <v>179</v>
      </c>
      <c r="K148" s="9">
        <v>5</v>
      </c>
      <c r="L148" s="9">
        <v>1</v>
      </c>
      <c r="M148" s="11">
        <v>0.03</v>
      </c>
      <c r="N148" s="12">
        <v>3</v>
      </c>
      <c r="O148" s="9">
        <v>21</v>
      </c>
      <c r="P148" s="57">
        <v>104853.52</v>
      </c>
      <c r="Q148" s="53">
        <f t="shared" ca="1" si="71"/>
        <v>0.64539508590967087</v>
      </c>
      <c r="R148" s="58">
        <f t="shared" ca="1" si="72"/>
        <v>1</v>
      </c>
      <c r="S148" s="54">
        <f t="shared" ca="1" si="57"/>
        <v>23</v>
      </c>
      <c r="T148" s="42">
        <f t="shared" ca="1" si="58"/>
        <v>113241.80160000001</v>
      </c>
      <c r="U148" s="42">
        <f t="shared" ca="1" si="73"/>
        <v>6132.4180159999996</v>
      </c>
      <c r="V148" s="42">
        <f t="shared" ca="1" si="59"/>
        <v>920</v>
      </c>
      <c r="W148" s="42">
        <f t="shared" ca="1" si="60"/>
        <v>90</v>
      </c>
      <c r="X148" s="43">
        <f t="shared" ca="1" si="74"/>
        <v>849.31351200000006</v>
      </c>
      <c r="Y148" s="60">
        <f t="shared" ca="1" si="75"/>
        <v>9.0321769372139205E-2</v>
      </c>
      <c r="Z148" s="58">
        <f t="shared" ca="1" si="76"/>
        <v>0</v>
      </c>
      <c r="AA148" s="54">
        <f t="shared" ca="1" si="61"/>
        <v>0</v>
      </c>
      <c r="AB148" s="42">
        <f t="shared" ca="1" si="62"/>
        <v>0</v>
      </c>
      <c r="AC148" s="42">
        <f t="shared" ca="1" si="77"/>
        <v>0</v>
      </c>
      <c r="AD148" s="42">
        <f t="shared" ca="1" si="63"/>
        <v>0</v>
      </c>
      <c r="AE148" s="42">
        <f t="shared" ca="1" si="64"/>
        <v>0</v>
      </c>
      <c r="AF148" s="43">
        <f t="shared" ca="1" si="78"/>
        <v>0</v>
      </c>
      <c r="AG148">
        <f t="shared" ca="1" si="79"/>
        <v>0.30404540083005527</v>
      </c>
      <c r="AH148" s="53">
        <f t="shared" ca="1" si="80"/>
        <v>0</v>
      </c>
      <c r="AI148" s="54">
        <f t="shared" ca="1" si="65"/>
        <v>0</v>
      </c>
      <c r="AJ148" s="42">
        <f t="shared" ca="1" si="66"/>
        <v>0</v>
      </c>
      <c r="AK148" s="42">
        <f t="shared" ca="1" si="81"/>
        <v>0</v>
      </c>
      <c r="AL148" s="42">
        <f t="shared" ca="1" si="67"/>
        <v>0</v>
      </c>
      <c r="AM148" s="42">
        <f t="shared" ca="1" si="68"/>
        <v>0</v>
      </c>
      <c r="AN148" s="43">
        <f t="shared" ca="1" si="82"/>
        <v>0</v>
      </c>
      <c r="AO148" s="41">
        <f t="shared" ca="1" si="69"/>
        <v>6132.4180159999996</v>
      </c>
      <c r="AP148" s="42">
        <f t="shared" ca="1" si="69"/>
        <v>920</v>
      </c>
      <c r="AQ148" s="42">
        <f t="shared" ca="1" si="69"/>
        <v>90</v>
      </c>
      <c r="AR148" s="42">
        <f t="shared" ca="1" si="69"/>
        <v>849.31351200000006</v>
      </c>
      <c r="AS148" s="42">
        <f t="shared" ca="1" si="70"/>
        <v>1500</v>
      </c>
      <c r="AT148" s="43">
        <f t="shared" ca="1" si="83"/>
        <v>2000</v>
      </c>
      <c r="AU148" s="48">
        <f t="shared" ca="1" si="84"/>
        <v>773.104503999999</v>
      </c>
    </row>
    <row r="149" spans="10:47" x14ac:dyDescent="0.35">
      <c r="J149" s="4" t="s">
        <v>180</v>
      </c>
      <c r="K149" s="9">
        <v>4</v>
      </c>
      <c r="L149" s="9">
        <v>2</v>
      </c>
      <c r="M149" s="11">
        <v>0.02</v>
      </c>
      <c r="N149" s="12">
        <v>3</v>
      </c>
      <c r="O149" s="9">
        <v>4</v>
      </c>
      <c r="P149" s="57">
        <v>2537626</v>
      </c>
      <c r="Q149" s="53">
        <f t="shared" ca="1" si="71"/>
        <v>0.94156352348163663</v>
      </c>
      <c r="R149" s="58">
        <f t="shared" ca="1" si="72"/>
        <v>1</v>
      </c>
      <c r="S149" s="54">
        <f t="shared" ca="1" si="57"/>
        <v>4</v>
      </c>
      <c r="T149" s="42">
        <f t="shared" ca="1" si="58"/>
        <v>2740636.08</v>
      </c>
      <c r="U149" s="42">
        <f t="shared" ca="1" si="73"/>
        <v>32406.360800000002</v>
      </c>
      <c r="V149" s="42">
        <f t="shared" ca="1" si="59"/>
        <v>160</v>
      </c>
      <c r="W149" s="42">
        <f t="shared" ca="1" si="60"/>
        <v>0</v>
      </c>
      <c r="X149" s="43">
        <f t="shared" ca="1" si="74"/>
        <v>13703.180400000003</v>
      </c>
      <c r="Y149" s="60">
        <f t="shared" ca="1" si="75"/>
        <v>0.38541545710604985</v>
      </c>
      <c r="Z149" s="58">
        <f t="shared" ca="1" si="76"/>
        <v>1</v>
      </c>
      <c r="AA149" s="54">
        <f t="shared" ca="1" si="61"/>
        <v>4</v>
      </c>
      <c r="AB149" s="42">
        <f t="shared" ca="1" si="62"/>
        <v>2959886.9664000003</v>
      </c>
      <c r="AC149" s="42">
        <f t="shared" ca="1" si="77"/>
        <v>34598.869663999998</v>
      </c>
      <c r="AD149" s="42">
        <f t="shared" ca="1" si="63"/>
        <v>160</v>
      </c>
      <c r="AE149" s="42">
        <f t="shared" ca="1" si="64"/>
        <v>0</v>
      </c>
      <c r="AF149" s="43">
        <f t="shared" ca="1" si="78"/>
        <v>14799.434832000001</v>
      </c>
      <c r="AG149">
        <f t="shared" ca="1" si="79"/>
        <v>0.1833640526110436</v>
      </c>
      <c r="AH149" s="53">
        <f t="shared" ca="1" si="80"/>
        <v>1</v>
      </c>
      <c r="AI149" s="54">
        <f t="shared" ca="1" si="65"/>
        <v>4</v>
      </c>
      <c r="AJ149" s="42">
        <f t="shared" ca="1" si="66"/>
        <v>3196677.9237120007</v>
      </c>
      <c r="AK149" s="42">
        <f t="shared" ca="1" si="81"/>
        <v>36966.779237120005</v>
      </c>
      <c r="AL149" s="42">
        <f t="shared" ca="1" si="67"/>
        <v>160</v>
      </c>
      <c r="AM149" s="42">
        <f t="shared" ca="1" si="68"/>
        <v>0</v>
      </c>
      <c r="AN149" s="43">
        <f t="shared" ca="1" si="82"/>
        <v>15983.389618560004</v>
      </c>
      <c r="AO149" s="41">
        <f t="shared" ca="1" si="69"/>
        <v>103972.00970112</v>
      </c>
      <c r="AP149" s="42">
        <f t="shared" ca="1" si="69"/>
        <v>480</v>
      </c>
      <c r="AQ149" s="42">
        <f t="shared" ca="1" si="69"/>
        <v>0</v>
      </c>
      <c r="AR149" s="42">
        <f t="shared" ca="1" si="69"/>
        <v>44486.004850560006</v>
      </c>
      <c r="AS149" s="42">
        <f t="shared" ca="1" si="70"/>
        <v>6000</v>
      </c>
      <c r="AT149" s="43">
        <f t="shared" ca="1" si="83"/>
        <v>5000</v>
      </c>
      <c r="AU149" s="48">
        <f t="shared" ca="1" si="84"/>
        <v>48006.004850559992</v>
      </c>
    </row>
    <row r="150" spans="10:47" x14ac:dyDescent="0.35">
      <c r="J150" s="4" t="s">
        <v>181</v>
      </c>
      <c r="K150" s="9">
        <v>5</v>
      </c>
      <c r="L150" s="9">
        <v>3</v>
      </c>
      <c r="M150" s="11">
        <v>0.03</v>
      </c>
      <c r="N150" s="12">
        <v>3</v>
      </c>
      <c r="O150" s="9">
        <v>3</v>
      </c>
      <c r="P150" s="57">
        <v>2337.11</v>
      </c>
      <c r="Q150" s="53">
        <f t="shared" ca="1" si="71"/>
        <v>0.282906986002324</v>
      </c>
      <c r="R150" s="58">
        <f t="shared" ca="1" si="72"/>
        <v>1</v>
      </c>
      <c r="S150" s="54">
        <f t="shared" ca="1" si="57"/>
        <v>3</v>
      </c>
      <c r="T150" s="42">
        <f t="shared" ca="1" si="58"/>
        <v>2524.0788000000002</v>
      </c>
      <c r="U150" s="42">
        <f t="shared" ca="1" si="73"/>
        <v>5025.2407880000001</v>
      </c>
      <c r="V150" s="42">
        <f t="shared" ca="1" si="59"/>
        <v>120</v>
      </c>
      <c r="W150" s="42">
        <f t="shared" ca="1" si="60"/>
        <v>0</v>
      </c>
      <c r="X150" s="43">
        <f t="shared" ca="1" si="74"/>
        <v>18.930591</v>
      </c>
      <c r="Y150" s="60">
        <f t="shared" ca="1" si="75"/>
        <v>0.54430507959882901</v>
      </c>
      <c r="Z150" s="58">
        <f t="shared" ca="1" si="76"/>
        <v>1</v>
      </c>
      <c r="AA150" s="54">
        <f t="shared" ca="1" si="61"/>
        <v>3</v>
      </c>
      <c r="AB150" s="42">
        <f t="shared" ca="1" si="62"/>
        <v>2726.0051040000003</v>
      </c>
      <c r="AC150" s="42">
        <f t="shared" ca="1" si="77"/>
        <v>5027.2600510399998</v>
      </c>
      <c r="AD150" s="42">
        <f t="shared" ca="1" si="63"/>
        <v>120</v>
      </c>
      <c r="AE150" s="42">
        <f t="shared" ca="1" si="64"/>
        <v>0</v>
      </c>
      <c r="AF150" s="43">
        <f t="shared" ca="1" si="78"/>
        <v>20.445038280000002</v>
      </c>
      <c r="AG150">
        <f t="shared" ca="1" si="79"/>
        <v>0.12912607472168669</v>
      </c>
      <c r="AH150" s="53">
        <f t="shared" ca="1" si="80"/>
        <v>1</v>
      </c>
      <c r="AI150" s="54">
        <f t="shared" ca="1" si="65"/>
        <v>3</v>
      </c>
      <c r="AJ150" s="42">
        <f t="shared" ca="1" si="66"/>
        <v>2944.0855123200004</v>
      </c>
      <c r="AK150" s="42">
        <f t="shared" ca="1" si="81"/>
        <v>5029.4408551232</v>
      </c>
      <c r="AL150" s="42">
        <f t="shared" ca="1" si="67"/>
        <v>120</v>
      </c>
      <c r="AM150" s="42">
        <f t="shared" ca="1" si="68"/>
        <v>0</v>
      </c>
      <c r="AN150" s="43">
        <f t="shared" ca="1" si="82"/>
        <v>22.080641342400003</v>
      </c>
      <c r="AO150" s="41">
        <f t="shared" ca="1" si="69"/>
        <v>15081.941694163201</v>
      </c>
      <c r="AP150" s="42">
        <f t="shared" ca="1" si="69"/>
        <v>360</v>
      </c>
      <c r="AQ150" s="42">
        <f t="shared" ca="1" si="69"/>
        <v>0</v>
      </c>
      <c r="AR150" s="42">
        <f t="shared" ca="1" si="69"/>
        <v>61.456270622400005</v>
      </c>
      <c r="AS150" s="42">
        <f t="shared" ca="1" si="70"/>
        <v>9000</v>
      </c>
      <c r="AT150" s="43">
        <f t="shared" ca="1" si="83"/>
        <v>7000</v>
      </c>
      <c r="AU150" s="48">
        <f t="shared" ca="1" si="84"/>
        <v>-1339.5145764592016</v>
      </c>
    </row>
    <row r="151" spans="10:47" x14ac:dyDescent="0.35">
      <c r="J151" s="4" t="s">
        <v>182</v>
      </c>
      <c r="K151" s="9">
        <v>3</v>
      </c>
      <c r="L151" s="9">
        <v>1</v>
      </c>
      <c r="M151" s="11">
        <v>0.01</v>
      </c>
      <c r="N151" s="12">
        <v>3</v>
      </c>
      <c r="O151" s="9">
        <v>6</v>
      </c>
      <c r="P151" s="57">
        <v>1441552.48</v>
      </c>
      <c r="Q151" s="53">
        <f t="shared" ca="1" si="71"/>
        <v>0.31941323588424042</v>
      </c>
      <c r="R151" s="58">
        <f t="shared" ca="1" si="72"/>
        <v>1</v>
      </c>
      <c r="S151" s="54">
        <f t="shared" ca="1" si="57"/>
        <v>7</v>
      </c>
      <c r="T151" s="42">
        <f t="shared" ca="1" si="58"/>
        <v>1556876.6784000001</v>
      </c>
      <c r="U151" s="42">
        <f t="shared" ca="1" si="73"/>
        <v>20568.766783999999</v>
      </c>
      <c r="V151" s="42">
        <f t="shared" ca="1" si="59"/>
        <v>280</v>
      </c>
      <c r="W151" s="42">
        <f t="shared" ca="1" si="60"/>
        <v>45</v>
      </c>
      <c r="X151" s="43">
        <f t="shared" ca="1" si="74"/>
        <v>3892.1916960000003</v>
      </c>
      <c r="Y151" s="60">
        <f t="shared" ca="1" si="75"/>
        <v>4.9040492689640391E-3</v>
      </c>
      <c r="Z151" s="58">
        <f t="shared" ca="1" si="76"/>
        <v>0</v>
      </c>
      <c r="AA151" s="54">
        <f t="shared" ca="1" si="61"/>
        <v>0</v>
      </c>
      <c r="AB151" s="42">
        <f t="shared" ca="1" si="62"/>
        <v>0</v>
      </c>
      <c r="AC151" s="42">
        <f t="shared" ca="1" si="77"/>
        <v>0</v>
      </c>
      <c r="AD151" s="42">
        <f t="shared" ca="1" si="63"/>
        <v>0</v>
      </c>
      <c r="AE151" s="42">
        <f t="shared" ca="1" si="64"/>
        <v>0</v>
      </c>
      <c r="AF151" s="43">
        <f t="shared" ca="1" si="78"/>
        <v>0</v>
      </c>
      <c r="AG151">
        <f t="shared" ca="1" si="79"/>
        <v>0.17959099537766454</v>
      </c>
      <c r="AH151" s="53">
        <f t="shared" ca="1" si="80"/>
        <v>0</v>
      </c>
      <c r="AI151" s="54">
        <f t="shared" ca="1" si="65"/>
        <v>0</v>
      </c>
      <c r="AJ151" s="42">
        <f t="shared" ca="1" si="66"/>
        <v>0</v>
      </c>
      <c r="AK151" s="42">
        <f t="shared" ca="1" si="81"/>
        <v>0</v>
      </c>
      <c r="AL151" s="42">
        <f t="shared" ca="1" si="67"/>
        <v>0</v>
      </c>
      <c r="AM151" s="42">
        <f t="shared" ca="1" si="68"/>
        <v>0</v>
      </c>
      <c r="AN151" s="43">
        <f t="shared" ca="1" si="82"/>
        <v>0</v>
      </c>
      <c r="AO151" s="41">
        <f t="shared" ca="1" si="69"/>
        <v>20568.766783999999</v>
      </c>
      <c r="AP151" s="42">
        <f t="shared" ca="1" si="69"/>
        <v>280</v>
      </c>
      <c r="AQ151" s="42">
        <f t="shared" ca="1" si="69"/>
        <v>45</v>
      </c>
      <c r="AR151" s="42">
        <f t="shared" ca="1" si="69"/>
        <v>3892.1916960000003</v>
      </c>
      <c r="AS151" s="42">
        <f t="shared" ca="1" si="70"/>
        <v>1500</v>
      </c>
      <c r="AT151" s="43">
        <f t="shared" ca="1" si="83"/>
        <v>2000</v>
      </c>
      <c r="AU151" s="48">
        <f t="shared" ca="1" si="84"/>
        <v>12851.575088</v>
      </c>
    </row>
    <row r="152" spans="10:47" x14ac:dyDescent="0.35">
      <c r="J152" s="4" t="s">
        <v>183</v>
      </c>
      <c r="K152" s="9">
        <v>5</v>
      </c>
      <c r="L152" s="9">
        <v>3</v>
      </c>
      <c r="M152" s="11">
        <v>0.03</v>
      </c>
      <c r="N152" s="12">
        <v>3</v>
      </c>
      <c r="O152" s="9">
        <v>1</v>
      </c>
      <c r="P152" s="57">
        <v>173202.36</v>
      </c>
      <c r="Q152" s="53">
        <f t="shared" ca="1" si="71"/>
        <v>0.39763697322143898</v>
      </c>
      <c r="R152" s="58">
        <f t="shared" ca="1" si="72"/>
        <v>1</v>
      </c>
      <c r="S152" s="54">
        <f t="shared" ca="1" si="57"/>
        <v>1</v>
      </c>
      <c r="T152" s="42">
        <f t="shared" ca="1" si="58"/>
        <v>187058.54879999999</v>
      </c>
      <c r="U152" s="42">
        <f t="shared" ca="1" si="73"/>
        <v>6870.5854879999997</v>
      </c>
      <c r="V152" s="42">
        <f t="shared" ca="1" si="59"/>
        <v>40</v>
      </c>
      <c r="W152" s="42">
        <f t="shared" ca="1" si="60"/>
        <v>0</v>
      </c>
      <c r="X152" s="43">
        <f t="shared" ca="1" si="74"/>
        <v>1402.9391159999998</v>
      </c>
      <c r="Y152" s="60">
        <f t="shared" ca="1" si="75"/>
        <v>0.67456261452479949</v>
      </c>
      <c r="Z152" s="58">
        <f t="shared" ca="1" si="76"/>
        <v>1</v>
      </c>
      <c r="AA152" s="54">
        <f t="shared" ca="1" si="61"/>
        <v>1</v>
      </c>
      <c r="AB152" s="42">
        <f t="shared" ca="1" si="62"/>
        <v>202023.23270399999</v>
      </c>
      <c r="AC152" s="42">
        <f t="shared" ca="1" si="77"/>
        <v>7020.2323270400002</v>
      </c>
      <c r="AD152" s="42">
        <f t="shared" ca="1" si="63"/>
        <v>40</v>
      </c>
      <c r="AE152" s="42">
        <f t="shared" ca="1" si="64"/>
        <v>0</v>
      </c>
      <c r="AF152" s="43">
        <f t="shared" ca="1" si="78"/>
        <v>1515.1742452799999</v>
      </c>
      <c r="AG152">
        <f t="shared" ca="1" si="79"/>
        <v>0.70597803330339093</v>
      </c>
      <c r="AH152" s="53">
        <f t="shared" ca="1" si="80"/>
        <v>1</v>
      </c>
      <c r="AI152" s="54">
        <f t="shared" ca="1" si="65"/>
        <v>1</v>
      </c>
      <c r="AJ152" s="42">
        <f t="shared" ca="1" si="66"/>
        <v>218185.09132032</v>
      </c>
      <c r="AK152" s="42">
        <f t="shared" ca="1" si="81"/>
        <v>7181.8509132031995</v>
      </c>
      <c r="AL152" s="42">
        <f t="shared" ca="1" si="67"/>
        <v>40</v>
      </c>
      <c r="AM152" s="42">
        <f t="shared" ca="1" si="68"/>
        <v>0</v>
      </c>
      <c r="AN152" s="43">
        <f t="shared" ca="1" si="82"/>
        <v>1636.3881849023999</v>
      </c>
      <c r="AO152" s="41">
        <f t="shared" ca="1" si="69"/>
        <v>21072.668728243199</v>
      </c>
      <c r="AP152" s="42">
        <f t="shared" ca="1" si="69"/>
        <v>120</v>
      </c>
      <c r="AQ152" s="42">
        <f t="shared" ca="1" si="69"/>
        <v>0</v>
      </c>
      <c r="AR152" s="42">
        <f t="shared" ca="1" si="69"/>
        <v>4554.5015461823996</v>
      </c>
      <c r="AS152" s="42">
        <f t="shared" ca="1" si="70"/>
        <v>9000</v>
      </c>
      <c r="AT152" s="43">
        <f t="shared" ca="1" si="83"/>
        <v>7000</v>
      </c>
      <c r="AU152" s="48">
        <f t="shared" ca="1" si="84"/>
        <v>398.16718206079895</v>
      </c>
    </row>
    <row r="153" spans="10:47" x14ac:dyDescent="0.35">
      <c r="J153" s="4" t="s">
        <v>184</v>
      </c>
      <c r="K153" s="9">
        <v>3</v>
      </c>
      <c r="L153" s="9">
        <v>2</v>
      </c>
      <c r="M153" s="11">
        <v>0.01</v>
      </c>
      <c r="N153" s="12">
        <v>3</v>
      </c>
      <c r="O153" s="9">
        <v>2</v>
      </c>
      <c r="P153" s="57">
        <v>2783702.65</v>
      </c>
      <c r="Q153" s="53">
        <f t="shared" ca="1" si="71"/>
        <v>0.36553949932851892</v>
      </c>
      <c r="R153" s="58">
        <f t="shared" ca="1" si="72"/>
        <v>1</v>
      </c>
      <c r="S153" s="54">
        <f t="shared" ca="1" si="57"/>
        <v>2</v>
      </c>
      <c r="T153" s="42">
        <f t="shared" ca="1" si="58"/>
        <v>3006398.8620000002</v>
      </c>
      <c r="U153" s="42">
        <f t="shared" ca="1" si="73"/>
        <v>35063.988620000004</v>
      </c>
      <c r="V153" s="42">
        <f t="shared" ca="1" si="59"/>
        <v>80</v>
      </c>
      <c r="W153" s="42">
        <f t="shared" ca="1" si="60"/>
        <v>0</v>
      </c>
      <c r="X153" s="43">
        <f t="shared" ca="1" si="74"/>
        <v>7515.9971550000009</v>
      </c>
      <c r="Y153" s="60">
        <f t="shared" ca="1" si="75"/>
        <v>0.45773635426815784</v>
      </c>
      <c r="Z153" s="58">
        <f t="shared" ca="1" si="76"/>
        <v>1</v>
      </c>
      <c r="AA153" s="54">
        <f t="shared" ca="1" si="61"/>
        <v>2</v>
      </c>
      <c r="AB153" s="42">
        <f t="shared" ca="1" si="62"/>
        <v>3246910.7709600003</v>
      </c>
      <c r="AC153" s="42">
        <f t="shared" ca="1" si="77"/>
        <v>37469.107709600008</v>
      </c>
      <c r="AD153" s="42">
        <f t="shared" ca="1" si="63"/>
        <v>80</v>
      </c>
      <c r="AE153" s="42">
        <f t="shared" ca="1" si="64"/>
        <v>0</v>
      </c>
      <c r="AF153" s="43">
        <f t="shared" ca="1" si="78"/>
        <v>8117.2769274000011</v>
      </c>
      <c r="AG153">
        <f t="shared" ca="1" si="79"/>
        <v>0.43831956297818331</v>
      </c>
      <c r="AH153" s="53">
        <f t="shared" ca="1" si="80"/>
        <v>1</v>
      </c>
      <c r="AI153" s="54">
        <f t="shared" ca="1" si="65"/>
        <v>2</v>
      </c>
      <c r="AJ153" s="42">
        <f t="shared" ca="1" si="66"/>
        <v>3506663.6326368004</v>
      </c>
      <c r="AK153" s="42">
        <f t="shared" ca="1" si="81"/>
        <v>40066.636326368003</v>
      </c>
      <c r="AL153" s="42">
        <f t="shared" ca="1" si="67"/>
        <v>80</v>
      </c>
      <c r="AM153" s="42">
        <f t="shared" ca="1" si="68"/>
        <v>0</v>
      </c>
      <c r="AN153" s="43">
        <f t="shared" ca="1" si="82"/>
        <v>8766.6590815920008</v>
      </c>
      <c r="AO153" s="41">
        <f t="shared" ca="1" si="69"/>
        <v>112599.73265596801</v>
      </c>
      <c r="AP153" s="42">
        <f t="shared" ca="1" si="69"/>
        <v>240</v>
      </c>
      <c r="AQ153" s="42">
        <f t="shared" ca="1" si="69"/>
        <v>0</v>
      </c>
      <c r="AR153" s="42">
        <f t="shared" ca="1" si="69"/>
        <v>24399.933163992002</v>
      </c>
      <c r="AS153" s="42">
        <f t="shared" ca="1" si="70"/>
        <v>6000</v>
      </c>
      <c r="AT153" s="43">
        <f t="shared" ca="1" si="83"/>
        <v>5000</v>
      </c>
      <c r="AU153" s="48">
        <f t="shared" ca="1" si="84"/>
        <v>76959.799491976009</v>
      </c>
    </row>
    <row r="154" spans="10:47" x14ac:dyDescent="0.35">
      <c r="J154" s="4" t="s">
        <v>185</v>
      </c>
      <c r="K154" s="9">
        <v>5</v>
      </c>
      <c r="L154" s="9">
        <v>1</v>
      </c>
      <c r="M154" s="11">
        <v>0.03</v>
      </c>
      <c r="N154" s="12">
        <v>3</v>
      </c>
      <c r="O154" s="9">
        <v>61</v>
      </c>
      <c r="P154" s="57">
        <v>2529703.4700000002</v>
      </c>
      <c r="Q154" s="53">
        <f t="shared" ca="1" si="71"/>
        <v>0.60410391517173123</v>
      </c>
      <c r="R154" s="58">
        <f t="shared" ca="1" si="72"/>
        <v>1</v>
      </c>
      <c r="S154" s="54">
        <f t="shared" ca="1" si="57"/>
        <v>67</v>
      </c>
      <c r="T154" s="42">
        <f t="shared" ca="1" si="58"/>
        <v>2732079.7476000004</v>
      </c>
      <c r="U154" s="42">
        <f t="shared" ca="1" si="73"/>
        <v>32320.797476000003</v>
      </c>
      <c r="V154" s="42">
        <f t="shared" ca="1" si="59"/>
        <v>2680</v>
      </c>
      <c r="W154" s="42">
        <f t="shared" ca="1" si="60"/>
        <v>270</v>
      </c>
      <c r="X154" s="43">
        <f t="shared" ca="1" si="74"/>
        <v>20490.598107000002</v>
      </c>
      <c r="Y154" s="60">
        <f t="shared" ca="1" si="75"/>
        <v>0.56576453302735863</v>
      </c>
      <c r="Z154" s="58">
        <f t="shared" ca="1" si="76"/>
        <v>1</v>
      </c>
      <c r="AA154" s="54">
        <f t="shared" ca="1" si="61"/>
        <v>74</v>
      </c>
      <c r="AB154" s="42">
        <f t="shared" ca="1" si="62"/>
        <v>2950646.1274080006</v>
      </c>
      <c r="AC154" s="42">
        <f t="shared" ca="1" si="77"/>
        <v>34506.461274080008</v>
      </c>
      <c r="AD154" s="42">
        <f t="shared" ca="1" si="63"/>
        <v>2960</v>
      </c>
      <c r="AE154" s="42">
        <f t="shared" ca="1" si="64"/>
        <v>315</v>
      </c>
      <c r="AF154" s="43">
        <f t="shared" ca="1" si="78"/>
        <v>22129.845955560002</v>
      </c>
      <c r="AG154">
        <f t="shared" ca="1" si="79"/>
        <v>0.94618713773677698</v>
      </c>
      <c r="AH154" s="53">
        <f t="shared" ca="1" si="80"/>
        <v>1</v>
      </c>
      <c r="AI154" s="54">
        <f t="shared" ca="1" si="65"/>
        <v>81</v>
      </c>
      <c r="AJ154" s="42">
        <f t="shared" ca="1" si="66"/>
        <v>3186697.8176006409</v>
      </c>
      <c r="AK154" s="42">
        <f t="shared" ca="1" si="81"/>
        <v>36866.978176006407</v>
      </c>
      <c r="AL154" s="42">
        <f t="shared" ca="1" si="67"/>
        <v>3240</v>
      </c>
      <c r="AM154" s="42">
        <f t="shared" ca="1" si="68"/>
        <v>315</v>
      </c>
      <c r="AN154" s="43">
        <f t="shared" ca="1" si="82"/>
        <v>23900.233632004805</v>
      </c>
      <c r="AO154" s="41">
        <f t="shared" ca="1" si="69"/>
        <v>103694.23692608642</v>
      </c>
      <c r="AP154" s="42">
        <f t="shared" ca="1" si="69"/>
        <v>8880</v>
      </c>
      <c r="AQ154" s="42">
        <f t="shared" ca="1" si="69"/>
        <v>900</v>
      </c>
      <c r="AR154" s="42">
        <f t="shared" ca="1" si="69"/>
        <v>66520.677694564802</v>
      </c>
      <c r="AS154" s="42">
        <f t="shared" ca="1" si="70"/>
        <v>4500</v>
      </c>
      <c r="AT154" s="43">
        <f t="shared" ca="1" si="83"/>
        <v>2000</v>
      </c>
      <c r="AU154" s="48">
        <f t="shared" ca="1" si="84"/>
        <v>20893.55923152162</v>
      </c>
    </row>
    <row r="155" spans="10:47" x14ac:dyDescent="0.35">
      <c r="J155" s="4" t="s">
        <v>186</v>
      </c>
      <c r="K155" s="9">
        <v>3</v>
      </c>
      <c r="L155" s="9">
        <v>2</v>
      </c>
      <c r="M155" s="11">
        <v>0.01</v>
      </c>
      <c r="N155" s="12">
        <v>3</v>
      </c>
      <c r="O155" s="9">
        <v>43</v>
      </c>
      <c r="P155" s="57">
        <v>2457041.12</v>
      </c>
      <c r="Q155" s="53">
        <f t="shared" ca="1" si="71"/>
        <v>0.99428116006021838</v>
      </c>
      <c r="R155" s="58">
        <f t="shared" ca="1" si="72"/>
        <v>1</v>
      </c>
      <c r="S155" s="54">
        <f t="shared" ca="1" si="57"/>
        <v>47</v>
      </c>
      <c r="T155" s="42">
        <f t="shared" ca="1" si="58"/>
        <v>2653604.4096000004</v>
      </c>
      <c r="U155" s="42">
        <f t="shared" ca="1" si="73"/>
        <v>31536.044096000005</v>
      </c>
      <c r="V155" s="42">
        <f t="shared" ca="1" si="59"/>
        <v>1880</v>
      </c>
      <c r="W155" s="42">
        <f t="shared" ca="1" si="60"/>
        <v>180</v>
      </c>
      <c r="X155" s="43">
        <f t="shared" ca="1" si="74"/>
        <v>6634.0110240000022</v>
      </c>
      <c r="Y155" s="60">
        <f t="shared" ca="1" si="75"/>
        <v>0.78742787482469934</v>
      </c>
      <c r="Z155" s="58">
        <f t="shared" ca="1" si="76"/>
        <v>1</v>
      </c>
      <c r="AA155" s="54">
        <f t="shared" ca="1" si="61"/>
        <v>52</v>
      </c>
      <c r="AB155" s="42">
        <f t="shared" ca="1" si="62"/>
        <v>2865892.7623680006</v>
      </c>
      <c r="AC155" s="42">
        <f t="shared" ca="1" si="77"/>
        <v>33658.927623680007</v>
      </c>
      <c r="AD155" s="42">
        <f t="shared" ca="1" si="63"/>
        <v>2080</v>
      </c>
      <c r="AE155" s="42">
        <f t="shared" ca="1" si="64"/>
        <v>225</v>
      </c>
      <c r="AF155" s="43">
        <f t="shared" ca="1" si="78"/>
        <v>7164.7319059200017</v>
      </c>
      <c r="AG155">
        <f t="shared" ca="1" si="79"/>
        <v>0.9877163454117025</v>
      </c>
      <c r="AH155" s="53">
        <f t="shared" ca="1" si="80"/>
        <v>1</v>
      </c>
      <c r="AI155" s="54">
        <f t="shared" ca="1" si="65"/>
        <v>57</v>
      </c>
      <c r="AJ155" s="42">
        <f t="shared" ca="1" si="66"/>
        <v>3095164.1833574409</v>
      </c>
      <c r="AK155" s="42">
        <f t="shared" ca="1" si="81"/>
        <v>35951.641833574409</v>
      </c>
      <c r="AL155" s="42">
        <f t="shared" ca="1" si="67"/>
        <v>2280</v>
      </c>
      <c r="AM155" s="42">
        <f t="shared" ca="1" si="68"/>
        <v>225</v>
      </c>
      <c r="AN155" s="43">
        <f t="shared" ca="1" si="82"/>
        <v>7737.9104583936023</v>
      </c>
      <c r="AO155" s="41">
        <f t="shared" ca="1" si="69"/>
        <v>101146.61355325443</v>
      </c>
      <c r="AP155" s="42">
        <f t="shared" ca="1" si="69"/>
        <v>6240</v>
      </c>
      <c r="AQ155" s="42">
        <f t="shared" ca="1" si="69"/>
        <v>630</v>
      </c>
      <c r="AR155" s="42">
        <f t="shared" ca="1" si="69"/>
        <v>21536.653388313607</v>
      </c>
      <c r="AS155" s="42">
        <f t="shared" ca="1" si="70"/>
        <v>6000</v>
      </c>
      <c r="AT155" s="43">
        <f t="shared" ca="1" si="83"/>
        <v>5000</v>
      </c>
      <c r="AU155" s="48">
        <f t="shared" ca="1" si="84"/>
        <v>61739.960164940821</v>
      </c>
    </row>
    <row r="156" spans="10:47" x14ac:dyDescent="0.35">
      <c r="J156" s="4" t="s">
        <v>187</v>
      </c>
      <c r="K156" s="9">
        <v>3</v>
      </c>
      <c r="L156" s="9">
        <v>2</v>
      </c>
      <c r="M156" s="11">
        <v>0.01</v>
      </c>
      <c r="N156" s="12">
        <v>3</v>
      </c>
      <c r="O156" s="9">
        <v>1</v>
      </c>
      <c r="P156" s="57">
        <v>14455520.699999999</v>
      </c>
      <c r="Q156" s="53">
        <f t="shared" ca="1" si="71"/>
        <v>0.64982391658214256</v>
      </c>
      <c r="R156" s="58">
        <f t="shared" ca="1" si="72"/>
        <v>1</v>
      </c>
      <c r="S156" s="54">
        <f t="shared" ca="1" si="57"/>
        <v>1</v>
      </c>
      <c r="T156" s="42">
        <f t="shared" ca="1" si="58"/>
        <v>15611962.356000001</v>
      </c>
      <c r="U156" s="42">
        <f t="shared" ca="1" si="73"/>
        <v>161119.62356000001</v>
      </c>
      <c r="V156" s="42">
        <f t="shared" ca="1" si="59"/>
        <v>40</v>
      </c>
      <c r="W156" s="42">
        <f t="shared" ca="1" si="60"/>
        <v>0</v>
      </c>
      <c r="X156" s="43">
        <f t="shared" ca="1" si="74"/>
        <v>39029.905890000002</v>
      </c>
      <c r="Y156" s="60">
        <f t="shared" ca="1" si="75"/>
        <v>0.38719499614741815</v>
      </c>
      <c r="Z156" s="58">
        <f t="shared" ca="1" si="76"/>
        <v>1</v>
      </c>
      <c r="AA156" s="54">
        <f t="shared" ca="1" si="61"/>
        <v>1</v>
      </c>
      <c r="AB156" s="42">
        <f t="shared" ca="1" si="62"/>
        <v>16860919.34448</v>
      </c>
      <c r="AC156" s="42">
        <f t="shared" ca="1" si="77"/>
        <v>173609.19344480001</v>
      </c>
      <c r="AD156" s="42">
        <f t="shared" ca="1" si="63"/>
        <v>40</v>
      </c>
      <c r="AE156" s="42">
        <f t="shared" ca="1" si="64"/>
        <v>0</v>
      </c>
      <c r="AF156" s="43">
        <f t="shared" ca="1" si="78"/>
        <v>42152.298361200003</v>
      </c>
      <c r="AG156">
        <f t="shared" ca="1" si="79"/>
        <v>0.58043499727634595</v>
      </c>
      <c r="AH156" s="53">
        <f t="shared" ca="1" si="80"/>
        <v>1</v>
      </c>
      <c r="AI156" s="54">
        <f t="shared" ca="1" si="65"/>
        <v>1</v>
      </c>
      <c r="AJ156" s="42">
        <f t="shared" ca="1" si="66"/>
        <v>18209792.892038401</v>
      </c>
      <c r="AK156" s="42">
        <f t="shared" ca="1" si="81"/>
        <v>187097.928920384</v>
      </c>
      <c r="AL156" s="42">
        <f t="shared" ca="1" si="67"/>
        <v>40</v>
      </c>
      <c r="AM156" s="42">
        <f t="shared" ca="1" si="68"/>
        <v>0</v>
      </c>
      <c r="AN156" s="43">
        <f t="shared" ca="1" si="82"/>
        <v>45524.482230096</v>
      </c>
      <c r="AO156" s="41">
        <f t="shared" ca="1" si="69"/>
        <v>521826.74592518399</v>
      </c>
      <c r="AP156" s="42">
        <f t="shared" ca="1" si="69"/>
        <v>120</v>
      </c>
      <c r="AQ156" s="42">
        <f t="shared" ca="1" si="69"/>
        <v>0</v>
      </c>
      <c r="AR156" s="42">
        <f t="shared" ca="1" si="69"/>
        <v>126706.686481296</v>
      </c>
      <c r="AS156" s="42">
        <f t="shared" ca="1" si="70"/>
        <v>6000</v>
      </c>
      <c r="AT156" s="43">
        <f t="shared" ca="1" si="83"/>
        <v>5000</v>
      </c>
      <c r="AU156" s="48">
        <f t="shared" ca="1" si="84"/>
        <v>384000.05944388802</v>
      </c>
    </row>
    <row r="157" spans="10:47" x14ac:dyDescent="0.35">
      <c r="J157" s="4" t="s">
        <v>188</v>
      </c>
      <c r="K157" s="9">
        <v>5</v>
      </c>
      <c r="L157" s="9">
        <v>2</v>
      </c>
      <c r="M157" s="11">
        <v>0.03</v>
      </c>
      <c r="N157" s="12">
        <v>3</v>
      </c>
      <c r="O157" s="9">
        <v>97</v>
      </c>
      <c r="P157" s="57">
        <v>3012898.92</v>
      </c>
      <c r="Q157" s="53">
        <f t="shared" ca="1" si="71"/>
        <v>0.68592635074302832</v>
      </c>
      <c r="R157" s="58">
        <f t="shared" ca="1" si="72"/>
        <v>1</v>
      </c>
      <c r="S157" s="54">
        <f t="shared" ca="1" si="57"/>
        <v>107</v>
      </c>
      <c r="T157" s="42">
        <f t="shared" ca="1" si="58"/>
        <v>3253930.8336</v>
      </c>
      <c r="U157" s="42">
        <f t="shared" ca="1" si="73"/>
        <v>37539.308336000002</v>
      </c>
      <c r="V157" s="42">
        <f t="shared" ca="1" si="59"/>
        <v>4280</v>
      </c>
      <c r="W157" s="42">
        <f t="shared" ca="1" si="60"/>
        <v>450</v>
      </c>
      <c r="X157" s="43">
        <f t="shared" ca="1" si="74"/>
        <v>24404.481251999998</v>
      </c>
      <c r="Y157" s="60">
        <f t="shared" ca="1" si="75"/>
        <v>2.3654871665133581E-2</v>
      </c>
      <c r="Z157" s="58">
        <f t="shared" ca="1" si="76"/>
        <v>0</v>
      </c>
      <c r="AA157" s="54">
        <f t="shared" ca="1" si="61"/>
        <v>0</v>
      </c>
      <c r="AB157" s="42">
        <f t="shared" ca="1" si="62"/>
        <v>0</v>
      </c>
      <c r="AC157" s="42">
        <f t="shared" ca="1" si="77"/>
        <v>0</v>
      </c>
      <c r="AD157" s="42">
        <f t="shared" ca="1" si="63"/>
        <v>0</v>
      </c>
      <c r="AE157" s="42">
        <f t="shared" ca="1" si="64"/>
        <v>0</v>
      </c>
      <c r="AF157" s="43">
        <f t="shared" ca="1" si="78"/>
        <v>0</v>
      </c>
      <c r="AG157">
        <f t="shared" ca="1" si="79"/>
        <v>0.34728013731279683</v>
      </c>
      <c r="AH157" s="53">
        <f t="shared" ca="1" si="80"/>
        <v>0</v>
      </c>
      <c r="AI157" s="54">
        <f t="shared" ca="1" si="65"/>
        <v>0</v>
      </c>
      <c r="AJ157" s="42">
        <f t="shared" ca="1" si="66"/>
        <v>0</v>
      </c>
      <c r="AK157" s="42">
        <f t="shared" ca="1" si="81"/>
        <v>0</v>
      </c>
      <c r="AL157" s="42">
        <f t="shared" ca="1" si="67"/>
        <v>0</v>
      </c>
      <c r="AM157" s="42">
        <f t="shared" ca="1" si="68"/>
        <v>0</v>
      </c>
      <c r="AN157" s="43">
        <f t="shared" ca="1" si="82"/>
        <v>0</v>
      </c>
      <c r="AO157" s="41">
        <f t="shared" ca="1" si="69"/>
        <v>37539.308336000002</v>
      </c>
      <c r="AP157" s="42">
        <f t="shared" ca="1" si="69"/>
        <v>4280</v>
      </c>
      <c r="AQ157" s="42">
        <f t="shared" ca="1" si="69"/>
        <v>450</v>
      </c>
      <c r="AR157" s="42">
        <f t="shared" ca="1" si="69"/>
        <v>24404.481251999998</v>
      </c>
      <c r="AS157" s="42">
        <f t="shared" ca="1" si="70"/>
        <v>2000</v>
      </c>
      <c r="AT157" s="43">
        <f t="shared" ca="1" si="83"/>
        <v>5000</v>
      </c>
      <c r="AU157" s="48">
        <f t="shared" ca="1" si="84"/>
        <v>1404.8270840000041</v>
      </c>
    </row>
    <row r="158" spans="10:47" x14ac:dyDescent="0.35">
      <c r="J158" s="4" t="s">
        <v>189</v>
      </c>
      <c r="K158" s="9">
        <v>5</v>
      </c>
      <c r="L158" s="9">
        <v>1</v>
      </c>
      <c r="M158" s="11">
        <v>0.03</v>
      </c>
      <c r="N158" s="12">
        <v>3</v>
      </c>
      <c r="O158" s="9">
        <v>21</v>
      </c>
      <c r="P158" s="57">
        <v>1404858.31</v>
      </c>
      <c r="Q158" s="53">
        <f t="shared" ca="1" si="71"/>
        <v>0.86131336458502439</v>
      </c>
      <c r="R158" s="58">
        <f t="shared" ca="1" si="72"/>
        <v>1</v>
      </c>
      <c r="S158" s="54">
        <f t="shared" ca="1" si="57"/>
        <v>23</v>
      </c>
      <c r="T158" s="42">
        <f t="shared" ca="1" si="58"/>
        <v>1517246.9748000002</v>
      </c>
      <c r="U158" s="42">
        <f t="shared" ca="1" si="73"/>
        <v>20172.469748000003</v>
      </c>
      <c r="V158" s="42">
        <f t="shared" ca="1" si="59"/>
        <v>920</v>
      </c>
      <c r="W158" s="42">
        <f t="shared" ca="1" si="60"/>
        <v>90</v>
      </c>
      <c r="X158" s="43">
        <f t="shared" ca="1" si="74"/>
        <v>11379.352311000001</v>
      </c>
      <c r="Y158" s="60">
        <f t="shared" ca="1" si="75"/>
        <v>0.39232229376345551</v>
      </c>
      <c r="Z158" s="58">
        <f t="shared" ca="1" si="76"/>
        <v>1</v>
      </c>
      <c r="AA158" s="54">
        <f t="shared" ca="1" si="61"/>
        <v>25</v>
      </c>
      <c r="AB158" s="42">
        <f t="shared" ca="1" si="62"/>
        <v>1638626.7327840002</v>
      </c>
      <c r="AC158" s="42">
        <f t="shared" ca="1" si="77"/>
        <v>21386.267327840003</v>
      </c>
      <c r="AD158" s="42">
        <f t="shared" ca="1" si="63"/>
        <v>1000</v>
      </c>
      <c r="AE158" s="42">
        <f t="shared" ca="1" si="64"/>
        <v>90</v>
      </c>
      <c r="AF158" s="43">
        <f t="shared" ca="1" si="78"/>
        <v>12289.700495880001</v>
      </c>
      <c r="AG158">
        <f t="shared" ca="1" si="79"/>
        <v>0.77620511396235337</v>
      </c>
      <c r="AH158" s="53">
        <f t="shared" ca="1" si="80"/>
        <v>1</v>
      </c>
      <c r="AI158" s="54">
        <f t="shared" ca="1" si="65"/>
        <v>28</v>
      </c>
      <c r="AJ158" s="42">
        <f t="shared" ca="1" si="66"/>
        <v>1769716.8714067203</v>
      </c>
      <c r="AK158" s="42">
        <f t="shared" ca="1" si="81"/>
        <v>22697.168714067204</v>
      </c>
      <c r="AL158" s="42">
        <f t="shared" ca="1" si="67"/>
        <v>1120</v>
      </c>
      <c r="AM158" s="42">
        <f t="shared" ca="1" si="68"/>
        <v>135</v>
      </c>
      <c r="AN158" s="43">
        <f t="shared" ca="1" si="82"/>
        <v>13272.876535550402</v>
      </c>
      <c r="AO158" s="41">
        <f t="shared" ca="1" si="69"/>
        <v>64255.905789907207</v>
      </c>
      <c r="AP158" s="42">
        <f t="shared" ca="1" si="69"/>
        <v>3040</v>
      </c>
      <c r="AQ158" s="42">
        <f t="shared" ca="1" si="69"/>
        <v>315</v>
      </c>
      <c r="AR158" s="42">
        <f t="shared" ca="1" si="69"/>
        <v>36941.929342430405</v>
      </c>
      <c r="AS158" s="42">
        <f t="shared" ca="1" si="70"/>
        <v>4500</v>
      </c>
      <c r="AT158" s="43">
        <f t="shared" ca="1" si="83"/>
        <v>2000</v>
      </c>
      <c r="AU158" s="48">
        <f t="shared" ca="1" si="84"/>
        <v>17458.976447476802</v>
      </c>
    </row>
    <row r="159" spans="10:47" x14ac:dyDescent="0.35">
      <c r="J159" s="4" t="s">
        <v>190</v>
      </c>
      <c r="K159" s="9">
        <v>3</v>
      </c>
      <c r="L159" s="9">
        <v>1</v>
      </c>
      <c r="M159" s="11">
        <v>0.01</v>
      </c>
      <c r="N159" s="12">
        <v>3</v>
      </c>
      <c r="O159" s="9">
        <v>7</v>
      </c>
      <c r="P159" s="57">
        <v>129348.11</v>
      </c>
      <c r="Q159" s="53">
        <f t="shared" ca="1" si="71"/>
        <v>0.84713357232830833</v>
      </c>
      <c r="R159" s="58">
        <f t="shared" ca="1" si="72"/>
        <v>1</v>
      </c>
      <c r="S159" s="54">
        <f t="shared" ca="1" si="57"/>
        <v>8</v>
      </c>
      <c r="T159" s="42">
        <f t="shared" ca="1" si="58"/>
        <v>139695.95880000002</v>
      </c>
      <c r="U159" s="42">
        <f t="shared" ca="1" si="73"/>
        <v>6396.9595879999997</v>
      </c>
      <c r="V159" s="42">
        <f t="shared" ca="1" si="59"/>
        <v>320</v>
      </c>
      <c r="W159" s="42">
        <f t="shared" ca="1" si="60"/>
        <v>45</v>
      </c>
      <c r="X159" s="43">
        <f t="shared" ca="1" si="74"/>
        <v>349.2398970000001</v>
      </c>
      <c r="Y159" s="60">
        <f t="shared" ca="1" si="75"/>
        <v>0.81936074720696062</v>
      </c>
      <c r="Z159" s="58">
        <f t="shared" ca="1" si="76"/>
        <v>1</v>
      </c>
      <c r="AA159" s="54">
        <f t="shared" ca="1" si="61"/>
        <v>9</v>
      </c>
      <c r="AB159" s="42">
        <f t="shared" ca="1" si="62"/>
        <v>150871.63550400003</v>
      </c>
      <c r="AC159" s="42">
        <f t="shared" ca="1" si="77"/>
        <v>6508.7163550400001</v>
      </c>
      <c r="AD159" s="42">
        <f t="shared" ca="1" si="63"/>
        <v>360</v>
      </c>
      <c r="AE159" s="42">
        <f t="shared" ca="1" si="64"/>
        <v>45</v>
      </c>
      <c r="AF159" s="43">
        <f t="shared" ca="1" si="78"/>
        <v>377.17908876000007</v>
      </c>
      <c r="AG159">
        <f t="shared" ca="1" si="79"/>
        <v>0.89378087986143384</v>
      </c>
      <c r="AH159" s="53">
        <f t="shared" ca="1" si="80"/>
        <v>1</v>
      </c>
      <c r="AI159" s="54">
        <f t="shared" ca="1" si="65"/>
        <v>10</v>
      </c>
      <c r="AJ159" s="42">
        <f t="shared" ca="1" si="66"/>
        <v>162941.36634432003</v>
      </c>
      <c r="AK159" s="42">
        <f t="shared" ca="1" si="81"/>
        <v>6629.4136634432007</v>
      </c>
      <c r="AL159" s="42">
        <f t="shared" ca="1" si="67"/>
        <v>400</v>
      </c>
      <c r="AM159" s="42">
        <f t="shared" ca="1" si="68"/>
        <v>45</v>
      </c>
      <c r="AN159" s="43">
        <f t="shared" ca="1" si="82"/>
        <v>407.35341586080011</v>
      </c>
      <c r="AO159" s="41">
        <f t="shared" ca="1" si="69"/>
        <v>19535.089606483198</v>
      </c>
      <c r="AP159" s="42">
        <f t="shared" ca="1" si="69"/>
        <v>1080</v>
      </c>
      <c r="AQ159" s="42">
        <f t="shared" ca="1" si="69"/>
        <v>135</v>
      </c>
      <c r="AR159" s="42">
        <f t="shared" ca="1" si="69"/>
        <v>1133.7724016208003</v>
      </c>
      <c r="AS159" s="42">
        <f t="shared" ca="1" si="70"/>
        <v>4500</v>
      </c>
      <c r="AT159" s="43">
        <f t="shared" ca="1" si="83"/>
        <v>2000</v>
      </c>
      <c r="AU159" s="48">
        <f t="shared" ca="1" si="84"/>
        <v>10686.317204862396</v>
      </c>
    </row>
    <row r="160" spans="10:47" x14ac:dyDescent="0.35">
      <c r="J160" s="4" t="s">
        <v>191</v>
      </c>
      <c r="K160" s="9">
        <v>5</v>
      </c>
      <c r="L160" s="9">
        <v>1</v>
      </c>
      <c r="M160" s="11">
        <v>0.03</v>
      </c>
      <c r="N160" s="12">
        <v>3</v>
      </c>
      <c r="O160" s="9">
        <v>36</v>
      </c>
      <c r="P160" s="57">
        <v>777126.6</v>
      </c>
      <c r="Q160" s="53">
        <f t="shared" ca="1" si="71"/>
        <v>0.83941470940713514</v>
      </c>
      <c r="R160" s="58">
        <f t="shared" ca="1" si="72"/>
        <v>1</v>
      </c>
      <c r="S160" s="54">
        <f t="shared" ca="1" si="57"/>
        <v>40</v>
      </c>
      <c r="T160" s="42">
        <f t="shared" ca="1" si="58"/>
        <v>839296.728</v>
      </c>
      <c r="U160" s="42">
        <f t="shared" ca="1" si="73"/>
        <v>13392.967280000001</v>
      </c>
      <c r="V160" s="42">
        <f t="shared" ca="1" si="59"/>
        <v>1600</v>
      </c>
      <c r="W160" s="42">
        <f t="shared" ca="1" si="60"/>
        <v>180</v>
      </c>
      <c r="X160" s="43">
        <f t="shared" ca="1" si="74"/>
        <v>6294.7254599999987</v>
      </c>
      <c r="Y160" s="60">
        <f t="shared" ca="1" si="75"/>
        <v>0.47972812958705358</v>
      </c>
      <c r="Z160" s="58">
        <f t="shared" ca="1" si="76"/>
        <v>1</v>
      </c>
      <c r="AA160" s="54">
        <f t="shared" ca="1" si="61"/>
        <v>44</v>
      </c>
      <c r="AB160" s="42">
        <f t="shared" ca="1" si="62"/>
        <v>906440.4662400001</v>
      </c>
      <c r="AC160" s="42">
        <f t="shared" ca="1" si="77"/>
        <v>14064.404662400002</v>
      </c>
      <c r="AD160" s="42">
        <f t="shared" ca="1" si="63"/>
        <v>1760</v>
      </c>
      <c r="AE160" s="42">
        <f t="shared" ca="1" si="64"/>
        <v>180</v>
      </c>
      <c r="AF160" s="43">
        <f t="shared" ca="1" si="78"/>
        <v>6798.3034968000002</v>
      </c>
      <c r="AG160">
        <f t="shared" ca="1" si="79"/>
        <v>0.13556433405659019</v>
      </c>
      <c r="AH160" s="53">
        <f t="shared" ca="1" si="80"/>
        <v>1</v>
      </c>
      <c r="AI160" s="54">
        <f t="shared" ca="1" si="65"/>
        <v>48</v>
      </c>
      <c r="AJ160" s="42">
        <f t="shared" ca="1" si="66"/>
        <v>978955.70353920013</v>
      </c>
      <c r="AK160" s="42">
        <f t="shared" ca="1" si="81"/>
        <v>14789.557035392001</v>
      </c>
      <c r="AL160" s="42">
        <f t="shared" ca="1" si="67"/>
        <v>1920</v>
      </c>
      <c r="AM160" s="42">
        <f t="shared" ca="1" si="68"/>
        <v>180</v>
      </c>
      <c r="AN160" s="43">
        <f t="shared" ca="1" si="82"/>
        <v>7342.1677765440008</v>
      </c>
      <c r="AO160" s="41">
        <f t="shared" ca="1" si="69"/>
        <v>42246.928977792006</v>
      </c>
      <c r="AP160" s="42">
        <f t="shared" ca="1" si="69"/>
        <v>5280</v>
      </c>
      <c r="AQ160" s="42">
        <f t="shared" ca="1" si="69"/>
        <v>540</v>
      </c>
      <c r="AR160" s="42">
        <f t="shared" ca="1" si="69"/>
        <v>20435.196733344001</v>
      </c>
      <c r="AS160" s="42">
        <f t="shared" ca="1" si="70"/>
        <v>4500</v>
      </c>
      <c r="AT160" s="43">
        <f t="shared" ca="1" si="83"/>
        <v>2000</v>
      </c>
      <c r="AU160" s="48">
        <f t="shared" ca="1" si="84"/>
        <v>9491.7322444480051</v>
      </c>
    </row>
    <row r="161" spans="10:47" x14ac:dyDescent="0.35">
      <c r="J161" s="4" t="s">
        <v>192</v>
      </c>
      <c r="K161" s="9">
        <v>5</v>
      </c>
      <c r="L161" s="9">
        <v>1</v>
      </c>
      <c r="M161" s="11">
        <v>0.03</v>
      </c>
      <c r="N161" s="12">
        <v>3</v>
      </c>
      <c r="O161" s="9">
        <v>4</v>
      </c>
      <c r="P161" s="57">
        <v>796270.21</v>
      </c>
      <c r="Q161" s="53">
        <f t="shared" ca="1" si="71"/>
        <v>0.15198989510448258</v>
      </c>
      <c r="R161" s="58">
        <f t="shared" ca="1" si="72"/>
        <v>1</v>
      </c>
      <c r="S161" s="54">
        <f t="shared" ca="1" si="57"/>
        <v>4</v>
      </c>
      <c r="T161" s="42">
        <f t="shared" ca="1" si="58"/>
        <v>859971.82680000004</v>
      </c>
      <c r="U161" s="42">
        <f t="shared" ca="1" si="73"/>
        <v>13599.718268000001</v>
      </c>
      <c r="V161" s="42">
        <f t="shared" ca="1" si="59"/>
        <v>160</v>
      </c>
      <c r="W161" s="42">
        <f t="shared" ca="1" si="60"/>
        <v>0</v>
      </c>
      <c r="X161" s="43">
        <f t="shared" ca="1" si="74"/>
        <v>6449.7887010000004</v>
      </c>
      <c r="Y161" s="60">
        <f t="shared" ca="1" si="75"/>
        <v>0.61498542395806743</v>
      </c>
      <c r="Z161" s="58">
        <f t="shared" ca="1" si="76"/>
        <v>1</v>
      </c>
      <c r="AA161" s="54">
        <f t="shared" ca="1" si="61"/>
        <v>4</v>
      </c>
      <c r="AB161" s="42">
        <f t="shared" ca="1" si="62"/>
        <v>928769.57294400013</v>
      </c>
      <c r="AC161" s="42">
        <f t="shared" ca="1" si="77"/>
        <v>14287.695729440002</v>
      </c>
      <c r="AD161" s="42">
        <f t="shared" ca="1" si="63"/>
        <v>160</v>
      </c>
      <c r="AE161" s="42">
        <f t="shared" ca="1" si="64"/>
        <v>0</v>
      </c>
      <c r="AF161" s="43">
        <f t="shared" ca="1" si="78"/>
        <v>6965.7717970800004</v>
      </c>
      <c r="AG161">
        <f t="shared" ca="1" si="79"/>
        <v>0.88092057924749523</v>
      </c>
      <c r="AH161" s="53">
        <f t="shared" ca="1" si="80"/>
        <v>1</v>
      </c>
      <c r="AI161" s="54">
        <f t="shared" ca="1" si="65"/>
        <v>4</v>
      </c>
      <c r="AJ161" s="42">
        <f t="shared" ca="1" si="66"/>
        <v>1003071.1387795202</v>
      </c>
      <c r="AK161" s="42">
        <f t="shared" ca="1" si="81"/>
        <v>15030.711387795202</v>
      </c>
      <c r="AL161" s="42">
        <f t="shared" ca="1" si="67"/>
        <v>160</v>
      </c>
      <c r="AM161" s="42">
        <f t="shared" ca="1" si="68"/>
        <v>0</v>
      </c>
      <c r="AN161" s="43">
        <f t="shared" ca="1" si="82"/>
        <v>7523.0335408464007</v>
      </c>
      <c r="AO161" s="41">
        <f t="shared" ca="1" si="69"/>
        <v>42918.125385235209</v>
      </c>
      <c r="AP161" s="42">
        <f t="shared" ca="1" si="69"/>
        <v>480</v>
      </c>
      <c r="AQ161" s="42">
        <f t="shared" ca="1" si="69"/>
        <v>0</v>
      </c>
      <c r="AR161" s="42">
        <f t="shared" ca="1" si="69"/>
        <v>20938.594038926403</v>
      </c>
      <c r="AS161" s="42">
        <f t="shared" ca="1" si="70"/>
        <v>4500</v>
      </c>
      <c r="AT161" s="43">
        <f t="shared" ca="1" si="83"/>
        <v>2000</v>
      </c>
      <c r="AU161" s="48">
        <f t="shared" ca="1" si="84"/>
        <v>14999.531346308806</v>
      </c>
    </row>
    <row r="162" spans="10:47" x14ac:dyDescent="0.35">
      <c r="J162" s="4" t="s">
        <v>193</v>
      </c>
      <c r="K162" s="9">
        <v>5</v>
      </c>
      <c r="L162" s="9">
        <v>1</v>
      </c>
      <c r="M162" s="11">
        <v>0.03</v>
      </c>
      <c r="N162" s="12">
        <v>3</v>
      </c>
      <c r="O162" s="9">
        <v>2</v>
      </c>
      <c r="P162" s="57">
        <v>66810.58</v>
      </c>
      <c r="Q162" s="53">
        <f t="shared" ca="1" si="71"/>
        <v>0.23526809904215518</v>
      </c>
      <c r="R162" s="58">
        <f t="shared" ca="1" si="72"/>
        <v>1</v>
      </c>
      <c r="S162" s="54">
        <f t="shared" ca="1" si="57"/>
        <v>2</v>
      </c>
      <c r="T162" s="42">
        <f t="shared" ca="1" si="58"/>
        <v>72155.426400000011</v>
      </c>
      <c r="U162" s="42">
        <f t="shared" ca="1" si="73"/>
        <v>5721.5542640000003</v>
      </c>
      <c r="V162" s="42">
        <f t="shared" ca="1" si="59"/>
        <v>80</v>
      </c>
      <c r="W162" s="42">
        <f t="shared" ca="1" si="60"/>
        <v>0</v>
      </c>
      <c r="X162" s="43">
        <f t="shared" ca="1" si="74"/>
        <v>541.16569800000002</v>
      </c>
      <c r="Y162" s="60">
        <f t="shared" ca="1" si="75"/>
        <v>0.2495243347476096</v>
      </c>
      <c r="Z162" s="58">
        <f t="shared" ca="1" si="76"/>
        <v>1</v>
      </c>
      <c r="AA162" s="54">
        <f t="shared" ca="1" si="61"/>
        <v>2</v>
      </c>
      <c r="AB162" s="42">
        <f t="shared" ca="1" si="62"/>
        <v>77927.860512000014</v>
      </c>
      <c r="AC162" s="42">
        <f t="shared" ca="1" si="77"/>
        <v>5779.2786051200001</v>
      </c>
      <c r="AD162" s="42">
        <f t="shared" ca="1" si="63"/>
        <v>80</v>
      </c>
      <c r="AE162" s="42">
        <f t="shared" ca="1" si="64"/>
        <v>0</v>
      </c>
      <c r="AF162" s="43">
        <f t="shared" ca="1" si="78"/>
        <v>584.45895384000005</v>
      </c>
      <c r="AG162">
        <f t="shared" ca="1" si="79"/>
        <v>0.49358359165246901</v>
      </c>
      <c r="AH162" s="53">
        <f t="shared" ca="1" si="80"/>
        <v>1</v>
      </c>
      <c r="AI162" s="54">
        <f t="shared" ca="1" si="65"/>
        <v>2</v>
      </c>
      <c r="AJ162" s="42">
        <f t="shared" ca="1" si="66"/>
        <v>84162.089352960014</v>
      </c>
      <c r="AK162" s="42">
        <f t="shared" ca="1" si="81"/>
        <v>5841.6208935295999</v>
      </c>
      <c r="AL162" s="42">
        <f t="shared" ca="1" si="67"/>
        <v>80</v>
      </c>
      <c r="AM162" s="42">
        <f t="shared" ca="1" si="68"/>
        <v>0</v>
      </c>
      <c r="AN162" s="43">
        <f t="shared" ca="1" si="82"/>
        <v>631.21567014720006</v>
      </c>
      <c r="AO162" s="41">
        <f t="shared" ca="1" si="69"/>
        <v>17342.453762649602</v>
      </c>
      <c r="AP162" s="42">
        <f t="shared" ca="1" si="69"/>
        <v>240</v>
      </c>
      <c r="AQ162" s="42">
        <f t="shared" ca="1" si="69"/>
        <v>0</v>
      </c>
      <c r="AR162" s="42">
        <f t="shared" ca="1" si="69"/>
        <v>1756.8403219872</v>
      </c>
      <c r="AS162" s="42">
        <f t="shared" ca="1" si="70"/>
        <v>4500</v>
      </c>
      <c r="AT162" s="43">
        <f t="shared" ca="1" si="83"/>
        <v>2000</v>
      </c>
      <c r="AU162" s="48">
        <f t="shared" ca="1" si="84"/>
        <v>8845.6134406624024</v>
      </c>
    </row>
    <row r="163" spans="10:47" x14ac:dyDescent="0.35">
      <c r="J163" s="4" t="s">
        <v>194</v>
      </c>
      <c r="K163" s="9">
        <v>5</v>
      </c>
      <c r="L163" s="9">
        <v>1</v>
      </c>
      <c r="M163" s="11">
        <v>0.03</v>
      </c>
      <c r="N163" s="12">
        <v>3</v>
      </c>
      <c r="O163" s="9">
        <v>133</v>
      </c>
      <c r="P163" s="57">
        <v>490027.46</v>
      </c>
      <c r="Q163" s="53">
        <f t="shared" ca="1" si="71"/>
        <v>0.2555277963339192</v>
      </c>
      <c r="R163" s="58">
        <f t="shared" ca="1" si="72"/>
        <v>1</v>
      </c>
      <c r="S163" s="54">
        <f t="shared" ca="1" si="57"/>
        <v>146</v>
      </c>
      <c r="T163" s="42">
        <f t="shared" ca="1" si="58"/>
        <v>529229.65680000011</v>
      </c>
      <c r="U163" s="42">
        <f t="shared" ca="1" si="73"/>
        <v>10292.296568000002</v>
      </c>
      <c r="V163" s="42">
        <f t="shared" ca="1" si="59"/>
        <v>5840</v>
      </c>
      <c r="W163" s="42">
        <f t="shared" ca="1" si="60"/>
        <v>585</v>
      </c>
      <c r="X163" s="43">
        <f t="shared" ca="1" si="74"/>
        <v>3969.2224260000007</v>
      </c>
      <c r="Y163" s="60">
        <f t="shared" ca="1" si="75"/>
        <v>0.30599061065066835</v>
      </c>
      <c r="Z163" s="58">
        <f t="shared" ca="1" si="76"/>
        <v>1</v>
      </c>
      <c r="AA163" s="54">
        <f t="shared" ca="1" si="61"/>
        <v>161</v>
      </c>
      <c r="AB163" s="42">
        <f t="shared" ca="1" si="62"/>
        <v>571568.02934400016</v>
      </c>
      <c r="AC163" s="42">
        <f t="shared" ca="1" si="77"/>
        <v>10715.680293440002</v>
      </c>
      <c r="AD163" s="42">
        <f t="shared" ca="1" si="63"/>
        <v>6440</v>
      </c>
      <c r="AE163" s="42">
        <f t="shared" ca="1" si="64"/>
        <v>675</v>
      </c>
      <c r="AF163" s="43">
        <f t="shared" ca="1" si="78"/>
        <v>4286.7602200800011</v>
      </c>
      <c r="AG163">
        <f t="shared" ca="1" si="79"/>
        <v>0.88577031968317321</v>
      </c>
      <c r="AH163" s="53">
        <f t="shared" ca="1" si="80"/>
        <v>1</v>
      </c>
      <c r="AI163" s="54">
        <f t="shared" ca="1" si="65"/>
        <v>177</v>
      </c>
      <c r="AJ163" s="42">
        <f t="shared" ca="1" si="66"/>
        <v>617293.47169152019</v>
      </c>
      <c r="AK163" s="42">
        <f t="shared" ca="1" si="81"/>
        <v>11172.934716915202</v>
      </c>
      <c r="AL163" s="42">
        <f t="shared" ca="1" si="67"/>
        <v>7080</v>
      </c>
      <c r="AM163" s="42">
        <f t="shared" ca="1" si="68"/>
        <v>720</v>
      </c>
      <c r="AN163" s="43">
        <f t="shared" ca="1" si="82"/>
        <v>4629.7010376864009</v>
      </c>
      <c r="AO163" s="41">
        <f t="shared" ca="1" si="69"/>
        <v>32180.911578355208</v>
      </c>
      <c r="AP163" s="42">
        <f t="shared" ca="1" si="69"/>
        <v>19360</v>
      </c>
      <c r="AQ163" s="42">
        <f t="shared" ca="1" si="69"/>
        <v>1980</v>
      </c>
      <c r="AR163" s="42">
        <f t="shared" ca="1" si="69"/>
        <v>12885.683683766401</v>
      </c>
      <c r="AS163" s="42">
        <f t="shared" ca="1" si="70"/>
        <v>4500</v>
      </c>
      <c r="AT163" s="43">
        <f t="shared" ca="1" si="83"/>
        <v>2000</v>
      </c>
      <c r="AU163" s="48">
        <f t="shared" ca="1" si="84"/>
        <v>-8544.7721054111935</v>
      </c>
    </row>
    <row r="164" spans="10:47" x14ac:dyDescent="0.35">
      <c r="J164" s="4" t="s">
        <v>195</v>
      </c>
      <c r="K164" s="9">
        <v>5</v>
      </c>
      <c r="L164" s="9">
        <v>3</v>
      </c>
      <c r="M164" s="11">
        <v>0.03</v>
      </c>
      <c r="N164" s="12">
        <v>3</v>
      </c>
      <c r="O164" s="9">
        <v>2</v>
      </c>
      <c r="P164" s="57">
        <v>1141929.74</v>
      </c>
      <c r="Q164" s="53">
        <f t="shared" ca="1" si="71"/>
        <v>0.46221212682453061</v>
      </c>
      <c r="R164" s="58">
        <f t="shared" ca="1" si="72"/>
        <v>1</v>
      </c>
      <c r="S164" s="54">
        <f t="shared" ca="1" si="57"/>
        <v>2</v>
      </c>
      <c r="T164" s="42">
        <f t="shared" ca="1" si="58"/>
        <v>1233284.1192000001</v>
      </c>
      <c r="U164" s="42">
        <f t="shared" ca="1" si="73"/>
        <v>17332.841192</v>
      </c>
      <c r="V164" s="42">
        <f t="shared" ca="1" si="59"/>
        <v>80</v>
      </c>
      <c r="W164" s="42">
        <f t="shared" ca="1" si="60"/>
        <v>0</v>
      </c>
      <c r="X164" s="43">
        <f t="shared" ca="1" si="74"/>
        <v>9249.6308939999999</v>
      </c>
      <c r="Y164" s="60">
        <f t="shared" ca="1" si="75"/>
        <v>0.23368631344153312</v>
      </c>
      <c r="Z164" s="58">
        <f t="shared" ca="1" si="76"/>
        <v>1</v>
      </c>
      <c r="AA164" s="54">
        <f t="shared" ca="1" si="61"/>
        <v>2</v>
      </c>
      <c r="AB164" s="42">
        <f t="shared" ca="1" si="62"/>
        <v>1331946.8487360002</v>
      </c>
      <c r="AC164" s="42">
        <f t="shared" ca="1" si="77"/>
        <v>18319.468487360005</v>
      </c>
      <c r="AD164" s="42">
        <f t="shared" ca="1" si="63"/>
        <v>80</v>
      </c>
      <c r="AE164" s="42">
        <f t="shared" ca="1" si="64"/>
        <v>0</v>
      </c>
      <c r="AF164" s="43">
        <f t="shared" ca="1" si="78"/>
        <v>9989.6013655200022</v>
      </c>
      <c r="AG164">
        <f t="shared" ca="1" si="79"/>
        <v>0.34122456074793761</v>
      </c>
      <c r="AH164" s="53">
        <f t="shared" ca="1" si="80"/>
        <v>1</v>
      </c>
      <c r="AI164" s="54">
        <f t="shared" ca="1" si="65"/>
        <v>2</v>
      </c>
      <c r="AJ164" s="42">
        <f t="shared" ca="1" si="66"/>
        <v>1438502.5966348804</v>
      </c>
      <c r="AK164" s="42">
        <f t="shared" ca="1" si="81"/>
        <v>19385.025966348803</v>
      </c>
      <c r="AL164" s="42">
        <f t="shared" ca="1" si="67"/>
        <v>80</v>
      </c>
      <c r="AM164" s="42">
        <f t="shared" ca="1" si="68"/>
        <v>0</v>
      </c>
      <c r="AN164" s="43">
        <f t="shared" ca="1" si="82"/>
        <v>10788.769474761602</v>
      </c>
      <c r="AO164" s="41">
        <f t="shared" ca="1" si="69"/>
        <v>55037.335645708808</v>
      </c>
      <c r="AP164" s="42">
        <f t="shared" ca="1" si="69"/>
        <v>240</v>
      </c>
      <c r="AQ164" s="42">
        <f t="shared" ca="1" si="69"/>
        <v>0</v>
      </c>
      <c r="AR164" s="42">
        <f t="shared" ca="1" si="69"/>
        <v>30028.001734281606</v>
      </c>
      <c r="AS164" s="42">
        <f t="shared" ca="1" si="70"/>
        <v>9000</v>
      </c>
      <c r="AT164" s="43">
        <f t="shared" ca="1" si="83"/>
        <v>7000</v>
      </c>
      <c r="AU164" s="48">
        <f t="shared" ca="1" si="84"/>
        <v>8769.3339114272021</v>
      </c>
    </row>
    <row r="165" spans="10:47" x14ac:dyDescent="0.35">
      <c r="J165" s="4" t="s">
        <v>196</v>
      </c>
      <c r="K165" s="9">
        <v>5</v>
      </c>
      <c r="L165" s="9">
        <v>3</v>
      </c>
      <c r="M165" s="11">
        <v>0.03</v>
      </c>
      <c r="N165" s="12">
        <v>3</v>
      </c>
      <c r="O165" s="9">
        <v>2</v>
      </c>
      <c r="P165" s="57">
        <v>81140.36</v>
      </c>
      <c r="Q165" s="53">
        <f t="shared" ca="1" si="71"/>
        <v>4.3672887708499197E-2</v>
      </c>
      <c r="R165" s="58">
        <f t="shared" ca="1" si="72"/>
        <v>0</v>
      </c>
      <c r="S165" s="54">
        <f t="shared" ca="1" si="57"/>
        <v>0</v>
      </c>
      <c r="T165" s="42">
        <f t="shared" ca="1" si="58"/>
        <v>0</v>
      </c>
      <c r="U165" s="42">
        <f t="shared" ca="1" si="73"/>
        <v>0</v>
      </c>
      <c r="V165" s="42">
        <f t="shared" ca="1" si="59"/>
        <v>0</v>
      </c>
      <c r="W165" s="42">
        <f t="shared" ca="1" si="60"/>
        <v>0</v>
      </c>
      <c r="X165" s="43">
        <f t="shared" ca="1" si="74"/>
        <v>0</v>
      </c>
      <c r="Y165" s="60">
        <f t="shared" ca="1" si="75"/>
        <v>0.25634875901861076</v>
      </c>
      <c r="Z165" s="58">
        <f t="shared" ca="1" si="76"/>
        <v>0</v>
      </c>
      <c r="AA165" s="54">
        <f t="shared" ca="1" si="61"/>
        <v>0</v>
      </c>
      <c r="AB165" s="42">
        <f t="shared" ca="1" si="62"/>
        <v>0</v>
      </c>
      <c r="AC165" s="42">
        <f t="shared" ca="1" si="77"/>
        <v>0</v>
      </c>
      <c r="AD165" s="42">
        <f t="shared" ca="1" si="63"/>
        <v>0</v>
      </c>
      <c r="AE165" s="42">
        <f t="shared" ca="1" si="64"/>
        <v>0</v>
      </c>
      <c r="AF165" s="43">
        <f t="shared" ca="1" si="78"/>
        <v>0</v>
      </c>
      <c r="AG165">
        <f t="shared" ca="1" si="79"/>
        <v>0.84421994085712659</v>
      </c>
      <c r="AH165" s="53">
        <f t="shared" ca="1" si="80"/>
        <v>0</v>
      </c>
      <c r="AI165" s="54">
        <f t="shared" ca="1" si="65"/>
        <v>0</v>
      </c>
      <c r="AJ165" s="42">
        <f t="shared" ca="1" si="66"/>
        <v>0</v>
      </c>
      <c r="AK165" s="42">
        <f t="shared" ca="1" si="81"/>
        <v>0</v>
      </c>
      <c r="AL165" s="42">
        <f t="shared" ca="1" si="67"/>
        <v>0</v>
      </c>
      <c r="AM165" s="42">
        <f t="shared" ca="1" si="68"/>
        <v>0</v>
      </c>
      <c r="AN165" s="43">
        <f t="shared" ca="1" si="82"/>
        <v>0</v>
      </c>
      <c r="AO165" s="41">
        <f t="shared" ca="1" si="69"/>
        <v>0</v>
      </c>
      <c r="AP165" s="42">
        <f t="shared" ca="1" si="69"/>
        <v>0</v>
      </c>
      <c r="AQ165" s="42">
        <f t="shared" ca="1" si="69"/>
        <v>0</v>
      </c>
      <c r="AR165" s="42">
        <f t="shared" ca="1" si="69"/>
        <v>0</v>
      </c>
      <c r="AS165" s="42">
        <f t="shared" ca="1" si="70"/>
        <v>0</v>
      </c>
      <c r="AT165" s="43">
        <f t="shared" ca="1" si="83"/>
        <v>0</v>
      </c>
      <c r="AU165" s="48">
        <f t="shared" ca="1" si="84"/>
        <v>0</v>
      </c>
    </row>
    <row r="166" spans="10:47" x14ac:dyDescent="0.35">
      <c r="J166" s="4" t="s">
        <v>197</v>
      </c>
      <c r="K166" s="9">
        <v>5</v>
      </c>
      <c r="L166" s="9">
        <v>2</v>
      </c>
      <c r="M166" s="11">
        <v>0.03</v>
      </c>
      <c r="N166" s="12">
        <v>3</v>
      </c>
      <c r="O166" s="9">
        <v>1</v>
      </c>
      <c r="P166" s="57">
        <v>3423.83</v>
      </c>
      <c r="Q166" s="53">
        <f t="shared" ca="1" si="71"/>
        <v>0.48854234157481258</v>
      </c>
      <c r="R166" s="58">
        <f t="shared" ca="1" si="72"/>
        <v>1</v>
      </c>
      <c r="S166" s="54">
        <f t="shared" ca="1" si="57"/>
        <v>1</v>
      </c>
      <c r="T166" s="42">
        <f t="shared" ca="1" si="58"/>
        <v>3697.7364000000002</v>
      </c>
      <c r="U166" s="42">
        <f t="shared" ca="1" si="73"/>
        <v>5036.9773640000003</v>
      </c>
      <c r="V166" s="42">
        <f t="shared" ca="1" si="59"/>
        <v>40</v>
      </c>
      <c r="W166" s="42">
        <f t="shared" ca="1" si="60"/>
        <v>0</v>
      </c>
      <c r="X166" s="43">
        <f t="shared" ca="1" si="74"/>
        <v>27.733022999999999</v>
      </c>
      <c r="Y166" s="60">
        <f t="shared" ca="1" si="75"/>
        <v>0.36359646573444671</v>
      </c>
      <c r="Z166" s="58">
        <f t="shared" ca="1" si="76"/>
        <v>1</v>
      </c>
      <c r="AA166" s="54">
        <f t="shared" ca="1" si="61"/>
        <v>1</v>
      </c>
      <c r="AB166" s="42">
        <f t="shared" ca="1" si="62"/>
        <v>3993.5553120000004</v>
      </c>
      <c r="AC166" s="42">
        <f t="shared" ca="1" si="77"/>
        <v>5039.9355531199999</v>
      </c>
      <c r="AD166" s="42">
        <f t="shared" ca="1" si="63"/>
        <v>40</v>
      </c>
      <c r="AE166" s="42">
        <f t="shared" ca="1" si="64"/>
        <v>0</v>
      </c>
      <c r="AF166" s="43">
        <f t="shared" ca="1" si="78"/>
        <v>29.951664840000003</v>
      </c>
      <c r="AG166">
        <f t="shared" ca="1" si="79"/>
        <v>0.11964436191123029</v>
      </c>
      <c r="AH166" s="53">
        <f t="shared" ca="1" si="80"/>
        <v>1</v>
      </c>
      <c r="AI166" s="54">
        <f t="shared" ca="1" si="65"/>
        <v>1</v>
      </c>
      <c r="AJ166" s="42">
        <f t="shared" ca="1" si="66"/>
        <v>4313.0397369600005</v>
      </c>
      <c r="AK166" s="42">
        <f t="shared" ca="1" si="81"/>
        <v>5043.1303973696004</v>
      </c>
      <c r="AL166" s="42">
        <f t="shared" ca="1" si="67"/>
        <v>40</v>
      </c>
      <c r="AM166" s="42">
        <f t="shared" ca="1" si="68"/>
        <v>0</v>
      </c>
      <c r="AN166" s="43">
        <f t="shared" ca="1" si="82"/>
        <v>32.3477980272</v>
      </c>
      <c r="AO166" s="41">
        <f t="shared" ca="1" si="69"/>
        <v>15120.0433144896</v>
      </c>
      <c r="AP166" s="42">
        <f t="shared" ca="1" si="69"/>
        <v>120</v>
      </c>
      <c r="AQ166" s="42">
        <f t="shared" ca="1" si="69"/>
        <v>0</v>
      </c>
      <c r="AR166" s="42">
        <f t="shared" ca="1" si="69"/>
        <v>90.032485867200009</v>
      </c>
      <c r="AS166" s="42">
        <f t="shared" ca="1" si="70"/>
        <v>6000</v>
      </c>
      <c r="AT166" s="43">
        <f t="shared" ca="1" si="83"/>
        <v>5000</v>
      </c>
      <c r="AU166" s="48">
        <f t="shared" ca="1" si="84"/>
        <v>3910.0108286224004</v>
      </c>
    </row>
    <row r="167" spans="10:47" x14ac:dyDescent="0.35">
      <c r="J167" s="4" t="s">
        <v>198</v>
      </c>
      <c r="K167" s="9">
        <v>5</v>
      </c>
      <c r="L167" s="9">
        <v>3</v>
      </c>
      <c r="M167" s="11">
        <v>0.03</v>
      </c>
      <c r="N167" s="12">
        <v>3</v>
      </c>
      <c r="O167" s="9">
        <v>11</v>
      </c>
      <c r="P167" s="57">
        <v>10552739.24</v>
      </c>
      <c r="Q167" s="53">
        <f t="shared" ca="1" si="71"/>
        <v>0.82134168983363609</v>
      </c>
      <c r="R167" s="58">
        <f t="shared" ca="1" si="72"/>
        <v>1</v>
      </c>
      <c r="S167" s="54">
        <f t="shared" ca="1" si="57"/>
        <v>12</v>
      </c>
      <c r="T167" s="42">
        <f t="shared" ca="1" si="58"/>
        <v>11396958.3792</v>
      </c>
      <c r="U167" s="42">
        <f t="shared" ca="1" si="73"/>
        <v>118969.583792</v>
      </c>
      <c r="V167" s="42">
        <f t="shared" ca="1" si="59"/>
        <v>480</v>
      </c>
      <c r="W167" s="42">
        <f t="shared" ca="1" si="60"/>
        <v>45</v>
      </c>
      <c r="X167" s="43">
        <f t="shared" ca="1" si="74"/>
        <v>85477.187844</v>
      </c>
      <c r="Y167" s="60">
        <f t="shared" ca="1" si="75"/>
        <v>0.90645842426944068</v>
      </c>
      <c r="Z167" s="58">
        <f t="shared" ca="1" si="76"/>
        <v>1</v>
      </c>
      <c r="AA167" s="54">
        <f t="shared" ca="1" si="61"/>
        <v>13</v>
      </c>
      <c r="AB167" s="42">
        <f t="shared" ca="1" si="62"/>
        <v>12308715.049536001</v>
      </c>
      <c r="AC167" s="42">
        <f t="shared" ca="1" si="77"/>
        <v>128087.15049536001</v>
      </c>
      <c r="AD167" s="42">
        <f t="shared" ca="1" si="63"/>
        <v>520</v>
      </c>
      <c r="AE167" s="42">
        <f t="shared" ca="1" si="64"/>
        <v>45</v>
      </c>
      <c r="AF167" s="43">
        <f t="shared" ca="1" si="78"/>
        <v>92315.362871520003</v>
      </c>
      <c r="AG167">
        <f t="shared" ca="1" si="79"/>
        <v>0.63464491566215631</v>
      </c>
      <c r="AH167" s="53">
        <f t="shared" ca="1" si="80"/>
        <v>1</v>
      </c>
      <c r="AI167" s="54">
        <f t="shared" ca="1" si="65"/>
        <v>14</v>
      </c>
      <c r="AJ167" s="42">
        <f t="shared" ca="1" si="66"/>
        <v>13293412.253498882</v>
      </c>
      <c r="AK167" s="42">
        <f t="shared" ca="1" si="81"/>
        <v>137934.12253498883</v>
      </c>
      <c r="AL167" s="42">
        <f t="shared" ca="1" si="67"/>
        <v>560</v>
      </c>
      <c r="AM167" s="42">
        <f t="shared" ca="1" si="68"/>
        <v>45</v>
      </c>
      <c r="AN167" s="43">
        <f t="shared" ca="1" si="82"/>
        <v>99700.591901241613</v>
      </c>
      <c r="AO167" s="41">
        <f t="shared" ca="1" si="69"/>
        <v>384990.85682234884</v>
      </c>
      <c r="AP167" s="42">
        <f t="shared" ca="1" si="69"/>
        <v>1560</v>
      </c>
      <c r="AQ167" s="42">
        <f t="shared" ca="1" si="69"/>
        <v>135</v>
      </c>
      <c r="AR167" s="42">
        <f t="shared" ca="1" si="69"/>
        <v>277493.14261676162</v>
      </c>
      <c r="AS167" s="42">
        <f t="shared" ca="1" si="70"/>
        <v>9000</v>
      </c>
      <c r="AT167" s="43">
        <f t="shared" ca="1" si="83"/>
        <v>7000</v>
      </c>
      <c r="AU167" s="48">
        <f t="shared" ca="1" si="84"/>
        <v>89802.714205587225</v>
      </c>
    </row>
    <row r="168" spans="10:47" x14ac:dyDescent="0.35">
      <c r="J168" s="4" t="s">
        <v>199</v>
      </c>
      <c r="K168" s="9">
        <v>4</v>
      </c>
      <c r="L168" s="9">
        <v>2</v>
      </c>
      <c r="M168" s="11">
        <v>0.02</v>
      </c>
      <c r="N168" s="12">
        <v>3</v>
      </c>
      <c r="O168" s="9">
        <v>5</v>
      </c>
      <c r="P168" s="57">
        <v>2470646.1</v>
      </c>
      <c r="Q168" s="53">
        <f t="shared" ca="1" si="71"/>
        <v>0.99766691318221223</v>
      </c>
      <c r="R168" s="58">
        <f t="shared" ca="1" si="72"/>
        <v>1</v>
      </c>
      <c r="S168" s="54">
        <f t="shared" ca="1" si="57"/>
        <v>6</v>
      </c>
      <c r="T168" s="42">
        <f t="shared" ca="1" si="58"/>
        <v>2668297.7880000002</v>
      </c>
      <c r="U168" s="42">
        <f t="shared" ca="1" si="73"/>
        <v>31682.977880000002</v>
      </c>
      <c r="V168" s="42">
        <f t="shared" ca="1" si="59"/>
        <v>240</v>
      </c>
      <c r="W168" s="42">
        <f t="shared" ca="1" si="60"/>
        <v>45</v>
      </c>
      <c r="X168" s="43">
        <f t="shared" ca="1" si="74"/>
        <v>13341.488940000001</v>
      </c>
      <c r="Y168" s="60">
        <f t="shared" ca="1" si="75"/>
        <v>0.88685978393086717</v>
      </c>
      <c r="Z168" s="58">
        <f t="shared" ca="1" si="76"/>
        <v>1</v>
      </c>
      <c r="AA168" s="54">
        <f t="shared" ca="1" si="61"/>
        <v>7</v>
      </c>
      <c r="AB168" s="42">
        <f t="shared" ca="1" si="62"/>
        <v>2881761.6110400003</v>
      </c>
      <c r="AC168" s="42">
        <f t="shared" ca="1" si="77"/>
        <v>33817.616110400006</v>
      </c>
      <c r="AD168" s="42">
        <f t="shared" ca="1" si="63"/>
        <v>280</v>
      </c>
      <c r="AE168" s="42">
        <f t="shared" ca="1" si="64"/>
        <v>45</v>
      </c>
      <c r="AF168" s="43">
        <f t="shared" ca="1" si="78"/>
        <v>14408.808055200003</v>
      </c>
      <c r="AG168">
        <f t="shared" ca="1" si="79"/>
        <v>0.21494196261838205</v>
      </c>
      <c r="AH168" s="53">
        <f t="shared" ca="1" si="80"/>
        <v>1</v>
      </c>
      <c r="AI168" s="54">
        <f t="shared" ca="1" si="65"/>
        <v>8</v>
      </c>
      <c r="AJ168" s="42">
        <f t="shared" ca="1" si="66"/>
        <v>3112302.5399232004</v>
      </c>
      <c r="AK168" s="42">
        <f t="shared" ca="1" si="81"/>
        <v>36123.025399232007</v>
      </c>
      <c r="AL168" s="42">
        <f t="shared" ca="1" si="67"/>
        <v>320</v>
      </c>
      <c r="AM168" s="42">
        <f t="shared" ca="1" si="68"/>
        <v>45</v>
      </c>
      <c r="AN168" s="43">
        <f t="shared" ca="1" si="82"/>
        <v>15561.512699616002</v>
      </c>
      <c r="AO168" s="41">
        <f t="shared" ca="1" si="69"/>
        <v>101623.61938963202</v>
      </c>
      <c r="AP168" s="42">
        <f t="shared" ca="1" si="69"/>
        <v>840</v>
      </c>
      <c r="AQ168" s="42">
        <f t="shared" ca="1" si="69"/>
        <v>135</v>
      </c>
      <c r="AR168" s="42">
        <f t="shared" ca="1" si="69"/>
        <v>43311.809694816009</v>
      </c>
      <c r="AS168" s="42">
        <f t="shared" ca="1" si="70"/>
        <v>6000</v>
      </c>
      <c r="AT168" s="43">
        <f t="shared" ca="1" si="83"/>
        <v>5000</v>
      </c>
      <c r="AU168" s="48">
        <f t="shared" ca="1" si="84"/>
        <v>46336.809694816009</v>
      </c>
    </row>
    <row r="169" spans="10:47" x14ac:dyDescent="0.35">
      <c r="J169" s="4" t="s">
        <v>200</v>
      </c>
      <c r="K169" s="9">
        <v>4</v>
      </c>
      <c r="L169" s="9">
        <v>3</v>
      </c>
      <c r="M169" s="11">
        <v>0.02</v>
      </c>
      <c r="N169" s="12">
        <v>3</v>
      </c>
      <c r="O169" s="9">
        <v>28</v>
      </c>
      <c r="P169" s="57">
        <v>4912427.16</v>
      </c>
      <c r="Q169" s="53">
        <f t="shared" ca="1" si="71"/>
        <v>0.94452007460802501</v>
      </c>
      <c r="R169" s="58">
        <f t="shared" ca="1" si="72"/>
        <v>1</v>
      </c>
      <c r="S169" s="54">
        <f t="shared" ca="1" si="57"/>
        <v>31</v>
      </c>
      <c r="T169" s="42">
        <f t="shared" ca="1" si="58"/>
        <v>5305421.3328000009</v>
      </c>
      <c r="U169" s="42">
        <f t="shared" ca="1" si="73"/>
        <v>58054.213328000013</v>
      </c>
      <c r="V169" s="42">
        <f t="shared" ca="1" si="59"/>
        <v>1240</v>
      </c>
      <c r="W169" s="42">
        <f t="shared" ca="1" si="60"/>
        <v>135</v>
      </c>
      <c r="X169" s="43">
        <f t="shared" ca="1" si="74"/>
        <v>26527.106664000006</v>
      </c>
      <c r="Y169" s="60">
        <f t="shared" ca="1" si="75"/>
        <v>0.22299346371248896</v>
      </c>
      <c r="Z169" s="58">
        <f t="shared" ca="1" si="76"/>
        <v>1</v>
      </c>
      <c r="AA169" s="54">
        <f t="shared" ca="1" si="61"/>
        <v>34</v>
      </c>
      <c r="AB169" s="42">
        <f t="shared" ca="1" si="62"/>
        <v>5729855.0394240012</v>
      </c>
      <c r="AC169" s="42">
        <f t="shared" ca="1" si="77"/>
        <v>62298.55039424001</v>
      </c>
      <c r="AD169" s="42">
        <f t="shared" ca="1" si="63"/>
        <v>1360</v>
      </c>
      <c r="AE169" s="42">
        <f t="shared" ca="1" si="64"/>
        <v>135</v>
      </c>
      <c r="AF169" s="43">
        <f t="shared" ca="1" si="78"/>
        <v>28649.275197120005</v>
      </c>
      <c r="AG169">
        <f t="shared" ca="1" si="79"/>
        <v>0.60930930325439558</v>
      </c>
      <c r="AH169" s="53">
        <f t="shared" ca="1" si="80"/>
        <v>1</v>
      </c>
      <c r="AI169" s="54">
        <f t="shared" ca="1" si="65"/>
        <v>37</v>
      </c>
      <c r="AJ169" s="42">
        <f t="shared" ca="1" si="66"/>
        <v>6188243.4425779218</v>
      </c>
      <c r="AK169" s="42">
        <f t="shared" ca="1" si="81"/>
        <v>66882.434425779211</v>
      </c>
      <c r="AL169" s="42">
        <f t="shared" ca="1" si="67"/>
        <v>1480</v>
      </c>
      <c r="AM169" s="42">
        <f t="shared" ca="1" si="68"/>
        <v>135</v>
      </c>
      <c r="AN169" s="43">
        <f t="shared" ca="1" si="82"/>
        <v>30941.217212889609</v>
      </c>
      <c r="AO169" s="41">
        <f t="shared" ca="1" si="69"/>
        <v>187235.19814801923</v>
      </c>
      <c r="AP169" s="42">
        <f t="shared" ca="1" si="69"/>
        <v>4080</v>
      </c>
      <c r="AQ169" s="42">
        <f t="shared" ca="1" si="69"/>
        <v>405</v>
      </c>
      <c r="AR169" s="42">
        <f t="shared" ca="1" si="69"/>
        <v>86117.599074009617</v>
      </c>
      <c r="AS169" s="42">
        <f t="shared" ca="1" si="70"/>
        <v>9000</v>
      </c>
      <c r="AT169" s="43">
        <f t="shared" ca="1" si="83"/>
        <v>7000</v>
      </c>
      <c r="AU169" s="48">
        <f t="shared" ca="1" si="84"/>
        <v>80632.599074009617</v>
      </c>
    </row>
    <row r="170" spans="10:47" x14ac:dyDescent="0.35">
      <c r="J170" s="4" t="s">
        <v>201</v>
      </c>
      <c r="K170" s="9">
        <v>5</v>
      </c>
      <c r="L170" s="9">
        <v>2</v>
      </c>
      <c r="M170" s="11">
        <v>0.03</v>
      </c>
      <c r="N170" s="12">
        <v>3</v>
      </c>
      <c r="O170" s="9">
        <v>28</v>
      </c>
      <c r="P170" s="57">
        <v>883727.05</v>
      </c>
      <c r="Q170" s="53">
        <f t="shared" ca="1" si="71"/>
        <v>0.43759268892286896</v>
      </c>
      <c r="R170" s="58">
        <f t="shared" ca="1" si="72"/>
        <v>1</v>
      </c>
      <c r="S170" s="54">
        <f t="shared" ca="1" si="57"/>
        <v>31</v>
      </c>
      <c r="T170" s="42">
        <f t="shared" ca="1" si="58"/>
        <v>954425.21400000015</v>
      </c>
      <c r="U170" s="42">
        <f t="shared" ca="1" si="73"/>
        <v>14544.252140000002</v>
      </c>
      <c r="V170" s="42">
        <f t="shared" ca="1" si="59"/>
        <v>1240</v>
      </c>
      <c r="W170" s="42">
        <f t="shared" ca="1" si="60"/>
        <v>135</v>
      </c>
      <c r="X170" s="43">
        <f t="shared" ca="1" si="74"/>
        <v>7158.1891050000013</v>
      </c>
      <c r="Y170" s="60">
        <f t="shared" ca="1" si="75"/>
        <v>0.46996613266355436</v>
      </c>
      <c r="Z170" s="58">
        <f t="shared" ca="1" si="76"/>
        <v>1</v>
      </c>
      <c r="AA170" s="54">
        <f t="shared" ca="1" si="61"/>
        <v>34</v>
      </c>
      <c r="AB170" s="42">
        <f t="shared" ca="1" si="62"/>
        <v>1030779.2311200002</v>
      </c>
      <c r="AC170" s="42">
        <f t="shared" ca="1" si="77"/>
        <v>15307.792311200003</v>
      </c>
      <c r="AD170" s="42">
        <f t="shared" ca="1" si="63"/>
        <v>1360</v>
      </c>
      <c r="AE170" s="42">
        <f t="shared" ca="1" si="64"/>
        <v>135</v>
      </c>
      <c r="AF170" s="43">
        <f t="shared" ca="1" si="78"/>
        <v>7730.8442334000019</v>
      </c>
      <c r="AG170">
        <f t="shared" ca="1" si="79"/>
        <v>0.19414333377365156</v>
      </c>
      <c r="AH170" s="53">
        <f t="shared" ca="1" si="80"/>
        <v>1</v>
      </c>
      <c r="AI170" s="54">
        <f t="shared" ca="1" si="65"/>
        <v>37</v>
      </c>
      <c r="AJ170" s="42">
        <f t="shared" ca="1" si="66"/>
        <v>1113241.5696096004</v>
      </c>
      <c r="AK170" s="42">
        <f t="shared" ca="1" si="81"/>
        <v>16132.415696096004</v>
      </c>
      <c r="AL170" s="42">
        <f t="shared" ca="1" si="67"/>
        <v>1480</v>
      </c>
      <c r="AM170" s="42">
        <f t="shared" ca="1" si="68"/>
        <v>135</v>
      </c>
      <c r="AN170" s="43">
        <f t="shared" ca="1" si="82"/>
        <v>8349.311772072002</v>
      </c>
      <c r="AO170" s="41">
        <f t="shared" ca="1" si="69"/>
        <v>45984.460147296013</v>
      </c>
      <c r="AP170" s="42">
        <f t="shared" ca="1" si="69"/>
        <v>4080</v>
      </c>
      <c r="AQ170" s="42">
        <f t="shared" ca="1" si="69"/>
        <v>405</v>
      </c>
      <c r="AR170" s="42">
        <f t="shared" ca="1" si="69"/>
        <v>23238.345110472004</v>
      </c>
      <c r="AS170" s="42">
        <f t="shared" ca="1" si="70"/>
        <v>6000</v>
      </c>
      <c r="AT170" s="43">
        <f t="shared" ca="1" si="83"/>
        <v>5000</v>
      </c>
      <c r="AU170" s="48">
        <f t="shared" ca="1" si="84"/>
        <v>7261.1150368240123</v>
      </c>
    </row>
    <row r="171" spans="10:47" x14ac:dyDescent="0.35">
      <c r="J171" s="4" t="s">
        <v>202</v>
      </c>
      <c r="K171" s="9">
        <v>5</v>
      </c>
      <c r="L171" s="9">
        <v>1</v>
      </c>
      <c r="M171" s="11">
        <v>0.03</v>
      </c>
      <c r="N171" s="12">
        <v>3</v>
      </c>
      <c r="O171" s="9">
        <v>74</v>
      </c>
      <c r="P171" s="57">
        <v>213240.44</v>
      </c>
      <c r="Q171" s="53">
        <f t="shared" ca="1" si="71"/>
        <v>0.59884874497518192</v>
      </c>
      <c r="R171" s="58">
        <f t="shared" ca="1" si="72"/>
        <v>1</v>
      </c>
      <c r="S171" s="54">
        <f t="shared" ca="1" si="57"/>
        <v>81</v>
      </c>
      <c r="T171" s="42">
        <f t="shared" ca="1" si="58"/>
        <v>230299.67520000003</v>
      </c>
      <c r="U171" s="42">
        <f t="shared" ca="1" si="73"/>
        <v>7302.9967520000009</v>
      </c>
      <c r="V171" s="42">
        <f t="shared" ca="1" si="59"/>
        <v>3240</v>
      </c>
      <c r="W171" s="42">
        <f t="shared" ca="1" si="60"/>
        <v>315</v>
      </c>
      <c r="X171" s="43">
        <f t="shared" ca="1" si="74"/>
        <v>1727.2475640000002</v>
      </c>
      <c r="Y171" s="60">
        <f t="shared" ca="1" si="75"/>
        <v>0.28521398823907895</v>
      </c>
      <c r="Z171" s="58">
        <f t="shared" ca="1" si="76"/>
        <v>1</v>
      </c>
      <c r="AA171" s="54">
        <f t="shared" ca="1" si="61"/>
        <v>89</v>
      </c>
      <c r="AB171" s="42">
        <f t="shared" ca="1" si="62"/>
        <v>248723.64921600005</v>
      </c>
      <c r="AC171" s="42">
        <f t="shared" ca="1" si="77"/>
        <v>7487.2364921600001</v>
      </c>
      <c r="AD171" s="42">
        <f t="shared" ca="1" si="63"/>
        <v>3560</v>
      </c>
      <c r="AE171" s="42">
        <f t="shared" ca="1" si="64"/>
        <v>360</v>
      </c>
      <c r="AF171" s="43">
        <f t="shared" ca="1" si="78"/>
        <v>1865.4273691200003</v>
      </c>
      <c r="AG171">
        <f t="shared" ca="1" si="79"/>
        <v>0.65286609815416907</v>
      </c>
      <c r="AH171" s="53">
        <f t="shared" ca="1" si="80"/>
        <v>1</v>
      </c>
      <c r="AI171" s="54">
        <f t="shared" ca="1" si="65"/>
        <v>98</v>
      </c>
      <c r="AJ171" s="42">
        <f t="shared" ca="1" si="66"/>
        <v>268621.54115328006</v>
      </c>
      <c r="AK171" s="42">
        <f t="shared" ca="1" si="81"/>
        <v>7686.2154115328012</v>
      </c>
      <c r="AL171" s="42">
        <f t="shared" ca="1" si="67"/>
        <v>3920</v>
      </c>
      <c r="AM171" s="42">
        <f t="shared" ca="1" si="68"/>
        <v>405</v>
      </c>
      <c r="AN171" s="43">
        <f t="shared" ca="1" si="82"/>
        <v>2014.6615586496002</v>
      </c>
      <c r="AO171" s="41">
        <f t="shared" ca="1" si="69"/>
        <v>22476.448655692802</v>
      </c>
      <c r="AP171" s="42">
        <f t="shared" ca="1" si="69"/>
        <v>10720</v>
      </c>
      <c r="AQ171" s="42">
        <f t="shared" ca="1" si="69"/>
        <v>1080</v>
      </c>
      <c r="AR171" s="42">
        <f t="shared" ca="1" si="69"/>
        <v>5607.3364917696008</v>
      </c>
      <c r="AS171" s="42">
        <f t="shared" ca="1" si="70"/>
        <v>4500</v>
      </c>
      <c r="AT171" s="43">
        <f t="shared" ca="1" si="83"/>
        <v>2000</v>
      </c>
      <c r="AU171" s="48">
        <f t="shared" ca="1" si="84"/>
        <v>-1430.8878360767994</v>
      </c>
    </row>
    <row r="172" spans="10:47" x14ac:dyDescent="0.35">
      <c r="J172" s="4" t="s">
        <v>203</v>
      </c>
      <c r="K172" s="9">
        <v>4</v>
      </c>
      <c r="L172" s="9">
        <v>2</v>
      </c>
      <c r="M172" s="11">
        <v>0.02</v>
      </c>
      <c r="N172" s="12">
        <v>3</v>
      </c>
      <c r="O172" s="9">
        <v>16</v>
      </c>
      <c r="P172" s="57">
        <v>4381983.04</v>
      </c>
      <c r="Q172" s="53">
        <f t="shared" ca="1" si="71"/>
        <v>7.0220686971103841E-2</v>
      </c>
      <c r="R172" s="58">
        <f t="shared" ca="1" si="72"/>
        <v>0</v>
      </c>
      <c r="S172" s="54">
        <f t="shared" ca="1" si="57"/>
        <v>0</v>
      </c>
      <c r="T172" s="42">
        <f t="shared" ca="1" si="58"/>
        <v>0</v>
      </c>
      <c r="U172" s="42">
        <f t="shared" ca="1" si="73"/>
        <v>0</v>
      </c>
      <c r="V172" s="42">
        <f t="shared" ca="1" si="59"/>
        <v>0</v>
      </c>
      <c r="W172" s="42">
        <f t="shared" ca="1" si="60"/>
        <v>0</v>
      </c>
      <c r="X172" s="43">
        <f t="shared" ca="1" si="74"/>
        <v>0</v>
      </c>
      <c r="Y172" s="60">
        <f t="shared" ca="1" si="75"/>
        <v>0.59651566312880744</v>
      </c>
      <c r="Z172" s="58">
        <f t="shared" ca="1" si="76"/>
        <v>0</v>
      </c>
      <c r="AA172" s="54">
        <f t="shared" ca="1" si="61"/>
        <v>0</v>
      </c>
      <c r="AB172" s="42">
        <f t="shared" ca="1" si="62"/>
        <v>0</v>
      </c>
      <c r="AC172" s="42">
        <f t="shared" ca="1" si="77"/>
        <v>0</v>
      </c>
      <c r="AD172" s="42">
        <f t="shared" ca="1" si="63"/>
        <v>0</v>
      </c>
      <c r="AE172" s="42">
        <f t="shared" ca="1" si="64"/>
        <v>0</v>
      </c>
      <c r="AF172" s="43">
        <f t="shared" ca="1" si="78"/>
        <v>0</v>
      </c>
      <c r="AG172">
        <f t="shared" ca="1" si="79"/>
        <v>0.57327204196179504</v>
      </c>
      <c r="AH172" s="53">
        <f t="shared" ca="1" si="80"/>
        <v>0</v>
      </c>
      <c r="AI172" s="54">
        <f t="shared" ca="1" si="65"/>
        <v>0</v>
      </c>
      <c r="AJ172" s="42">
        <f t="shared" ca="1" si="66"/>
        <v>0</v>
      </c>
      <c r="AK172" s="42">
        <f t="shared" ca="1" si="81"/>
        <v>0</v>
      </c>
      <c r="AL172" s="42">
        <f t="shared" ca="1" si="67"/>
        <v>0</v>
      </c>
      <c r="AM172" s="42">
        <f t="shared" ca="1" si="68"/>
        <v>0</v>
      </c>
      <c r="AN172" s="43">
        <f t="shared" ca="1" si="82"/>
        <v>0</v>
      </c>
      <c r="AO172" s="41">
        <f t="shared" ca="1" si="69"/>
        <v>0</v>
      </c>
      <c r="AP172" s="42">
        <f t="shared" ca="1" si="69"/>
        <v>0</v>
      </c>
      <c r="AQ172" s="42">
        <f t="shared" ca="1" si="69"/>
        <v>0</v>
      </c>
      <c r="AR172" s="42">
        <f t="shared" ca="1" si="69"/>
        <v>0</v>
      </c>
      <c r="AS172" s="42">
        <f t="shared" ca="1" si="70"/>
        <v>0</v>
      </c>
      <c r="AT172" s="43">
        <f t="shared" ca="1" si="83"/>
        <v>0</v>
      </c>
      <c r="AU172" s="48">
        <f t="shared" ca="1" si="84"/>
        <v>0</v>
      </c>
    </row>
    <row r="173" spans="10:47" x14ac:dyDescent="0.35">
      <c r="J173" s="4" t="s">
        <v>204</v>
      </c>
      <c r="K173" s="9">
        <v>3</v>
      </c>
      <c r="L173" s="9">
        <v>1</v>
      </c>
      <c r="M173" s="11">
        <v>0.01</v>
      </c>
      <c r="N173" s="12">
        <v>3</v>
      </c>
      <c r="O173" s="9">
        <v>11</v>
      </c>
      <c r="P173" s="57">
        <v>128030.09</v>
      </c>
      <c r="Q173" s="53">
        <f t="shared" ca="1" si="71"/>
        <v>0.74886927738519637</v>
      </c>
      <c r="R173" s="58">
        <f t="shared" ca="1" si="72"/>
        <v>1</v>
      </c>
      <c r="S173" s="54">
        <f t="shared" ca="1" si="57"/>
        <v>12</v>
      </c>
      <c r="T173" s="42">
        <f t="shared" ca="1" si="58"/>
        <v>138272.49720000001</v>
      </c>
      <c r="U173" s="42">
        <f t="shared" ca="1" si="73"/>
        <v>6382.724972</v>
      </c>
      <c r="V173" s="42">
        <f t="shared" ca="1" si="59"/>
        <v>480</v>
      </c>
      <c r="W173" s="42">
        <f t="shared" ca="1" si="60"/>
        <v>45</v>
      </c>
      <c r="X173" s="43">
        <f t="shared" ca="1" si="74"/>
        <v>345.68124300000005</v>
      </c>
      <c r="Y173" s="60">
        <f t="shared" ca="1" si="75"/>
        <v>0.40542830345506498</v>
      </c>
      <c r="Z173" s="58">
        <f t="shared" ca="1" si="76"/>
        <v>1</v>
      </c>
      <c r="AA173" s="54">
        <f t="shared" ca="1" si="61"/>
        <v>13</v>
      </c>
      <c r="AB173" s="42">
        <f t="shared" ca="1" si="62"/>
        <v>149334.29697600001</v>
      </c>
      <c r="AC173" s="42">
        <f t="shared" ca="1" si="77"/>
        <v>6493.3429697600004</v>
      </c>
      <c r="AD173" s="42">
        <f t="shared" ca="1" si="63"/>
        <v>520</v>
      </c>
      <c r="AE173" s="42">
        <f t="shared" ca="1" si="64"/>
        <v>45</v>
      </c>
      <c r="AF173" s="43">
        <f t="shared" ca="1" si="78"/>
        <v>373.33574244000005</v>
      </c>
      <c r="AG173">
        <f t="shared" ca="1" si="79"/>
        <v>0.3646165533542618</v>
      </c>
      <c r="AH173" s="53">
        <f t="shared" ca="1" si="80"/>
        <v>1</v>
      </c>
      <c r="AI173" s="54">
        <f t="shared" ca="1" si="65"/>
        <v>14</v>
      </c>
      <c r="AJ173" s="42">
        <f t="shared" ca="1" si="66"/>
        <v>161281.04073408002</v>
      </c>
      <c r="AK173" s="42">
        <f t="shared" ca="1" si="81"/>
        <v>6612.8104073408003</v>
      </c>
      <c r="AL173" s="42">
        <f t="shared" ca="1" si="67"/>
        <v>560</v>
      </c>
      <c r="AM173" s="42">
        <f t="shared" ca="1" si="68"/>
        <v>45</v>
      </c>
      <c r="AN173" s="43">
        <f t="shared" ca="1" si="82"/>
        <v>403.20260183520003</v>
      </c>
      <c r="AO173" s="41">
        <f t="shared" ca="1" si="69"/>
        <v>19488.8783491008</v>
      </c>
      <c r="AP173" s="42">
        <f t="shared" ca="1" si="69"/>
        <v>1560</v>
      </c>
      <c r="AQ173" s="42">
        <f t="shared" ca="1" si="69"/>
        <v>135</v>
      </c>
      <c r="AR173" s="42">
        <f t="shared" ca="1" si="69"/>
        <v>1122.2195872752002</v>
      </c>
      <c r="AS173" s="42">
        <f t="shared" ca="1" si="70"/>
        <v>4500</v>
      </c>
      <c r="AT173" s="43">
        <f t="shared" ca="1" si="83"/>
        <v>2000</v>
      </c>
      <c r="AU173" s="48">
        <f t="shared" ca="1" si="84"/>
        <v>10171.6587618256</v>
      </c>
    </row>
    <row r="174" spans="10:47" x14ac:dyDescent="0.35">
      <c r="J174" s="4" t="s">
        <v>205</v>
      </c>
      <c r="K174" s="9">
        <v>5</v>
      </c>
      <c r="L174" s="9">
        <v>3</v>
      </c>
      <c r="M174" s="11">
        <v>0.03</v>
      </c>
      <c r="N174" s="12">
        <v>3</v>
      </c>
      <c r="O174" s="9">
        <v>1</v>
      </c>
      <c r="P174" s="57">
        <v>7349928.5499999989</v>
      </c>
      <c r="Q174" s="53">
        <f t="shared" ca="1" si="71"/>
        <v>0.12019408308399593</v>
      </c>
      <c r="R174" s="58">
        <f t="shared" ca="1" si="72"/>
        <v>1</v>
      </c>
      <c r="S174" s="54">
        <f t="shared" ca="1" si="57"/>
        <v>1</v>
      </c>
      <c r="T174" s="42">
        <f t="shared" ca="1" si="58"/>
        <v>7937922.8339999989</v>
      </c>
      <c r="U174" s="42">
        <f t="shared" ca="1" si="73"/>
        <v>84379.228339999987</v>
      </c>
      <c r="V174" s="42">
        <f t="shared" ca="1" si="59"/>
        <v>40</v>
      </c>
      <c r="W174" s="42">
        <f t="shared" ca="1" si="60"/>
        <v>0</v>
      </c>
      <c r="X174" s="43">
        <f t="shared" ca="1" si="74"/>
        <v>59534.421254999987</v>
      </c>
      <c r="Y174" s="60">
        <f t="shared" ca="1" si="75"/>
        <v>0.20515369463023814</v>
      </c>
      <c r="Z174" s="58">
        <f t="shared" ca="1" si="76"/>
        <v>1</v>
      </c>
      <c r="AA174" s="54">
        <f t="shared" ca="1" si="61"/>
        <v>1</v>
      </c>
      <c r="AB174" s="42">
        <f t="shared" ca="1" si="62"/>
        <v>8572956.66072</v>
      </c>
      <c r="AC174" s="42">
        <f t="shared" ca="1" si="77"/>
        <v>90729.566607200002</v>
      </c>
      <c r="AD174" s="42">
        <f t="shared" ca="1" si="63"/>
        <v>40</v>
      </c>
      <c r="AE174" s="42">
        <f t="shared" ca="1" si="64"/>
        <v>0</v>
      </c>
      <c r="AF174" s="43">
        <f t="shared" ca="1" si="78"/>
        <v>64297.174955399998</v>
      </c>
      <c r="AG174">
        <f t="shared" ca="1" si="79"/>
        <v>0.52742732163496686</v>
      </c>
      <c r="AH174" s="53">
        <f t="shared" ca="1" si="80"/>
        <v>1</v>
      </c>
      <c r="AI174" s="54">
        <f t="shared" ca="1" si="65"/>
        <v>1</v>
      </c>
      <c r="AJ174" s="42">
        <f t="shared" ca="1" si="66"/>
        <v>9258793.1935776006</v>
      </c>
      <c r="AK174" s="42">
        <f t="shared" ca="1" si="81"/>
        <v>97587.931935776011</v>
      </c>
      <c r="AL174" s="42">
        <f t="shared" ca="1" si="67"/>
        <v>40</v>
      </c>
      <c r="AM174" s="42">
        <f t="shared" ca="1" si="68"/>
        <v>0</v>
      </c>
      <c r="AN174" s="43">
        <f t="shared" ca="1" si="82"/>
        <v>69440.948951832004</v>
      </c>
      <c r="AO174" s="41">
        <f t="shared" ca="1" si="69"/>
        <v>272696.72688297601</v>
      </c>
      <c r="AP174" s="42">
        <f t="shared" ca="1" si="69"/>
        <v>120</v>
      </c>
      <c r="AQ174" s="42">
        <f t="shared" ca="1" si="69"/>
        <v>0</v>
      </c>
      <c r="AR174" s="42">
        <f t="shared" ca="1" si="69"/>
        <v>193272.54516223201</v>
      </c>
      <c r="AS174" s="42">
        <f t="shared" ca="1" si="70"/>
        <v>9000</v>
      </c>
      <c r="AT174" s="43">
        <f t="shared" ca="1" si="83"/>
        <v>7000</v>
      </c>
      <c r="AU174" s="48">
        <f t="shared" ca="1" si="84"/>
        <v>63304.181720744004</v>
      </c>
    </row>
    <row r="175" spans="10:47" x14ac:dyDescent="0.35">
      <c r="J175" s="4" t="s">
        <v>206</v>
      </c>
      <c r="K175" s="9">
        <v>6</v>
      </c>
      <c r="L175" s="9">
        <v>2</v>
      </c>
      <c r="M175" s="11">
        <v>0.05</v>
      </c>
      <c r="N175" s="12">
        <v>4</v>
      </c>
      <c r="O175" s="9">
        <v>1</v>
      </c>
      <c r="P175" s="57">
        <v>1190063.7</v>
      </c>
      <c r="Q175" s="53">
        <f t="shared" ca="1" si="71"/>
        <v>9.5249340231449153E-3</v>
      </c>
      <c r="R175" s="58">
        <f t="shared" ca="1" si="72"/>
        <v>0</v>
      </c>
      <c r="S175" s="54">
        <f t="shared" ca="1" si="57"/>
        <v>0</v>
      </c>
      <c r="T175" s="42">
        <f t="shared" ca="1" si="58"/>
        <v>0</v>
      </c>
      <c r="U175" s="42">
        <f t="shared" ca="1" si="73"/>
        <v>0</v>
      </c>
      <c r="V175" s="42">
        <f t="shared" ca="1" si="59"/>
        <v>0</v>
      </c>
      <c r="W175" s="42">
        <f t="shared" ca="1" si="60"/>
        <v>0</v>
      </c>
      <c r="X175" s="43">
        <f t="shared" ca="1" si="74"/>
        <v>0</v>
      </c>
      <c r="Y175" s="60">
        <f t="shared" ca="1" si="75"/>
        <v>0.10557541333699438</v>
      </c>
      <c r="Z175" s="58">
        <f t="shared" ca="1" si="76"/>
        <v>0</v>
      </c>
      <c r="AA175" s="54">
        <f t="shared" ca="1" si="61"/>
        <v>0</v>
      </c>
      <c r="AB175" s="42">
        <f t="shared" ca="1" si="62"/>
        <v>0</v>
      </c>
      <c r="AC175" s="42">
        <f t="shared" ca="1" si="77"/>
        <v>0</v>
      </c>
      <c r="AD175" s="42">
        <f t="shared" ca="1" si="63"/>
        <v>0</v>
      </c>
      <c r="AE175" s="42">
        <f t="shared" ca="1" si="64"/>
        <v>0</v>
      </c>
      <c r="AF175" s="43">
        <f t="shared" ca="1" si="78"/>
        <v>0</v>
      </c>
      <c r="AG175">
        <f t="shared" ca="1" si="79"/>
        <v>0.32905963479045541</v>
      </c>
      <c r="AH175" s="53">
        <f t="shared" ca="1" si="80"/>
        <v>0</v>
      </c>
      <c r="AI175" s="54">
        <f t="shared" ca="1" si="65"/>
        <v>0</v>
      </c>
      <c r="AJ175" s="42">
        <f t="shared" ca="1" si="66"/>
        <v>0</v>
      </c>
      <c r="AK175" s="42">
        <f t="shared" ca="1" si="81"/>
        <v>0</v>
      </c>
      <c r="AL175" s="42">
        <f t="shared" ca="1" si="67"/>
        <v>0</v>
      </c>
      <c r="AM175" s="42">
        <f t="shared" ca="1" si="68"/>
        <v>0</v>
      </c>
      <c r="AN175" s="43">
        <f t="shared" ca="1" si="82"/>
        <v>0</v>
      </c>
      <c r="AO175" s="41">
        <f t="shared" ca="1" si="69"/>
        <v>0</v>
      </c>
      <c r="AP175" s="42">
        <f t="shared" ca="1" si="69"/>
        <v>0</v>
      </c>
      <c r="AQ175" s="42">
        <f t="shared" ca="1" si="69"/>
        <v>0</v>
      </c>
      <c r="AR175" s="42">
        <f t="shared" ca="1" si="69"/>
        <v>0</v>
      </c>
      <c r="AS175" s="42">
        <f t="shared" ca="1" si="70"/>
        <v>0</v>
      </c>
      <c r="AT175" s="43">
        <f t="shared" ca="1" si="83"/>
        <v>0</v>
      </c>
      <c r="AU175" s="48">
        <f t="shared" ca="1" si="84"/>
        <v>0</v>
      </c>
    </row>
    <row r="176" spans="10:47" x14ac:dyDescent="0.35">
      <c r="J176" s="4" t="s">
        <v>207</v>
      </c>
      <c r="K176" s="9">
        <v>5</v>
      </c>
      <c r="L176" s="9">
        <v>1</v>
      </c>
      <c r="M176" s="11">
        <v>0.03</v>
      </c>
      <c r="N176" s="12">
        <v>3</v>
      </c>
      <c r="O176" s="9">
        <v>21</v>
      </c>
      <c r="P176" s="57">
        <v>382113.12</v>
      </c>
      <c r="Q176" s="53">
        <f t="shared" ca="1" si="71"/>
        <v>0.80935506666673385</v>
      </c>
      <c r="R176" s="58">
        <f t="shared" ca="1" si="72"/>
        <v>1</v>
      </c>
      <c r="S176" s="54">
        <f t="shared" ca="1" si="57"/>
        <v>23</v>
      </c>
      <c r="T176" s="42">
        <f t="shared" ca="1" si="58"/>
        <v>412682.16960000002</v>
      </c>
      <c r="U176" s="42">
        <f t="shared" ca="1" si="73"/>
        <v>9126.8216959999991</v>
      </c>
      <c r="V176" s="42">
        <f t="shared" ca="1" si="59"/>
        <v>920</v>
      </c>
      <c r="W176" s="42">
        <f t="shared" ca="1" si="60"/>
        <v>90</v>
      </c>
      <c r="X176" s="43">
        <f t="shared" ca="1" si="74"/>
        <v>3095.1162720000007</v>
      </c>
      <c r="Y176" s="60">
        <f t="shared" ca="1" si="75"/>
        <v>0.93372328295258766</v>
      </c>
      <c r="Z176" s="58">
        <f t="shared" ca="1" si="76"/>
        <v>1</v>
      </c>
      <c r="AA176" s="54">
        <f t="shared" ca="1" si="61"/>
        <v>25</v>
      </c>
      <c r="AB176" s="42">
        <f t="shared" ca="1" si="62"/>
        <v>445696.74316800007</v>
      </c>
      <c r="AC176" s="42">
        <f t="shared" ca="1" si="77"/>
        <v>9456.967431680001</v>
      </c>
      <c r="AD176" s="42">
        <f t="shared" ca="1" si="63"/>
        <v>1000</v>
      </c>
      <c r="AE176" s="42">
        <f t="shared" ca="1" si="64"/>
        <v>90</v>
      </c>
      <c r="AF176" s="43">
        <f t="shared" ca="1" si="78"/>
        <v>3342.7255737600003</v>
      </c>
      <c r="AG176">
        <f t="shared" ca="1" si="79"/>
        <v>0.64058566353837676</v>
      </c>
      <c r="AH176" s="53">
        <f t="shared" ca="1" si="80"/>
        <v>1</v>
      </c>
      <c r="AI176" s="54">
        <f t="shared" ca="1" si="65"/>
        <v>28</v>
      </c>
      <c r="AJ176" s="42">
        <f t="shared" ca="1" si="66"/>
        <v>481352.48262144014</v>
      </c>
      <c r="AK176" s="42">
        <f t="shared" ca="1" si="81"/>
        <v>9813.5248262144014</v>
      </c>
      <c r="AL176" s="42">
        <f t="shared" ca="1" si="67"/>
        <v>1120</v>
      </c>
      <c r="AM176" s="42">
        <f t="shared" ca="1" si="68"/>
        <v>135</v>
      </c>
      <c r="AN176" s="43">
        <f t="shared" ca="1" si="82"/>
        <v>3610.1436196608011</v>
      </c>
      <c r="AO176" s="41">
        <f t="shared" ca="1" si="69"/>
        <v>28397.313953894401</v>
      </c>
      <c r="AP176" s="42">
        <f t="shared" ca="1" si="69"/>
        <v>3040</v>
      </c>
      <c r="AQ176" s="42">
        <f t="shared" ca="1" si="69"/>
        <v>315</v>
      </c>
      <c r="AR176" s="42">
        <f t="shared" ca="1" si="69"/>
        <v>10047.985465420803</v>
      </c>
      <c r="AS176" s="42">
        <f t="shared" ca="1" si="70"/>
        <v>4500</v>
      </c>
      <c r="AT176" s="43">
        <f t="shared" ca="1" si="83"/>
        <v>2000</v>
      </c>
      <c r="AU176" s="48">
        <f t="shared" ca="1" si="84"/>
        <v>8494.3284884735986</v>
      </c>
    </row>
    <row r="177" spans="10:47" x14ac:dyDescent="0.35">
      <c r="J177" s="4" t="s">
        <v>208</v>
      </c>
      <c r="K177" s="9">
        <v>4</v>
      </c>
      <c r="L177" s="9">
        <v>1</v>
      </c>
      <c r="M177" s="11">
        <v>0.02</v>
      </c>
      <c r="N177" s="12">
        <v>3</v>
      </c>
      <c r="O177" s="9">
        <v>3</v>
      </c>
      <c r="P177" s="57">
        <v>3054138.58</v>
      </c>
      <c r="Q177" s="53">
        <f t="shared" ca="1" si="71"/>
        <v>8.9962055273649977E-2</v>
      </c>
      <c r="R177" s="58">
        <f t="shared" ca="1" si="72"/>
        <v>0</v>
      </c>
      <c r="S177" s="54">
        <f t="shared" ca="1" si="57"/>
        <v>0</v>
      </c>
      <c r="T177" s="42">
        <f t="shared" ca="1" si="58"/>
        <v>0</v>
      </c>
      <c r="U177" s="42">
        <f t="shared" ca="1" si="73"/>
        <v>0</v>
      </c>
      <c r="V177" s="42">
        <f t="shared" ca="1" si="59"/>
        <v>0</v>
      </c>
      <c r="W177" s="42">
        <f t="shared" ca="1" si="60"/>
        <v>0</v>
      </c>
      <c r="X177" s="43">
        <f t="shared" ca="1" si="74"/>
        <v>0</v>
      </c>
      <c r="Y177" s="60">
        <f t="shared" ca="1" si="75"/>
        <v>0.27911251172946461</v>
      </c>
      <c r="Z177" s="58">
        <f t="shared" ca="1" si="76"/>
        <v>0</v>
      </c>
      <c r="AA177" s="54">
        <f t="shared" ca="1" si="61"/>
        <v>0</v>
      </c>
      <c r="AB177" s="42">
        <f t="shared" ca="1" si="62"/>
        <v>0</v>
      </c>
      <c r="AC177" s="42">
        <f t="shared" ca="1" si="77"/>
        <v>0</v>
      </c>
      <c r="AD177" s="42">
        <f t="shared" ca="1" si="63"/>
        <v>0</v>
      </c>
      <c r="AE177" s="42">
        <f t="shared" ca="1" si="64"/>
        <v>0</v>
      </c>
      <c r="AF177" s="43">
        <f t="shared" ca="1" si="78"/>
        <v>0</v>
      </c>
      <c r="AG177">
        <f t="shared" ca="1" si="79"/>
        <v>0.40929745652416161</v>
      </c>
      <c r="AH177" s="53">
        <f t="shared" ca="1" si="80"/>
        <v>0</v>
      </c>
      <c r="AI177" s="54">
        <f t="shared" ca="1" si="65"/>
        <v>0</v>
      </c>
      <c r="AJ177" s="42">
        <f t="shared" ca="1" si="66"/>
        <v>0</v>
      </c>
      <c r="AK177" s="42">
        <f t="shared" ca="1" si="81"/>
        <v>0</v>
      </c>
      <c r="AL177" s="42">
        <f t="shared" ca="1" si="67"/>
        <v>0</v>
      </c>
      <c r="AM177" s="42">
        <f t="shared" ca="1" si="68"/>
        <v>0</v>
      </c>
      <c r="AN177" s="43">
        <f t="shared" ca="1" si="82"/>
        <v>0</v>
      </c>
      <c r="AO177" s="41">
        <f t="shared" ca="1" si="69"/>
        <v>0</v>
      </c>
      <c r="AP177" s="42">
        <f t="shared" ca="1" si="69"/>
        <v>0</v>
      </c>
      <c r="AQ177" s="42">
        <f t="shared" ca="1" si="69"/>
        <v>0</v>
      </c>
      <c r="AR177" s="42">
        <f t="shared" ca="1" si="69"/>
        <v>0</v>
      </c>
      <c r="AS177" s="42">
        <f t="shared" ca="1" si="70"/>
        <v>0</v>
      </c>
      <c r="AT177" s="43">
        <f t="shared" ca="1" si="83"/>
        <v>0</v>
      </c>
      <c r="AU177" s="48">
        <f t="shared" ca="1" si="84"/>
        <v>0</v>
      </c>
    </row>
    <row r="178" spans="10:47" x14ac:dyDescent="0.35">
      <c r="J178" s="4" t="s">
        <v>209</v>
      </c>
      <c r="K178" s="9">
        <v>4</v>
      </c>
      <c r="L178" s="9">
        <v>3</v>
      </c>
      <c r="M178" s="11">
        <v>0.02</v>
      </c>
      <c r="N178" s="12">
        <v>3</v>
      </c>
      <c r="O178" s="9">
        <v>152</v>
      </c>
      <c r="P178" s="57">
        <v>4611388.58</v>
      </c>
      <c r="Q178" s="53">
        <f t="shared" ca="1" si="71"/>
        <v>0.63151665373408516</v>
      </c>
      <c r="R178" s="58">
        <f t="shared" ca="1" si="72"/>
        <v>1</v>
      </c>
      <c r="S178" s="54">
        <f t="shared" ca="1" si="57"/>
        <v>167</v>
      </c>
      <c r="T178" s="42">
        <f t="shared" ca="1" si="58"/>
        <v>4980299.6664000005</v>
      </c>
      <c r="U178" s="42">
        <f t="shared" ca="1" si="73"/>
        <v>54802.996664000006</v>
      </c>
      <c r="V178" s="42">
        <f t="shared" ca="1" si="59"/>
        <v>6680</v>
      </c>
      <c r="W178" s="42">
        <f t="shared" ca="1" si="60"/>
        <v>675</v>
      </c>
      <c r="X178" s="43">
        <f t="shared" ca="1" si="74"/>
        <v>24901.498332000003</v>
      </c>
      <c r="Y178" s="60">
        <f t="shared" ca="1" si="75"/>
        <v>0.89066606636875756</v>
      </c>
      <c r="Z178" s="58">
        <f t="shared" ca="1" si="76"/>
        <v>1</v>
      </c>
      <c r="AA178" s="54">
        <f t="shared" ca="1" si="61"/>
        <v>184</v>
      </c>
      <c r="AB178" s="42">
        <f t="shared" ca="1" si="62"/>
        <v>5378723.6397120012</v>
      </c>
      <c r="AC178" s="42">
        <f t="shared" ca="1" si="77"/>
        <v>58787.23639712001</v>
      </c>
      <c r="AD178" s="42">
        <f t="shared" ca="1" si="63"/>
        <v>7360</v>
      </c>
      <c r="AE178" s="42">
        <f t="shared" ca="1" si="64"/>
        <v>765</v>
      </c>
      <c r="AF178" s="43">
        <f t="shared" ca="1" si="78"/>
        <v>26893.618198560009</v>
      </c>
      <c r="AG178">
        <f t="shared" ca="1" si="79"/>
        <v>0.56148788909680558</v>
      </c>
      <c r="AH178" s="53">
        <f t="shared" ca="1" si="80"/>
        <v>1</v>
      </c>
      <c r="AI178" s="54">
        <f t="shared" ca="1" si="65"/>
        <v>202</v>
      </c>
      <c r="AJ178" s="42">
        <f t="shared" ca="1" si="66"/>
        <v>5809021.5308889616</v>
      </c>
      <c r="AK178" s="42">
        <f t="shared" ca="1" si="81"/>
        <v>63090.215308889616</v>
      </c>
      <c r="AL178" s="42">
        <f t="shared" ca="1" si="67"/>
        <v>8080</v>
      </c>
      <c r="AM178" s="42">
        <f t="shared" ca="1" si="68"/>
        <v>810</v>
      </c>
      <c r="AN178" s="43">
        <f t="shared" ca="1" si="82"/>
        <v>29045.107654444804</v>
      </c>
      <c r="AO178" s="41">
        <f t="shared" ca="1" si="69"/>
        <v>176680.44837000963</v>
      </c>
      <c r="AP178" s="42">
        <f t="shared" ca="1" si="69"/>
        <v>22120</v>
      </c>
      <c r="AQ178" s="42">
        <f t="shared" ca="1" si="69"/>
        <v>2250</v>
      </c>
      <c r="AR178" s="42">
        <f t="shared" ca="1" si="69"/>
        <v>80840.224185004816</v>
      </c>
      <c r="AS178" s="42">
        <f t="shared" ca="1" si="70"/>
        <v>9000</v>
      </c>
      <c r="AT178" s="43">
        <f t="shared" ca="1" si="83"/>
        <v>7000</v>
      </c>
      <c r="AU178" s="48">
        <f t="shared" ca="1" si="84"/>
        <v>55470.224185004816</v>
      </c>
    </row>
    <row r="179" spans="10:47" x14ac:dyDescent="0.35">
      <c r="J179" s="4" t="s">
        <v>210</v>
      </c>
      <c r="K179" s="9">
        <v>5</v>
      </c>
      <c r="L179" s="9">
        <v>2</v>
      </c>
      <c r="M179" s="11">
        <v>0.03</v>
      </c>
      <c r="N179" s="12">
        <v>3</v>
      </c>
      <c r="O179" s="9">
        <v>1</v>
      </c>
      <c r="P179" s="57">
        <v>640486.21</v>
      </c>
      <c r="Q179" s="53">
        <f t="shared" ca="1" si="71"/>
        <v>8.8229816579450726E-2</v>
      </c>
      <c r="R179" s="58">
        <f t="shared" ca="1" si="72"/>
        <v>0</v>
      </c>
      <c r="S179" s="54">
        <f t="shared" ca="1" si="57"/>
        <v>0</v>
      </c>
      <c r="T179" s="42">
        <f t="shared" ca="1" si="58"/>
        <v>0</v>
      </c>
      <c r="U179" s="42">
        <f t="shared" ca="1" si="73"/>
        <v>0</v>
      </c>
      <c r="V179" s="42">
        <f t="shared" ca="1" si="59"/>
        <v>0</v>
      </c>
      <c r="W179" s="42">
        <f t="shared" ca="1" si="60"/>
        <v>0</v>
      </c>
      <c r="X179" s="43">
        <f t="shared" ca="1" si="74"/>
        <v>0</v>
      </c>
      <c r="Y179" s="60">
        <f t="shared" ca="1" si="75"/>
        <v>0.88067997517102814</v>
      </c>
      <c r="Z179" s="58">
        <f t="shared" ca="1" si="76"/>
        <v>0</v>
      </c>
      <c r="AA179" s="54">
        <f t="shared" ca="1" si="61"/>
        <v>0</v>
      </c>
      <c r="AB179" s="42">
        <f t="shared" ca="1" si="62"/>
        <v>0</v>
      </c>
      <c r="AC179" s="42">
        <f t="shared" ca="1" si="77"/>
        <v>0</v>
      </c>
      <c r="AD179" s="42">
        <f t="shared" ca="1" si="63"/>
        <v>0</v>
      </c>
      <c r="AE179" s="42">
        <f t="shared" ca="1" si="64"/>
        <v>0</v>
      </c>
      <c r="AF179" s="43">
        <f t="shared" ca="1" si="78"/>
        <v>0</v>
      </c>
      <c r="AG179">
        <f t="shared" ca="1" si="79"/>
        <v>0.61129120924746094</v>
      </c>
      <c r="AH179" s="53">
        <f t="shared" ca="1" si="80"/>
        <v>0</v>
      </c>
      <c r="AI179" s="54">
        <f t="shared" ca="1" si="65"/>
        <v>0</v>
      </c>
      <c r="AJ179" s="42">
        <f t="shared" ca="1" si="66"/>
        <v>0</v>
      </c>
      <c r="AK179" s="42">
        <f t="shared" ca="1" si="81"/>
        <v>0</v>
      </c>
      <c r="AL179" s="42">
        <f t="shared" ca="1" si="67"/>
        <v>0</v>
      </c>
      <c r="AM179" s="42">
        <f t="shared" ca="1" si="68"/>
        <v>0</v>
      </c>
      <c r="AN179" s="43">
        <f t="shared" ca="1" si="82"/>
        <v>0</v>
      </c>
      <c r="AO179" s="41">
        <f t="shared" ca="1" si="69"/>
        <v>0</v>
      </c>
      <c r="AP179" s="42">
        <f t="shared" ca="1" si="69"/>
        <v>0</v>
      </c>
      <c r="AQ179" s="42">
        <f t="shared" ca="1" si="69"/>
        <v>0</v>
      </c>
      <c r="AR179" s="42">
        <f t="shared" ca="1" si="69"/>
        <v>0</v>
      </c>
      <c r="AS179" s="42">
        <f t="shared" ca="1" si="70"/>
        <v>0</v>
      </c>
      <c r="AT179" s="43">
        <f t="shared" ca="1" si="83"/>
        <v>0</v>
      </c>
      <c r="AU179" s="48">
        <f t="shared" ca="1" si="84"/>
        <v>0</v>
      </c>
    </row>
    <row r="180" spans="10:47" x14ac:dyDescent="0.35">
      <c r="J180" s="4" t="s">
        <v>211</v>
      </c>
      <c r="K180" s="9">
        <v>5</v>
      </c>
      <c r="L180" s="9">
        <v>2</v>
      </c>
      <c r="M180" s="11">
        <v>0.03</v>
      </c>
      <c r="N180" s="12">
        <v>3</v>
      </c>
      <c r="O180" s="9">
        <v>6</v>
      </c>
      <c r="P180" s="57">
        <v>134007.01999999999</v>
      </c>
      <c r="Q180" s="53">
        <f t="shared" ca="1" si="71"/>
        <v>0.1843099329470812</v>
      </c>
      <c r="R180" s="58">
        <f t="shared" ca="1" si="72"/>
        <v>1</v>
      </c>
      <c r="S180" s="54">
        <f t="shared" ca="1" si="57"/>
        <v>7</v>
      </c>
      <c r="T180" s="42">
        <f t="shared" ca="1" si="58"/>
        <v>144727.5816</v>
      </c>
      <c r="U180" s="42">
        <f t="shared" ca="1" si="73"/>
        <v>6447.2758160000003</v>
      </c>
      <c r="V180" s="42">
        <f t="shared" ca="1" si="59"/>
        <v>280</v>
      </c>
      <c r="W180" s="42">
        <f t="shared" ca="1" si="60"/>
        <v>45</v>
      </c>
      <c r="X180" s="43">
        <f t="shared" ca="1" si="74"/>
        <v>1085.456862</v>
      </c>
      <c r="Y180" s="60">
        <f t="shared" ca="1" si="75"/>
        <v>0.84282171286506646</v>
      </c>
      <c r="Z180" s="58">
        <f t="shared" ca="1" si="76"/>
        <v>1</v>
      </c>
      <c r="AA180" s="54">
        <f t="shared" ca="1" si="61"/>
        <v>8</v>
      </c>
      <c r="AB180" s="42">
        <f t="shared" ca="1" si="62"/>
        <v>156305.78812800001</v>
      </c>
      <c r="AC180" s="42">
        <f t="shared" ca="1" si="77"/>
        <v>6563.0578812800004</v>
      </c>
      <c r="AD180" s="42">
        <f t="shared" ca="1" si="63"/>
        <v>320</v>
      </c>
      <c r="AE180" s="42">
        <f t="shared" ca="1" si="64"/>
        <v>45</v>
      </c>
      <c r="AF180" s="43">
        <f t="shared" ca="1" si="78"/>
        <v>1172.2934109600001</v>
      </c>
      <c r="AG180">
        <f t="shared" ca="1" si="79"/>
        <v>0.73886852602537934</v>
      </c>
      <c r="AH180" s="53">
        <f t="shared" ca="1" si="80"/>
        <v>1</v>
      </c>
      <c r="AI180" s="54">
        <f t="shared" ca="1" si="65"/>
        <v>9</v>
      </c>
      <c r="AJ180" s="42">
        <f t="shared" ca="1" si="66"/>
        <v>168810.25117824003</v>
      </c>
      <c r="AK180" s="42">
        <f t="shared" ca="1" si="81"/>
        <v>6688.1025117824001</v>
      </c>
      <c r="AL180" s="42">
        <f t="shared" ca="1" si="67"/>
        <v>360</v>
      </c>
      <c r="AM180" s="42">
        <f t="shared" ca="1" si="68"/>
        <v>45</v>
      </c>
      <c r="AN180" s="43">
        <f t="shared" ca="1" si="82"/>
        <v>1266.0768838368001</v>
      </c>
      <c r="AO180" s="41">
        <f t="shared" ca="1" si="69"/>
        <v>19698.436209062402</v>
      </c>
      <c r="AP180" s="42">
        <f t="shared" ca="1" si="69"/>
        <v>960</v>
      </c>
      <c r="AQ180" s="42">
        <f t="shared" ca="1" si="69"/>
        <v>135</v>
      </c>
      <c r="AR180" s="42">
        <f t="shared" ca="1" si="69"/>
        <v>3523.8271567968004</v>
      </c>
      <c r="AS180" s="42">
        <f t="shared" ca="1" si="70"/>
        <v>6000</v>
      </c>
      <c r="AT180" s="43">
        <f t="shared" ca="1" si="83"/>
        <v>5000</v>
      </c>
      <c r="AU180" s="48">
        <f t="shared" ca="1" si="84"/>
        <v>4079.6090522656013</v>
      </c>
    </row>
    <row r="181" spans="10:47" x14ac:dyDescent="0.35">
      <c r="J181" s="4" t="s">
        <v>212</v>
      </c>
      <c r="K181" s="9">
        <v>5</v>
      </c>
      <c r="L181" s="9">
        <v>1</v>
      </c>
      <c r="M181" s="11">
        <v>0.03</v>
      </c>
      <c r="N181" s="12">
        <v>3</v>
      </c>
      <c r="O181" s="9">
        <v>29</v>
      </c>
      <c r="P181" s="57">
        <v>5791153.1000000006</v>
      </c>
      <c r="Q181" s="53">
        <f t="shared" ca="1" si="71"/>
        <v>0.27430956817745777</v>
      </c>
      <c r="R181" s="58">
        <f t="shared" ca="1" si="72"/>
        <v>1</v>
      </c>
      <c r="S181" s="54">
        <f t="shared" ca="1" si="57"/>
        <v>32</v>
      </c>
      <c r="T181" s="42">
        <f t="shared" ca="1" si="58"/>
        <v>6254445.3480000012</v>
      </c>
      <c r="U181" s="42">
        <f t="shared" ca="1" si="73"/>
        <v>67544.453480000011</v>
      </c>
      <c r="V181" s="42">
        <f t="shared" ca="1" si="59"/>
        <v>1280</v>
      </c>
      <c r="W181" s="42">
        <f t="shared" ca="1" si="60"/>
        <v>135</v>
      </c>
      <c r="X181" s="43">
        <f t="shared" ca="1" si="74"/>
        <v>46908.340110000012</v>
      </c>
      <c r="Y181" s="60">
        <f t="shared" ca="1" si="75"/>
        <v>0.41791669139147058</v>
      </c>
      <c r="Z181" s="58">
        <f t="shared" ca="1" si="76"/>
        <v>1</v>
      </c>
      <c r="AA181" s="54">
        <f t="shared" ca="1" si="61"/>
        <v>35</v>
      </c>
      <c r="AB181" s="42">
        <f t="shared" ca="1" si="62"/>
        <v>6754800.9758400014</v>
      </c>
      <c r="AC181" s="42">
        <f t="shared" ca="1" si="77"/>
        <v>72548.009758400018</v>
      </c>
      <c r="AD181" s="42">
        <f t="shared" ca="1" si="63"/>
        <v>1400</v>
      </c>
      <c r="AE181" s="42">
        <f t="shared" ca="1" si="64"/>
        <v>135</v>
      </c>
      <c r="AF181" s="43">
        <f t="shared" ca="1" si="78"/>
        <v>50661.007318800002</v>
      </c>
      <c r="AG181">
        <f t="shared" ca="1" si="79"/>
        <v>0.88467446552718321</v>
      </c>
      <c r="AH181" s="53">
        <f t="shared" ca="1" si="80"/>
        <v>1</v>
      </c>
      <c r="AI181" s="54">
        <f t="shared" ca="1" si="65"/>
        <v>39</v>
      </c>
      <c r="AJ181" s="42">
        <f t="shared" ca="1" si="66"/>
        <v>7295185.0539072016</v>
      </c>
      <c r="AK181" s="42">
        <f t="shared" ca="1" si="81"/>
        <v>77951.850539072024</v>
      </c>
      <c r="AL181" s="42">
        <f t="shared" ca="1" si="67"/>
        <v>1560</v>
      </c>
      <c r="AM181" s="42">
        <f t="shared" ca="1" si="68"/>
        <v>180</v>
      </c>
      <c r="AN181" s="43">
        <f t="shared" ca="1" si="82"/>
        <v>54713.887904304</v>
      </c>
      <c r="AO181" s="41">
        <f t="shared" ca="1" si="69"/>
        <v>218044.31377747207</v>
      </c>
      <c r="AP181" s="42">
        <f t="shared" ca="1" si="69"/>
        <v>4240</v>
      </c>
      <c r="AQ181" s="42">
        <f t="shared" ca="1" si="69"/>
        <v>450</v>
      </c>
      <c r="AR181" s="42">
        <f t="shared" ca="1" si="69"/>
        <v>152283.23533310401</v>
      </c>
      <c r="AS181" s="42">
        <f t="shared" ca="1" si="70"/>
        <v>4500</v>
      </c>
      <c r="AT181" s="43">
        <f t="shared" ca="1" si="83"/>
        <v>2000</v>
      </c>
      <c r="AU181" s="48">
        <f t="shared" ca="1" si="84"/>
        <v>54571.07844436806</v>
      </c>
    </row>
    <row r="182" spans="10:47" x14ac:dyDescent="0.35">
      <c r="J182" s="4" t="s">
        <v>213</v>
      </c>
      <c r="K182" s="9">
        <v>5</v>
      </c>
      <c r="L182" s="9">
        <v>2</v>
      </c>
      <c r="M182" s="11">
        <v>0.03</v>
      </c>
      <c r="N182" s="12">
        <v>3</v>
      </c>
      <c r="O182" s="9">
        <v>41</v>
      </c>
      <c r="P182" s="57">
        <v>1303644.3799999999</v>
      </c>
      <c r="Q182" s="53">
        <f t="shared" ca="1" si="71"/>
        <v>3.7486720748279856E-2</v>
      </c>
      <c r="R182" s="58">
        <f t="shared" ca="1" si="72"/>
        <v>0</v>
      </c>
      <c r="S182" s="54">
        <f t="shared" ca="1" si="57"/>
        <v>0</v>
      </c>
      <c r="T182" s="42">
        <f t="shared" ca="1" si="58"/>
        <v>0</v>
      </c>
      <c r="U182" s="42">
        <f t="shared" ca="1" si="73"/>
        <v>0</v>
      </c>
      <c r="V182" s="42">
        <f t="shared" ca="1" si="59"/>
        <v>0</v>
      </c>
      <c r="W182" s="42">
        <f t="shared" ca="1" si="60"/>
        <v>0</v>
      </c>
      <c r="X182" s="43">
        <f t="shared" ca="1" si="74"/>
        <v>0</v>
      </c>
      <c r="Y182" s="60">
        <f t="shared" ca="1" si="75"/>
        <v>0.66761816646589056</v>
      </c>
      <c r="Z182" s="58">
        <f t="shared" ca="1" si="76"/>
        <v>0</v>
      </c>
      <c r="AA182" s="54">
        <f t="shared" ca="1" si="61"/>
        <v>0</v>
      </c>
      <c r="AB182" s="42">
        <f t="shared" ca="1" si="62"/>
        <v>0</v>
      </c>
      <c r="AC182" s="42">
        <f t="shared" ca="1" si="77"/>
        <v>0</v>
      </c>
      <c r="AD182" s="42">
        <f t="shared" ca="1" si="63"/>
        <v>0</v>
      </c>
      <c r="AE182" s="42">
        <f t="shared" ca="1" si="64"/>
        <v>0</v>
      </c>
      <c r="AF182" s="43">
        <f t="shared" ca="1" si="78"/>
        <v>0</v>
      </c>
      <c r="AG182">
        <f t="shared" ca="1" si="79"/>
        <v>0.70671298678349048</v>
      </c>
      <c r="AH182" s="53">
        <f t="shared" ca="1" si="80"/>
        <v>0</v>
      </c>
      <c r="AI182" s="54">
        <f t="shared" ca="1" si="65"/>
        <v>0</v>
      </c>
      <c r="AJ182" s="42">
        <f t="shared" ca="1" si="66"/>
        <v>0</v>
      </c>
      <c r="AK182" s="42">
        <f t="shared" ca="1" si="81"/>
        <v>0</v>
      </c>
      <c r="AL182" s="42">
        <f t="shared" ca="1" si="67"/>
        <v>0</v>
      </c>
      <c r="AM182" s="42">
        <f t="shared" ca="1" si="68"/>
        <v>0</v>
      </c>
      <c r="AN182" s="43">
        <f t="shared" ca="1" si="82"/>
        <v>0</v>
      </c>
      <c r="AO182" s="41">
        <f t="shared" ca="1" si="69"/>
        <v>0</v>
      </c>
      <c r="AP182" s="42">
        <f t="shared" ca="1" si="69"/>
        <v>0</v>
      </c>
      <c r="AQ182" s="42">
        <f t="shared" ca="1" si="69"/>
        <v>0</v>
      </c>
      <c r="AR182" s="42">
        <f t="shared" ca="1" si="69"/>
        <v>0</v>
      </c>
      <c r="AS182" s="42">
        <f t="shared" ca="1" si="70"/>
        <v>0</v>
      </c>
      <c r="AT182" s="43">
        <f t="shared" ca="1" si="83"/>
        <v>0</v>
      </c>
      <c r="AU182" s="48">
        <f t="shared" ca="1" si="84"/>
        <v>0</v>
      </c>
    </row>
    <row r="183" spans="10:47" x14ac:dyDescent="0.35">
      <c r="J183" s="4" t="s">
        <v>214</v>
      </c>
      <c r="K183" s="9">
        <v>5</v>
      </c>
      <c r="L183" s="9">
        <v>3</v>
      </c>
      <c r="M183" s="11">
        <v>0.03</v>
      </c>
      <c r="N183" s="12">
        <v>3</v>
      </c>
      <c r="O183" s="9">
        <v>19</v>
      </c>
      <c r="P183" s="57">
        <v>3120701.43</v>
      </c>
      <c r="Q183" s="53">
        <f t="shared" ca="1" si="71"/>
        <v>0.96909769821237601</v>
      </c>
      <c r="R183" s="58">
        <f t="shared" ca="1" si="72"/>
        <v>1</v>
      </c>
      <c r="S183" s="54">
        <f t="shared" ca="1" si="57"/>
        <v>21</v>
      </c>
      <c r="T183" s="42">
        <f t="shared" ca="1" si="58"/>
        <v>3370357.5444000005</v>
      </c>
      <c r="U183" s="42">
        <f t="shared" ca="1" si="73"/>
        <v>38703.575444000002</v>
      </c>
      <c r="V183" s="42">
        <f t="shared" ca="1" si="59"/>
        <v>840</v>
      </c>
      <c r="W183" s="42">
        <f t="shared" ca="1" si="60"/>
        <v>90</v>
      </c>
      <c r="X183" s="43">
        <f t="shared" ca="1" si="74"/>
        <v>25277.681583000001</v>
      </c>
      <c r="Y183" s="60">
        <f t="shared" ca="1" si="75"/>
        <v>0.47620896242638311</v>
      </c>
      <c r="Z183" s="58">
        <f t="shared" ca="1" si="76"/>
        <v>1</v>
      </c>
      <c r="AA183" s="54">
        <f t="shared" ca="1" si="61"/>
        <v>23</v>
      </c>
      <c r="AB183" s="42">
        <f t="shared" ca="1" si="62"/>
        <v>3639986.1479520006</v>
      </c>
      <c r="AC183" s="42">
        <f t="shared" ca="1" si="77"/>
        <v>41399.861479520005</v>
      </c>
      <c r="AD183" s="42">
        <f t="shared" ca="1" si="63"/>
        <v>920</v>
      </c>
      <c r="AE183" s="42">
        <f t="shared" ca="1" si="64"/>
        <v>90</v>
      </c>
      <c r="AF183" s="43">
        <f t="shared" ca="1" si="78"/>
        <v>27299.896109640005</v>
      </c>
      <c r="AG183">
        <f t="shared" ca="1" si="79"/>
        <v>0.43960234945067489</v>
      </c>
      <c r="AH183" s="53">
        <f t="shared" ca="1" si="80"/>
        <v>1</v>
      </c>
      <c r="AI183" s="54">
        <f t="shared" ca="1" si="65"/>
        <v>25</v>
      </c>
      <c r="AJ183" s="42">
        <f t="shared" ca="1" si="66"/>
        <v>3931185.0397881609</v>
      </c>
      <c r="AK183" s="42">
        <f t="shared" ca="1" si="81"/>
        <v>44311.850397881608</v>
      </c>
      <c r="AL183" s="42">
        <f t="shared" ca="1" si="67"/>
        <v>1000</v>
      </c>
      <c r="AM183" s="42">
        <f t="shared" ca="1" si="68"/>
        <v>90</v>
      </c>
      <c r="AN183" s="43">
        <f t="shared" ca="1" si="82"/>
        <v>29483.887798411204</v>
      </c>
      <c r="AO183" s="41">
        <f t="shared" ca="1" si="69"/>
        <v>124415.28732140161</v>
      </c>
      <c r="AP183" s="42">
        <f t="shared" ca="1" si="69"/>
        <v>2760</v>
      </c>
      <c r="AQ183" s="42">
        <f t="shared" ca="1" si="69"/>
        <v>270</v>
      </c>
      <c r="AR183" s="42">
        <f t="shared" ca="1" si="69"/>
        <v>82061.465491051204</v>
      </c>
      <c r="AS183" s="42">
        <f t="shared" ca="1" si="70"/>
        <v>9000</v>
      </c>
      <c r="AT183" s="43">
        <f t="shared" ca="1" si="83"/>
        <v>7000</v>
      </c>
      <c r="AU183" s="48">
        <f t="shared" ca="1" si="84"/>
        <v>23323.821830350411</v>
      </c>
    </row>
    <row r="184" spans="10:47" x14ac:dyDescent="0.35">
      <c r="J184" s="4" t="s">
        <v>215</v>
      </c>
      <c r="K184" s="9">
        <v>5</v>
      </c>
      <c r="L184" s="9">
        <v>1</v>
      </c>
      <c r="M184" s="11">
        <v>0.03</v>
      </c>
      <c r="N184" s="12">
        <v>3</v>
      </c>
      <c r="O184" s="9">
        <v>7</v>
      </c>
      <c r="P184" s="57">
        <v>297328.15999999997</v>
      </c>
      <c r="Q184" s="53">
        <f t="shared" ca="1" si="71"/>
        <v>1.6837349117800549E-2</v>
      </c>
      <c r="R184" s="58">
        <f t="shared" ca="1" si="72"/>
        <v>0</v>
      </c>
      <c r="S184" s="54">
        <f t="shared" ca="1" si="57"/>
        <v>0</v>
      </c>
      <c r="T184" s="42">
        <f t="shared" ca="1" si="58"/>
        <v>0</v>
      </c>
      <c r="U184" s="42">
        <f t="shared" ca="1" si="73"/>
        <v>0</v>
      </c>
      <c r="V184" s="42">
        <f t="shared" ca="1" si="59"/>
        <v>0</v>
      </c>
      <c r="W184" s="42">
        <f t="shared" ca="1" si="60"/>
        <v>0</v>
      </c>
      <c r="X184" s="43">
        <f t="shared" ca="1" si="74"/>
        <v>0</v>
      </c>
      <c r="Y184" s="60">
        <f t="shared" ca="1" si="75"/>
        <v>0.9967704635918726</v>
      </c>
      <c r="Z184" s="58">
        <f t="shared" ca="1" si="76"/>
        <v>0</v>
      </c>
      <c r="AA184" s="54">
        <f t="shared" ca="1" si="61"/>
        <v>0</v>
      </c>
      <c r="AB184" s="42">
        <f t="shared" ca="1" si="62"/>
        <v>0</v>
      </c>
      <c r="AC184" s="42">
        <f t="shared" ca="1" si="77"/>
        <v>0</v>
      </c>
      <c r="AD184" s="42">
        <f t="shared" ca="1" si="63"/>
        <v>0</v>
      </c>
      <c r="AE184" s="42">
        <f t="shared" ca="1" si="64"/>
        <v>0</v>
      </c>
      <c r="AF184" s="43">
        <f t="shared" ca="1" si="78"/>
        <v>0</v>
      </c>
      <c r="AG184">
        <f t="shared" ca="1" si="79"/>
        <v>0.79259089120879433</v>
      </c>
      <c r="AH184" s="53">
        <f t="shared" ca="1" si="80"/>
        <v>0</v>
      </c>
      <c r="AI184" s="54">
        <f t="shared" ca="1" si="65"/>
        <v>0</v>
      </c>
      <c r="AJ184" s="42">
        <f t="shared" ca="1" si="66"/>
        <v>0</v>
      </c>
      <c r="AK184" s="42">
        <f t="shared" ca="1" si="81"/>
        <v>0</v>
      </c>
      <c r="AL184" s="42">
        <f t="shared" ca="1" si="67"/>
        <v>0</v>
      </c>
      <c r="AM184" s="42">
        <f t="shared" ca="1" si="68"/>
        <v>0</v>
      </c>
      <c r="AN184" s="43">
        <f t="shared" ca="1" si="82"/>
        <v>0</v>
      </c>
      <c r="AO184" s="41">
        <f t="shared" ca="1" si="69"/>
        <v>0</v>
      </c>
      <c r="AP184" s="42">
        <f t="shared" ca="1" si="69"/>
        <v>0</v>
      </c>
      <c r="AQ184" s="42">
        <f t="shared" ca="1" si="69"/>
        <v>0</v>
      </c>
      <c r="AR184" s="42">
        <f t="shared" ca="1" si="69"/>
        <v>0</v>
      </c>
      <c r="AS184" s="42">
        <f t="shared" ca="1" si="70"/>
        <v>0</v>
      </c>
      <c r="AT184" s="43">
        <f t="shared" ca="1" si="83"/>
        <v>0</v>
      </c>
      <c r="AU184" s="48">
        <f t="shared" ca="1" si="84"/>
        <v>0</v>
      </c>
    </row>
    <row r="185" spans="10:47" x14ac:dyDescent="0.35">
      <c r="J185" s="4" t="s">
        <v>216</v>
      </c>
      <c r="K185" s="9">
        <v>4</v>
      </c>
      <c r="L185" s="9">
        <v>1</v>
      </c>
      <c r="M185" s="11">
        <v>0.02</v>
      </c>
      <c r="N185" s="12">
        <v>3</v>
      </c>
      <c r="O185" s="9">
        <v>24</v>
      </c>
      <c r="P185" s="57">
        <v>9740483.4099999983</v>
      </c>
      <c r="Q185" s="53">
        <f t="shared" ca="1" si="71"/>
        <v>0.51412829167622587</v>
      </c>
      <c r="R185" s="58">
        <f t="shared" ca="1" si="72"/>
        <v>1</v>
      </c>
      <c r="S185" s="54">
        <f t="shared" ca="1" si="57"/>
        <v>26</v>
      </c>
      <c r="T185" s="42">
        <f t="shared" ca="1" si="58"/>
        <v>10519722.082799999</v>
      </c>
      <c r="U185" s="42">
        <f t="shared" ca="1" si="73"/>
        <v>110197.22082799999</v>
      </c>
      <c r="V185" s="42">
        <f t="shared" ca="1" si="59"/>
        <v>1040</v>
      </c>
      <c r="W185" s="42">
        <f t="shared" ca="1" si="60"/>
        <v>90</v>
      </c>
      <c r="X185" s="43">
        <f t="shared" ca="1" si="74"/>
        <v>52598.610413999995</v>
      </c>
      <c r="Y185" s="60">
        <f t="shared" ca="1" si="75"/>
        <v>0.24618295361051901</v>
      </c>
      <c r="Z185" s="58">
        <f t="shared" ca="1" si="76"/>
        <v>1</v>
      </c>
      <c r="AA185" s="54">
        <f t="shared" ca="1" si="61"/>
        <v>29</v>
      </c>
      <c r="AB185" s="42">
        <f t="shared" ca="1" si="62"/>
        <v>11361299.849423999</v>
      </c>
      <c r="AC185" s="42">
        <f t="shared" ca="1" si="77"/>
        <v>118612.99849423999</v>
      </c>
      <c r="AD185" s="42">
        <f t="shared" ca="1" si="63"/>
        <v>1160</v>
      </c>
      <c r="AE185" s="42">
        <f t="shared" ca="1" si="64"/>
        <v>135</v>
      </c>
      <c r="AF185" s="43">
        <f t="shared" ca="1" si="78"/>
        <v>56806.499247119995</v>
      </c>
      <c r="AG185">
        <f t="shared" ca="1" si="79"/>
        <v>0.96577647310646264</v>
      </c>
      <c r="AH185" s="53">
        <f t="shared" ca="1" si="80"/>
        <v>1</v>
      </c>
      <c r="AI185" s="54">
        <f t="shared" ca="1" si="65"/>
        <v>32</v>
      </c>
      <c r="AJ185" s="42">
        <f t="shared" ca="1" si="66"/>
        <v>12270203.837377919</v>
      </c>
      <c r="AK185" s="42">
        <f t="shared" ca="1" si="81"/>
        <v>127702.03837377919</v>
      </c>
      <c r="AL185" s="42">
        <f t="shared" ca="1" si="67"/>
        <v>1280</v>
      </c>
      <c r="AM185" s="42">
        <f t="shared" ca="1" si="68"/>
        <v>135</v>
      </c>
      <c r="AN185" s="43">
        <f t="shared" ca="1" si="82"/>
        <v>61351.0191868896</v>
      </c>
      <c r="AO185" s="41">
        <f t="shared" ca="1" si="69"/>
        <v>356512.25769601914</v>
      </c>
      <c r="AP185" s="42">
        <f t="shared" ca="1" si="69"/>
        <v>3480</v>
      </c>
      <c r="AQ185" s="42">
        <f t="shared" ca="1" si="69"/>
        <v>360</v>
      </c>
      <c r="AR185" s="42">
        <f t="shared" ca="1" si="69"/>
        <v>170756.1288480096</v>
      </c>
      <c r="AS185" s="42">
        <f t="shared" ca="1" si="70"/>
        <v>4500</v>
      </c>
      <c r="AT185" s="43">
        <f t="shared" ca="1" si="83"/>
        <v>2000</v>
      </c>
      <c r="AU185" s="48">
        <f t="shared" ca="1" si="84"/>
        <v>175416.12884800954</v>
      </c>
    </row>
    <row r="186" spans="10:47" x14ac:dyDescent="0.35">
      <c r="J186" s="4" t="s">
        <v>217</v>
      </c>
      <c r="K186" s="9">
        <v>3</v>
      </c>
      <c r="L186" s="9">
        <v>2</v>
      </c>
      <c r="M186" s="11">
        <v>0.01</v>
      </c>
      <c r="N186" s="12">
        <v>3</v>
      </c>
      <c r="O186" s="9">
        <v>11</v>
      </c>
      <c r="P186" s="57">
        <v>2338066.67</v>
      </c>
      <c r="Q186" s="53">
        <f t="shared" ca="1" si="71"/>
        <v>0.98672898240783258</v>
      </c>
      <c r="R186" s="58">
        <f t="shared" ca="1" si="72"/>
        <v>1</v>
      </c>
      <c r="S186" s="54">
        <f t="shared" ca="1" si="57"/>
        <v>12</v>
      </c>
      <c r="T186" s="42">
        <f t="shared" ca="1" si="58"/>
        <v>2525112.0035999999</v>
      </c>
      <c r="U186" s="42">
        <f t="shared" ca="1" si="73"/>
        <v>30251.120036</v>
      </c>
      <c r="V186" s="42">
        <f t="shared" ca="1" si="59"/>
        <v>480</v>
      </c>
      <c r="W186" s="42">
        <f t="shared" ca="1" si="60"/>
        <v>45</v>
      </c>
      <c r="X186" s="43">
        <f t="shared" ca="1" si="74"/>
        <v>6312.7800089999992</v>
      </c>
      <c r="Y186" s="60">
        <f t="shared" ca="1" si="75"/>
        <v>0.26170259854377076</v>
      </c>
      <c r="Z186" s="58">
        <f t="shared" ca="1" si="76"/>
        <v>1</v>
      </c>
      <c r="AA186" s="54">
        <f t="shared" ca="1" si="61"/>
        <v>13</v>
      </c>
      <c r="AB186" s="42">
        <f t="shared" ca="1" si="62"/>
        <v>2727120.9638880002</v>
      </c>
      <c r="AC186" s="42">
        <f t="shared" ca="1" si="77"/>
        <v>32271.209638880002</v>
      </c>
      <c r="AD186" s="42">
        <f t="shared" ca="1" si="63"/>
        <v>520</v>
      </c>
      <c r="AE186" s="42">
        <f t="shared" ca="1" si="64"/>
        <v>45</v>
      </c>
      <c r="AF186" s="43">
        <f t="shared" ca="1" si="78"/>
        <v>6817.8024097200005</v>
      </c>
      <c r="AG186">
        <f t="shared" ca="1" si="79"/>
        <v>0.92241458747096827</v>
      </c>
      <c r="AH186" s="53">
        <f t="shared" ca="1" si="80"/>
        <v>1</v>
      </c>
      <c r="AI186" s="54">
        <f t="shared" ca="1" si="65"/>
        <v>14</v>
      </c>
      <c r="AJ186" s="42">
        <f t="shared" ca="1" si="66"/>
        <v>2945290.6409990406</v>
      </c>
      <c r="AK186" s="42">
        <f t="shared" ca="1" si="81"/>
        <v>34452.906409990406</v>
      </c>
      <c r="AL186" s="42">
        <f t="shared" ca="1" si="67"/>
        <v>560</v>
      </c>
      <c r="AM186" s="42">
        <f t="shared" ca="1" si="68"/>
        <v>45</v>
      </c>
      <c r="AN186" s="43">
        <f t="shared" ca="1" si="82"/>
        <v>7363.2266024976016</v>
      </c>
      <c r="AO186" s="41">
        <f t="shared" ca="1" si="69"/>
        <v>96975.236084870412</v>
      </c>
      <c r="AP186" s="42">
        <f t="shared" ca="1" si="69"/>
        <v>1560</v>
      </c>
      <c r="AQ186" s="42">
        <f t="shared" ca="1" si="69"/>
        <v>135</v>
      </c>
      <c r="AR186" s="42">
        <f t="shared" ca="1" si="69"/>
        <v>20493.809021217599</v>
      </c>
      <c r="AS186" s="42">
        <f t="shared" ca="1" si="70"/>
        <v>6000</v>
      </c>
      <c r="AT186" s="43">
        <f t="shared" ca="1" si="83"/>
        <v>5000</v>
      </c>
      <c r="AU186" s="48">
        <f t="shared" ca="1" si="84"/>
        <v>63786.427063652809</v>
      </c>
    </row>
    <row r="187" spans="10:47" x14ac:dyDescent="0.35">
      <c r="J187" s="4" t="s">
        <v>218</v>
      </c>
      <c r="K187" s="9">
        <v>4</v>
      </c>
      <c r="L187" s="9">
        <v>1</v>
      </c>
      <c r="M187" s="11">
        <v>0.02</v>
      </c>
      <c r="N187" s="12">
        <v>3</v>
      </c>
      <c r="O187" s="9">
        <v>6</v>
      </c>
      <c r="P187" s="57">
        <v>221137</v>
      </c>
      <c r="Q187" s="53">
        <f t="shared" ca="1" si="71"/>
        <v>0.38907473177188667</v>
      </c>
      <c r="R187" s="58">
        <f t="shared" ca="1" si="72"/>
        <v>1</v>
      </c>
      <c r="S187" s="54">
        <f t="shared" ca="1" si="57"/>
        <v>7</v>
      </c>
      <c r="T187" s="42">
        <f t="shared" ca="1" si="58"/>
        <v>238827.96000000002</v>
      </c>
      <c r="U187" s="42">
        <f t="shared" ca="1" si="73"/>
        <v>7388.2795999999998</v>
      </c>
      <c r="V187" s="42">
        <f t="shared" ca="1" si="59"/>
        <v>280</v>
      </c>
      <c r="W187" s="42">
        <f t="shared" ca="1" si="60"/>
        <v>45</v>
      </c>
      <c r="X187" s="43">
        <f t="shared" ca="1" si="74"/>
        <v>1194.1398000000002</v>
      </c>
      <c r="Y187" s="60">
        <f t="shared" ca="1" si="75"/>
        <v>0.20666520298339608</v>
      </c>
      <c r="Z187" s="58">
        <f t="shared" ca="1" si="76"/>
        <v>1</v>
      </c>
      <c r="AA187" s="54">
        <f t="shared" ca="1" si="61"/>
        <v>8</v>
      </c>
      <c r="AB187" s="42">
        <f t="shared" ca="1" si="62"/>
        <v>257934.19680000003</v>
      </c>
      <c r="AC187" s="42">
        <f t="shared" ca="1" si="77"/>
        <v>7579.3419680000006</v>
      </c>
      <c r="AD187" s="42">
        <f t="shared" ca="1" si="63"/>
        <v>320</v>
      </c>
      <c r="AE187" s="42">
        <f t="shared" ca="1" si="64"/>
        <v>45</v>
      </c>
      <c r="AF187" s="43">
        <f t="shared" ca="1" si="78"/>
        <v>1289.6709840000001</v>
      </c>
      <c r="AG187">
        <f t="shared" ca="1" si="79"/>
        <v>7.5207659638237945E-2</v>
      </c>
      <c r="AH187" s="53">
        <f t="shared" ca="1" si="80"/>
        <v>0</v>
      </c>
      <c r="AI187" s="54">
        <f t="shared" ca="1" si="65"/>
        <v>0</v>
      </c>
      <c r="AJ187" s="42">
        <f t="shared" ca="1" si="66"/>
        <v>0</v>
      </c>
      <c r="AK187" s="42">
        <f t="shared" ca="1" si="81"/>
        <v>0</v>
      </c>
      <c r="AL187" s="42">
        <f t="shared" ca="1" si="67"/>
        <v>0</v>
      </c>
      <c r="AM187" s="42">
        <f t="shared" ca="1" si="68"/>
        <v>0</v>
      </c>
      <c r="AN187" s="43">
        <f t="shared" ca="1" si="82"/>
        <v>0</v>
      </c>
      <c r="AO187" s="41">
        <f t="shared" ca="1" si="69"/>
        <v>14967.621568</v>
      </c>
      <c r="AP187" s="42">
        <f t="shared" ca="1" si="69"/>
        <v>600</v>
      </c>
      <c r="AQ187" s="42">
        <f t="shared" ca="1" si="69"/>
        <v>90</v>
      </c>
      <c r="AR187" s="42">
        <f t="shared" ca="1" si="69"/>
        <v>2483.8107840000002</v>
      </c>
      <c r="AS187" s="42">
        <f t="shared" ca="1" si="70"/>
        <v>3000</v>
      </c>
      <c r="AT187" s="43">
        <f t="shared" ca="1" si="83"/>
        <v>2000</v>
      </c>
      <c r="AU187" s="48">
        <f t="shared" ca="1" si="84"/>
        <v>6793.8107840000002</v>
      </c>
    </row>
    <row r="188" spans="10:47" x14ac:dyDescent="0.35">
      <c r="J188" s="4" t="s">
        <v>219</v>
      </c>
      <c r="K188" s="9">
        <v>5</v>
      </c>
      <c r="L188" s="9">
        <v>3</v>
      </c>
      <c r="M188" s="11">
        <v>0.03</v>
      </c>
      <c r="N188" s="12">
        <v>3</v>
      </c>
      <c r="O188" s="9">
        <v>1</v>
      </c>
      <c r="P188" s="57">
        <v>3614726.86</v>
      </c>
      <c r="Q188" s="53">
        <f t="shared" ca="1" si="71"/>
        <v>4.3979206752217115E-2</v>
      </c>
      <c r="R188" s="58">
        <f t="shared" ca="1" si="72"/>
        <v>0</v>
      </c>
      <c r="S188" s="54">
        <f t="shared" ca="1" si="57"/>
        <v>0</v>
      </c>
      <c r="T188" s="42">
        <f t="shared" ca="1" si="58"/>
        <v>0</v>
      </c>
      <c r="U188" s="42">
        <f t="shared" ca="1" si="73"/>
        <v>0</v>
      </c>
      <c r="V188" s="42">
        <f t="shared" ca="1" si="59"/>
        <v>0</v>
      </c>
      <c r="W188" s="42">
        <f t="shared" ca="1" si="60"/>
        <v>0</v>
      </c>
      <c r="X188" s="43">
        <f t="shared" ca="1" si="74"/>
        <v>0</v>
      </c>
      <c r="Y188" s="60">
        <f t="shared" ca="1" si="75"/>
        <v>0.72800275449827401</v>
      </c>
      <c r="Z188" s="58">
        <f t="shared" ca="1" si="76"/>
        <v>0</v>
      </c>
      <c r="AA188" s="54">
        <f t="shared" ca="1" si="61"/>
        <v>0</v>
      </c>
      <c r="AB188" s="42">
        <f t="shared" ca="1" si="62"/>
        <v>0</v>
      </c>
      <c r="AC188" s="42">
        <f t="shared" ca="1" si="77"/>
        <v>0</v>
      </c>
      <c r="AD188" s="42">
        <f t="shared" ca="1" si="63"/>
        <v>0</v>
      </c>
      <c r="AE188" s="42">
        <f t="shared" ca="1" si="64"/>
        <v>0</v>
      </c>
      <c r="AF188" s="43">
        <f t="shared" ca="1" si="78"/>
        <v>0</v>
      </c>
      <c r="AG188">
        <f t="shared" ca="1" si="79"/>
        <v>0.52225196857761569</v>
      </c>
      <c r="AH188" s="53">
        <f t="shared" ca="1" si="80"/>
        <v>0</v>
      </c>
      <c r="AI188" s="54">
        <f t="shared" ca="1" si="65"/>
        <v>0</v>
      </c>
      <c r="AJ188" s="42">
        <f t="shared" ca="1" si="66"/>
        <v>0</v>
      </c>
      <c r="AK188" s="42">
        <f t="shared" ca="1" si="81"/>
        <v>0</v>
      </c>
      <c r="AL188" s="42">
        <f t="shared" ca="1" si="67"/>
        <v>0</v>
      </c>
      <c r="AM188" s="42">
        <f t="shared" ca="1" si="68"/>
        <v>0</v>
      </c>
      <c r="AN188" s="43">
        <f t="shared" ca="1" si="82"/>
        <v>0</v>
      </c>
      <c r="AO188" s="41">
        <f t="shared" ca="1" si="69"/>
        <v>0</v>
      </c>
      <c r="AP188" s="42">
        <f t="shared" ca="1" si="69"/>
        <v>0</v>
      </c>
      <c r="AQ188" s="42">
        <f t="shared" ca="1" si="69"/>
        <v>0</v>
      </c>
      <c r="AR188" s="42">
        <f t="shared" ca="1" si="69"/>
        <v>0</v>
      </c>
      <c r="AS188" s="42">
        <f t="shared" ca="1" si="70"/>
        <v>0</v>
      </c>
      <c r="AT188" s="43">
        <f t="shared" ca="1" si="83"/>
        <v>0</v>
      </c>
      <c r="AU188" s="48">
        <f t="shared" ca="1" si="84"/>
        <v>0</v>
      </c>
    </row>
    <row r="189" spans="10:47" x14ac:dyDescent="0.35">
      <c r="J189" s="4" t="s">
        <v>220</v>
      </c>
      <c r="K189" s="9">
        <v>4</v>
      </c>
      <c r="L189" s="9">
        <v>2</v>
      </c>
      <c r="M189" s="11">
        <v>0.02</v>
      </c>
      <c r="N189" s="12">
        <v>3</v>
      </c>
      <c r="O189" s="9">
        <v>7</v>
      </c>
      <c r="P189" s="57">
        <v>75128.009999999995</v>
      </c>
      <c r="Q189" s="53">
        <f t="shared" ca="1" si="71"/>
        <v>0.85630858978223701</v>
      </c>
      <c r="R189" s="58">
        <f t="shared" ca="1" si="72"/>
        <v>1</v>
      </c>
      <c r="S189" s="54">
        <f t="shared" ca="1" si="57"/>
        <v>8</v>
      </c>
      <c r="T189" s="42">
        <f t="shared" ca="1" si="58"/>
        <v>81138.250799999994</v>
      </c>
      <c r="U189" s="42">
        <f t="shared" ca="1" si="73"/>
        <v>5811.3825079999997</v>
      </c>
      <c r="V189" s="42">
        <f t="shared" ca="1" si="59"/>
        <v>320</v>
      </c>
      <c r="W189" s="42">
        <f t="shared" ca="1" si="60"/>
        <v>45</v>
      </c>
      <c r="X189" s="43">
        <f t="shared" ca="1" si="74"/>
        <v>405.69125400000001</v>
      </c>
      <c r="Y189" s="60">
        <f t="shared" ca="1" si="75"/>
        <v>0.4540228471591452</v>
      </c>
      <c r="Z189" s="58">
        <f t="shared" ca="1" si="76"/>
        <v>1</v>
      </c>
      <c r="AA189" s="54">
        <f t="shared" ca="1" si="61"/>
        <v>9</v>
      </c>
      <c r="AB189" s="42">
        <f t="shared" ca="1" si="62"/>
        <v>87629.310863999999</v>
      </c>
      <c r="AC189" s="42">
        <f t="shared" ca="1" si="77"/>
        <v>5876.2931086400004</v>
      </c>
      <c r="AD189" s="42">
        <f t="shared" ca="1" si="63"/>
        <v>360</v>
      </c>
      <c r="AE189" s="42">
        <f t="shared" ca="1" si="64"/>
        <v>45</v>
      </c>
      <c r="AF189" s="43">
        <f t="shared" ca="1" si="78"/>
        <v>438.14655432000001</v>
      </c>
      <c r="AG189">
        <f t="shared" ca="1" si="79"/>
        <v>0.91127967619718719</v>
      </c>
      <c r="AH189" s="53">
        <f t="shared" ca="1" si="80"/>
        <v>1</v>
      </c>
      <c r="AI189" s="54">
        <f t="shared" ca="1" si="65"/>
        <v>10</v>
      </c>
      <c r="AJ189" s="42">
        <f t="shared" ca="1" si="66"/>
        <v>94639.655733120002</v>
      </c>
      <c r="AK189" s="42">
        <f t="shared" ca="1" si="81"/>
        <v>5946.3965573311998</v>
      </c>
      <c r="AL189" s="42">
        <f t="shared" ca="1" si="67"/>
        <v>400</v>
      </c>
      <c r="AM189" s="42">
        <f t="shared" ca="1" si="68"/>
        <v>45</v>
      </c>
      <c r="AN189" s="43">
        <f t="shared" ca="1" si="82"/>
        <v>473.19827866560007</v>
      </c>
      <c r="AO189" s="41">
        <f t="shared" ca="1" si="69"/>
        <v>17634.072173971199</v>
      </c>
      <c r="AP189" s="42">
        <f t="shared" ca="1" si="69"/>
        <v>1080</v>
      </c>
      <c r="AQ189" s="42">
        <f t="shared" ca="1" si="69"/>
        <v>135</v>
      </c>
      <c r="AR189" s="42">
        <f t="shared" ca="1" si="69"/>
        <v>1317.0360869856002</v>
      </c>
      <c r="AS189" s="42">
        <f t="shared" ca="1" si="70"/>
        <v>6000</v>
      </c>
      <c r="AT189" s="43">
        <f t="shared" ca="1" si="83"/>
        <v>5000</v>
      </c>
      <c r="AU189" s="48">
        <f t="shared" ca="1" si="84"/>
        <v>4102.0360869855976</v>
      </c>
    </row>
    <row r="190" spans="10:47" x14ac:dyDescent="0.35">
      <c r="J190" s="4" t="s">
        <v>221</v>
      </c>
      <c r="K190" s="9">
        <v>5</v>
      </c>
      <c r="L190" s="9">
        <v>2</v>
      </c>
      <c r="M190" s="11">
        <v>0.03</v>
      </c>
      <c r="N190" s="12">
        <v>3</v>
      </c>
      <c r="O190" s="9">
        <v>21</v>
      </c>
      <c r="P190" s="57">
        <v>2333956.39</v>
      </c>
      <c r="Q190" s="53">
        <f t="shared" ca="1" si="71"/>
        <v>0.57598174868200225</v>
      </c>
      <c r="R190" s="58">
        <f t="shared" ca="1" si="72"/>
        <v>1</v>
      </c>
      <c r="S190" s="54">
        <f t="shared" ca="1" si="57"/>
        <v>23</v>
      </c>
      <c r="T190" s="42">
        <f t="shared" ca="1" si="58"/>
        <v>2520672.9012000002</v>
      </c>
      <c r="U190" s="42">
        <f t="shared" ca="1" si="73"/>
        <v>30206.729012000003</v>
      </c>
      <c r="V190" s="42">
        <f t="shared" ca="1" si="59"/>
        <v>920</v>
      </c>
      <c r="W190" s="42">
        <f t="shared" ca="1" si="60"/>
        <v>90</v>
      </c>
      <c r="X190" s="43">
        <f t="shared" ca="1" si="74"/>
        <v>18905.046759000001</v>
      </c>
      <c r="Y190" s="60">
        <f t="shared" ca="1" si="75"/>
        <v>0.65261135706108542</v>
      </c>
      <c r="Z190" s="58">
        <f t="shared" ca="1" si="76"/>
        <v>1</v>
      </c>
      <c r="AA190" s="54">
        <f t="shared" ca="1" si="61"/>
        <v>25</v>
      </c>
      <c r="AB190" s="42">
        <f t="shared" ca="1" si="62"/>
        <v>2722326.7332960004</v>
      </c>
      <c r="AC190" s="42">
        <f t="shared" ca="1" si="77"/>
        <v>32223.267332960004</v>
      </c>
      <c r="AD190" s="42">
        <f t="shared" ca="1" si="63"/>
        <v>1000</v>
      </c>
      <c r="AE190" s="42">
        <f t="shared" ca="1" si="64"/>
        <v>90</v>
      </c>
      <c r="AF190" s="43">
        <f t="shared" ca="1" si="78"/>
        <v>20417.450499720002</v>
      </c>
      <c r="AG190">
        <f t="shared" ca="1" si="79"/>
        <v>0.73652596051302144</v>
      </c>
      <c r="AH190" s="53">
        <f t="shared" ca="1" si="80"/>
        <v>1</v>
      </c>
      <c r="AI190" s="54">
        <f t="shared" ca="1" si="65"/>
        <v>28</v>
      </c>
      <c r="AJ190" s="42">
        <f t="shared" ca="1" si="66"/>
        <v>2940112.8719596807</v>
      </c>
      <c r="AK190" s="42">
        <f t="shared" ca="1" si="81"/>
        <v>34401.128719596803</v>
      </c>
      <c r="AL190" s="42">
        <f t="shared" ca="1" si="67"/>
        <v>1120</v>
      </c>
      <c r="AM190" s="42">
        <f t="shared" ca="1" si="68"/>
        <v>135</v>
      </c>
      <c r="AN190" s="43">
        <f t="shared" ca="1" si="82"/>
        <v>22050.846539697599</v>
      </c>
      <c r="AO190" s="41">
        <f t="shared" ca="1" si="69"/>
        <v>96831.125064556807</v>
      </c>
      <c r="AP190" s="42">
        <f t="shared" ca="1" si="69"/>
        <v>3040</v>
      </c>
      <c r="AQ190" s="42">
        <f t="shared" ca="1" si="69"/>
        <v>315</v>
      </c>
      <c r="AR190" s="42">
        <f t="shared" ca="1" si="69"/>
        <v>61373.343798417598</v>
      </c>
      <c r="AS190" s="42">
        <f t="shared" ca="1" si="70"/>
        <v>6000</v>
      </c>
      <c r="AT190" s="43">
        <f t="shared" ca="1" si="83"/>
        <v>5000</v>
      </c>
      <c r="AU190" s="48">
        <f t="shared" ca="1" si="84"/>
        <v>21102.781266139209</v>
      </c>
    </row>
    <row r="191" spans="10:47" x14ac:dyDescent="0.35">
      <c r="J191" s="4" t="s">
        <v>222</v>
      </c>
      <c r="K191" s="9">
        <v>4</v>
      </c>
      <c r="L191" s="9">
        <v>1</v>
      </c>
      <c r="M191" s="11">
        <v>0.02</v>
      </c>
      <c r="N191" s="12">
        <v>3</v>
      </c>
      <c r="O191" s="9">
        <v>2</v>
      </c>
      <c r="P191" s="57">
        <v>30141.18</v>
      </c>
      <c r="Q191" s="53">
        <f t="shared" ca="1" si="71"/>
        <v>5.5951179808966911E-2</v>
      </c>
      <c r="R191" s="58">
        <f t="shared" ca="1" si="72"/>
        <v>0</v>
      </c>
      <c r="S191" s="54">
        <f t="shared" ca="1" si="57"/>
        <v>0</v>
      </c>
      <c r="T191" s="42">
        <f t="shared" ca="1" si="58"/>
        <v>0</v>
      </c>
      <c r="U191" s="42">
        <f t="shared" ca="1" si="73"/>
        <v>0</v>
      </c>
      <c r="V191" s="42">
        <f t="shared" ca="1" si="59"/>
        <v>0</v>
      </c>
      <c r="W191" s="42">
        <f t="shared" ca="1" si="60"/>
        <v>0</v>
      </c>
      <c r="X191" s="43">
        <f t="shared" ca="1" si="74"/>
        <v>0</v>
      </c>
      <c r="Y191" s="60">
        <f t="shared" ca="1" si="75"/>
        <v>0.22814747753471643</v>
      </c>
      <c r="Z191" s="58">
        <f t="shared" ca="1" si="76"/>
        <v>0</v>
      </c>
      <c r="AA191" s="54">
        <f t="shared" ca="1" si="61"/>
        <v>0</v>
      </c>
      <c r="AB191" s="42">
        <f t="shared" ca="1" si="62"/>
        <v>0</v>
      </c>
      <c r="AC191" s="42">
        <f t="shared" ca="1" si="77"/>
        <v>0</v>
      </c>
      <c r="AD191" s="42">
        <f t="shared" ca="1" si="63"/>
        <v>0</v>
      </c>
      <c r="AE191" s="42">
        <f t="shared" ca="1" si="64"/>
        <v>0</v>
      </c>
      <c r="AF191" s="43">
        <f t="shared" ca="1" si="78"/>
        <v>0</v>
      </c>
      <c r="AG191">
        <f t="shared" ca="1" si="79"/>
        <v>0.75521023293798129</v>
      </c>
      <c r="AH191" s="53">
        <f t="shared" ca="1" si="80"/>
        <v>0</v>
      </c>
      <c r="AI191" s="54">
        <f t="shared" ca="1" si="65"/>
        <v>0</v>
      </c>
      <c r="AJ191" s="42">
        <f t="shared" ca="1" si="66"/>
        <v>0</v>
      </c>
      <c r="AK191" s="42">
        <f t="shared" ca="1" si="81"/>
        <v>0</v>
      </c>
      <c r="AL191" s="42">
        <f t="shared" ca="1" si="67"/>
        <v>0</v>
      </c>
      <c r="AM191" s="42">
        <f t="shared" ca="1" si="68"/>
        <v>0</v>
      </c>
      <c r="AN191" s="43">
        <f t="shared" ca="1" si="82"/>
        <v>0</v>
      </c>
      <c r="AO191" s="41">
        <f t="shared" ca="1" si="69"/>
        <v>0</v>
      </c>
      <c r="AP191" s="42">
        <f t="shared" ca="1" si="69"/>
        <v>0</v>
      </c>
      <c r="AQ191" s="42">
        <f t="shared" ca="1" si="69"/>
        <v>0</v>
      </c>
      <c r="AR191" s="42">
        <f t="shared" ca="1" si="69"/>
        <v>0</v>
      </c>
      <c r="AS191" s="42">
        <f t="shared" ca="1" si="70"/>
        <v>0</v>
      </c>
      <c r="AT191" s="43">
        <f t="shared" ca="1" si="83"/>
        <v>0</v>
      </c>
      <c r="AU191" s="48">
        <f t="shared" ca="1" si="84"/>
        <v>0</v>
      </c>
    </row>
    <row r="192" spans="10:47" x14ac:dyDescent="0.35">
      <c r="J192" s="4" t="s">
        <v>223</v>
      </c>
      <c r="K192" s="9">
        <v>5</v>
      </c>
      <c r="L192" s="9">
        <v>2</v>
      </c>
      <c r="M192" s="11">
        <v>0.03</v>
      </c>
      <c r="N192" s="12">
        <v>3</v>
      </c>
      <c r="O192" s="9">
        <v>33</v>
      </c>
      <c r="P192" s="57">
        <v>491829.07</v>
      </c>
      <c r="Q192" s="53">
        <f t="shared" ca="1" si="71"/>
        <v>3.3384744297566105E-2</v>
      </c>
      <c r="R192" s="58">
        <f t="shared" ca="1" si="72"/>
        <v>0</v>
      </c>
      <c r="S192" s="54">
        <f t="shared" ca="1" si="57"/>
        <v>0</v>
      </c>
      <c r="T192" s="42">
        <f t="shared" ca="1" si="58"/>
        <v>0</v>
      </c>
      <c r="U192" s="42">
        <f t="shared" ca="1" si="73"/>
        <v>0</v>
      </c>
      <c r="V192" s="42">
        <f t="shared" ca="1" si="59"/>
        <v>0</v>
      </c>
      <c r="W192" s="42">
        <f t="shared" ca="1" si="60"/>
        <v>0</v>
      </c>
      <c r="X192" s="43">
        <f t="shared" ca="1" si="74"/>
        <v>0</v>
      </c>
      <c r="Y192" s="60">
        <f t="shared" ca="1" si="75"/>
        <v>0.23394730346403947</v>
      </c>
      <c r="Z192" s="58">
        <f t="shared" ca="1" si="76"/>
        <v>0</v>
      </c>
      <c r="AA192" s="54">
        <f t="shared" ca="1" si="61"/>
        <v>0</v>
      </c>
      <c r="AB192" s="42">
        <f t="shared" ca="1" si="62"/>
        <v>0</v>
      </c>
      <c r="AC192" s="42">
        <f t="shared" ca="1" si="77"/>
        <v>0</v>
      </c>
      <c r="AD192" s="42">
        <f t="shared" ca="1" si="63"/>
        <v>0</v>
      </c>
      <c r="AE192" s="42">
        <f t="shared" ca="1" si="64"/>
        <v>0</v>
      </c>
      <c r="AF192" s="43">
        <f t="shared" ca="1" si="78"/>
        <v>0</v>
      </c>
      <c r="AG192">
        <f t="shared" ca="1" si="79"/>
        <v>0.38995973422886787</v>
      </c>
      <c r="AH192" s="53">
        <f t="shared" ca="1" si="80"/>
        <v>0</v>
      </c>
      <c r="AI192" s="54">
        <f t="shared" ca="1" si="65"/>
        <v>0</v>
      </c>
      <c r="AJ192" s="42">
        <f t="shared" ca="1" si="66"/>
        <v>0</v>
      </c>
      <c r="AK192" s="42">
        <f t="shared" ca="1" si="81"/>
        <v>0</v>
      </c>
      <c r="AL192" s="42">
        <f t="shared" ca="1" si="67"/>
        <v>0</v>
      </c>
      <c r="AM192" s="42">
        <f t="shared" ca="1" si="68"/>
        <v>0</v>
      </c>
      <c r="AN192" s="43">
        <f t="shared" ca="1" si="82"/>
        <v>0</v>
      </c>
      <c r="AO192" s="41">
        <f t="shared" ca="1" si="69"/>
        <v>0</v>
      </c>
      <c r="AP192" s="42">
        <f t="shared" ca="1" si="69"/>
        <v>0</v>
      </c>
      <c r="AQ192" s="42">
        <f t="shared" ca="1" si="69"/>
        <v>0</v>
      </c>
      <c r="AR192" s="42">
        <f t="shared" ca="1" si="69"/>
        <v>0</v>
      </c>
      <c r="AS192" s="42">
        <f t="shared" ca="1" si="70"/>
        <v>0</v>
      </c>
      <c r="AT192" s="43">
        <f t="shared" ca="1" si="83"/>
        <v>0</v>
      </c>
      <c r="AU192" s="48">
        <f t="shared" ca="1" si="84"/>
        <v>0</v>
      </c>
    </row>
    <row r="193" spans="10:47" x14ac:dyDescent="0.35">
      <c r="J193" s="4" t="s">
        <v>224</v>
      </c>
      <c r="K193" s="9">
        <v>4</v>
      </c>
      <c r="L193" s="9">
        <v>1</v>
      </c>
      <c r="M193" s="11">
        <v>0.02</v>
      </c>
      <c r="N193" s="12">
        <v>3</v>
      </c>
      <c r="O193" s="9">
        <v>21</v>
      </c>
      <c r="P193" s="57">
        <v>872061.07</v>
      </c>
      <c r="Q193" s="53">
        <f t="shared" ca="1" si="71"/>
        <v>0.15375710180975477</v>
      </c>
      <c r="R193" s="58">
        <f t="shared" ca="1" si="72"/>
        <v>1</v>
      </c>
      <c r="S193" s="54">
        <f t="shared" ca="1" si="57"/>
        <v>23</v>
      </c>
      <c r="T193" s="42">
        <f t="shared" ca="1" si="58"/>
        <v>941825.95559999999</v>
      </c>
      <c r="U193" s="42">
        <f t="shared" ca="1" si="73"/>
        <v>14418.259556000001</v>
      </c>
      <c r="V193" s="42">
        <f t="shared" ca="1" si="59"/>
        <v>920</v>
      </c>
      <c r="W193" s="42">
        <f t="shared" ca="1" si="60"/>
        <v>90</v>
      </c>
      <c r="X193" s="43">
        <f t="shared" ca="1" si="74"/>
        <v>4709.1297780000004</v>
      </c>
      <c r="Y193" s="60">
        <f t="shared" ca="1" si="75"/>
        <v>0.61490103233155502</v>
      </c>
      <c r="Z193" s="58">
        <f t="shared" ca="1" si="76"/>
        <v>1</v>
      </c>
      <c r="AA193" s="54">
        <f t="shared" ca="1" si="61"/>
        <v>25</v>
      </c>
      <c r="AB193" s="42">
        <f t="shared" ca="1" si="62"/>
        <v>1017172.032048</v>
      </c>
      <c r="AC193" s="42">
        <f t="shared" ca="1" si="77"/>
        <v>15171.720320480001</v>
      </c>
      <c r="AD193" s="42">
        <f t="shared" ca="1" si="63"/>
        <v>1000</v>
      </c>
      <c r="AE193" s="42">
        <f t="shared" ca="1" si="64"/>
        <v>90</v>
      </c>
      <c r="AF193" s="43">
        <f t="shared" ca="1" si="78"/>
        <v>5085.8601602400004</v>
      </c>
      <c r="AG193">
        <f t="shared" ca="1" si="79"/>
        <v>0.89159704870906031</v>
      </c>
      <c r="AH193" s="53">
        <f t="shared" ca="1" si="80"/>
        <v>1</v>
      </c>
      <c r="AI193" s="54">
        <f t="shared" ca="1" si="65"/>
        <v>28</v>
      </c>
      <c r="AJ193" s="42">
        <f t="shared" ca="1" si="66"/>
        <v>1098545.79461184</v>
      </c>
      <c r="AK193" s="42">
        <f t="shared" ca="1" si="81"/>
        <v>15985.4579461184</v>
      </c>
      <c r="AL193" s="42">
        <f t="shared" ca="1" si="67"/>
        <v>1120</v>
      </c>
      <c r="AM193" s="42">
        <f t="shared" ca="1" si="68"/>
        <v>135</v>
      </c>
      <c r="AN193" s="43">
        <f t="shared" ca="1" si="82"/>
        <v>5492.7289730591992</v>
      </c>
      <c r="AO193" s="41">
        <f t="shared" ca="1" si="69"/>
        <v>45575.437822598396</v>
      </c>
      <c r="AP193" s="42">
        <f t="shared" ca="1" si="69"/>
        <v>3040</v>
      </c>
      <c r="AQ193" s="42">
        <f t="shared" ca="1" si="69"/>
        <v>315</v>
      </c>
      <c r="AR193" s="42">
        <f t="shared" ca="1" si="69"/>
        <v>15287.7189112992</v>
      </c>
      <c r="AS193" s="42">
        <f t="shared" ca="1" si="70"/>
        <v>4500</v>
      </c>
      <c r="AT193" s="43">
        <f t="shared" ca="1" si="83"/>
        <v>2000</v>
      </c>
      <c r="AU193" s="48">
        <f t="shared" ca="1" si="84"/>
        <v>20432.718911299198</v>
      </c>
    </row>
    <row r="194" spans="10:47" x14ac:dyDescent="0.35">
      <c r="J194" s="4" t="s">
        <v>225</v>
      </c>
      <c r="K194" s="9">
        <v>4</v>
      </c>
      <c r="L194" s="9">
        <v>2</v>
      </c>
      <c r="M194" s="11">
        <v>0.02</v>
      </c>
      <c r="N194" s="12">
        <v>3</v>
      </c>
      <c r="O194" s="9">
        <v>66</v>
      </c>
      <c r="P194" s="57">
        <v>10582555.139999999</v>
      </c>
      <c r="Q194" s="53">
        <f t="shared" ca="1" si="71"/>
        <v>0.28732460677272742</v>
      </c>
      <c r="R194" s="58">
        <f t="shared" ca="1" si="72"/>
        <v>1</v>
      </c>
      <c r="S194" s="54">
        <f t="shared" ca="1" si="57"/>
        <v>73</v>
      </c>
      <c r="T194" s="42">
        <f t="shared" ca="1" si="58"/>
        <v>11429159.551199999</v>
      </c>
      <c r="U194" s="42">
        <f t="shared" ca="1" si="73"/>
        <v>119291.59551199999</v>
      </c>
      <c r="V194" s="42">
        <f t="shared" ca="1" si="59"/>
        <v>2920</v>
      </c>
      <c r="W194" s="42">
        <f t="shared" ca="1" si="60"/>
        <v>315</v>
      </c>
      <c r="X194" s="43">
        <f t="shared" ca="1" si="74"/>
        <v>57145.797755999993</v>
      </c>
      <c r="Y194" s="60">
        <f t="shared" ca="1" si="75"/>
        <v>0.52540973488544196</v>
      </c>
      <c r="Z194" s="58">
        <f t="shared" ca="1" si="76"/>
        <v>1</v>
      </c>
      <c r="AA194" s="54">
        <f t="shared" ca="1" si="61"/>
        <v>80</v>
      </c>
      <c r="AB194" s="42">
        <f t="shared" ca="1" si="62"/>
        <v>12343492.315296</v>
      </c>
      <c r="AC194" s="42">
        <f t="shared" ca="1" si="77"/>
        <v>128434.92315296001</v>
      </c>
      <c r="AD194" s="42">
        <f t="shared" ca="1" si="63"/>
        <v>3200</v>
      </c>
      <c r="AE194" s="42">
        <f t="shared" ca="1" si="64"/>
        <v>315</v>
      </c>
      <c r="AF194" s="43">
        <f t="shared" ca="1" si="78"/>
        <v>61717.461576480004</v>
      </c>
      <c r="AG194">
        <f t="shared" ca="1" si="79"/>
        <v>1.3005503354325598E-2</v>
      </c>
      <c r="AH194" s="53">
        <f t="shared" ca="1" si="80"/>
        <v>0</v>
      </c>
      <c r="AI194" s="54">
        <f t="shared" ca="1" si="65"/>
        <v>0</v>
      </c>
      <c r="AJ194" s="42">
        <f t="shared" ca="1" si="66"/>
        <v>0</v>
      </c>
      <c r="AK194" s="42">
        <f t="shared" ca="1" si="81"/>
        <v>0</v>
      </c>
      <c r="AL194" s="42">
        <f t="shared" ca="1" si="67"/>
        <v>0</v>
      </c>
      <c r="AM194" s="42">
        <f t="shared" ca="1" si="68"/>
        <v>0</v>
      </c>
      <c r="AN194" s="43">
        <f t="shared" ca="1" si="82"/>
        <v>0</v>
      </c>
      <c r="AO194" s="41">
        <f t="shared" ca="1" si="69"/>
        <v>247726.51866495999</v>
      </c>
      <c r="AP194" s="42">
        <f t="shared" ca="1" si="69"/>
        <v>6120</v>
      </c>
      <c r="AQ194" s="42">
        <f t="shared" ca="1" si="69"/>
        <v>630</v>
      </c>
      <c r="AR194" s="42">
        <f t="shared" ref="AR194:AR212" ca="1" si="85">AN194+AF194+X194</f>
        <v>118863.25933248</v>
      </c>
      <c r="AS194" s="42">
        <f t="shared" ca="1" si="70"/>
        <v>4000</v>
      </c>
      <c r="AT194" s="43">
        <f t="shared" ca="1" si="83"/>
        <v>5000</v>
      </c>
      <c r="AU194" s="48">
        <f t="shared" ca="1" si="84"/>
        <v>113113.25933248</v>
      </c>
    </row>
    <row r="195" spans="10:47" x14ac:dyDescent="0.35">
      <c r="J195" s="4" t="s">
        <v>226</v>
      </c>
      <c r="K195" s="9">
        <v>6</v>
      </c>
      <c r="L195" s="9">
        <v>3</v>
      </c>
      <c r="M195" s="11">
        <v>0.05</v>
      </c>
      <c r="N195" s="12">
        <v>4</v>
      </c>
      <c r="O195" s="9">
        <v>311</v>
      </c>
      <c r="P195" s="57">
        <v>12418674.279999999</v>
      </c>
      <c r="Q195" s="53">
        <f t="shared" ca="1" si="71"/>
        <v>0.8445346204197598</v>
      </c>
      <c r="R195" s="58">
        <f t="shared" ca="1" si="72"/>
        <v>1</v>
      </c>
      <c r="S195" s="54">
        <f t="shared" ref="S195:S212" ca="1" si="86">ROUND(O195*(1+$C$4),0)*R195</f>
        <v>342</v>
      </c>
      <c r="T195" s="42">
        <f t="shared" ref="T195:T212" ca="1" si="87">P195*(1+$C$6)*R195</f>
        <v>13412168.2224</v>
      </c>
      <c r="U195" s="42">
        <f t="shared" ca="1" si="73"/>
        <v>139121.68222400002</v>
      </c>
      <c r="V195" s="42">
        <f t="shared" ref="V195:V212" ca="1" si="88">S195*Service_charge*R195</f>
        <v>13680</v>
      </c>
      <c r="W195" s="42">
        <f t="shared" ref="W195:W212" ca="1" si="89">(S195-O195)*Issue_card*R195</f>
        <v>1395</v>
      </c>
      <c r="X195" s="43">
        <f t="shared" ca="1" si="74"/>
        <v>223536.13704000003</v>
      </c>
      <c r="Y195" s="60">
        <f t="shared" ca="1" si="75"/>
        <v>0.97902790456090671</v>
      </c>
      <c r="Z195" s="58">
        <f t="shared" ca="1" si="76"/>
        <v>1</v>
      </c>
      <c r="AA195" s="54">
        <f t="shared" ref="AA195:AA212" ca="1" si="90">ROUND(S195*(1+$D$4),0)*Z195</f>
        <v>376</v>
      </c>
      <c r="AB195" s="42">
        <f t="shared" ref="AB195:AB212" ca="1" si="91">T195*(1+$D$6)*Z195</f>
        <v>14485141.680192001</v>
      </c>
      <c r="AC195" s="42">
        <f t="shared" ca="1" si="77"/>
        <v>149851.41680192002</v>
      </c>
      <c r="AD195" s="42">
        <f t="shared" ref="AD195:AD212" ca="1" si="92">AA195*Service_charge*Z195</f>
        <v>15040</v>
      </c>
      <c r="AE195" s="42">
        <f t="shared" ref="AE195:AE212" ca="1" si="93">(AA195-S195)*Issue_card*Z195</f>
        <v>1530</v>
      </c>
      <c r="AF195" s="43">
        <f t="shared" ca="1" si="78"/>
        <v>241419.02800320004</v>
      </c>
      <c r="AG195">
        <f t="shared" ca="1" si="79"/>
        <v>0.14822100731633958</v>
      </c>
      <c r="AH195" s="53">
        <f t="shared" ca="1" si="80"/>
        <v>1</v>
      </c>
      <c r="AI195" s="54">
        <f t="shared" ref="AI195:AI212" ca="1" si="94">ROUND(AA195*(1+$E$4),0)*AH195</f>
        <v>414</v>
      </c>
      <c r="AJ195" s="42">
        <f t="shared" ref="AJ195:AJ212" ca="1" si="95">AB195*(1+$E$6)*AH195</f>
        <v>15643953.014607362</v>
      </c>
      <c r="AK195" s="42">
        <f t="shared" ca="1" si="81"/>
        <v>161439.53014607364</v>
      </c>
      <c r="AL195" s="42">
        <f t="shared" ref="AL195:AL212" ca="1" si="96">AI195*Service_charge*AH195</f>
        <v>16560</v>
      </c>
      <c r="AM195" s="42">
        <f t="shared" ref="AM195:AM212" ca="1" si="97">(AI195-AA195)*Issue_card*AH195</f>
        <v>1710</v>
      </c>
      <c r="AN195" s="43">
        <f t="shared" ca="1" si="82"/>
        <v>260732.55024345606</v>
      </c>
      <c r="AO195" s="41">
        <f t="shared" ref="AO195:AQ212" ca="1" si="98">AK195+AC195+U195</f>
        <v>450412.6291719937</v>
      </c>
      <c r="AP195" s="42">
        <f t="shared" ca="1" si="98"/>
        <v>45280</v>
      </c>
      <c r="AQ195" s="42">
        <f t="shared" ca="1" si="98"/>
        <v>4635</v>
      </c>
      <c r="AR195" s="42">
        <f t="shared" ca="1" si="85"/>
        <v>725687.71528665617</v>
      </c>
      <c r="AS195" s="42">
        <f t="shared" ref="AS195:AS212" ca="1" si="99">VLOOKUP(L195,Client_Level_Cost,3,FALSE)*(AH195+Z195+R195)</f>
        <v>9000</v>
      </c>
      <c r="AT195" s="43">
        <f t="shared" ca="1" si="83"/>
        <v>7000</v>
      </c>
      <c r="AU195" s="48">
        <f t="shared" ca="1" si="84"/>
        <v>-341190.08611466247</v>
      </c>
    </row>
    <row r="196" spans="10:47" x14ac:dyDescent="0.35">
      <c r="J196" s="4" t="s">
        <v>227</v>
      </c>
      <c r="K196" s="9">
        <v>5</v>
      </c>
      <c r="L196" s="9">
        <v>1</v>
      </c>
      <c r="M196" s="11">
        <v>0.03</v>
      </c>
      <c r="N196" s="12">
        <v>3</v>
      </c>
      <c r="O196" s="9">
        <v>57</v>
      </c>
      <c r="P196" s="57">
        <v>869467.35</v>
      </c>
      <c r="Q196" s="53">
        <f t="shared" ref="Q196:Q212" ca="1" si="100">RAND()</f>
        <v>0.8948737408812778</v>
      </c>
      <c r="R196" s="58">
        <f t="shared" ref="R196:R212" ca="1" si="101">IF(Q196&lt;0.1,0,1)</f>
        <v>1</v>
      </c>
      <c r="S196" s="54">
        <f t="shared" ca="1" si="86"/>
        <v>63</v>
      </c>
      <c r="T196" s="42">
        <f t="shared" ca="1" si="87"/>
        <v>939024.73800000001</v>
      </c>
      <c r="U196" s="42">
        <f t="shared" ref="U196:U212" ca="1" si="102">(5000+T196*0.01)*R196</f>
        <v>14390.247380000001</v>
      </c>
      <c r="V196" s="42">
        <f t="shared" ca="1" si="88"/>
        <v>2520</v>
      </c>
      <c r="W196" s="42">
        <f t="shared" ca="1" si="89"/>
        <v>270</v>
      </c>
      <c r="X196" s="43">
        <f t="shared" ref="X196:X212" ca="1" si="103">T196*$M196*$N196/12*R196</f>
        <v>7042.6855349999996</v>
      </c>
      <c r="Y196" s="60">
        <f t="shared" ref="Y196:Y212" ca="1" si="104">RAND()</f>
        <v>0.70187332946796155</v>
      </c>
      <c r="Z196" s="58">
        <f t="shared" ref="Z196:Z212" ca="1" si="105">IF(R196=0,0,IF(Y196&lt;0.1,0,1))</f>
        <v>1</v>
      </c>
      <c r="AA196" s="54">
        <f t="shared" ca="1" si="90"/>
        <v>69</v>
      </c>
      <c r="AB196" s="42">
        <f t="shared" ca="1" si="91"/>
        <v>1014146.7170400001</v>
      </c>
      <c r="AC196" s="42">
        <f t="shared" ref="AC196:AC212" ca="1" si="106">(5000+AB196*0.01)*Z196</f>
        <v>15141.467170400001</v>
      </c>
      <c r="AD196" s="42">
        <f t="shared" ca="1" si="92"/>
        <v>2760</v>
      </c>
      <c r="AE196" s="42">
        <f t="shared" ca="1" si="93"/>
        <v>270</v>
      </c>
      <c r="AF196" s="43">
        <f t="shared" ref="AF196:AF212" ca="1" si="107">AB196*$M196*$N196/12*Z196</f>
        <v>7606.1003778000004</v>
      </c>
      <c r="AG196">
        <f t="shared" ref="AG196:AG212" ca="1" si="108">RAND()</f>
        <v>0.95304886407789002</v>
      </c>
      <c r="AH196" s="53">
        <f t="shared" ref="AH196:AH212" ca="1" si="109">IF(Z196=0,0,IF(AG196&lt;0.1,0,1))</f>
        <v>1</v>
      </c>
      <c r="AI196" s="54">
        <f t="shared" ca="1" si="94"/>
        <v>76</v>
      </c>
      <c r="AJ196" s="42">
        <f t="shared" ca="1" si="95"/>
        <v>1095278.4544032002</v>
      </c>
      <c r="AK196" s="42">
        <f t="shared" ref="AK196:AK212" ca="1" si="110">(5000+AJ196*0.01)*AH196</f>
        <v>15952.784544032002</v>
      </c>
      <c r="AL196" s="42">
        <f t="shared" ca="1" si="96"/>
        <v>3040</v>
      </c>
      <c r="AM196" s="42">
        <f t="shared" ca="1" si="97"/>
        <v>315</v>
      </c>
      <c r="AN196" s="43">
        <f t="shared" ref="AN196:AN212" ca="1" si="111">AJ196*$M196*$N196/12*AH196</f>
        <v>8214.5884080240012</v>
      </c>
      <c r="AO196" s="41">
        <f t="shared" ca="1" si="98"/>
        <v>45484.499094432002</v>
      </c>
      <c r="AP196" s="42">
        <f t="shared" ca="1" si="98"/>
        <v>8320</v>
      </c>
      <c r="AQ196" s="42">
        <f t="shared" ca="1" si="98"/>
        <v>855</v>
      </c>
      <c r="AR196" s="42">
        <f t="shared" ca="1" si="85"/>
        <v>22863.374320824001</v>
      </c>
      <c r="AS196" s="42">
        <f t="shared" ca="1" si="99"/>
        <v>4500</v>
      </c>
      <c r="AT196" s="43">
        <f t="shared" ref="AT196:AT212" ca="1" si="112">R196*VLOOKUP(L196,Client_Level_Cost,2)</f>
        <v>2000</v>
      </c>
      <c r="AU196" s="48">
        <f t="shared" ref="AU196:AU212" ca="1" si="113">AO196-SUM(AP196:AT196)</f>
        <v>6946.1247736079968</v>
      </c>
    </row>
    <row r="197" spans="10:47" x14ac:dyDescent="0.35">
      <c r="J197" s="4" t="s">
        <v>228</v>
      </c>
      <c r="K197" s="9">
        <v>3</v>
      </c>
      <c r="L197" s="9">
        <v>1</v>
      </c>
      <c r="M197" s="11">
        <v>0.01</v>
      </c>
      <c r="N197" s="12">
        <v>3</v>
      </c>
      <c r="O197" s="9">
        <v>4</v>
      </c>
      <c r="P197" s="57">
        <v>188383.91</v>
      </c>
      <c r="Q197" s="53">
        <f t="shared" ca="1" si="100"/>
        <v>0.43648118592391794</v>
      </c>
      <c r="R197" s="58">
        <f t="shared" ca="1" si="101"/>
        <v>1</v>
      </c>
      <c r="S197" s="54">
        <f t="shared" ca="1" si="86"/>
        <v>4</v>
      </c>
      <c r="T197" s="42">
        <f t="shared" ca="1" si="87"/>
        <v>203454.62280000001</v>
      </c>
      <c r="U197" s="42">
        <f t="shared" ca="1" si="102"/>
        <v>7034.5462280000002</v>
      </c>
      <c r="V197" s="42">
        <f t="shared" ca="1" si="88"/>
        <v>160</v>
      </c>
      <c r="W197" s="42">
        <f t="shared" ca="1" si="89"/>
        <v>0</v>
      </c>
      <c r="X197" s="43">
        <f t="shared" ca="1" si="103"/>
        <v>508.63655700000004</v>
      </c>
      <c r="Y197" s="60">
        <f t="shared" ca="1" si="104"/>
        <v>0.38158263766835709</v>
      </c>
      <c r="Z197" s="58">
        <f t="shared" ca="1" si="105"/>
        <v>1</v>
      </c>
      <c r="AA197" s="54">
        <f t="shared" ca="1" si="90"/>
        <v>4</v>
      </c>
      <c r="AB197" s="42">
        <f t="shared" ca="1" si="91"/>
        <v>219730.99262400003</v>
      </c>
      <c r="AC197" s="42">
        <f t="shared" ca="1" si="106"/>
        <v>7197.309926240001</v>
      </c>
      <c r="AD197" s="42">
        <f t="shared" ca="1" si="92"/>
        <v>160</v>
      </c>
      <c r="AE197" s="42">
        <f t="shared" ca="1" si="93"/>
        <v>0</v>
      </c>
      <c r="AF197" s="43">
        <f t="shared" ca="1" si="107"/>
        <v>549.32748156000014</v>
      </c>
      <c r="AG197">
        <f t="shared" ca="1" si="108"/>
        <v>0.19519438411387391</v>
      </c>
      <c r="AH197" s="53">
        <f t="shared" ca="1" si="109"/>
        <v>1</v>
      </c>
      <c r="AI197" s="54">
        <f t="shared" ca="1" si="94"/>
        <v>4</v>
      </c>
      <c r="AJ197" s="42">
        <f t="shared" ca="1" si="95"/>
        <v>237309.47203392006</v>
      </c>
      <c r="AK197" s="42">
        <f t="shared" ca="1" si="110"/>
        <v>7373.0947203392006</v>
      </c>
      <c r="AL197" s="42">
        <f t="shared" ca="1" si="96"/>
        <v>160</v>
      </c>
      <c r="AM197" s="42">
        <f t="shared" ca="1" si="97"/>
        <v>0</v>
      </c>
      <c r="AN197" s="43">
        <f t="shared" ca="1" si="111"/>
        <v>593.27368008480016</v>
      </c>
      <c r="AO197" s="41">
        <f t="shared" ca="1" si="98"/>
        <v>21604.950874579201</v>
      </c>
      <c r="AP197" s="42">
        <f t="shared" ca="1" si="98"/>
        <v>480</v>
      </c>
      <c r="AQ197" s="42">
        <f t="shared" ca="1" si="98"/>
        <v>0</v>
      </c>
      <c r="AR197" s="42">
        <f t="shared" ca="1" si="85"/>
        <v>1651.2377186448005</v>
      </c>
      <c r="AS197" s="42">
        <f t="shared" ca="1" si="99"/>
        <v>4500</v>
      </c>
      <c r="AT197" s="43">
        <f t="shared" ca="1" si="112"/>
        <v>2000</v>
      </c>
      <c r="AU197" s="48">
        <f t="shared" ca="1" si="113"/>
        <v>12973.713155934402</v>
      </c>
    </row>
    <row r="198" spans="10:47" x14ac:dyDescent="0.35">
      <c r="J198" s="4" t="s">
        <v>229</v>
      </c>
      <c r="K198" s="9">
        <v>7</v>
      </c>
      <c r="L198" s="9">
        <v>2</v>
      </c>
      <c r="M198" s="11">
        <v>0.1</v>
      </c>
      <c r="N198" s="12">
        <v>6</v>
      </c>
      <c r="O198" s="9">
        <v>3</v>
      </c>
      <c r="P198" s="57">
        <v>675959.92</v>
      </c>
      <c r="Q198" s="53">
        <f t="shared" ca="1" si="100"/>
        <v>0.61236997108867086</v>
      </c>
      <c r="R198" s="58">
        <f t="shared" ca="1" si="101"/>
        <v>1</v>
      </c>
      <c r="S198" s="54">
        <f t="shared" ca="1" si="86"/>
        <v>3</v>
      </c>
      <c r="T198" s="42">
        <f t="shared" ca="1" si="87"/>
        <v>730036.71360000013</v>
      </c>
      <c r="U198" s="42">
        <f t="shared" ca="1" si="102"/>
        <v>12300.367136000001</v>
      </c>
      <c r="V198" s="42">
        <f t="shared" ca="1" si="88"/>
        <v>120</v>
      </c>
      <c r="W198" s="42">
        <f t="shared" ca="1" si="89"/>
        <v>0</v>
      </c>
      <c r="X198" s="43">
        <f t="shared" ca="1" si="103"/>
        <v>36501.835680000011</v>
      </c>
      <c r="Y198" s="60">
        <f t="shared" ca="1" si="104"/>
        <v>0.18930616448399062</v>
      </c>
      <c r="Z198" s="58">
        <f t="shared" ca="1" si="105"/>
        <v>1</v>
      </c>
      <c r="AA198" s="54">
        <f t="shared" ca="1" si="90"/>
        <v>3</v>
      </c>
      <c r="AB198" s="42">
        <f t="shared" ca="1" si="91"/>
        <v>788439.65068800014</v>
      </c>
      <c r="AC198" s="42">
        <f t="shared" ca="1" si="106"/>
        <v>12884.396506880003</v>
      </c>
      <c r="AD198" s="42">
        <f t="shared" ca="1" si="92"/>
        <v>120</v>
      </c>
      <c r="AE198" s="42">
        <f t="shared" ca="1" si="93"/>
        <v>0</v>
      </c>
      <c r="AF198" s="43">
        <f t="shared" ca="1" si="107"/>
        <v>39421.982534400013</v>
      </c>
      <c r="AG198">
        <f t="shared" ca="1" si="108"/>
        <v>0.99447812986848017</v>
      </c>
      <c r="AH198" s="53">
        <f t="shared" ca="1" si="109"/>
        <v>1</v>
      </c>
      <c r="AI198" s="54">
        <f t="shared" ca="1" si="94"/>
        <v>3</v>
      </c>
      <c r="AJ198" s="42">
        <f t="shared" ca="1" si="95"/>
        <v>851514.82274304016</v>
      </c>
      <c r="AK198" s="42">
        <f t="shared" ca="1" si="110"/>
        <v>13515.148227430402</v>
      </c>
      <c r="AL198" s="42">
        <f t="shared" ca="1" si="96"/>
        <v>120</v>
      </c>
      <c r="AM198" s="42">
        <f t="shared" ca="1" si="97"/>
        <v>0</v>
      </c>
      <c r="AN198" s="43">
        <f t="shared" ca="1" si="111"/>
        <v>42575.741137152014</v>
      </c>
      <c r="AO198" s="41">
        <f t="shared" ca="1" si="98"/>
        <v>38699.911870310403</v>
      </c>
      <c r="AP198" s="42">
        <f t="shared" ca="1" si="98"/>
        <v>360</v>
      </c>
      <c r="AQ198" s="42">
        <f t="shared" ca="1" si="98"/>
        <v>0</v>
      </c>
      <c r="AR198" s="42">
        <f t="shared" ca="1" si="85"/>
        <v>118499.55935155204</v>
      </c>
      <c r="AS198" s="42">
        <f t="shared" ca="1" si="99"/>
        <v>6000</v>
      </c>
      <c r="AT198" s="43">
        <f t="shared" ca="1" si="112"/>
        <v>5000</v>
      </c>
      <c r="AU198" s="48">
        <f t="shared" ca="1" si="113"/>
        <v>-91159.647481241642</v>
      </c>
    </row>
    <row r="199" spans="10:47" x14ac:dyDescent="0.35">
      <c r="J199" s="4" t="s">
        <v>230</v>
      </c>
      <c r="K199" s="9">
        <v>4</v>
      </c>
      <c r="L199" s="9">
        <v>3</v>
      </c>
      <c r="M199" s="11">
        <v>0.02</v>
      </c>
      <c r="N199" s="12">
        <v>3</v>
      </c>
      <c r="O199" s="9">
        <v>16</v>
      </c>
      <c r="P199" s="57">
        <v>6676674.2599999998</v>
      </c>
      <c r="Q199" s="53">
        <f t="shared" ca="1" si="100"/>
        <v>0.50859964414634284</v>
      </c>
      <c r="R199" s="58">
        <f t="shared" ca="1" si="101"/>
        <v>1</v>
      </c>
      <c r="S199" s="54">
        <f t="shared" ca="1" si="86"/>
        <v>18</v>
      </c>
      <c r="T199" s="42">
        <f t="shared" ca="1" si="87"/>
        <v>7210808.2008000007</v>
      </c>
      <c r="U199" s="42">
        <f t="shared" ca="1" si="102"/>
        <v>77108.082008000012</v>
      </c>
      <c r="V199" s="42">
        <f t="shared" ca="1" si="88"/>
        <v>720</v>
      </c>
      <c r="W199" s="42">
        <f t="shared" ca="1" si="89"/>
        <v>90</v>
      </c>
      <c r="X199" s="43">
        <f t="shared" ca="1" si="103"/>
        <v>36054.041004000006</v>
      </c>
      <c r="Y199" s="60">
        <f t="shared" ca="1" si="104"/>
        <v>0.95155168917317712</v>
      </c>
      <c r="Z199" s="58">
        <f t="shared" ca="1" si="105"/>
        <v>1</v>
      </c>
      <c r="AA199" s="54">
        <f t="shared" ca="1" si="90"/>
        <v>20</v>
      </c>
      <c r="AB199" s="42">
        <f t="shared" ca="1" si="91"/>
        <v>7787672.8568640016</v>
      </c>
      <c r="AC199" s="42">
        <f t="shared" ca="1" si="106"/>
        <v>82876.728568640014</v>
      </c>
      <c r="AD199" s="42">
        <f t="shared" ca="1" si="92"/>
        <v>800</v>
      </c>
      <c r="AE199" s="42">
        <f t="shared" ca="1" si="93"/>
        <v>90</v>
      </c>
      <c r="AF199" s="43">
        <f t="shared" ca="1" si="107"/>
        <v>38938.364284320007</v>
      </c>
      <c r="AG199">
        <f t="shared" ca="1" si="108"/>
        <v>0.55688996632801258</v>
      </c>
      <c r="AH199" s="53">
        <f t="shared" ca="1" si="109"/>
        <v>1</v>
      </c>
      <c r="AI199" s="54">
        <f t="shared" ca="1" si="94"/>
        <v>22</v>
      </c>
      <c r="AJ199" s="42">
        <f t="shared" ca="1" si="95"/>
        <v>8410686.6854131222</v>
      </c>
      <c r="AK199" s="42">
        <f t="shared" ca="1" si="110"/>
        <v>89106.866854131222</v>
      </c>
      <c r="AL199" s="42">
        <f t="shared" ca="1" si="96"/>
        <v>880</v>
      </c>
      <c r="AM199" s="42">
        <f t="shared" ca="1" si="97"/>
        <v>90</v>
      </c>
      <c r="AN199" s="43">
        <f t="shared" ca="1" si="111"/>
        <v>42053.433427065611</v>
      </c>
      <c r="AO199" s="41">
        <f t="shared" ca="1" si="98"/>
        <v>249091.67743077123</v>
      </c>
      <c r="AP199" s="42">
        <f t="shared" ca="1" si="98"/>
        <v>2400</v>
      </c>
      <c r="AQ199" s="42">
        <f t="shared" ca="1" si="98"/>
        <v>270</v>
      </c>
      <c r="AR199" s="42">
        <f t="shared" ca="1" si="85"/>
        <v>117045.83871538562</v>
      </c>
      <c r="AS199" s="42">
        <f t="shared" ca="1" si="99"/>
        <v>9000</v>
      </c>
      <c r="AT199" s="43">
        <f t="shared" ca="1" si="112"/>
        <v>7000</v>
      </c>
      <c r="AU199" s="48">
        <f t="shared" ca="1" si="113"/>
        <v>113375.83871538562</v>
      </c>
    </row>
    <row r="200" spans="10:47" x14ac:dyDescent="0.35">
      <c r="J200" s="4" t="s">
        <v>231</v>
      </c>
      <c r="K200" s="9">
        <v>7</v>
      </c>
      <c r="L200" s="9">
        <v>2</v>
      </c>
      <c r="M200" s="11">
        <v>0.1</v>
      </c>
      <c r="N200" s="12">
        <v>6</v>
      </c>
      <c r="O200" s="9">
        <v>4</v>
      </c>
      <c r="P200" s="57">
        <v>2134277.27</v>
      </c>
      <c r="Q200" s="53">
        <f t="shared" ca="1" si="100"/>
        <v>0.91356824814548754</v>
      </c>
      <c r="R200" s="58">
        <f t="shared" ca="1" si="101"/>
        <v>1</v>
      </c>
      <c r="S200" s="54">
        <f t="shared" ca="1" si="86"/>
        <v>4</v>
      </c>
      <c r="T200" s="42">
        <f t="shared" ca="1" si="87"/>
        <v>2305019.4516000003</v>
      </c>
      <c r="U200" s="42">
        <f t="shared" ca="1" si="102"/>
        <v>28050.194516000003</v>
      </c>
      <c r="V200" s="42">
        <f t="shared" ca="1" si="88"/>
        <v>160</v>
      </c>
      <c r="W200" s="42">
        <f t="shared" ca="1" si="89"/>
        <v>0</v>
      </c>
      <c r="X200" s="43">
        <f t="shared" ca="1" si="103"/>
        <v>115250.97258000002</v>
      </c>
      <c r="Y200" s="60">
        <f t="shared" ca="1" si="104"/>
        <v>0.13871376469630181</v>
      </c>
      <c r="Z200" s="58">
        <f t="shared" ca="1" si="105"/>
        <v>1</v>
      </c>
      <c r="AA200" s="54">
        <f t="shared" ca="1" si="90"/>
        <v>4</v>
      </c>
      <c r="AB200" s="42">
        <f t="shared" ca="1" si="91"/>
        <v>2489421.0077280006</v>
      </c>
      <c r="AC200" s="42">
        <f t="shared" ca="1" si="106"/>
        <v>29894.210077280008</v>
      </c>
      <c r="AD200" s="42">
        <f t="shared" ca="1" si="92"/>
        <v>160</v>
      </c>
      <c r="AE200" s="42">
        <f t="shared" ca="1" si="93"/>
        <v>0</v>
      </c>
      <c r="AF200" s="43">
        <f t="shared" ca="1" si="107"/>
        <v>124471.05038640003</v>
      </c>
      <c r="AG200">
        <f t="shared" ca="1" si="108"/>
        <v>0.41165059008888971</v>
      </c>
      <c r="AH200" s="53">
        <f t="shared" ca="1" si="109"/>
        <v>1</v>
      </c>
      <c r="AI200" s="54">
        <f t="shared" ca="1" si="94"/>
        <v>4</v>
      </c>
      <c r="AJ200" s="42">
        <f t="shared" ca="1" si="95"/>
        <v>2688574.6883462407</v>
      </c>
      <c r="AK200" s="42">
        <f t="shared" ca="1" si="110"/>
        <v>31885.746883462409</v>
      </c>
      <c r="AL200" s="42">
        <f t="shared" ca="1" si="96"/>
        <v>160</v>
      </c>
      <c r="AM200" s="42">
        <f t="shared" ca="1" si="97"/>
        <v>0</v>
      </c>
      <c r="AN200" s="43">
        <f t="shared" ca="1" si="111"/>
        <v>134428.73441731205</v>
      </c>
      <c r="AO200" s="41">
        <f t="shared" ca="1" si="98"/>
        <v>89830.151476742423</v>
      </c>
      <c r="AP200" s="42">
        <f t="shared" ca="1" si="98"/>
        <v>480</v>
      </c>
      <c r="AQ200" s="42">
        <f t="shared" ca="1" si="98"/>
        <v>0</v>
      </c>
      <c r="AR200" s="42">
        <f t="shared" ca="1" si="85"/>
        <v>374150.7573837121</v>
      </c>
      <c r="AS200" s="42">
        <f t="shared" ca="1" si="99"/>
        <v>6000</v>
      </c>
      <c r="AT200" s="43">
        <f t="shared" ca="1" si="112"/>
        <v>5000</v>
      </c>
      <c r="AU200" s="48">
        <f t="shared" ca="1" si="113"/>
        <v>-295800.60590696969</v>
      </c>
    </row>
    <row r="201" spans="10:47" x14ac:dyDescent="0.35">
      <c r="J201" s="4" t="s">
        <v>232</v>
      </c>
      <c r="K201" s="9">
        <v>4</v>
      </c>
      <c r="L201" s="9">
        <v>3</v>
      </c>
      <c r="M201" s="11">
        <v>0.02</v>
      </c>
      <c r="N201" s="12">
        <v>3</v>
      </c>
      <c r="O201" s="9">
        <v>7</v>
      </c>
      <c r="P201" s="57">
        <v>4322526.03</v>
      </c>
      <c r="Q201" s="53">
        <f t="shared" ca="1" si="100"/>
        <v>0.29729982608079242</v>
      </c>
      <c r="R201" s="58">
        <f t="shared" ca="1" si="101"/>
        <v>1</v>
      </c>
      <c r="S201" s="54">
        <f t="shared" ca="1" si="86"/>
        <v>8</v>
      </c>
      <c r="T201" s="42">
        <f t="shared" ca="1" si="87"/>
        <v>4668328.1124000009</v>
      </c>
      <c r="U201" s="42">
        <f t="shared" ca="1" si="102"/>
        <v>51683.281124000008</v>
      </c>
      <c r="V201" s="42">
        <f t="shared" ca="1" si="88"/>
        <v>320</v>
      </c>
      <c r="W201" s="42">
        <f t="shared" ca="1" si="89"/>
        <v>45</v>
      </c>
      <c r="X201" s="43">
        <f t="shared" ca="1" si="103"/>
        <v>23341.640562000004</v>
      </c>
      <c r="Y201" s="60">
        <f t="shared" ca="1" si="104"/>
        <v>0.40810010056085233</v>
      </c>
      <c r="Z201" s="58">
        <f t="shared" ca="1" si="105"/>
        <v>1</v>
      </c>
      <c r="AA201" s="54">
        <f t="shared" ca="1" si="90"/>
        <v>9</v>
      </c>
      <c r="AB201" s="42">
        <f t="shared" ca="1" si="91"/>
        <v>5041794.3613920016</v>
      </c>
      <c r="AC201" s="42">
        <f t="shared" ca="1" si="106"/>
        <v>55417.943613920019</v>
      </c>
      <c r="AD201" s="42">
        <f t="shared" ca="1" si="92"/>
        <v>360</v>
      </c>
      <c r="AE201" s="42">
        <f t="shared" ca="1" si="93"/>
        <v>45</v>
      </c>
      <c r="AF201" s="43">
        <f t="shared" ca="1" si="107"/>
        <v>25208.971806960009</v>
      </c>
      <c r="AG201">
        <f t="shared" ca="1" si="108"/>
        <v>0.10065082697683869</v>
      </c>
      <c r="AH201" s="53">
        <f t="shared" ca="1" si="109"/>
        <v>1</v>
      </c>
      <c r="AI201" s="54">
        <f t="shared" ca="1" si="94"/>
        <v>10</v>
      </c>
      <c r="AJ201" s="42">
        <f t="shared" ca="1" si="95"/>
        <v>5445137.9103033617</v>
      </c>
      <c r="AK201" s="42">
        <f t="shared" ca="1" si="110"/>
        <v>59451.379103033622</v>
      </c>
      <c r="AL201" s="42">
        <f t="shared" ca="1" si="96"/>
        <v>400</v>
      </c>
      <c r="AM201" s="42">
        <f t="shared" ca="1" si="97"/>
        <v>45</v>
      </c>
      <c r="AN201" s="43">
        <f t="shared" ca="1" si="111"/>
        <v>27225.689551516811</v>
      </c>
      <c r="AO201" s="41">
        <f t="shared" ca="1" si="98"/>
        <v>166552.60384095364</v>
      </c>
      <c r="AP201" s="42">
        <f t="shared" ca="1" si="98"/>
        <v>1080</v>
      </c>
      <c r="AQ201" s="42">
        <f t="shared" ca="1" si="98"/>
        <v>135</v>
      </c>
      <c r="AR201" s="42">
        <f t="shared" ca="1" si="85"/>
        <v>75776.301920476821</v>
      </c>
      <c r="AS201" s="42">
        <f t="shared" ca="1" si="99"/>
        <v>9000</v>
      </c>
      <c r="AT201" s="43">
        <f t="shared" ca="1" si="112"/>
        <v>7000</v>
      </c>
      <c r="AU201" s="48">
        <f t="shared" ca="1" si="113"/>
        <v>73561.301920476821</v>
      </c>
    </row>
    <row r="202" spans="10:47" x14ac:dyDescent="0.35">
      <c r="J202" s="4" t="s">
        <v>233</v>
      </c>
      <c r="K202" s="9">
        <v>3</v>
      </c>
      <c r="L202" s="9">
        <v>3</v>
      </c>
      <c r="M202" s="11">
        <v>0.01</v>
      </c>
      <c r="N202" s="12">
        <v>3</v>
      </c>
      <c r="O202" s="9">
        <v>18</v>
      </c>
      <c r="P202" s="57">
        <v>2109067.48</v>
      </c>
      <c r="Q202" s="53">
        <f t="shared" ca="1" si="100"/>
        <v>0.52336416986205903</v>
      </c>
      <c r="R202" s="58">
        <f t="shared" ca="1" si="101"/>
        <v>1</v>
      </c>
      <c r="S202" s="54">
        <f t="shared" ca="1" si="86"/>
        <v>20</v>
      </c>
      <c r="T202" s="42">
        <f t="shared" ca="1" si="87"/>
        <v>2277792.8784000003</v>
      </c>
      <c r="U202" s="42">
        <f t="shared" ca="1" si="102"/>
        <v>27777.928784000003</v>
      </c>
      <c r="V202" s="42">
        <f t="shared" ca="1" si="88"/>
        <v>800</v>
      </c>
      <c r="W202" s="42">
        <f t="shared" ca="1" si="89"/>
        <v>90</v>
      </c>
      <c r="X202" s="43">
        <f t="shared" ca="1" si="103"/>
        <v>5694.4821960000008</v>
      </c>
      <c r="Y202" s="60">
        <f t="shared" ca="1" si="104"/>
        <v>0.73484788879341245</v>
      </c>
      <c r="Z202" s="58">
        <f t="shared" ca="1" si="105"/>
        <v>1</v>
      </c>
      <c r="AA202" s="54">
        <f t="shared" ca="1" si="90"/>
        <v>22</v>
      </c>
      <c r="AB202" s="42">
        <f t="shared" ca="1" si="91"/>
        <v>2460016.3086720007</v>
      </c>
      <c r="AC202" s="42">
        <f t="shared" ca="1" si="106"/>
        <v>29600.163086720007</v>
      </c>
      <c r="AD202" s="42">
        <f t="shared" ca="1" si="92"/>
        <v>880</v>
      </c>
      <c r="AE202" s="42">
        <f t="shared" ca="1" si="93"/>
        <v>90</v>
      </c>
      <c r="AF202" s="43">
        <f t="shared" ca="1" si="107"/>
        <v>6150.0407716800009</v>
      </c>
      <c r="AG202">
        <f t="shared" ca="1" si="108"/>
        <v>0.57243062671023393</v>
      </c>
      <c r="AH202" s="53">
        <f t="shared" ca="1" si="109"/>
        <v>1</v>
      </c>
      <c r="AI202" s="54">
        <f t="shared" ca="1" si="94"/>
        <v>24</v>
      </c>
      <c r="AJ202" s="42">
        <f t="shared" ca="1" si="95"/>
        <v>2656817.613365761</v>
      </c>
      <c r="AK202" s="42">
        <f t="shared" ca="1" si="110"/>
        <v>31568.176133657609</v>
      </c>
      <c r="AL202" s="42">
        <f t="shared" ca="1" si="96"/>
        <v>960</v>
      </c>
      <c r="AM202" s="42">
        <f t="shared" ca="1" si="97"/>
        <v>90</v>
      </c>
      <c r="AN202" s="43">
        <f t="shared" ca="1" si="111"/>
        <v>6642.0440334144032</v>
      </c>
      <c r="AO202" s="41">
        <f t="shared" ca="1" si="98"/>
        <v>88946.26800437762</v>
      </c>
      <c r="AP202" s="42">
        <f t="shared" ca="1" si="98"/>
        <v>2640</v>
      </c>
      <c r="AQ202" s="42">
        <f t="shared" ca="1" si="98"/>
        <v>270</v>
      </c>
      <c r="AR202" s="42">
        <f t="shared" ca="1" si="85"/>
        <v>18486.567001094405</v>
      </c>
      <c r="AS202" s="42">
        <f t="shared" ca="1" si="99"/>
        <v>9000</v>
      </c>
      <c r="AT202" s="43">
        <f t="shared" ca="1" si="112"/>
        <v>7000</v>
      </c>
      <c r="AU202" s="48">
        <f t="shared" ca="1" si="113"/>
        <v>51549.701003283219</v>
      </c>
    </row>
    <row r="203" spans="10:47" x14ac:dyDescent="0.35">
      <c r="J203" s="4" t="s">
        <v>234</v>
      </c>
      <c r="K203" s="9">
        <v>5</v>
      </c>
      <c r="L203" s="9">
        <v>2</v>
      </c>
      <c r="M203" s="11">
        <v>0.03</v>
      </c>
      <c r="N203" s="12">
        <v>3</v>
      </c>
      <c r="O203" s="9">
        <v>16</v>
      </c>
      <c r="P203" s="57">
        <v>78580.210000000006</v>
      </c>
      <c r="Q203" s="53">
        <f t="shared" ca="1" si="100"/>
        <v>0.31733238099073191</v>
      </c>
      <c r="R203" s="58">
        <f t="shared" ca="1" si="101"/>
        <v>1</v>
      </c>
      <c r="S203" s="54">
        <f t="shared" ca="1" si="86"/>
        <v>18</v>
      </c>
      <c r="T203" s="42">
        <f t="shared" ca="1" si="87"/>
        <v>84866.626800000013</v>
      </c>
      <c r="U203" s="42">
        <f t="shared" ca="1" si="102"/>
        <v>5848.6662679999999</v>
      </c>
      <c r="V203" s="42">
        <f t="shared" ca="1" si="88"/>
        <v>720</v>
      </c>
      <c r="W203" s="42">
        <f t="shared" ca="1" si="89"/>
        <v>90</v>
      </c>
      <c r="X203" s="43">
        <f t="shared" ca="1" si="103"/>
        <v>636.49970100000007</v>
      </c>
      <c r="Y203" s="60">
        <f t="shared" ca="1" si="104"/>
        <v>0.20703207004598567</v>
      </c>
      <c r="Z203" s="58">
        <f t="shared" ca="1" si="105"/>
        <v>1</v>
      </c>
      <c r="AA203" s="54">
        <f t="shared" ca="1" si="90"/>
        <v>20</v>
      </c>
      <c r="AB203" s="42">
        <f t="shared" ca="1" si="91"/>
        <v>91655.95694400002</v>
      </c>
      <c r="AC203" s="42">
        <f t="shared" ca="1" si="106"/>
        <v>5916.5595694399999</v>
      </c>
      <c r="AD203" s="42">
        <f t="shared" ca="1" si="92"/>
        <v>800</v>
      </c>
      <c r="AE203" s="42">
        <f t="shared" ca="1" si="93"/>
        <v>90</v>
      </c>
      <c r="AF203" s="43">
        <f t="shared" ca="1" si="107"/>
        <v>687.41967708000027</v>
      </c>
      <c r="AG203">
        <f t="shared" ca="1" si="108"/>
        <v>0.22956502990886607</v>
      </c>
      <c r="AH203" s="53">
        <f t="shared" ca="1" si="109"/>
        <v>1</v>
      </c>
      <c r="AI203" s="54">
        <f t="shared" ca="1" si="94"/>
        <v>22</v>
      </c>
      <c r="AJ203" s="42">
        <f t="shared" ca="1" si="95"/>
        <v>98988.433499520033</v>
      </c>
      <c r="AK203" s="42">
        <f t="shared" ca="1" si="110"/>
        <v>5989.8843349952003</v>
      </c>
      <c r="AL203" s="42">
        <f t="shared" ca="1" si="96"/>
        <v>880</v>
      </c>
      <c r="AM203" s="42">
        <f t="shared" ca="1" si="97"/>
        <v>90</v>
      </c>
      <c r="AN203" s="43">
        <f t="shared" ca="1" si="111"/>
        <v>742.41325124640025</v>
      </c>
      <c r="AO203" s="41">
        <f t="shared" ca="1" si="98"/>
        <v>17755.110172435201</v>
      </c>
      <c r="AP203" s="42">
        <f t="shared" ca="1" si="98"/>
        <v>2400</v>
      </c>
      <c r="AQ203" s="42">
        <f t="shared" ca="1" si="98"/>
        <v>270</v>
      </c>
      <c r="AR203" s="42">
        <f t="shared" ca="1" si="85"/>
        <v>2066.3326293264008</v>
      </c>
      <c r="AS203" s="42">
        <f t="shared" ca="1" si="99"/>
        <v>6000</v>
      </c>
      <c r="AT203" s="43">
        <f t="shared" ca="1" si="112"/>
        <v>5000</v>
      </c>
      <c r="AU203" s="48">
        <f t="shared" ca="1" si="113"/>
        <v>2018.7775431088012</v>
      </c>
    </row>
    <row r="204" spans="10:47" x14ac:dyDescent="0.35">
      <c r="J204" s="4" t="s">
        <v>235</v>
      </c>
      <c r="K204" s="9">
        <v>5</v>
      </c>
      <c r="L204" s="9">
        <v>2</v>
      </c>
      <c r="M204" s="11">
        <v>0.03</v>
      </c>
      <c r="N204" s="12">
        <v>3</v>
      </c>
      <c r="O204" s="9">
        <v>1</v>
      </c>
      <c r="P204" s="57">
        <v>842304.55</v>
      </c>
      <c r="Q204" s="53">
        <f t="shared" ca="1" si="100"/>
        <v>0.67438547811851546</v>
      </c>
      <c r="R204" s="58">
        <f t="shared" ca="1" si="101"/>
        <v>1</v>
      </c>
      <c r="S204" s="54">
        <f t="shared" ca="1" si="86"/>
        <v>1</v>
      </c>
      <c r="T204" s="42">
        <f t="shared" ca="1" si="87"/>
        <v>909688.91400000011</v>
      </c>
      <c r="U204" s="42">
        <f t="shared" ca="1" si="102"/>
        <v>14096.889140000001</v>
      </c>
      <c r="V204" s="42">
        <f t="shared" ca="1" si="88"/>
        <v>40</v>
      </c>
      <c r="W204" s="42">
        <f t="shared" ca="1" si="89"/>
        <v>0</v>
      </c>
      <c r="X204" s="43">
        <f t="shared" ca="1" si="103"/>
        <v>6822.6668550000004</v>
      </c>
      <c r="Y204" s="60">
        <f t="shared" ca="1" si="104"/>
        <v>0.25169942219772823</v>
      </c>
      <c r="Z204" s="58">
        <f t="shared" ca="1" si="105"/>
        <v>1</v>
      </c>
      <c r="AA204" s="54">
        <f t="shared" ca="1" si="90"/>
        <v>1</v>
      </c>
      <c r="AB204" s="42">
        <f t="shared" ca="1" si="91"/>
        <v>982464.02712000022</v>
      </c>
      <c r="AC204" s="42">
        <f t="shared" ca="1" si="106"/>
        <v>14824.640271200002</v>
      </c>
      <c r="AD204" s="42">
        <f t="shared" ca="1" si="92"/>
        <v>40</v>
      </c>
      <c r="AE204" s="42">
        <f t="shared" ca="1" si="93"/>
        <v>0</v>
      </c>
      <c r="AF204" s="43">
        <f t="shared" ca="1" si="107"/>
        <v>7368.4802034000013</v>
      </c>
      <c r="AG204">
        <f t="shared" ca="1" si="108"/>
        <v>0.50936040642948133</v>
      </c>
      <c r="AH204" s="53">
        <f t="shared" ca="1" si="109"/>
        <v>1</v>
      </c>
      <c r="AI204" s="54">
        <f t="shared" ca="1" si="94"/>
        <v>1</v>
      </c>
      <c r="AJ204" s="42">
        <f t="shared" ca="1" si="95"/>
        <v>1061061.1492896003</v>
      </c>
      <c r="AK204" s="42">
        <f t="shared" ca="1" si="110"/>
        <v>15610.611492896003</v>
      </c>
      <c r="AL204" s="42">
        <f t="shared" ca="1" si="96"/>
        <v>40</v>
      </c>
      <c r="AM204" s="42">
        <f t="shared" ca="1" si="97"/>
        <v>0</v>
      </c>
      <c r="AN204" s="43">
        <f t="shared" ca="1" si="111"/>
        <v>7957.958619672002</v>
      </c>
      <c r="AO204" s="41">
        <f t="shared" ca="1" si="98"/>
        <v>44532.140904096006</v>
      </c>
      <c r="AP204" s="42">
        <f t="shared" ca="1" si="98"/>
        <v>120</v>
      </c>
      <c r="AQ204" s="42">
        <f t="shared" ca="1" si="98"/>
        <v>0</v>
      </c>
      <c r="AR204" s="42">
        <f t="shared" ca="1" si="85"/>
        <v>22149.105678072003</v>
      </c>
      <c r="AS204" s="42">
        <f t="shared" ca="1" si="99"/>
        <v>6000</v>
      </c>
      <c r="AT204" s="43">
        <f t="shared" ca="1" si="112"/>
        <v>5000</v>
      </c>
      <c r="AU204" s="48">
        <f t="shared" ca="1" si="113"/>
        <v>11263.035226024003</v>
      </c>
    </row>
    <row r="205" spans="10:47" x14ac:dyDescent="0.35">
      <c r="J205" s="4" t="s">
        <v>236</v>
      </c>
      <c r="K205" s="9">
        <v>3</v>
      </c>
      <c r="L205" s="9">
        <v>3</v>
      </c>
      <c r="M205" s="11">
        <v>0.01</v>
      </c>
      <c r="N205" s="12">
        <v>3</v>
      </c>
      <c r="O205" s="9">
        <v>29</v>
      </c>
      <c r="P205" s="57">
        <v>15639788.77</v>
      </c>
      <c r="Q205" s="53">
        <f t="shared" ca="1" si="100"/>
        <v>0.35265960588779621</v>
      </c>
      <c r="R205" s="58">
        <f t="shared" ca="1" si="101"/>
        <v>1</v>
      </c>
      <c r="S205" s="54">
        <f t="shared" ca="1" si="86"/>
        <v>32</v>
      </c>
      <c r="T205" s="42">
        <f t="shared" ca="1" si="87"/>
        <v>16890971.871600002</v>
      </c>
      <c r="U205" s="42">
        <f t="shared" ca="1" si="102"/>
        <v>173909.71871600003</v>
      </c>
      <c r="V205" s="42">
        <f t="shared" ca="1" si="88"/>
        <v>1280</v>
      </c>
      <c r="W205" s="42">
        <f t="shared" ca="1" si="89"/>
        <v>135</v>
      </c>
      <c r="X205" s="43">
        <f t="shared" ca="1" si="103"/>
        <v>42227.429679000008</v>
      </c>
      <c r="Y205" s="60">
        <f t="shared" ca="1" si="104"/>
        <v>0.18052287325617766</v>
      </c>
      <c r="Z205" s="58">
        <f t="shared" ca="1" si="105"/>
        <v>1</v>
      </c>
      <c r="AA205" s="54">
        <f t="shared" ca="1" si="90"/>
        <v>35</v>
      </c>
      <c r="AB205" s="42">
        <f t="shared" ca="1" si="91"/>
        <v>18242249.621328004</v>
      </c>
      <c r="AC205" s="42">
        <f t="shared" ca="1" si="106"/>
        <v>187422.49621328004</v>
      </c>
      <c r="AD205" s="42">
        <f t="shared" ca="1" si="92"/>
        <v>1400</v>
      </c>
      <c r="AE205" s="42">
        <f t="shared" ca="1" si="93"/>
        <v>135</v>
      </c>
      <c r="AF205" s="43">
        <f t="shared" ca="1" si="107"/>
        <v>45605.624053320011</v>
      </c>
      <c r="AG205">
        <f t="shared" ca="1" si="108"/>
        <v>0.85577452978524482</v>
      </c>
      <c r="AH205" s="53">
        <f t="shared" ca="1" si="109"/>
        <v>1</v>
      </c>
      <c r="AI205" s="54">
        <f t="shared" ca="1" si="94"/>
        <v>39</v>
      </c>
      <c r="AJ205" s="42">
        <f t="shared" ca="1" si="95"/>
        <v>19701629.591034245</v>
      </c>
      <c r="AK205" s="42">
        <f t="shared" ca="1" si="110"/>
        <v>202016.29591034245</v>
      </c>
      <c r="AL205" s="42">
        <f t="shared" ca="1" si="96"/>
        <v>1560</v>
      </c>
      <c r="AM205" s="42">
        <f t="shared" ca="1" si="97"/>
        <v>180</v>
      </c>
      <c r="AN205" s="43">
        <f t="shared" ca="1" si="111"/>
        <v>49254.073977585613</v>
      </c>
      <c r="AO205" s="41">
        <f t="shared" ca="1" si="98"/>
        <v>563348.51083962247</v>
      </c>
      <c r="AP205" s="42">
        <f t="shared" ca="1" si="98"/>
        <v>4240</v>
      </c>
      <c r="AQ205" s="42">
        <f t="shared" ca="1" si="98"/>
        <v>450</v>
      </c>
      <c r="AR205" s="42">
        <f t="shared" ca="1" si="85"/>
        <v>137087.12770990562</v>
      </c>
      <c r="AS205" s="42">
        <f t="shared" ca="1" si="99"/>
        <v>9000</v>
      </c>
      <c r="AT205" s="43">
        <f t="shared" ca="1" si="112"/>
        <v>7000</v>
      </c>
      <c r="AU205" s="48">
        <f t="shared" ca="1" si="113"/>
        <v>405571.38312971685</v>
      </c>
    </row>
    <row r="206" spans="10:47" x14ac:dyDescent="0.35">
      <c r="J206" s="4" t="s">
        <v>237</v>
      </c>
      <c r="K206" s="9">
        <v>5</v>
      </c>
      <c r="L206" s="9">
        <v>2</v>
      </c>
      <c r="M206" s="11">
        <v>0.03</v>
      </c>
      <c r="N206" s="12">
        <v>3</v>
      </c>
      <c r="O206" s="9">
        <v>25</v>
      </c>
      <c r="P206" s="57">
        <v>245090.98</v>
      </c>
      <c r="Q206" s="53">
        <f t="shared" ca="1" si="100"/>
        <v>8.5937648125213206E-2</v>
      </c>
      <c r="R206" s="58">
        <f t="shared" ca="1" si="101"/>
        <v>0</v>
      </c>
      <c r="S206" s="54">
        <f t="shared" ca="1" si="86"/>
        <v>0</v>
      </c>
      <c r="T206" s="42">
        <f t="shared" ca="1" si="87"/>
        <v>0</v>
      </c>
      <c r="U206" s="42">
        <f t="shared" ca="1" si="102"/>
        <v>0</v>
      </c>
      <c r="V206" s="42">
        <f t="shared" ca="1" si="88"/>
        <v>0</v>
      </c>
      <c r="W206" s="42">
        <f t="shared" ca="1" si="89"/>
        <v>0</v>
      </c>
      <c r="X206" s="43">
        <f t="shared" ca="1" si="103"/>
        <v>0</v>
      </c>
      <c r="Y206" s="60">
        <f t="shared" ca="1" si="104"/>
        <v>0.36403757211995946</v>
      </c>
      <c r="Z206" s="58">
        <f t="shared" ca="1" si="105"/>
        <v>0</v>
      </c>
      <c r="AA206" s="54">
        <f t="shared" ca="1" si="90"/>
        <v>0</v>
      </c>
      <c r="AB206" s="42">
        <f t="shared" ca="1" si="91"/>
        <v>0</v>
      </c>
      <c r="AC206" s="42">
        <f t="shared" ca="1" si="106"/>
        <v>0</v>
      </c>
      <c r="AD206" s="42">
        <f t="shared" ca="1" si="92"/>
        <v>0</v>
      </c>
      <c r="AE206" s="42">
        <f t="shared" ca="1" si="93"/>
        <v>0</v>
      </c>
      <c r="AF206" s="43">
        <f t="shared" ca="1" si="107"/>
        <v>0</v>
      </c>
      <c r="AG206">
        <f t="shared" ca="1" si="108"/>
        <v>0.5240674361455343</v>
      </c>
      <c r="AH206" s="53">
        <f t="shared" ca="1" si="109"/>
        <v>0</v>
      </c>
      <c r="AI206" s="54">
        <f t="shared" ca="1" si="94"/>
        <v>0</v>
      </c>
      <c r="AJ206" s="42">
        <f t="shared" ca="1" si="95"/>
        <v>0</v>
      </c>
      <c r="AK206" s="42">
        <f t="shared" ca="1" si="110"/>
        <v>0</v>
      </c>
      <c r="AL206" s="42">
        <f t="shared" ca="1" si="96"/>
        <v>0</v>
      </c>
      <c r="AM206" s="42">
        <f t="shared" ca="1" si="97"/>
        <v>0</v>
      </c>
      <c r="AN206" s="43">
        <f t="shared" ca="1" si="111"/>
        <v>0</v>
      </c>
      <c r="AO206" s="41">
        <f t="shared" ca="1" si="98"/>
        <v>0</v>
      </c>
      <c r="AP206" s="42">
        <f t="shared" ca="1" si="98"/>
        <v>0</v>
      </c>
      <c r="AQ206" s="42">
        <f t="shared" ca="1" si="98"/>
        <v>0</v>
      </c>
      <c r="AR206" s="42">
        <f t="shared" ca="1" si="85"/>
        <v>0</v>
      </c>
      <c r="AS206" s="42">
        <f t="shared" ca="1" si="99"/>
        <v>0</v>
      </c>
      <c r="AT206" s="43">
        <f t="shared" ca="1" si="112"/>
        <v>0</v>
      </c>
      <c r="AU206" s="48">
        <f t="shared" ca="1" si="113"/>
        <v>0</v>
      </c>
    </row>
    <row r="207" spans="10:47" x14ac:dyDescent="0.35">
      <c r="J207" s="4" t="s">
        <v>238</v>
      </c>
      <c r="K207" s="9">
        <v>6</v>
      </c>
      <c r="L207" s="9">
        <v>2</v>
      </c>
      <c r="M207" s="11">
        <v>0.05</v>
      </c>
      <c r="N207" s="12">
        <v>4</v>
      </c>
      <c r="O207" s="9">
        <v>44</v>
      </c>
      <c r="P207" s="57">
        <v>6577770.5199999996</v>
      </c>
      <c r="Q207" s="53">
        <f t="shared" ca="1" si="100"/>
        <v>0.36645517938084626</v>
      </c>
      <c r="R207" s="58">
        <f t="shared" ca="1" si="101"/>
        <v>1</v>
      </c>
      <c r="S207" s="54">
        <f t="shared" ca="1" si="86"/>
        <v>48</v>
      </c>
      <c r="T207" s="42">
        <f t="shared" ca="1" si="87"/>
        <v>7103992.1616000002</v>
      </c>
      <c r="U207" s="42">
        <f t="shared" ca="1" si="102"/>
        <v>76039.921616000007</v>
      </c>
      <c r="V207" s="42">
        <f t="shared" ca="1" si="88"/>
        <v>1920</v>
      </c>
      <c r="W207" s="42">
        <f t="shared" ca="1" si="89"/>
        <v>180</v>
      </c>
      <c r="X207" s="43">
        <f t="shared" ca="1" si="103"/>
        <v>118399.86936000001</v>
      </c>
      <c r="Y207" s="60">
        <f t="shared" ca="1" si="104"/>
        <v>0.32997951407093473</v>
      </c>
      <c r="Z207" s="58">
        <f t="shared" ca="1" si="105"/>
        <v>1</v>
      </c>
      <c r="AA207" s="54">
        <f t="shared" ca="1" si="90"/>
        <v>53</v>
      </c>
      <c r="AB207" s="42">
        <f t="shared" ca="1" si="91"/>
        <v>7672311.5345280012</v>
      </c>
      <c r="AC207" s="42">
        <f t="shared" ca="1" si="106"/>
        <v>81723.115345280021</v>
      </c>
      <c r="AD207" s="42">
        <f t="shared" ca="1" si="92"/>
        <v>2120</v>
      </c>
      <c r="AE207" s="42">
        <f t="shared" ca="1" si="93"/>
        <v>225</v>
      </c>
      <c r="AF207" s="43">
        <f t="shared" ca="1" si="107"/>
        <v>127871.85890880002</v>
      </c>
      <c r="AG207">
        <f t="shared" ca="1" si="108"/>
        <v>2.9067941063197211E-2</v>
      </c>
      <c r="AH207" s="53">
        <f t="shared" ca="1" si="109"/>
        <v>0</v>
      </c>
      <c r="AI207" s="54">
        <f t="shared" ca="1" si="94"/>
        <v>0</v>
      </c>
      <c r="AJ207" s="42">
        <f t="shared" ca="1" si="95"/>
        <v>0</v>
      </c>
      <c r="AK207" s="42">
        <f t="shared" ca="1" si="110"/>
        <v>0</v>
      </c>
      <c r="AL207" s="42">
        <f t="shared" ca="1" si="96"/>
        <v>0</v>
      </c>
      <c r="AM207" s="42">
        <f t="shared" ca="1" si="97"/>
        <v>0</v>
      </c>
      <c r="AN207" s="43">
        <f t="shared" ca="1" si="111"/>
        <v>0</v>
      </c>
      <c r="AO207" s="41">
        <f t="shared" ca="1" si="98"/>
        <v>157763.03696128004</v>
      </c>
      <c r="AP207" s="42">
        <f t="shared" ca="1" si="98"/>
        <v>4040</v>
      </c>
      <c r="AQ207" s="42">
        <f t="shared" ca="1" si="98"/>
        <v>405</v>
      </c>
      <c r="AR207" s="42">
        <f t="shared" ca="1" si="85"/>
        <v>246271.72826880001</v>
      </c>
      <c r="AS207" s="42">
        <f t="shared" ca="1" si="99"/>
        <v>4000</v>
      </c>
      <c r="AT207" s="43">
        <f t="shared" ca="1" si="112"/>
        <v>5000</v>
      </c>
      <c r="AU207" s="48">
        <f t="shared" ca="1" si="113"/>
        <v>-101953.69130751997</v>
      </c>
    </row>
    <row r="208" spans="10:47" x14ac:dyDescent="0.35">
      <c r="J208" s="4" t="s">
        <v>239</v>
      </c>
      <c r="K208" s="9">
        <v>6</v>
      </c>
      <c r="L208" s="9">
        <v>3</v>
      </c>
      <c r="M208" s="11">
        <v>0.05</v>
      </c>
      <c r="N208" s="12">
        <v>4</v>
      </c>
      <c r="O208" s="9">
        <v>12</v>
      </c>
      <c r="P208" s="57">
        <v>5610218.8399999999</v>
      </c>
      <c r="Q208" s="53">
        <f t="shared" ca="1" si="100"/>
        <v>0.78668573163839617</v>
      </c>
      <c r="R208" s="58">
        <f t="shared" ca="1" si="101"/>
        <v>1</v>
      </c>
      <c r="S208" s="54">
        <f t="shared" ca="1" si="86"/>
        <v>13</v>
      </c>
      <c r="T208" s="42">
        <f t="shared" ca="1" si="87"/>
        <v>6059036.3472000007</v>
      </c>
      <c r="U208" s="42">
        <f t="shared" ca="1" si="102"/>
        <v>65590.363471999997</v>
      </c>
      <c r="V208" s="42">
        <f t="shared" ca="1" si="88"/>
        <v>520</v>
      </c>
      <c r="W208" s="42">
        <f t="shared" ca="1" si="89"/>
        <v>45</v>
      </c>
      <c r="X208" s="43">
        <f t="shared" ca="1" si="103"/>
        <v>100983.93912000001</v>
      </c>
      <c r="Y208" s="60">
        <f t="shared" ca="1" si="104"/>
        <v>0.29312410215263929</v>
      </c>
      <c r="Z208" s="58">
        <f t="shared" ca="1" si="105"/>
        <v>1</v>
      </c>
      <c r="AA208" s="54">
        <f t="shared" ca="1" si="90"/>
        <v>14</v>
      </c>
      <c r="AB208" s="42">
        <f t="shared" ca="1" si="91"/>
        <v>6543759.2549760016</v>
      </c>
      <c r="AC208" s="42">
        <f t="shared" ca="1" si="106"/>
        <v>70437.592549760011</v>
      </c>
      <c r="AD208" s="42">
        <f t="shared" ca="1" si="92"/>
        <v>560</v>
      </c>
      <c r="AE208" s="42">
        <f t="shared" ca="1" si="93"/>
        <v>45</v>
      </c>
      <c r="AF208" s="43">
        <f t="shared" ca="1" si="107"/>
        <v>109062.65424960003</v>
      </c>
      <c r="AG208">
        <f t="shared" ca="1" si="108"/>
        <v>0.53970392468056383</v>
      </c>
      <c r="AH208" s="53">
        <f t="shared" ca="1" si="109"/>
        <v>1</v>
      </c>
      <c r="AI208" s="54">
        <f t="shared" ca="1" si="94"/>
        <v>15</v>
      </c>
      <c r="AJ208" s="42">
        <f t="shared" ca="1" si="95"/>
        <v>7067259.9953740826</v>
      </c>
      <c r="AK208" s="42">
        <f t="shared" ca="1" si="110"/>
        <v>75672.599953740821</v>
      </c>
      <c r="AL208" s="42">
        <f t="shared" ca="1" si="96"/>
        <v>600</v>
      </c>
      <c r="AM208" s="42">
        <f t="shared" ca="1" si="97"/>
        <v>45</v>
      </c>
      <c r="AN208" s="43">
        <f t="shared" ca="1" si="111"/>
        <v>117787.66658956806</v>
      </c>
      <c r="AO208" s="41">
        <f t="shared" ca="1" si="98"/>
        <v>211700.55597550084</v>
      </c>
      <c r="AP208" s="42">
        <f t="shared" ca="1" si="98"/>
        <v>1680</v>
      </c>
      <c r="AQ208" s="42">
        <f t="shared" ca="1" si="98"/>
        <v>135</v>
      </c>
      <c r="AR208" s="42">
        <f t="shared" ca="1" si="85"/>
        <v>327834.25995916809</v>
      </c>
      <c r="AS208" s="42">
        <f t="shared" ca="1" si="99"/>
        <v>9000</v>
      </c>
      <c r="AT208" s="43">
        <f t="shared" ca="1" si="112"/>
        <v>7000</v>
      </c>
      <c r="AU208" s="48">
        <f t="shared" ca="1" si="113"/>
        <v>-133948.70398366725</v>
      </c>
    </row>
    <row r="209" spans="10:47" x14ac:dyDescent="0.35">
      <c r="J209" s="4" t="s">
        <v>240</v>
      </c>
      <c r="K209" s="9">
        <v>4</v>
      </c>
      <c r="L209" s="9">
        <v>3</v>
      </c>
      <c r="M209" s="11">
        <v>0.02</v>
      </c>
      <c r="N209" s="12">
        <v>3</v>
      </c>
      <c r="O209" s="9">
        <v>75</v>
      </c>
      <c r="P209" s="57">
        <v>2145128.4900000002</v>
      </c>
      <c r="Q209" s="53">
        <f t="shared" ca="1" si="100"/>
        <v>0.32609734161137971</v>
      </c>
      <c r="R209" s="58">
        <f t="shared" ca="1" si="101"/>
        <v>1</v>
      </c>
      <c r="S209" s="54">
        <f t="shared" ca="1" si="86"/>
        <v>83</v>
      </c>
      <c r="T209" s="42">
        <f t="shared" ca="1" si="87"/>
        <v>2316738.7692000004</v>
      </c>
      <c r="U209" s="42">
        <f t="shared" ca="1" si="102"/>
        <v>28167.387692000004</v>
      </c>
      <c r="V209" s="42">
        <f t="shared" ca="1" si="88"/>
        <v>3320</v>
      </c>
      <c r="W209" s="42">
        <f t="shared" ca="1" si="89"/>
        <v>360</v>
      </c>
      <c r="X209" s="43">
        <f t="shared" ca="1" si="103"/>
        <v>11583.693846000002</v>
      </c>
      <c r="Y209" s="60">
        <f t="shared" ca="1" si="104"/>
        <v>0.66614496303348636</v>
      </c>
      <c r="Z209" s="58">
        <f t="shared" ca="1" si="105"/>
        <v>1</v>
      </c>
      <c r="AA209" s="54">
        <f t="shared" ca="1" si="90"/>
        <v>91</v>
      </c>
      <c r="AB209" s="42">
        <f t="shared" ca="1" si="91"/>
        <v>2502077.8707360006</v>
      </c>
      <c r="AC209" s="42">
        <f t="shared" ca="1" si="106"/>
        <v>30020.778707360005</v>
      </c>
      <c r="AD209" s="42">
        <f t="shared" ca="1" si="92"/>
        <v>3640</v>
      </c>
      <c r="AE209" s="42">
        <f t="shared" ca="1" si="93"/>
        <v>360</v>
      </c>
      <c r="AF209" s="43">
        <f t="shared" ca="1" si="107"/>
        <v>12510.389353680002</v>
      </c>
      <c r="AG209">
        <f t="shared" ca="1" si="108"/>
        <v>0.53507687277495541</v>
      </c>
      <c r="AH209" s="53">
        <f t="shared" ca="1" si="109"/>
        <v>1</v>
      </c>
      <c r="AI209" s="54">
        <f t="shared" ca="1" si="94"/>
        <v>100</v>
      </c>
      <c r="AJ209" s="42">
        <f t="shared" ca="1" si="95"/>
        <v>2702244.1003948809</v>
      </c>
      <c r="AK209" s="42">
        <f t="shared" ca="1" si="110"/>
        <v>32022.44100394881</v>
      </c>
      <c r="AL209" s="42">
        <f t="shared" ca="1" si="96"/>
        <v>4000</v>
      </c>
      <c r="AM209" s="42">
        <f t="shared" ca="1" si="97"/>
        <v>405</v>
      </c>
      <c r="AN209" s="43">
        <f t="shared" ca="1" si="111"/>
        <v>13511.220501974405</v>
      </c>
      <c r="AO209" s="41">
        <f t="shared" ca="1" si="98"/>
        <v>90210.607403308823</v>
      </c>
      <c r="AP209" s="42">
        <f t="shared" ca="1" si="98"/>
        <v>10960</v>
      </c>
      <c r="AQ209" s="42">
        <f t="shared" ca="1" si="98"/>
        <v>1125</v>
      </c>
      <c r="AR209" s="42">
        <f t="shared" ca="1" si="85"/>
        <v>37605.303701654411</v>
      </c>
      <c r="AS209" s="42">
        <f t="shared" ca="1" si="99"/>
        <v>9000</v>
      </c>
      <c r="AT209" s="43">
        <f t="shared" ca="1" si="112"/>
        <v>7000</v>
      </c>
      <c r="AU209" s="48">
        <f t="shared" ca="1" si="113"/>
        <v>24520.303701654411</v>
      </c>
    </row>
    <row r="210" spans="10:47" x14ac:dyDescent="0.35">
      <c r="J210" s="4" t="s">
        <v>241</v>
      </c>
      <c r="K210" s="9">
        <v>5</v>
      </c>
      <c r="L210" s="9">
        <v>3</v>
      </c>
      <c r="M210" s="11">
        <v>0.03</v>
      </c>
      <c r="N210" s="12">
        <v>3</v>
      </c>
      <c r="O210" s="9">
        <v>84</v>
      </c>
      <c r="P210" s="57">
        <v>133304.85</v>
      </c>
      <c r="Q210" s="53">
        <f t="shared" ca="1" si="100"/>
        <v>0.95581423973722779</v>
      </c>
      <c r="R210" s="58">
        <f t="shared" ca="1" si="101"/>
        <v>1</v>
      </c>
      <c r="S210" s="54">
        <f t="shared" ca="1" si="86"/>
        <v>92</v>
      </c>
      <c r="T210" s="42">
        <f t="shared" ca="1" si="87"/>
        <v>143969.23800000001</v>
      </c>
      <c r="U210" s="42">
        <f t="shared" ca="1" si="102"/>
        <v>6439.6923800000004</v>
      </c>
      <c r="V210" s="42">
        <f t="shared" ca="1" si="88"/>
        <v>3680</v>
      </c>
      <c r="W210" s="42">
        <f t="shared" ca="1" si="89"/>
        <v>360</v>
      </c>
      <c r="X210" s="43">
        <f t="shared" ca="1" si="103"/>
        <v>1079.7692850000001</v>
      </c>
      <c r="Y210" s="60">
        <f t="shared" ca="1" si="104"/>
        <v>0.18238229792138316</v>
      </c>
      <c r="Z210" s="58">
        <f t="shared" ca="1" si="105"/>
        <v>1</v>
      </c>
      <c r="AA210" s="54">
        <f t="shared" ca="1" si="90"/>
        <v>101</v>
      </c>
      <c r="AB210" s="42">
        <f t="shared" ca="1" si="91"/>
        <v>155486.77704000002</v>
      </c>
      <c r="AC210" s="42">
        <f t="shared" ca="1" si="106"/>
        <v>6554.8677704000002</v>
      </c>
      <c r="AD210" s="42">
        <f t="shared" ca="1" si="92"/>
        <v>4040</v>
      </c>
      <c r="AE210" s="42">
        <f t="shared" ca="1" si="93"/>
        <v>405</v>
      </c>
      <c r="AF210" s="43">
        <f t="shared" ca="1" si="107"/>
        <v>1166.1508278000001</v>
      </c>
      <c r="AG210">
        <f t="shared" ca="1" si="108"/>
        <v>0.94502247462272193</v>
      </c>
      <c r="AH210" s="53">
        <f t="shared" ca="1" si="109"/>
        <v>1</v>
      </c>
      <c r="AI210" s="54">
        <f t="shared" ca="1" si="94"/>
        <v>111</v>
      </c>
      <c r="AJ210" s="42">
        <f t="shared" ca="1" si="95"/>
        <v>167925.71920320002</v>
      </c>
      <c r="AK210" s="42">
        <f t="shared" ca="1" si="110"/>
        <v>6679.2571920320006</v>
      </c>
      <c r="AL210" s="42">
        <f t="shared" ca="1" si="96"/>
        <v>4440</v>
      </c>
      <c r="AM210" s="42">
        <f t="shared" ca="1" si="97"/>
        <v>450</v>
      </c>
      <c r="AN210" s="43">
        <f t="shared" ca="1" si="111"/>
        <v>1259.442894024</v>
      </c>
      <c r="AO210" s="41">
        <f t="shared" ca="1" si="98"/>
        <v>19673.817342432001</v>
      </c>
      <c r="AP210" s="42">
        <f t="shared" ca="1" si="98"/>
        <v>12160</v>
      </c>
      <c r="AQ210" s="42">
        <f t="shared" ca="1" si="98"/>
        <v>1215</v>
      </c>
      <c r="AR210" s="42">
        <f t="shared" ca="1" si="85"/>
        <v>3505.363006824</v>
      </c>
      <c r="AS210" s="42">
        <f t="shared" ca="1" si="99"/>
        <v>9000</v>
      </c>
      <c r="AT210" s="43">
        <f t="shared" ca="1" si="112"/>
        <v>7000</v>
      </c>
      <c r="AU210" s="48">
        <f t="shared" ca="1" si="113"/>
        <v>-13206.545664392001</v>
      </c>
    </row>
    <row r="211" spans="10:47" x14ac:dyDescent="0.35">
      <c r="J211" s="4" t="s">
        <v>242</v>
      </c>
      <c r="K211" s="9">
        <v>5</v>
      </c>
      <c r="L211" s="9">
        <v>2</v>
      </c>
      <c r="M211" s="11">
        <v>0.03</v>
      </c>
      <c r="N211" s="12">
        <v>3</v>
      </c>
      <c r="O211" s="9">
        <v>22</v>
      </c>
      <c r="P211" s="57">
        <v>925051.78</v>
      </c>
      <c r="Q211" s="53">
        <f t="shared" ca="1" si="100"/>
        <v>0.49443980746791694</v>
      </c>
      <c r="R211" s="58">
        <f t="shared" ca="1" si="101"/>
        <v>1</v>
      </c>
      <c r="S211" s="54">
        <f t="shared" ca="1" si="86"/>
        <v>24</v>
      </c>
      <c r="T211" s="42">
        <f t="shared" ca="1" si="87"/>
        <v>999055.92240000004</v>
      </c>
      <c r="U211" s="42">
        <f t="shared" ca="1" si="102"/>
        <v>14990.559224000001</v>
      </c>
      <c r="V211" s="42">
        <f t="shared" ca="1" si="88"/>
        <v>960</v>
      </c>
      <c r="W211" s="42">
        <f t="shared" ca="1" si="89"/>
        <v>90</v>
      </c>
      <c r="X211" s="43">
        <f t="shared" ca="1" si="103"/>
        <v>7492.9194180000004</v>
      </c>
      <c r="Y211" s="60">
        <f t="shared" ca="1" si="104"/>
        <v>0.49272542345418069</v>
      </c>
      <c r="Z211" s="58">
        <f t="shared" ca="1" si="105"/>
        <v>1</v>
      </c>
      <c r="AA211" s="54">
        <f t="shared" ca="1" si="90"/>
        <v>26</v>
      </c>
      <c r="AB211" s="42">
        <f t="shared" ca="1" si="91"/>
        <v>1078980.396192</v>
      </c>
      <c r="AC211" s="42">
        <f t="shared" ca="1" si="106"/>
        <v>15789.803961920001</v>
      </c>
      <c r="AD211" s="42">
        <f t="shared" ca="1" si="92"/>
        <v>1040</v>
      </c>
      <c r="AE211" s="42">
        <f t="shared" ca="1" si="93"/>
        <v>90</v>
      </c>
      <c r="AF211" s="43">
        <f t="shared" ca="1" si="107"/>
        <v>8092.3529714400001</v>
      </c>
      <c r="AG211">
        <f t="shared" ca="1" si="108"/>
        <v>0.92775348295152094</v>
      </c>
      <c r="AH211" s="53">
        <f t="shared" ca="1" si="109"/>
        <v>1</v>
      </c>
      <c r="AI211" s="54">
        <f t="shared" ca="1" si="94"/>
        <v>29</v>
      </c>
      <c r="AJ211" s="42">
        <f t="shared" ca="1" si="95"/>
        <v>1165298.82788736</v>
      </c>
      <c r="AK211" s="42">
        <f t="shared" ca="1" si="110"/>
        <v>16652.988278873599</v>
      </c>
      <c r="AL211" s="42">
        <f t="shared" ca="1" si="96"/>
        <v>1160</v>
      </c>
      <c r="AM211" s="42">
        <f t="shared" ca="1" si="97"/>
        <v>135</v>
      </c>
      <c r="AN211" s="43">
        <f t="shared" ca="1" si="111"/>
        <v>8739.7412091551996</v>
      </c>
      <c r="AO211" s="41">
        <f t="shared" ca="1" si="98"/>
        <v>47433.351464793595</v>
      </c>
      <c r="AP211" s="42">
        <f t="shared" ca="1" si="98"/>
        <v>3160</v>
      </c>
      <c r="AQ211" s="42">
        <f t="shared" ca="1" si="98"/>
        <v>315</v>
      </c>
      <c r="AR211" s="42">
        <f t="shared" ca="1" si="85"/>
        <v>24325.0135985952</v>
      </c>
      <c r="AS211" s="42">
        <f t="shared" ca="1" si="99"/>
        <v>6000</v>
      </c>
      <c r="AT211" s="43">
        <f t="shared" ca="1" si="112"/>
        <v>5000</v>
      </c>
      <c r="AU211" s="48">
        <f t="shared" ca="1" si="113"/>
        <v>8633.3378661983952</v>
      </c>
    </row>
    <row r="212" spans="10:47" ht="15" thickBot="1" x14ac:dyDescent="0.4">
      <c r="J212" s="4" t="s">
        <v>243</v>
      </c>
      <c r="K212" s="9">
        <v>5</v>
      </c>
      <c r="L212" s="9">
        <v>3</v>
      </c>
      <c r="M212" s="11">
        <v>0.03</v>
      </c>
      <c r="N212" s="12">
        <v>3</v>
      </c>
      <c r="O212" s="9">
        <v>26</v>
      </c>
      <c r="P212" s="57">
        <v>774396.4</v>
      </c>
      <c r="Q212" s="55">
        <f t="shared" ca="1" si="100"/>
        <v>0.75848031771177971</v>
      </c>
      <c r="R212" s="59">
        <f t="shared" ca="1" si="101"/>
        <v>1</v>
      </c>
      <c r="S212" s="56">
        <f t="shared" ca="1" si="86"/>
        <v>29</v>
      </c>
      <c r="T212" s="45">
        <f t="shared" ca="1" si="87"/>
        <v>836348.11200000008</v>
      </c>
      <c r="U212" s="45">
        <f t="shared" ca="1" si="102"/>
        <v>13363.48112</v>
      </c>
      <c r="V212" s="45">
        <f t="shared" ca="1" si="88"/>
        <v>1160</v>
      </c>
      <c r="W212" s="45">
        <f t="shared" ca="1" si="89"/>
        <v>135</v>
      </c>
      <c r="X212" s="46">
        <f t="shared" ca="1" si="103"/>
        <v>6272.6108400000003</v>
      </c>
      <c r="Y212" s="61">
        <f t="shared" ca="1" si="104"/>
        <v>0.18005742263842117</v>
      </c>
      <c r="Z212" s="59">
        <f t="shared" ca="1" si="105"/>
        <v>1</v>
      </c>
      <c r="AA212" s="56">
        <f t="shared" ca="1" si="90"/>
        <v>32</v>
      </c>
      <c r="AB212" s="45">
        <f t="shared" ca="1" si="91"/>
        <v>903255.96096000017</v>
      </c>
      <c r="AC212" s="45">
        <f t="shared" ca="1" si="106"/>
        <v>14032.559609600003</v>
      </c>
      <c r="AD212" s="45">
        <f t="shared" ca="1" si="92"/>
        <v>1280</v>
      </c>
      <c r="AE212" s="45">
        <f t="shared" ca="1" si="93"/>
        <v>135</v>
      </c>
      <c r="AF212" s="46">
        <f t="shared" ca="1" si="107"/>
        <v>6774.4197071999997</v>
      </c>
      <c r="AG212">
        <f t="shared" ca="1" si="108"/>
        <v>2.4483626624143495E-2</v>
      </c>
      <c r="AH212" s="55">
        <f t="shared" ca="1" si="109"/>
        <v>0</v>
      </c>
      <c r="AI212" s="56">
        <f t="shared" ca="1" si="94"/>
        <v>0</v>
      </c>
      <c r="AJ212" s="45">
        <f t="shared" ca="1" si="95"/>
        <v>0</v>
      </c>
      <c r="AK212" s="45">
        <f t="shared" ca="1" si="110"/>
        <v>0</v>
      </c>
      <c r="AL212" s="45">
        <f t="shared" ca="1" si="96"/>
        <v>0</v>
      </c>
      <c r="AM212" s="45">
        <f t="shared" ca="1" si="97"/>
        <v>0</v>
      </c>
      <c r="AN212" s="46">
        <f t="shared" ca="1" si="111"/>
        <v>0</v>
      </c>
      <c r="AO212" s="44">
        <f t="shared" ca="1" si="98"/>
        <v>27396.040729600005</v>
      </c>
      <c r="AP212" s="45">
        <f t="shared" ca="1" si="98"/>
        <v>2440</v>
      </c>
      <c r="AQ212" s="45">
        <f t="shared" ca="1" si="98"/>
        <v>270</v>
      </c>
      <c r="AR212" s="45">
        <f t="shared" ca="1" si="85"/>
        <v>13047.0305472</v>
      </c>
      <c r="AS212" s="45">
        <f t="shared" ca="1" si="99"/>
        <v>6000</v>
      </c>
      <c r="AT212" s="46">
        <f t="shared" ca="1" si="112"/>
        <v>7000</v>
      </c>
      <c r="AU212" s="49">
        <f t="shared" ca="1" si="113"/>
        <v>-1360.9898175999951</v>
      </c>
    </row>
    <row r="213" spans="10:47" x14ac:dyDescent="0.35">
      <c r="R213" s="24"/>
    </row>
    <row r="214" spans="10:47" x14ac:dyDescent="0.35">
      <c r="AP214" s="7">
        <f ca="1">SUM(AP3:AP212)</f>
        <v>1137680</v>
      </c>
      <c r="AQ214" s="7">
        <f t="shared" ref="AQ214:AR214" ca="1" si="114">SUM(AQ3:AQ212)</f>
        <v>116145</v>
      </c>
      <c r="AR214" s="7">
        <f t="shared" ca="1" si="114"/>
        <v>15074929.159852916</v>
      </c>
      <c r="AS214" s="7">
        <f ca="1">Fixed_OC*3+SUM(AS3:AS212)</f>
        <v>1640500</v>
      </c>
      <c r="AT214" s="7">
        <f ca="1">SUM(AT3:AT212)+Fixed</f>
        <v>1343000</v>
      </c>
    </row>
  </sheetData>
  <mergeCells count="4">
    <mergeCell ref="Q1:X1"/>
    <mergeCell ref="Y1:AF1"/>
    <mergeCell ref="AO1:AT1"/>
    <mergeCell ref="AG1:AN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2F2713-DE11-466B-B95C-C9DED639576F}">
  <dimension ref="B1:K26"/>
  <sheetViews>
    <sheetView showGridLines="0" workbookViewId="0">
      <selection activeCell="B14" sqref="B14"/>
    </sheetView>
  </sheetViews>
  <sheetFormatPr defaultColWidth="8.90625" defaultRowHeight="14.5" x14ac:dyDescent="0.35"/>
  <cols>
    <col min="1" max="1" width="8.90625" style="10"/>
    <col min="2" max="2" width="17.81640625" style="10" bestFit="1" customWidth="1"/>
    <col min="3" max="3" width="14" style="17" bestFit="1" customWidth="1"/>
    <col min="4" max="4" width="19.36328125" style="10" bestFit="1" customWidth="1"/>
    <col min="5" max="5" width="15.81640625" style="10" bestFit="1" customWidth="1"/>
    <col min="6" max="6" width="20.54296875" style="10" bestFit="1" customWidth="1"/>
    <col min="7" max="7" width="15.08984375" style="10" bestFit="1" customWidth="1"/>
    <col min="8" max="16384" width="8.90625" style="10"/>
  </cols>
  <sheetData>
    <row r="1" spans="2:9" x14ac:dyDescent="0.35">
      <c r="B1" s="30" t="s">
        <v>244</v>
      </c>
      <c r="C1" s="30"/>
      <c r="D1" s="30"/>
      <c r="E1" s="30"/>
    </row>
    <row r="2" spans="2:9" x14ac:dyDescent="0.35">
      <c r="B2" s="13" t="s">
        <v>245</v>
      </c>
      <c r="C2" s="14" t="s">
        <v>5</v>
      </c>
      <c r="D2" s="13" t="s">
        <v>6</v>
      </c>
      <c r="E2" s="13" t="s">
        <v>12</v>
      </c>
    </row>
    <row r="3" spans="2:9" x14ac:dyDescent="0.35">
      <c r="B3" s="13">
        <v>1</v>
      </c>
      <c r="C3" s="14">
        <v>2000</v>
      </c>
      <c r="D3" s="14">
        <v>1500</v>
      </c>
      <c r="E3" s="15" t="s">
        <v>17</v>
      </c>
    </row>
    <row r="4" spans="2:9" x14ac:dyDescent="0.35">
      <c r="B4" s="13">
        <v>2</v>
      </c>
      <c r="C4" s="14">
        <v>5000</v>
      </c>
      <c r="D4" s="14">
        <v>2000</v>
      </c>
      <c r="E4" s="15" t="s">
        <v>17</v>
      </c>
    </row>
    <row r="5" spans="2:9" x14ac:dyDescent="0.35">
      <c r="B5" s="13">
        <v>3</v>
      </c>
      <c r="C5" s="14">
        <v>7000</v>
      </c>
      <c r="D5" s="14">
        <v>3000</v>
      </c>
      <c r="E5" s="15" t="s">
        <v>17</v>
      </c>
    </row>
    <row r="6" spans="2:9" x14ac:dyDescent="0.35">
      <c r="B6" s="16" t="s">
        <v>7</v>
      </c>
    </row>
    <row r="8" spans="2:9" x14ac:dyDescent="0.35">
      <c r="B8" s="29" t="s">
        <v>246</v>
      </c>
      <c r="C8" s="29"/>
      <c r="D8" s="29"/>
      <c r="F8" s="29" t="s">
        <v>24</v>
      </c>
      <c r="G8" s="29"/>
      <c r="H8" s="9" t="s">
        <v>253</v>
      </c>
      <c r="I8" s="9" t="s">
        <v>254</v>
      </c>
    </row>
    <row r="9" spans="2:9" x14ac:dyDescent="0.35">
      <c r="B9" s="13" t="s">
        <v>13</v>
      </c>
      <c r="C9" s="14" t="s">
        <v>23</v>
      </c>
      <c r="D9" s="13" t="s">
        <v>12</v>
      </c>
      <c r="F9" s="13" t="s">
        <v>25</v>
      </c>
      <c r="G9" s="13">
        <v>210</v>
      </c>
      <c r="H9" s="13"/>
      <c r="I9" s="13"/>
    </row>
    <row r="10" spans="2:9" x14ac:dyDescent="0.35">
      <c r="B10" s="13" t="s">
        <v>8</v>
      </c>
      <c r="C10" s="14">
        <v>5000</v>
      </c>
      <c r="D10" s="15" t="s">
        <v>11</v>
      </c>
      <c r="F10" s="13" t="s">
        <v>16</v>
      </c>
      <c r="G10" s="14">
        <v>10000000</v>
      </c>
      <c r="H10" s="13"/>
      <c r="I10" s="13"/>
    </row>
    <row r="11" spans="2:9" x14ac:dyDescent="0.35">
      <c r="B11" s="13" t="s">
        <v>9</v>
      </c>
      <c r="C11" s="18">
        <v>0.01</v>
      </c>
      <c r="D11" s="15" t="s">
        <v>10</v>
      </c>
      <c r="F11" s="13" t="s">
        <v>26</v>
      </c>
      <c r="G11" s="19">
        <v>0.1</v>
      </c>
      <c r="H11" s="13"/>
      <c r="I11" s="13"/>
    </row>
    <row r="12" spans="2:9" x14ac:dyDescent="0.35">
      <c r="F12" s="13" t="s">
        <v>27</v>
      </c>
      <c r="G12" s="19">
        <v>0.08</v>
      </c>
      <c r="H12" s="18">
        <f>Annual_spending_growth-SD_for_both</f>
        <v>7.0000000000000007E-2</v>
      </c>
      <c r="I12" s="18">
        <f>Annual_spending_growth+SD_for_both</f>
        <v>0.09</v>
      </c>
    </row>
    <row r="13" spans="2:9" x14ac:dyDescent="0.35">
      <c r="B13" s="29" t="s">
        <v>293</v>
      </c>
      <c r="C13" s="29"/>
      <c r="D13" s="29"/>
      <c r="F13" s="13" t="s">
        <v>28</v>
      </c>
      <c r="G13" s="19">
        <v>0.1</v>
      </c>
      <c r="H13" s="18">
        <f>No_of_cards_growth-SD_for_both</f>
        <v>9.0000000000000011E-2</v>
      </c>
      <c r="I13" s="18">
        <f>No_of_cards_growth+SD_for_both</f>
        <v>0.11</v>
      </c>
    </row>
    <row r="14" spans="2:9" x14ac:dyDescent="0.35">
      <c r="B14" s="13" t="s">
        <v>13</v>
      </c>
      <c r="C14" s="14" t="s">
        <v>23</v>
      </c>
      <c r="D14" s="13" t="s">
        <v>12</v>
      </c>
      <c r="F14" s="13" t="s">
        <v>29</v>
      </c>
      <c r="G14" s="19">
        <v>0.01</v>
      </c>
      <c r="H14" s="13"/>
      <c r="I14" s="13"/>
    </row>
    <row r="15" spans="2:9" x14ac:dyDescent="0.35">
      <c r="B15" s="13" t="s">
        <v>14</v>
      </c>
      <c r="C15" s="14">
        <v>500000</v>
      </c>
      <c r="D15" s="15"/>
    </row>
    <row r="16" spans="2:9" x14ac:dyDescent="0.35">
      <c r="B16" s="13" t="s">
        <v>15</v>
      </c>
      <c r="C16" s="14">
        <v>2000</v>
      </c>
      <c r="D16" s="15" t="s">
        <v>17</v>
      </c>
    </row>
    <row r="17" spans="2:11" x14ac:dyDescent="0.35">
      <c r="F17" s="31" t="s">
        <v>250</v>
      </c>
      <c r="G17" s="32"/>
      <c r="H17" s="32"/>
      <c r="I17" s="32"/>
      <c r="J17" s="32"/>
      <c r="K17" s="33"/>
    </row>
    <row r="18" spans="2:11" ht="28.25" customHeight="1" x14ac:dyDescent="0.35">
      <c r="B18" s="29" t="s">
        <v>252</v>
      </c>
      <c r="C18" s="29"/>
      <c r="D18" s="29"/>
      <c r="F18" s="34" t="s">
        <v>251</v>
      </c>
      <c r="G18" s="34"/>
      <c r="H18" s="34"/>
      <c r="I18" s="34"/>
      <c r="J18" s="34"/>
      <c r="K18" s="34"/>
    </row>
    <row r="19" spans="2:11" x14ac:dyDescent="0.35">
      <c r="B19" s="13" t="s">
        <v>13</v>
      </c>
      <c r="C19" s="14" t="s">
        <v>23</v>
      </c>
      <c r="D19" s="13" t="s">
        <v>12</v>
      </c>
    </row>
    <row r="20" spans="2:11" x14ac:dyDescent="0.35">
      <c r="B20" s="13" t="s">
        <v>14</v>
      </c>
      <c r="C20" s="14">
        <v>200000</v>
      </c>
      <c r="D20" s="15"/>
    </row>
    <row r="21" spans="2:11" x14ac:dyDescent="0.35">
      <c r="B21" s="13" t="s">
        <v>15</v>
      </c>
      <c r="C21" s="14">
        <v>1500</v>
      </c>
      <c r="D21" s="15" t="s">
        <v>17</v>
      </c>
    </row>
    <row r="23" spans="2:11" x14ac:dyDescent="0.35">
      <c r="B23" s="29" t="s">
        <v>18</v>
      </c>
      <c r="C23" s="29"/>
      <c r="D23" s="29"/>
    </row>
    <row r="24" spans="2:11" x14ac:dyDescent="0.35">
      <c r="B24" s="13" t="s">
        <v>13</v>
      </c>
      <c r="C24" s="14" t="s">
        <v>23</v>
      </c>
      <c r="D24" s="13" t="s">
        <v>12</v>
      </c>
    </row>
    <row r="25" spans="2:11" x14ac:dyDescent="0.35">
      <c r="B25" s="13" t="s">
        <v>19</v>
      </c>
      <c r="C25" s="14">
        <v>45</v>
      </c>
      <c r="D25" s="15" t="s">
        <v>20</v>
      </c>
    </row>
    <row r="26" spans="2:11" x14ac:dyDescent="0.35">
      <c r="B26" s="13" t="s">
        <v>21</v>
      </c>
      <c r="C26" s="14">
        <v>40</v>
      </c>
      <c r="D26" s="15" t="s">
        <v>22</v>
      </c>
    </row>
  </sheetData>
  <mergeCells count="8">
    <mergeCell ref="B23:D23"/>
    <mergeCell ref="F8:G8"/>
    <mergeCell ref="B1:E1"/>
    <mergeCell ref="F17:K17"/>
    <mergeCell ref="F18:K18"/>
    <mergeCell ref="B8:D8"/>
    <mergeCell ref="B13:D13"/>
    <mergeCell ref="B18:D18"/>
  </mergeCells>
  <phoneticPr fontId="3" type="noConversion"/>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C57F52-0387-EC43-AC1F-476C87F6B51D}">
  <dimension ref="A1:D11"/>
  <sheetViews>
    <sheetView zoomScaleNormal="60" zoomScaleSheetLayoutView="100" workbookViewId="0">
      <selection activeCell="A3" sqref="A3"/>
    </sheetView>
  </sheetViews>
  <sheetFormatPr defaultRowHeight="14.5" x14ac:dyDescent="0.35"/>
  <cols>
    <col min="2" max="2" width="12.90625" bestFit="1" customWidth="1"/>
    <col min="3" max="3" width="16.6328125" bestFit="1" customWidth="1"/>
  </cols>
  <sheetData>
    <row r="1" spans="1:4" ht="34.25" customHeight="1" x14ac:dyDescent="0.35">
      <c r="A1" s="35" t="s">
        <v>0</v>
      </c>
      <c r="B1" s="35"/>
      <c r="C1" s="35"/>
      <c r="D1" s="3"/>
    </row>
    <row r="2" spans="1:4" x14ac:dyDescent="0.35">
      <c r="A2" s="36" t="s">
        <v>1</v>
      </c>
      <c r="B2" s="36"/>
      <c r="C2" s="36"/>
    </row>
    <row r="3" spans="1:4" x14ac:dyDescent="0.35">
      <c r="A3" s="4" t="s">
        <v>2</v>
      </c>
      <c r="B3" s="4" t="s">
        <v>3</v>
      </c>
      <c r="C3" s="4" t="s">
        <v>4</v>
      </c>
    </row>
    <row r="4" spans="1:4" x14ac:dyDescent="0.35">
      <c r="A4" s="4">
        <v>7</v>
      </c>
      <c r="B4" s="5">
        <v>0.1</v>
      </c>
      <c r="C4" s="4">
        <v>6</v>
      </c>
    </row>
    <row r="5" spans="1:4" x14ac:dyDescent="0.35">
      <c r="A5" s="4">
        <v>6</v>
      </c>
      <c r="B5" s="5">
        <v>0.05</v>
      </c>
      <c r="C5" s="4">
        <v>4</v>
      </c>
    </row>
    <row r="6" spans="1:4" x14ac:dyDescent="0.35">
      <c r="A6" s="4">
        <v>5</v>
      </c>
      <c r="B6" s="5">
        <v>0.03</v>
      </c>
      <c r="C6" s="4">
        <v>3</v>
      </c>
    </row>
    <row r="7" spans="1:4" x14ac:dyDescent="0.35">
      <c r="A7" s="4">
        <v>4</v>
      </c>
      <c r="B7" s="5">
        <v>0.02</v>
      </c>
      <c r="C7" s="4">
        <v>3</v>
      </c>
    </row>
    <row r="8" spans="1:4" x14ac:dyDescent="0.35">
      <c r="A8" s="4">
        <v>3</v>
      </c>
      <c r="B8" s="5">
        <v>0.01</v>
      </c>
      <c r="C8" s="4">
        <v>3</v>
      </c>
    </row>
    <row r="9" spans="1:4" x14ac:dyDescent="0.35">
      <c r="A9" s="4">
        <v>2</v>
      </c>
      <c r="B9" s="6">
        <v>5.0000000000000001E-3</v>
      </c>
      <c r="C9" s="4">
        <v>3</v>
      </c>
    </row>
    <row r="10" spans="1:4" x14ac:dyDescent="0.35">
      <c r="A10" s="4">
        <v>1</v>
      </c>
      <c r="B10" s="6">
        <v>1E-3</v>
      </c>
      <c r="C10" s="4">
        <v>3</v>
      </c>
    </row>
    <row r="11" spans="1:4" x14ac:dyDescent="0.35">
      <c r="C11" s="2"/>
    </row>
  </sheetData>
  <mergeCells count="2">
    <mergeCell ref="A1:C1"/>
    <mergeCell ref="A2:C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26A3CF-A4C4-48CB-B0EC-1B77BF4121AB}">
  <dimension ref="A1:P31"/>
  <sheetViews>
    <sheetView workbookViewId="0"/>
  </sheetViews>
  <sheetFormatPr defaultRowHeight="14.5" x14ac:dyDescent="0.35"/>
  <cols>
    <col min="1" max="2" width="36.81640625" customWidth="1"/>
    <col min="3" max="4" width="36.6328125" customWidth="1"/>
  </cols>
  <sheetData>
    <row r="1" spans="1:16" x14ac:dyDescent="0.35">
      <c r="A1" s="20" t="s">
        <v>256</v>
      </c>
    </row>
    <row r="2" spans="1:16" x14ac:dyDescent="0.35">
      <c r="P2" t="e">
        <f ca="1">_xll.CB.RecalcCounterFN()</f>
        <v>#NAME?</v>
      </c>
    </row>
    <row r="3" spans="1:16" x14ac:dyDescent="0.35">
      <c r="A3" t="s">
        <v>257</v>
      </c>
      <c r="B3" t="s">
        <v>258</v>
      </c>
      <c r="C3">
        <v>0</v>
      </c>
    </row>
    <row r="4" spans="1:16" x14ac:dyDescent="0.35">
      <c r="A4" t="s">
        <v>259</v>
      </c>
    </row>
    <row r="5" spans="1:16" x14ac:dyDescent="0.35">
      <c r="A5" t="s">
        <v>260</v>
      </c>
    </row>
    <row r="7" spans="1:16" x14ac:dyDescent="0.35">
      <c r="A7" s="20" t="s">
        <v>261</v>
      </c>
      <c r="B7" t="s">
        <v>262</v>
      </c>
    </row>
    <row r="8" spans="1:16" x14ac:dyDescent="0.35">
      <c r="B8">
        <v>4</v>
      </c>
    </row>
    <row r="10" spans="1:16" x14ac:dyDescent="0.35">
      <c r="A10" t="s">
        <v>263</v>
      </c>
    </row>
    <row r="11" spans="1:16" x14ac:dyDescent="0.35">
      <c r="A11" t="e">
        <f>CB_DATA_!#REF!</f>
        <v>#REF!</v>
      </c>
      <c r="B11" t="e">
        <f>#REF!</f>
        <v>#REF!</v>
      </c>
      <c r="D11" t="e">
        <f>'Migrating all Clients'!#REF!</f>
        <v>#REF!</v>
      </c>
    </row>
    <row r="13" spans="1:16" x14ac:dyDescent="0.35">
      <c r="A13" t="s">
        <v>264</v>
      </c>
    </row>
    <row r="14" spans="1:16" x14ac:dyDescent="0.35">
      <c r="A14" s="21" t="s">
        <v>268</v>
      </c>
      <c r="B14" t="s">
        <v>272</v>
      </c>
      <c r="D14" t="s">
        <v>299</v>
      </c>
    </row>
    <row r="16" spans="1:16" x14ac:dyDescent="0.35">
      <c r="A16" t="s">
        <v>265</v>
      </c>
    </row>
    <row r="17" spans="1:4" x14ac:dyDescent="0.35">
      <c r="B17">
        <v>3</v>
      </c>
    </row>
    <row r="19" spans="1:4" x14ac:dyDescent="0.35">
      <c r="A19" t="s">
        <v>266</v>
      </c>
    </row>
    <row r="20" spans="1:4" x14ac:dyDescent="0.35">
      <c r="A20">
        <v>31</v>
      </c>
      <c r="B20">
        <v>31</v>
      </c>
      <c r="D20">
        <v>31</v>
      </c>
    </row>
    <row r="25" spans="1:4" x14ac:dyDescent="0.35">
      <c r="A25" s="20" t="s">
        <v>267</v>
      </c>
    </row>
    <row r="26" spans="1:4" x14ac:dyDescent="0.35">
      <c r="A26" s="22" t="s">
        <v>269</v>
      </c>
      <c r="B26" s="22" t="s">
        <v>273</v>
      </c>
      <c r="D26" s="22" t="s">
        <v>273</v>
      </c>
    </row>
    <row r="27" spans="1:4" x14ac:dyDescent="0.35">
      <c r="A27" t="s">
        <v>270</v>
      </c>
      <c r="B27" t="s">
        <v>295</v>
      </c>
      <c r="D27" t="s">
        <v>302</v>
      </c>
    </row>
    <row r="28" spans="1:4" x14ac:dyDescent="0.35">
      <c r="A28" s="22" t="s">
        <v>271</v>
      </c>
      <c r="B28" s="22" t="s">
        <v>271</v>
      </c>
      <c r="D28" s="22" t="s">
        <v>271</v>
      </c>
    </row>
    <row r="29" spans="1:4" x14ac:dyDescent="0.35">
      <c r="A29" s="22" t="s">
        <v>273</v>
      </c>
      <c r="B29" s="22" t="s">
        <v>269</v>
      </c>
      <c r="D29" s="22" t="s">
        <v>269</v>
      </c>
    </row>
    <row r="30" spans="1:4" x14ac:dyDescent="0.35">
      <c r="A30" t="s">
        <v>301</v>
      </c>
      <c r="B30" t="s">
        <v>274</v>
      </c>
      <c r="D30" t="s">
        <v>300</v>
      </c>
    </row>
    <row r="31" spans="1:4" x14ac:dyDescent="0.35">
      <c r="A31" s="22" t="s">
        <v>271</v>
      </c>
      <c r="B31" s="22" t="s">
        <v>271</v>
      </c>
      <c r="D31" s="22" t="s">
        <v>271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31</vt:i4>
      </vt:variant>
    </vt:vector>
  </HeadingPairs>
  <TitlesOfParts>
    <vt:vector size="35" baseType="lpstr">
      <vt:lpstr>Crystal Ball Analysis</vt:lpstr>
      <vt:lpstr>Migrating all Clients</vt:lpstr>
      <vt:lpstr>Case facts</vt:lpstr>
      <vt:lpstr>Exhibit 1</vt:lpstr>
      <vt:lpstr>Account_Level_Costs_Default_Risk</vt:lpstr>
      <vt:lpstr>Annual_spending_growth</vt:lpstr>
      <vt:lpstr>Attrition_rate</vt:lpstr>
      <vt:lpstr>Card_cost</vt:lpstr>
      <vt:lpstr>Charge_to_client</vt:lpstr>
      <vt:lpstr>Client_Level_Cost</vt:lpstr>
      <vt:lpstr>Company_charge</vt:lpstr>
      <vt:lpstr>Fixed</vt:lpstr>
      <vt:lpstr>Fixed_MC</vt:lpstr>
      <vt:lpstr>Fixed_OC</vt:lpstr>
      <vt:lpstr>Flat_rate</vt:lpstr>
      <vt:lpstr>Issue_card</vt:lpstr>
      <vt:lpstr>L1_AOC</vt:lpstr>
      <vt:lpstr>L1_MC</vt:lpstr>
      <vt:lpstr>L2_AOC</vt:lpstr>
      <vt:lpstr>L2_MC</vt:lpstr>
      <vt:lpstr>L3_AOC</vt:lpstr>
      <vt:lpstr>L3_MC</vt:lpstr>
      <vt:lpstr>Maintenance_Migration_cost</vt:lpstr>
      <vt:lpstr>Maintenance_Operating_cost</vt:lpstr>
      <vt:lpstr>Migratipn_cost</vt:lpstr>
      <vt:lpstr>No_of_cards_growth</vt:lpstr>
      <vt:lpstr>of_cards_growth</vt:lpstr>
      <vt:lpstr>Rating</vt:lpstr>
      <vt:lpstr>Revenue</vt:lpstr>
      <vt:lpstr>SD_for_both</vt:lpstr>
      <vt:lpstr>Service_charge</vt:lpstr>
      <vt:lpstr>Total___of_clients</vt:lpstr>
      <vt:lpstr>Variable</vt:lpstr>
      <vt:lpstr>Variable_MC</vt:lpstr>
      <vt:lpstr>Variable_OC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Saiprabha Mittal</dc:creator>
  <cp:lastModifiedBy>Ayush Gupta</cp:lastModifiedBy>
  <dcterms:created xsi:type="dcterms:W3CDTF">2023-07-16T16:47:08Z</dcterms:created>
  <dcterms:modified xsi:type="dcterms:W3CDTF">2023-07-17T18:19:12Z</dcterms:modified>
</cp:coreProperties>
</file>