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yush\Downloads\DAM\Case Submissions\"/>
    </mc:Choice>
  </mc:AlternateContent>
  <xr:revisionPtr revIDLastSave="0" documentId="13_ncr:1_{AAF89C82-1C55-4BAB-9F1A-DC06B261B521}" xr6:coauthVersionLast="47" xr6:coauthVersionMax="47" xr10:uidLastSave="{00000000-0000-0000-0000-000000000000}"/>
  <bookViews>
    <workbookView xWindow="-110" yWindow="-110" windowWidth="19420" windowHeight="10300" xr2:uid="{00000000-000D-0000-FFFF-FFFF00000000}"/>
  </bookViews>
  <sheets>
    <sheet name="Logic Sheet" sheetId="7" r:id="rId1"/>
    <sheet name="Data for Model 2" sheetId="12" r:id="rId2"/>
    <sheet name="Data for Model 1" sheetId="11" r:id="rId3"/>
    <sheet name="Raw Data" sheetId="1" r:id="rId4"/>
    <sheet name="Probability-Efficiency Matrix" sheetId="13" r:id="rId5"/>
    <sheet name="Notes" sheetId="2" r:id="rId6"/>
  </sheets>
  <definedNames>
    <definedName name="_xlnm._FilterDatabase" localSheetId="2" hidden="1">'Data for Model 1'!$A$1:$D$1</definedName>
    <definedName name="_xlnm._FilterDatabase" localSheetId="1" hidden="1">'Data for Model 2'!$A$1:$D$1</definedName>
    <definedName name="_xlnm._FilterDatabase" localSheetId="3" hidden="1">'Raw Data'!$A$1:$F$1</definedName>
    <definedName name="Area">'Raw Data'!$C$2:$C$13</definedName>
    <definedName name="Expense">'Raw Data'!$I$2:$I$13</definedName>
    <definedName name="Hours">'Raw Data'!$J$2:$J$13</definedName>
    <definedName name="Model">'Raw Data'!$E$2:$E$13</definedName>
    <definedName name="_xlnm.Print_Area" localSheetId="2">'Data for Model 1'!$A:$M</definedName>
    <definedName name="_xlnm.Print_Area" localSheetId="1">'Data for Model 2'!$A:$M</definedName>
    <definedName name="_xlnm.Print_Area" localSheetId="3">'Raw Data'!$A:$M</definedName>
    <definedName name="_xlnm.Print_Titles" localSheetId="2">'Data for Model 1'!$1:$1</definedName>
    <definedName name="_xlnm.Print_Titles" localSheetId="1">'Data for Model 2'!$1:$1</definedName>
    <definedName name="_xlnm.Print_Titles" localSheetId="3">'Raw Data'!$1:$1</definedName>
    <definedName name="Profitability">'Raw Data'!$N$2:$N$13</definedName>
    <definedName name="Rent">'Raw Data'!$H$2:$H$13</definedName>
    <definedName name="Sales">'Raw Data'!$M$2:$M$13</definedName>
    <definedName name="SKU">'Raw Data'!$F$2:$F$13</definedName>
    <definedName name="Spoilage">'Raw Data'!$G$2:$G$13</definedName>
    <definedName name="Staff">'Raw Data'!$B$2:$B$13</definedName>
    <definedName name="Store">'Raw Data'!$A$2:$A$13</definedName>
    <definedName name="Transaction">'Raw Data'!$L$2:$L$13</definedName>
    <definedName name="Type">'Raw Data'!$D$2:$D$13</definedName>
    <definedName name="Year">'Raw Data'!$K$2:$K$13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2" l="1"/>
  <c r="D2" i="13"/>
  <c r="D4" i="13"/>
  <c r="D5" i="13"/>
  <c r="D6" i="13"/>
  <c r="D7" i="13"/>
  <c r="D8" i="13"/>
  <c r="D9" i="13"/>
  <c r="D10" i="13"/>
  <c r="D11" i="13"/>
  <c r="D12" i="13"/>
  <c r="D13" i="13"/>
  <c r="D3" i="13"/>
  <c r="N3" i="1"/>
  <c r="N4" i="1"/>
  <c r="N5" i="1"/>
  <c r="N6" i="1"/>
  <c r="N7" i="1"/>
  <c r="N8" i="1"/>
  <c r="N9" i="1"/>
  <c r="N10" i="1"/>
  <c r="N11" i="1"/>
  <c r="N12" i="1"/>
  <c r="N13" i="1"/>
  <c r="N2" i="1"/>
  <c r="O3" i="12"/>
  <c r="O4" i="12"/>
  <c r="O5" i="12"/>
  <c r="O6" i="12"/>
  <c r="O7" i="12"/>
  <c r="O8" i="12"/>
  <c r="O9" i="12"/>
  <c r="O10" i="12"/>
  <c r="O11" i="12"/>
  <c r="O12" i="12"/>
  <c r="O13" i="12"/>
  <c r="O2" i="12"/>
  <c r="N3" i="12"/>
  <c r="N4" i="12"/>
  <c r="N5" i="12"/>
  <c r="N6" i="12"/>
  <c r="N7" i="12"/>
  <c r="N8" i="12"/>
  <c r="N9" i="12"/>
  <c r="N10" i="12"/>
  <c r="N11" i="12"/>
  <c r="N12" i="12"/>
  <c r="N13" i="12"/>
  <c r="M3" i="12"/>
  <c r="M4" i="12"/>
  <c r="M5" i="12"/>
  <c r="M6" i="12"/>
  <c r="M7" i="12"/>
  <c r="M8" i="12"/>
  <c r="M9" i="12"/>
  <c r="M10" i="12"/>
  <c r="M11" i="12"/>
  <c r="M12" i="12"/>
  <c r="M13" i="12"/>
  <c r="M2" i="12"/>
  <c r="L3" i="12"/>
  <c r="L4" i="12"/>
  <c r="L5" i="12"/>
  <c r="L6" i="12"/>
  <c r="L7" i="12"/>
  <c r="L8" i="12"/>
  <c r="L9" i="12"/>
  <c r="L10" i="12"/>
  <c r="L11" i="12"/>
  <c r="L12" i="12"/>
  <c r="L13" i="12"/>
  <c r="L2" i="12"/>
  <c r="J3" i="12"/>
  <c r="J4" i="12"/>
  <c r="J5" i="12"/>
  <c r="J6" i="12"/>
  <c r="J7" i="12"/>
  <c r="J8" i="12"/>
  <c r="J9" i="12"/>
  <c r="J10" i="12"/>
  <c r="J11" i="12"/>
  <c r="J12" i="12"/>
  <c r="J13" i="12"/>
  <c r="J2" i="12"/>
  <c r="I3" i="12"/>
  <c r="I4" i="12"/>
  <c r="I5" i="12"/>
  <c r="I6" i="12"/>
  <c r="I7" i="12"/>
  <c r="I8" i="12"/>
  <c r="I9" i="12"/>
  <c r="I10" i="12"/>
  <c r="I11" i="12"/>
  <c r="I12" i="12"/>
  <c r="I13" i="12"/>
  <c r="I2" i="12"/>
  <c r="B3" i="12"/>
  <c r="C3" i="12"/>
  <c r="D3" i="12"/>
  <c r="E3" i="12"/>
  <c r="F3" i="12"/>
  <c r="G3" i="12"/>
  <c r="H3" i="12"/>
  <c r="B4" i="12"/>
  <c r="C4" i="12"/>
  <c r="D4" i="12"/>
  <c r="E4" i="12"/>
  <c r="F4" i="12"/>
  <c r="G4" i="12"/>
  <c r="H4" i="12"/>
  <c r="B5" i="12"/>
  <c r="C5" i="12"/>
  <c r="D5" i="12"/>
  <c r="E5" i="12"/>
  <c r="F5" i="12"/>
  <c r="G5" i="12"/>
  <c r="H5" i="12"/>
  <c r="B6" i="12"/>
  <c r="C6" i="12"/>
  <c r="D6" i="12"/>
  <c r="E6" i="12"/>
  <c r="F6" i="12"/>
  <c r="G6" i="12"/>
  <c r="H6" i="12"/>
  <c r="B7" i="12"/>
  <c r="C7" i="12"/>
  <c r="D7" i="12"/>
  <c r="E7" i="12"/>
  <c r="F7" i="12"/>
  <c r="G7" i="12"/>
  <c r="H7" i="12"/>
  <c r="B8" i="12"/>
  <c r="C8" i="12"/>
  <c r="D8" i="12"/>
  <c r="E8" i="12"/>
  <c r="F8" i="12"/>
  <c r="G8" i="12"/>
  <c r="H8" i="12"/>
  <c r="B9" i="12"/>
  <c r="C9" i="12"/>
  <c r="D9" i="12"/>
  <c r="E9" i="12"/>
  <c r="F9" i="12"/>
  <c r="G9" i="12"/>
  <c r="H9" i="12"/>
  <c r="B10" i="12"/>
  <c r="C10" i="12"/>
  <c r="D10" i="12"/>
  <c r="E10" i="12"/>
  <c r="F10" i="12"/>
  <c r="G10" i="12"/>
  <c r="H10" i="12"/>
  <c r="B11" i="12"/>
  <c r="C11" i="12"/>
  <c r="D11" i="12"/>
  <c r="E11" i="12"/>
  <c r="F11" i="12"/>
  <c r="G11" i="12"/>
  <c r="H11" i="12"/>
  <c r="B12" i="12"/>
  <c r="C12" i="12"/>
  <c r="D12" i="12"/>
  <c r="E12" i="12"/>
  <c r="F12" i="12"/>
  <c r="G12" i="12"/>
  <c r="H12" i="12"/>
  <c r="B13" i="12"/>
  <c r="C13" i="12"/>
  <c r="D13" i="12"/>
  <c r="E13" i="12"/>
  <c r="F13" i="12"/>
  <c r="G13" i="12"/>
  <c r="H13" i="12"/>
  <c r="H2" i="12"/>
  <c r="G2" i="12"/>
  <c r="F2" i="12"/>
  <c r="E2" i="12"/>
  <c r="D2" i="12"/>
  <c r="C2" i="12"/>
  <c r="B2" i="12"/>
  <c r="A3" i="12"/>
  <c r="A4" i="12"/>
  <c r="A5" i="12"/>
  <c r="A6" i="12"/>
  <c r="A7" i="12"/>
  <c r="A8" i="12"/>
  <c r="A9" i="12"/>
  <c r="A10" i="12"/>
  <c r="A11" i="12"/>
  <c r="A12" i="12"/>
  <c r="A13" i="12"/>
  <c r="A2" i="12"/>
  <c r="N3" i="11"/>
  <c r="N4" i="11"/>
  <c r="N5" i="11"/>
  <c r="N6" i="11"/>
  <c r="N7" i="11"/>
  <c r="N8" i="11"/>
  <c r="N9" i="11"/>
  <c r="N10" i="11"/>
  <c r="N11" i="11"/>
  <c r="N12" i="11"/>
  <c r="N13" i="11"/>
  <c r="N2" i="11"/>
  <c r="M3" i="11"/>
  <c r="M4" i="11"/>
  <c r="M5" i="11"/>
  <c r="M6" i="11"/>
  <c r="M7" i="11"/>
  <c r="M8" i="11"/>
  <c r="M9" i="11"/>
  <c r="M10" i="11"/>
  <c r="M11" i="11"/>
  <c r="M12" i="11"/>
  <c r="M13" i="11"/>
  <c r="M2" i="11"/>
  <c r="L3" i="11"/>
  <c r="L4" i="11"/>
  <c r="L5" i="11"/>
  <c r="L6" i="11"/>
  <c r="L7" i="11"/>
  <c r="L8" i="11"/>
  <c r="L9" i="11"/>
  <c r="L10" i="11"/>
  <c r="L11" i="11"/>
  <c r="L12" i="11"/>
  <c r="L13" i="11"/>
  <c r="L2" i="11"/>
  <c r="J3" i="11"/>
  <c r="J4" i="11"/>
  <c r="J5" i="11"/>
  <c r="J6" i="11"/>
  <c r="J7" i="11"/>
  <c r="J8" i="11"/>
  <c r="J9" i="11"/>
  <c r="J10" i="11"/>
  <c r="J11" i="11"/>
  <c r="J12" i="11"/>
  <c r="J13" i="11"/>
  <c r="J2" i="11"/>
  <c r="I3" i="11"/>
  <c r="I4" i="11"/>
  <c r="I5" i="11"/>
  <c r="I6" i="11"/>
  <c r="I7" i="11"/>
  <c r="I8" i="11"/>
  <c r="I9" i="11"/>
  <c r="I10" i="11"/>
  <c r="I11" i="11"/>
  <c r="I12" i="11"/>
  <c r="I13" i="11"/>
  <c r="I2" i="11"/>
  <c r="H3" i="11"/>
  <c r="H4" i="11"/>
  <c r="H5" i="11"/>
  <c r="H6" i="11"/>
  <c r="H7" i="11"/>
  <c r="H8" i="11"/>
  <c r="H9" i="11"/>
  <c r="H10" i="11"/>
  <c r="H11" i="11"/>
  <c r="H12" i="11"/>
  <c r="H13" i="11"/>
  <c r="H2" i="11"/>
  <c r="G3" i="11"/>
  <c r="G4" i="11"/>
  <c r="G5" i="11"/>
  <c r="G6" i="11"/>
  <c r="G7" i="11"/>
  <c r="G8" i="11"/>
  <c r="G9" i="11"/>
  <c r="G10" i="11"/>
  <c r="G11" i="11"/>
  <c r="G12" i="11"/>
  <c r="G13" i="11"/>
  <c r="G2" i="11"/>
  <c r="F3" i="11"/>
  <c r="F4" i="11"/>
  <c r="F5" i="11"/>
  <c r="F6" i="11"/>
  <c r="F7" i="11"/>
  <c r="F8" i="11"/>
  <c r="F9" i="11"/>
  <c r="F10" i="11"/>
  <c r="F11" i="11"/>
  <c r="F12" i="11"/>
  <c r="F13" i="11"/>
  <c r="F2" i="11"/>
  <c r="E3" i="11"/>
  <c r="E4" i="11"/>
  <c r="E5" i="11"/>
  <c r="E6" i="11"/>
  <c r="E7" i="11"/>
  <c r="E8" i="11"/>
  <c r="E9" i="11"/>
  <c r="E10" i="11"/>
  <c r="E11" i="11"/>
  <c r="E12" i="11"/>
  <c r="E13" i="11"/>
  <c r="E2" i="11"/>
  <c r="D3" i="11"/>
  <c r="D4" i="11"/>
  <c r="D5" i="11"/>
  <c r="D6" i="11"/>
  <c r="D7" i="11"/>
  <c r="D8" i="11"/>
  <c r="D9" i="11"/>
  <c r="D10" i="11"/>
  <c r="D11" i="11"/>
  <c r="D12" i="11"/>
  <c r="D13" i="11"/>
  <c r="D2" i="11"/>
  <c r="C3" i="11"/>
  <c r="C4" i="11"/>
  <c r="C5" i="11"/>
  <c r="C6" i="11"/>
  <c r="C7" i="11"/>
  <c r="C8" i="11"/>
  <c r="C9" i="11"/>
  <c r="C10" i="11"/>
  <c r="C11" i="11"/>
  <c r="C12" i="11"/>
  <c r="C13" i="11"/>
  <c r="C2" i="11"/>
  <c r="B3" i="11"/>
  <c r="B4" i="11"/>
  <c r="B5" i="11"/>
  <c r="B6" i="11"/>
  <c r="B7" i="11"/>
  <c r="B8" i="11"/>
  <c r="B9" i="11"/>
  <c r="B10" i="11"/>
  <c r="B11" i="11"/>
  <c r="B12" i="11"/>
  <c r="B13" i="11"/>
  <c r="B2" i="11"/>
  <c r="A3" i="11"/>
  <c r="A4" i="11"/>
  <c r="A5" i="11"/>
  <c r="A6" i="11"/>
  <c r="A7" i="11"/>
  <c r="A8" i="11"/>
  <c r="A9" i="11"/>
  <c r="A10" i="11"/>
  <c r="A11" i="11"/>
  <c r="A12" i="11"/>
  <c r="A13" i="11"/>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Ayush Gupta</author>
  </authors>
  <commentList>
    <comment ref="J1" authorId="0" shapeId="0" xr:uid="{AE5ABE8F-DDB4-4BF5-831F-3690CECC7851}">
      <text>
        <r>
          <rPr>
            <b/>
            <sz val="9"/>
            <color indexed="81"/>
            <rFont val="Tahoma"/>
            <family val="2"/>
          </rPr>
          <t>Ayush Gupta:</t>
        </r>
        <r>
          <rPr>
            <sz val="9"/>
            <color indexed="81"/>
            <rFont val="Tahoma"/>
            <family val="2"/>
          </rPr>
          <t xml:space="preserve">
1 month = 4 weeks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Ayush Gupta</author>
  </authors>
  <commentList>
    <comment ref="J1" authorId="0" shapeId="0" xr:uid="{D27E1D82-EB72-444C-B040-D854B29452F5}">
      <text>
        <r>
          <rPr>
            <b/>
            <sz val="9"/>
            <color indexed="81"/>
            <rFont val="Tahoma"/>
            <family val="2"/>
          </rPr>
          <t>Ayush Gupta:</t>
        </r>
        <r>
          <rPr>
            <sz val="9"/>
            <color indexed="81"/>
            <rFont val="Tahoma"/>
            <family val="2"/>
          </rPr>
          <t xml:space="preserve">
1 month = 4 weeks</t>
        </r>
      </text>
    </comment>
  </commentList>
</comments>
</file>

<file path=xl/sharedStrings.xml><?xml version="1.0" encoding="utf-8"?>
<sst xmlns="http://schemas.openxmlformats.org/spreadsheetml/2006/main" count="233" uniqueCount="128">
  <si>
    <t>Onsite</t>
  </si>
  <si>
    <t>R1</t>
  </si>
  <si>
    <t>T</t>
    <phoneticPr fontId="3" type="noConversion"/>
  </si>
  <si>
    <t>FBA</t>
    <phoneticPr fontId="3" type="noConversion"/>
  </si>
  <si>
    <t>R1</t>
    <phoneticPr fontId="3" type="noConversion"/>
  </si>
  <si>
    <t>Notes on case study data</t>
    <phoneticPr fontId="3" type="noConversion"/>
  </si>
  <si>
    <t xml:space="preserve">Coverage </t>
    <phoneticPr fontId="3" type="noConversion"/>
  </si>
  <si>
    <t>All HK stores that operated for full year in 2021 (total 82 stores)</t>
    <phoneticPr fontId="3" type="noConversion"/>
  </si>
  <si>
    <t>C</t>
    <phoneticPr fontId="3" type="noConversion"/>
  </si>
  <si>
    <t>HS</t>
    <phoneticPr fontId="3" type="noConversion"/>
  </si>
  <si>
    <t>R2</t>
    <phoneticPr fontId="3" type="noConversion"/>
  </si>
  <si>
    <t>S</t>
    <phoneticPr fontId="3" type="noConversion"/>
  </si>
  <si>
    <t>High Street</t>
    <phoneticPr fontId="3" type="noConversion"/>
  </si>
  <si>
    <t>Public Housing Estate</t>
    <phoneticPr fontId="3" type="noConversion"/>
  </si>
  <si>
    <t>Private Housing Estate</t>
    <phoneticPr fontId="3" type="noConversion"/>
  </si>
  <si>
    <t>Shopping Mall</t>
    <phoneticPr fontId="3" type="noConversion"/>
  </si>
  <si>
    <t>Transit Point</t>
    <phoneticPr fontId="3" type="noConversion"/>
  </si>
  <si>
    <t xml:space="preserve">Commercial </t>
    <phoneticPr fontId="3" type="noConversion"/>
  </si>
  <si>
    <t>Onsite</t>
    <phoneticPr fontId="3" type="noConversion"/>
  </si>
  <si>
    <t>Buns are baked at store</t>
    <phoneticPr fontId="3" type="noConversion"/>
  </si>
  <si>
    <t>Buns are delivered from central kitchen</t>
    <phoneticPr fontId="3" type="noConversion"/>
  </si>
  <si>
    <t>TC</t>
    <phoneticPr fontId="3" type="noConversion"/>
  </si>
  <si>
    <t>SKU</t>
    <phoneticPr fontId="3" type="noConversion"/>
  </si>
  <si>
    <t>Number of SKU sold</t>
    <phoneticPr fontId="3" type="noConversion"/>
  </si>
  <si>
    <t>Full time equivalent store staff</t>
    <phoneticPr fontId="3" type="noConversion"/>
  </si>
  <si>
    <t>December (exclude order cake)</t>
    <phoneticPr fontId="3" type="noConversion"/>
  </si>
  <si>
    <t>Year</t>
    <phoneticPr fontId="3" type="noConversion"/>
  </si>
  <si>
    <t>Area</t>
    <phoneticPr fontId="3" type="noConversion"/>
  </si>
  <si>
    <t>Floor area (sqf)</t>
    <phoneticPr fontId="3" type="noConversion"/>
  </si>
  <si>
    <t>Sales</t>
    <phoneticPr fontId="3" type="noConversion"/>
  </si>
  <si>
    <t>Hours</t>
    <phoneticPr fontId="3" type="noConversion"/>
  </si>
  <si>
    <t>Name</t>
    <phoneticPr fontId="3" type="noConversion"/>
  </si>
  <si>
    <t>Data</t>
    <phoneticPr fontId="3" type="noConversion"/>
  </si>
  <si>
    <t>Data details</t>
    <phoneticPr fontId="3" type="noConversion"/>
  </si>
  <si>
    <t>Area</t>
    <phoneticPr fontId="3" type="noConversion"/>
  </si>
  <si>
    <t>Spoilage</t>
    <phoneticPr fontId="3" type="noConversion"/>
  </si>
  <si>
    <t>Model</t>
    <phoneticPr fontId="3" type="noConversion"/>
  </si>
  <si>
    <t>Type</t>
    <phoneticPr fontId="3" type="noConversion"/>
  </si>
  <si>
    <t>Spoilage over sales %</t>
    <phoneticPr fontId="3" type="noConversion"/>
  </si>
  <si>
    <t>2021 average</t>
    <phoneticPr fontId="3" type="noConversion"/>
  </si>
  <si>
    <t>Model</t>
    <phoneticPr fontId="4" type="noConversion"/>
  </si>
  <si>
    <t>Type</t>
    <phoneticPr fontId="4" type="noConversion"/>
  </si>
  <si>
    <t>Input Field</t>
    <phoneticPr fontId="3" type="noConversion"/>
  </si>
  <si>
    <t>Output Field</t>
    <phoneticPr fontId="3" type="noConversion"/>
  </si>
  <si>
    <t>Hours</t>
    <phoneticPr fontId="3" type="noConversion"/>
  </si>
  <si>
    <t>Year</t>
    <phoneticPr fontId="3" type="noConversion"/>
  </si>
  <si>
    <t>Opening hours per week</t>
    <phoneticPr fontId="3" type="noConversion"/>
  </si>
  <si>
    <t>2021 average</t>
    <phoneticPr fontId="3" type="noConversion"/>
  </si>
  <si>
    <t>Rent</t>
    <phoneticPr fontId="3" type="noConversion"/>
  </si>
  <si>
    <t>2021 average including rent, rate and mgt fee</t>
    <phoneticPr fontId="3" type="noConversion"/>
  </si>
  <si>
    <t>Rent</t>
    <phoneticPr fontId="3" type="noConversion"/>
  </si>
  <si>
    <t>Staff</t>
    <phoneticPr fontId="3" type="noConversion"/>
  </si>
  <si>
    <t>Staff</t>
    <phoneticPr fontId="3" type="noConversion"/>
  </si>
  <si>
    <t>Spoilage</t>
    <phoneticPr fontId="3" type="noConversion"/>
  </si>
  <si>
    <t>Expense</t>
    <phoneticPr fontId="3" type="noConversion"/>
  </si>
  <si>
    <t>Expense</t>
    <phoneticPr fontId="3" type="noConversion"/>
  </si>
  <si>
    <t>Sales</t>
    <phoneticPr fontId="3" type="noConversion"/>
  </si>
  <si>
    <t>Year of opening</t>
    <phoneticPr fontId="3" type="noConversion"/>
  </si>
  <si>
    <t>Daily transaction count</t>
    <phoneticPr fontId="3" type="noConversion"/>
  </si>
  <si>
    <t>Occupancy cost (HKD)</t>
    <phoneticPr fontId="3" type="noConversion"/>
  </si>
  <si>
    <t>Operating expenses excl rent (HKD)</t>
    <phoneticPr fontId="3" type="noConversion"/>
  </si>
  <si>
    <t>Monthly sales (HKD)</t>
    <phoneticPr fontId="3" type="noConversion"/>
  </si>
  <si>
    <t>Store</t>
    <phoneticPr fontId="4" type="noConversion"/>
  </si>
  <si>
    <t>T24</t>
  </si>
  <si>
    <t>H25</t>
  </si>
  <si>
    <t>T26</t>
  </si>
  <si>
    <t>C76</t>
  </si>
  <si>
    <t>W77</t>
  </si>
  <si>
    <t>L83</t>
  </si>
  <si>
    <t>T95</t>
  </si>
  <si>
    <t>S96</t>
  </si>
  <si>
    <t>L18</t>
  </si>
  <si>
    <t>Y19</t>
  </si>
  <si>
    <t>Y13</t>
  </si>
  <si>
    <t>F16</t>
  </si>
  <si>
    <t>SKU</t>
    <phoneticPr fontId="4" type="noConversion"/>
  </si>
  <si>
    <t>Transaction</t>
  </si>
  <si>
    <t>2021 average</t>
  </si>
  <si>
    <t>HBP Product No.: ST115D</t>
  </si>
  <si>
    <t>UST115/D</t>
  </si>
  <si>
    <r>
      <t xml:space="preserve">This spreadsheet is created by Professor Ronald Lau to accompany the teaching note, Reference No.: UST115/TN (HBP Product No.: ST115T), of the case: Saint Honore: Benchmarking Store-Level Performance, Reference No.: UST115 (HBP Product No.: ST115).
</t>
    </r>
    <r>
      <rPr>
        <i/>
        <sz val="11"/>
        <color theme="1"/>
        <rFont val="Calibri"/>
        <family val="2"/>
        <scheme val="minor"/>
      </rPr>
      <t xml:space="preserve"> © 2022 by The Hong Kong University of Science and Technology. This publication may not be digitized, photocopied or otherwise reproduced, posted, or transmitted without the permission of the Hong Kong University of Science and Technology.</t>
    </r>
  </si>
  <si>
    <t>SKU</t>
  </si>
  <si>
    <t>Expense</t>
  </si>
  <si>
    <t>Staff</t>
  </si>
  <si>
    <t>Flow of Analysis</t>
  </si>
  <si>
    <t>Inputs</t>
  </si>
  <si>
    <t>Outputs</t>
  </si>
  <si>
    <t>Daily Transactions, Monthly Sales</t>
  </si>
  <si>
    <t>Daily Sale per Transaction</t>
  </si>
  <si>
    <t>Area</t>
  </si>
  <si>
    <t>Spoilage</t>
  </si>
  <si>
    <t>Rent</t>
  </si>
  <si>
    <t>Hours</t>
  </si>
  <si>
    <t>Monthly Staff Hours</t>
  </si>
  <si>
    <t>Rent per Area</t>
  </si>
  <si>
    <t>Sales per SKU</t>
  </si>
  <si>
    <t>Sales</t>
  </si>
  <si>
    <t>Sales per Transaction</t>
  </si>
  <si>
    <t>Raw Data</t>
  </si>
  <si>
    <t>Staff, Area, Type, SKU, Model, Spoilage, Rent, Expense, Hours, Year</t>
  </si>
  <si>
    <t>SKU, Rent per Area, 
Monthly Staff Hours</t>
  </si>
  <si>
    <t>Sheet Name</t>
  </si>
  <si>
    <t>Rent per Area, 
Monthly Staff Hours</t>
  </si>
  <si>
    <t>Data for Model 2</t>
  </si>
  <si>
    <t>Data for Model 1</t>
  </si>
  <si>
    <t xml:space="preserve"> Data for Models</t>
  </si>
  <si>
    <t>Transactions per Staff</t>
  </si>
  <si>
    <t>*Several Inputs which were redundant to the analysis were removed</t>
  </si>
  <si>
    <t>*Inputs that were strongly correlated (&gt;0.8,&lt;-0.8) were either combined to form a new input measure or one of them was discarded</t>
  </si>
  <si>
    <t>*General Rule of thumb was kept in mind i.e n&gt;= Max{(m*s), 3*(m+s)} to select the number of inputs and outputs</t>
  </si>
  <si>
    <t>*The two models were developed with different performance measures and hence different implications in mind, these models can be used according to the business focus</t>
  </si>
  <si>
    <t>*Following was the rationale for discarding or combining following inputs/outputs:</t>
  </si>
  <si>
    <t>&gt;Staff and Expense has very high correlation (0.98) meaning a large part of expense is staff salary hence we can take any one of them</t>
  </si>
  <si>
    <t>&gt;Staff and Operating Hours can be combined to form a meaningful input i.e Monthly Staff Hours available which could be reduced as per required staff hours needed</t>
  </si>
  <si>
    <t>&gt;Rent and Area can be combined to form a measure Rent per Area which can tell us about Rent efficiency of store. It can tell us whether to renegotiate/reposition the store if required</t>
  </si>
  <si>
    <t>&gt;Spoilage could be discarded as it should be ideally 0; it doesn't make sense to ask to reduce this input when it should be 0</t>
  </si>
  <si>
    <t>&gt;Type, Businesss Model &amp; Year of establishment as input cannot be altered to increase efficiency hence we can discard them</t>
  </si>
  <si>
    <t>*Model specific changes</t>
  </si>
  <si>
    <t>&gt;Model 1 has output as Sales per Transaction</t>
  </si>
  <si>
    <t>&gt;Model 2 has two outputs- Sales per SKU and Transaction per Staff</t>
  </si>
  <si>
    <t>&gt;Model 1 has inputs as SKU, Rent per Area &amp; Monthly Staff Hours</t>
  </si>
  <si>
    <t>&gt;Model 2 has inputs as Rent per Area &amp; Monthly Staff Hours</t>
  </si>
  <si>
    <t>&gt;Sales and Transactions have high correlation (0.90) hence it is not prudent to use both of them as output, both the models use different calculated metrics as output measure</t>
  </si>
  <si>
    <t>Profitability</t>
  </si>
  <si>
    <t>Efficiency - Model 1</t>
  </si>
  <si>
    <t>Efficiency - Model 2</t>
  </si>
  <si>
    <t>Store</t>
  </si>
  <si>
    <t>Monthly Sale per SKU, Transactions per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</si>
</sst>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00_);_(* \(#,##0.00\);_(* &quot;-&quot;??_);_(@_)"/>
    <numFmt numFmtId="165" formatCode="[$-1010409]General"/>
    <numFmt numFmtId="166" formatCode="_-* #,##0.00_-;\-* #,##0.00_-;_-* &quot;-&quot;??_-;_-@_-"/>
    <numFmt numFmtId="167" formatCode="_-* #,##0_-;\-* #,##0_-;_-* &quot;-&quot;??_-;_-@_-"/>
    <numFmt numFmtId="168" formatCode="_(* #,##0_);_(* \(#,##0\);_(* &quot;-&quot;??_);_(@_)"/>
    <numFmt numFmtId="169" formatCode="0.0%"/>
    <numFmt numFmtId="170" formatCode="0.0"/>
  </numFmts>
  <fonts count="21">
    <font>
      <sz val="12"/>
      <color theme="1"/>
      <name val="Arial"/>
      <family val="2"/>
      <charset val="136"/>
    </font>
    <font>
      <sz val="12"/>
      <color theme="1"/>
      <name val="Arial"/>
      <family val="2"/>
      <charset val="136"/>
    </font>
    <font>
      <b/>
      <sz val="10"/>
      <color indexed="8"/>
      <name val="Arial"/>
      <family val="2"/>
    </font>
    <font>
      <sz val="9"/>
      <name val="Arial"/>
      <family val="2"/>
      <charset val="136"/>
    </font>
    <font>
      <sz val="9"/>
      <name val="新細明體"/>
      <family val="1"/>
      <charset val="136"/>
    </font>
    <font>
      <sz val="12"/>
      <name val="Arial"/>
      <family val="2"/>
    </font>
    <font>
      <sz val="12"/>
      <name val="新細明體"/>
      <family val="1"/>
      <charset val="136"/>
    </font>
    <font>
      <sz val="10"/>
      <name val="Arial"/>
      <family val="2"/>
    </font>
    <font>
      <b/>
      <sz val="12"/>
      <color theme="1"/>
      <name val="Arial"/>
      <family val="2"/>
    </font>
    <font>
      <sz val="10"/>
      <color rgb="FF000000"/>
      <name val="Arial"/>
      <family val="2"/>
    </font>
    <font>
      <sz val="12"/>
      <color theme="1"/>
      <name val="Arial"/>
      <family val="2"/>
    </font>
    <font>
      <b/>
      <sz val="12"/>
      <name val="Arial"/>
      <family val="2"/>
    </font>
    <font>
      <sz val="12"/>
      <color indexed="8"/>
      <name val="Arial"/>
      <family val="2"/>
    </font>
    <font>
      <u/>
      <sz val="12"/>
      <color theme="1"/>
      <name val="Arial"/>
      <family val="2"/>
      <charset val="136"/>
    </font>
    <font>
      <u/>
      <sz val="12"/>
      <color theme="1"/>
      <name val="Arial"/>
      <family val="2"/>
    </font>
    <font>
      <i/>
      <sz val="11"/>
      <color theme="1"/>
      <name val="Calibri"/>
      <family val="2"/>
      <scheme val="minor"/>
    </font>
    <font>
      <i/>
      <sz val="12"/>
      <color theme="1"/>
      <name val="Arial"/>
      <family val="2"/>
      <charset val="136"/>
    </font>
    <font>
      <sz val="9"/>
      <color indexed="81"/>
      <name val="Tahoma"/>
      <family val="2"/>
    </font>
    <font>
      <b/>
      <sz val="9"/>
      <color indexed="81"/>
      <name val="Tahoma"/>
      <family val="2"/>
    </font>
    <font>
      <b/>
      <sz val="16"/>
      <color theme="0"/>
      <name val="Arial"/>
      <family val="2"/>
    </font>
    <font>
      <sz val="12"/>
      <color theme="4" tint="-0.249977111117893"/>
      <name val="Arial"/>
      <family val="2"/>
      <charset val="136"/>
    </font>
  </fonts>
  <fills count="9">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4"/>
        <bgColor indexed="64"/>
      </patternFill>
    </fill>
    <fill>
      <patternFill patternType="solid">
        <fgColor rgb="FFFF0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s>
  <borders count="15">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8">
    <xf numFmtId="0" fontId="0" fillId="0" borderId="0">
      <alignment vertical="center"/>
    </xf>
    <xf numFmtId="164" fontId="1" fillId="0" borderId="0" applyFont="0" applyFill="0" applyBorder="0" applyAlignment="0" applyProtection="0">
      <alignment vertical="center"/>
    </xf>
    <xf numFmtId="0" fontId="2" fillId="0" borderId="0" applyNumberFormat="0" applyBorder="0" applyAlignment="0">
      <alignment vertical="center"/>
    </xf>
    <xf numFmtId="166" fontId="6" fillId="0" borderId="0" applyFont="0" applyFill="0" applyBorder="0" applyAlignment="0" applyProtection="0">
      <alignment vertical="center"/>
    </xf>
    <xf numFmtId="0" fontId="7" fillId="0" borderId="0">
      <alignment wrapText="1"/>
    </xf>
    <xf numFmtId="0" fontId="6" fillId="0" borderId="0">
      <alignment vertical="center"/>
    </xf>
    <xf numFmtId="9" fontId="1" fillId="0" borderId="0" applyFont="0" applyFill="0" applyBorder="0" applyAlignment="0" applyProtection="0">
      <alignment vertical="center"/>
    </xf>
    <xf numFmtId="0" fontId="9" fillId="0" borderId="0" applyNumberFormat="0" applyBorder="0" applyAlignment="0">
      <alignment vertical="center"/>
    </xf>
  </cellStyleXfs>
  <cellXfs count="65">
    <xf numFmtId="0" fontId="0" fillId="0" borderId="0" xfId="0">
      <alignment vertical="center"/>
    </xf>
    <xf numFmtId="0" fontId="8" fillId="0" borderId="0" xfId="0" applyFont="1">
      <alignment vertical="center"/>
    </xf>
    <xf numFmtId="0" fontId="5" fillId="0" borderId="0" xfId="5" applyFont="1" applyAlignment="1">
      <alignment horizontal="right" vertical="center"/>
    </xf>
    <xf numFmtId="0" fontId="10" fillId="0" borderId="0" xfId="0" applyFont="1" applyAlignment="1">
      <alignment horizontal="right" vertical="center"/>
    </xf>
    <xf numFmtId="168" fontId="10" fillId="0" borderId="0" xfId="1" applyNumberFormat="1" applyFont="1" applyBorder="1" applyAlignment="1">
      <alignment horizontal="right" vertical="center"/>
    </xf>
    <xf numFmtId="0" fontId="10" fillId="0" borderId="0" xfId="0" applyFont="1">
      <alignment vertical="center"/>
    </xf>
    <xf numFmtId="169" fontId="10" fillId="0" borderId="0" xfId="6" applyNumberFormat="1" applyFont="1" applyBorder="1" applyAlignment="1">
      <alignment horizontal="right" vertical="center"/>
    </xf>
    <xf numFmtId="168" fontId="10" fillId="0" borderId="0" xfId="1" applyNumberFormat="1" applyFont="1" applyAlignment="1">
      <alignment horizontal="right" vertical="center"/>
    </xf>
    <xf numFmtId="0" fontId="10" fillId="0" borderId="0" xfId="0" applyFont="1" applyAlignment="1">
      <alignment horizontal="left" vertical="center"/>
    </xf>
    <xf numFmtId="165" fontId="5" fillId="0" borderId="0" xfId="0" applyNumberFormat="1" applyFont="1" applyAlignment="1">
      <alignment horizontal="left" vertical="center" wrapText="1"/>
    </xf>
    <xf numFmtId="0" fontId="12" fillId="0" borderId="0" xfId="0" applyFont="1" applyAlignment="1">
      <alignment horizontal="right" vertical="center"/>
    </xf>
    <xf numFmtId="167" fontId="5" fillId="0" borderId="0" xfId="3" applyNumberFormat="1" applyFont="1" applyFill="1" applyBorder="1" applyAlignment="1">
      <alignment horizontal="right" vertical="center"/>
    </xf>
    <xf numFmtId="0" fontId="5" fillId="0" borderId="0" xfId="0" applyFont="1" applyAlignment="1">
      <alignment horizontal="right"/>
    </xf>
    <xf numFmtId="167" fontId="5" fillId="0" borderId="0" xfId="3" applyNumberFormat="1" applyFont="1" applyFill="1" applyBorder="1" applyAlignment="1">
      <alignment horizontal="right" vertical="center" wrapText="1"/>
    </xf>
    <xf numFmtId="0" fontId="5" fillId="0" borderId="0" xfId="0" applyFont="1" applyAlignment="1">
      <alignment horizontal="right" vertical="center"/>
    </xf>
    <xf numFmtId="0" fontId="5" fillId="0" borderId="0" xfId="4" applyFont="1" applyAlignment="1">
      <alignment horizontal="right" vertical="center" wrapText="1"/>
    </xf>
    <xf numFmtId="0" fontId="12" fillId="0" borderId="0" xfId="0" applyFont="1" applyAlignment="1">
      <alignment horizontal="right" vertical="center" wrapText="1"/>
    </xf>
    <xf numFmtId="0" fontId="11" fillId="0" borderId="0" xfId="0" applyFont="1" applyAlignment="1">
      <alignment horizontal="left" vertical="center"/>
    </xf>
    <xf numFmtId="0" fontId="13" fillId="0" borderId="0" xfId="0" applyFont="1">
      <alignment vertical="center"/>
    </xf>
    <xf numFmtId="0" fontId="14" fillId="0" borderId="0" xfId="0" applyFont="1">
      <alignment vertical="center"/>
    </xf>
    <xf numFmtId="170" fontId="10" fillId="0" borderId="0" xfId="0" applyNumberFormat="1" applyFont="1" applyAlignment="1">
      <alignment horizontal="right" vertical="center"/>
    </xf>
    <xf numFmtId="169" fontId="0" fillId="0" borderId="0" xfId="6" applyNumberFormat="1" applyFont="1" applyAlignment="1"/>
    <xf numFmtId="169" fontId="10" fillId="0" borderId="0" xfId="6" applyNumberFormat="1" applyFont="1" applyAlignment="1">
      <alignment horizontal="right" vertical="center"/>
    </xf>
    <xf numFmtId="164" fontId="10" fillId="0" borderId="0" xfId="1" applyFont="1" applyBorder="1" applyAlignment="1">
      <alignment horizontal="right" vertical="center"/>
    </xf>
    <xf numFmtId="165" fontId="5" fillId="0" borderId="0" xfId="0" applyNumberFormat="1" applyFont="1" applyAlignment="1">
      <alignment horizontal="right" vertical="center" wrapText="1"/>
    </xf>
    <xf numFmtId="0" fontId="0" fillId="0" borderId="0" xfId="0" applyAlignment="1"/>
    <xf numFmtId="0" fontId="0" fillId="0" borderId="7" xfId="0" applyBorder="1" applyAlignment="1">
      <alignment vertical="center" wrapText="1"/>
    </xf>
    <xf numFmtId="0" fontId="0" fillId="0" borderId="9" xfId="0" applyBorder="1">
      <alignment vertical="center"/>
    </xf>
    <xf numFmtId="0" fontId="0" fillId="0" borderId="0" xfId="0" applyAlignment="1">
      <alignment horizontal="center" vertical="center"/>
    </xf>
    <xf numFmtId="0" fontId="8" fillId="0" borderId="0" xfId="0" quotePrefix="1" applyFont="1" applyAlignment="1">
      <alignment vertical="center" wrapText="1"/>
    </xf>
    <xf numFmtId="0" fontId="8" fillId="0" borderId="0" xfId="0" quotePrefix="1" applyFont="1">
      <alignment vertical="center"/>
    </xf>
    <xf numFmtId="0" fontId="8" fillId="0" borderId="0" xfId="0" applyFont="1" applyAlignment="1">
      <alignment horizontal="center" vertical="center"/>
    </xf>
    <xf numFmtId="0" fontId="0" fillId="3" borderId="6" xfId="0" applyFill="1" applyBorder="1">
      <alignment vertical="center"/>
    </xf>
    <xf numFmtId="0" fontId="0" fillId="3" borderId="8" xfId="0" applyFill="1" applyBorder="1">
      <alignment vertical="center"/>
    </xf>
    <xf numFmtId="0" fontId="0" fillId="4" borderId="0" xfId="0" applyFill="1">
      <alignment vertical="center"/>
    </xf>
    <xf numFmtId="168" fontId="11" fillId="5" borderId="0" xfId="1" applyNumberFormat="1" applyFont="1" applyFill="1" applyBorder="1" applyAlignment="1">
      <alignment horizontal="right" vertical="center"/>
    </xf>
    <xf numFmtId="0" fontId="11" fillId="5" borderId="0" xfId="0" applyFont="1" applyFill="1" applyAlignment="1">
      <alignment horizontal="right" vertical="center"/>
    </xf>
    <xf numFmtId="168" fontId="11" fillId="6" borderId="0" xfId="1" applyNumberFormat="1" applyFont="1" applyFill="1" applyBorder="1" applyAlignment="1">
      <alignment horizontal="right" vertical="center"/>
    </xf>
    <xf numFmtId="0" fontId="0" fillId="0" borderId="1" xfId="0" applyBorder="1">
      <alignment vertical="center"/>
    </xf>
    <xf numFmtId="0" fontId="16" fillId="0" borderId="2" xfId="0" applyFont="1" applyBorder="1" applyAlignment="1">
      <alignment horizontal="center" vertical="center"/>
    </xf>
    <xf numFmtId="164" fontId="10" fillId="0" borderId="0" xfId="1" applyFont="1" applyAlignment="1">
      <alignment horizontal="left" vertical="center"/>
    </xf>
    <xf numFmtId="0" fontId="0" fillId="6" borderId="1" xfId="0" applyFill="1" applyBorder="1">
      <alignment vertical="center"/>
    </xf>
    <xf numFmtId="0" fontId="11" fillId="6" borderId="0" xfId="0" applyFont="1" applyFill="1" applyAlignment="1">
      <alignment horizontal="left" vertical="center"/>
    </xf>
    <xf numFmtId="0" fontId="0" fillId="5" borderId="0" xfId="0" applyFill="1">
      <alignment vertical="center"/>
    </xf>
    <xf numFmtId="0" fontId="0" fillId="5" borderId="1" xfId="0" applyFill="1" applyBorder="1">
      <alignment vertical="center"/>
    </xf>
    <xf numFmtId="0" fontId="11" fillId="2" borderId="0" xfId="2" applyNumberFormat="1" applyFont="1" applyFill="1" applyBorder="1" applyAlignment="1">
      <alignment horizontal="right" vertical="center"/>
    </xf>
    <xf numFmtId="0" fontId="0" fillId="0" borderId="7" xfId="0" applyBorder="1" applyAlignment="1">
      <alignment horizontal="left" vertical="center"/>
    </xf>
    <xf numFmtId="0" fontId="0" fillId="3" borderId="10" xfId="0" applyFill="1" applyBorder="1">
      <alignment vertical="center"/>
    </xf>
    <xf numFmtId="0" fontId="0" fillId="3" borderId="11" xfId="0" applyFill="1" applyBorder="1">
      <alignment vertical="center"/>
    </xf>
    <xf numFmtId="0" fontId="0" fillId="0" borderId="12" xfId="0" applyBorder="1" applyAlignment="1">
      <alignment horizontal="left" vertical="center"/>
    </xf>
    <xf numFmtId="0" fontId="0" fillId="0" borderId="13" xfId="0" applyBorder="1" applyAlignment="1">
      <alignment vertical="center" wrapText="1"/>
    </xf>
    <xf numFmtId="0" fontId="0" fillId="0" borderId="14" xfId="0" applyBorder="1">
      <alignment vertical="center"/>
    </xf>
    <xf numFmtId="43" fontId="0" fillId="0" borderId="0" xfId="0" applyNumberFormat="1">
      <alignment vertical="center"/>
    </xf>
    <xf numFmtId="0" fontId="0" fillId="0" borderId="14" xfId="0" applyBorder="1" applyAlignment="1">
      <alignment vertical="center" wrapText="1"/>
    </xf>
    <xf numFmtId="0" fontId="11" fillId="7" borderId="0" xfId="2" applyNumberFormat="1" applyFont="1" applyFill="1" applyBorder="1" applyAlignment="1">
      <alignment horizontal="right" vertical="center"/>
    </xf>
    <xf numFmtId="0" fontId="11" fillId="7" borderId="0" xfId="0" applyFont="1" applyFill="1" applyAlignment="1">
      <alignment horizontal="right" vertical="center"/>
    </xf>
    <xf numFmtId="168" fontId="11" fillId="7" borderId="0" xfId="1" applyNumberFormat="1" applyFont="1" applyFill="1" applyBorder="1" applyAlignment="1">
      <alignment horizontal="right" vertical="center"/>
    </xf>
    <xf numFmtId="0" fontId="19" fillId="4" borderId="0" xfId="0" applyFont="1" applyFill="1">
      <alignment vertical="center"/>
    </xf>
    <xf numFmtId="0" fontId="20" fillId="0" borderId="0" xfId="0" applyFont="1">
      <alignment vertical="center"/>
    </xf>
    <xf numFmtId="164" fontId="0" fillId="0" borderId="0" xfId="1" applyFont="1">
      <alignment vertical="center"/>
    </xf>
    <xf numFmtId="0" fontId="0" fillId="8" borderId="0" xfId="0" applyFill="1">
      <alignment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top" wrapText="1"/>
    </xf>
  </cellXfs>
  <cellStyles count="8">
    <cellStyle name="Comma" xfId="1" builtinId="3"/>
    <cellStyle name="Normal" xfId="0" builtinId="0"/>
    <cellStyle name="Percent" xfId="6" builtinId="5"/>
    <cellStyle name="STYLE1" xfId="7" xr:uid="{00000000-0005-0000-0000-000003000000}"/>
    <cellStyle name="STYLE2" xfId="2" xr:uid="{00000000-0005-0000-0000-000004000000}"/>
    <cellStyle name="一般 2" xfId="5" xr:uid="{00000000-0005-0000-0000-000005000000}"/>
    <cellStyle name="一般 3 2" xfId="4" xr:uid="{00000000-0005-0000-0000-000006000000}"/>
    <cellStyle name="千分位 2"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Profitability-Efficiency</a:t>
            </a:r>
            <a:r>
              <a:rPr lang="en-US" baseline="0"/>
              <a:t> Matrix</a:t>
            </a:r>
            <a:r>
              <a:rPr lang="en-US"/>
              <a:t>(Model</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Profitability</c:v>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3.1821797931583205E-2"/>
                  <c:y val="-2.982107355864811E-2"/>
                </c:manualLayout>
              </c:layout>
              <c:tx>
                <c:rich>
                  <a:bodyPr/>
                  <a:lstStyle/>
                  <a:p>
                    <a:fld id="{E100CDAF-DC54-48B5-A6D0-2957332A801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DD8-4589-B1CC-3E026C82031E}"/>
                </c:ext>
              </c:extLst>
            </c:dLbl>
            <c:dLbl>
              <c:idx val="1"/>
              <c:tx>
                <c:rich>
                  <a:bodyPr/>
                  <a:lstStyle/>
                  <a:p>
                    <a:fld id="{1AF608B7-7BE3-40BB-81C3-73298599BE0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DD8-4589-B1CC-3E026C82031E}"/>
                </c:ext>
              </c:extLst>
            </c:dLbl>
            <c:dLbl>
              <c:idx val="2"/>
              <c:layout>
                <c:manualLayout>
                  <c:x val="2.9832935560859187E-2"/>
                  <c:y val="-3.3134526176275707E-2"/>
                </c:manualLayout>
              </c:layout>
              <c:tx>
                <c:rich>
                  <a:bodyPr/>
                  <a:lstStyle/>
                  <a:p>
                    <a:fld id="{FA51A340-CED7-444C-98C0-2B407B8DFED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DD8-4589-B1CC-3E026C82031E}"/>
                </c:ext>
              </c:extLst>
            </c:dLbl>
            <c:dLbl>
              <c:idx val="3"/>
              <c:layout>
                <c:manualLayout>
                  <c:x val="-1.4584822233531256E-16"/>
                  <c:y val="-6.2955599734923789E-2"/>
                </c:manualLayout>
              </c:layout>
              <c:tx>
                <c:rich>
                  <a:bodyPr/>
                  <a:lstStyle/>
                  <a:p>
                    <a:fld id="{299231F3-219B-4DDA-89DF-EEC7B3F6A13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DD8-4589-B1CC-3E026C82031E}"/>
                </c:ext>
              </c:extLst>
            </c:dLbl>
            <c:dLbl>
              <c:idx val="4"/>
              <c:layout>
                <c:manualLayout>
                  <c:x val="6.3643595863166119E-2"/>
                  <c:y val="-3.3134526176276289E-3"/>
                </c:manualLayout>
              </c:layout>
              <c:tx>
                <c:rich>
                  <a:bodyPr/>
                  <a:lstStyle/>
                  <a:p>
                    <a:fld id="{71AA53C8-1DD2-4460-9819-A4EC9AE76B8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DD8-4589-B1CC-3E026C82031E}"/>
                </c:ext>
              </c:extLst>
            </c:dLbl>
            <c:dLbl>
              <c:idx val="5"/>
              <c:layout>
                <c:manualLayout>
                  <c:x val="-4.77326968973747E-2"/>
                  <c:y val="-7.6209410205434092E-2"/>
                </c:manualLayout>
              </c:layout>
              <c:tx>
                <c:rich>
                  <a:bodyPr/>
                  <a:lstStyle/>
                  <a:p>
                    <a:fld id="{EF0552EA-39B0-4E62-8D42-DBC3DC00613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DD8-4589-B1CC-3E026C82031E}"/>
                </c:ext>
              </c:extLst>
            </c:dLbl>
            <c:dLbl>
              <c:idx val="6"/>
              <c:tx>
                <c:rich>
                  <a:bodyPr/>
                  <a:lstStyle/>
                  <a:p>
                    <a:fld id="{A896AD36-8B05-41A5-ABD0-4EE63F6FC7A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DD8-4589-B1CC-3E026C82031E}"/>
                </c:ext>
              </c:extLst>
            </c:dLbl>
            <c:dLbl>
              <c:idx val="7"/>
              <c:tx>
                <c:rich>
                  <a:bodyPr/>
                  <a:lstStyle/>
                  <a:p>
                    <a:fld id="{7F6963AE-E9C0-42E1-AC5F-365891BA86B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DD8-4589-B1CC-3E026C82031E}"/>
                </c:ext>
              </c:extLst>
            </c:dLbl>
            <c:dLbl>
              <c:idx val="8"/>
              <c:layout>
                <c:manualLayout>
                  <c:x val="1.988862370723946E-3"/>
                  <c:y val="4.970178926441346E-2"/>
                </c:manualLayout>
              </c:layout>
              <c:tx>
                <c:rich>
                  <a:bodyPr/>
                  <a:lstStyle/>
                  <a:p>
                    <a:fld id="{BE130087-170A-4846-B01B-87E4B834CE2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DD8-4589-B1CC-3E026C82031E}"/>
                </c:ext>
              </c:extLst>
            </c:dLbl>
            <c:dLbl>
              <c:idx val="9"/>
              <c:tx>
                <c:rich>
                  <a:bodyPr/>
                  <a:lstStyle/>
                  <a:p>
                    <a:fld id="{DF41EBFE-565B-4725-AE73-C7401232484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DD8-4589-B1CC-3E026C82031E}"/>
                </c:ext>
              </c:extLst>
            </c:dLbl>
            <c:dLbl>
              <c:idx val="10"/>
              <c:tx>
                <c:rich>
                  <a:bodyPr/>
                  <a:lstStyle/>
                  <a:p>
                    <a:fld id="{2CD36864-4E0C-44DB-8B9D-FEE1BF14F70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DD8-4589-B1CC-3E026C82031E}"/>
                </c:ext>
              </c:extLst>
            </c:dLbl>
            <c:dLbl>
              <c:idx val="11"/>
              <c:layout>
                <c:manualLayout>
                  <c:x val="-2.7844073190135168E-2"/>
                  <c:y val="4.9701789264413522E-2"/>
                </c:manualLayout>
              </c:layout>
              <c:tx>
                <c:rich>
                  <a:bodyPr/>
                  <a:lstStyle/>
                  <a:p>
                    <a:fld id="{7375CAE4-5B76-474D-97B4-49670691F52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DD8-4589-B1CC-3E026C82031E}"/>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2"/>
              <c:pt idx="0">
                <c:v>0.73319838584123465</c:v>
              </c:pt>
              <c:pt idx="1">
                <c:v>1</c:v>
              </c:pt>
              <c:pt idx="2">
                <c:v>0.77030739447614227</c:v>
              </c:pt>
              <c:pt idx="3">
                <c:v>0.96026835263204957</c:v>
              </c:pt>
              <c:pt idx="4">
                <c:v>0.75997263591393338</c:v>
              </c:pt>
              <c:pt idx="5">
                <c:v>0.74027724445698895</c:v>
              </c:pt>
              <c:pt idx="6">
                <c:v>1</c:v>
              </c:pt>
              <c:pt idx="7">
                <c:v>0.65100905535143605</c:v>
              </c:pt>
              <c:pt idx="8">
                <c:v>0.71800265045323275</c:v>
              </c:pt>
              <c:pt idx="9">
                <c:v>0.80350574486189053</c:v>
              </c:pt>
              <c:pt idx="10">
                <c:v>0.82362383487159452</c:v>
              </c:pt>
              <c:pt idx="11">
                <c:v>0.76272184524226816</c:v>
              </c:pt>
            </c:numLit>
          </c:xVal>
          <c:yVal>
            <c:numLit>
              <c:formatCode>General</c:formatCode>
              <c:ptCount val="12"/>
              <c:pt idx="0">
                <c:v>0.55122950819672134</c:v>
              </c:pt>
              <c:pt idx="1">
                <c:v>0.53682487725040917</c:v>
              </c:pt>
              <c:pt idx="2">
                <c:v>0.59683794466403162</c:v>
              </c:pt>
              <c:pt idx="3">
                <c:v>0.60297766749379655</c:v>
              </c:pt>
              <c:pt idx="4">
                <c:v>0.54602888086642598</c:v>
              </c:pt>
              <c:pt idx="5">
                <c:v>0.58519793459552494</c:v>
              </c:pt>
              <c:pt idx="6">
                <c:v>0.5714285714285714</c:v>
              </c:pt>
              <c:pt idx="7">
                <c:v>0.52608695652173909</c:v>
              </c:pt>
              <c:pt idx="8">
                <c:v>0.46889952153110048</c:v>
              </c:pt>
              <c:pt idx="9">
                <c:v>0.49715909090909088</c:v>
              </c:pt>
              <c:pt idx="10">
                <c:v>0.72970195272353544</c:v>
              </c:pt>
              <c:pt idx="11">
                <c:v>0.53635116598079557</c:v>
              </c:pt>
            </c:numLit>
          </c:yVal>
          <c:smooth val="0"/>
          <c:extLst>
            <c:ext xmlns:c15="http://schemas.microsoft.com/office/drawing/2012/chart" uri="{02D57815-91ED-43cb-92C2-25804820EDAC}">
              <c15:datalabelsRange>
                <c15:f>{"T24","H25","T26","C76","W77","L83","T95","S96","L18","Y19","Y13","F16"}</c15:f>
                <c15:dlblRangeCache>
                  <c:ptCount val="12"/>
                  <c:pt idx="0">
                    <c:v>T24</c:v>
                  </c:pt>
                  <c:pt idx="1">
                    <c:v>H25</c:v>
                  </c:pt>
                  <c:pt idx="2">
                    <c:v>T26</c:v>
                  </c:pt>
                  <c:pt idx="3">
                    <c:v>C76</c:v>
                  </c:pt>
                  <c:pt idx="4">
                    <c:v>W77</c:v>
                  </c:pt>
                  <c:pt idx="5">
                    <c:v>L83</c:v>
                  </c:pt>
                  <c:pt idx="6">
                    <c:v>T95</c:v>
                  </c:pt>
                  <c:pt idx="7">
                    <c:v>S96</c:v>
                  </c:pt>
                  <c:pt idx="8">
                    <c:v>L18</c:v>
                  </c:pt>
                  <c:pt idx="9">
                    <c:v>Y19</c:v>
                  </c:pt>
                  <c:pt idx="10">
                    <c:v>Y13</c:v>
                  </c:pt>
                  <c:pt idx="11">
                    <c:v>F16</c:v>
                  </c:pt>
                </c15:dlblRangeCache>
              </c15:datalabelsRange>
            </c:ext>
            <c:ext xmlns:c16="http://schemas.microsoft.com/office/drawing/2014/chart" uri="{C3380CC4-5D6E-409C-BE32-E72D297353CC}">
              <c16:uniqueId val="{0000000C-6DD8-4589-B1CC-3E026C82031E}"/>
            </c:ext>
          </c:extLst>
        </c:ser>
        <c:dLbls>
          <c:showLegendKey val="0"/>
          <c:showVal val="1"/>
          <c:showCatName val="0"/>
          <c:showSerName val="0"/>
          <c:showPercent val="0"/>
          <c:showBubbleSize val="0"/>
        </c:dLbls>
        <c:axId val="1091498655"/>
        <c:axId val="987501327"/>
      </c:scatterChart>
      <c:valAx>
        <c:axId val="1091498655"/>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Efficiency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501327"/>
        <c:crosses val="autoZero"/>
        <c:crossBetween val="midCat"/>
      </c:valAx>
      <c:valAx>
        <c:axId val="987501327"/>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Profitability</a:t>
                </a:r>
              </a:p>
            </c:rich>
          </c:tx>
          <c:layout>
            <c:manualLayout>
              <c:xMode val="edge"/>
              <c:yMode val="edge"/>
              <c:x val="1.3922036595067621E-2"/>
              <c:y val="0.402686766539868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98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Profitability-Efficiency</a:t>
            </a:r>
            <a:r>
              <a:rPr lang="en-US" baseline="0"/>
              <a:t> Matrix (</a:t>
            </a:r>
            <a:r>
              <a:rPr lang="en-US"/>
              <a:t>Model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Profitability</c:v>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2.4050024050024932E-3"/>
                  <c:y val="-3.1948881789137379E-2"/>
                </c:manualLayout>
              </c:layout>
              <c:tx>
                <c:rich>
                  <a:bodyPr/>
                  <a:lstStyle/>
                  <a:p>
                    <a:fld id="{11ED5A0D-0CBA-46AB-B913-9A7A41DC475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A6D-471B-B710-E14146252337}"/>
                </c:ext>
              </c:extLst>
            </c:dLbl>
            <c:dLbl>
              <c:idx val="1"/>
              <c:layout>
                <c:manualLayout>
                  <c:x val="0"/>
                  <c:y val="7.0997515086971955E-2"/>
                </c:manualLayout>
              </c:layout>
              <c:tx>
                <c:rich>
                  <a:bodyPr/>
                  <a:lstStyle/>
                  <a:p>
                    <a:fld id="{C940AB82-3D76-4FEF-A212-CDF64CF4517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A6D-471B-B710-E14146252337}"/>
                </c:ext>
              </c:extLst>
            </c:dLbl>
            <c:dLbl>
              <c:idx val="2"/>
              <c:layout>
                <c:manualLayout>
                  <c:x val="6.0125060125060123E-2"/>
                  <c:y val="2.8399006034788718E-2"/>
                </c:manualLayout>
              </c:layout>
              <c:tx>
                <c:rich>
                  <a:bodyPr/>
                  <a:lstStyle/>
                  <a:p>
                    <a:fld id="{C44C93CD-B3E1-4AAA-80E5-67AAA2319EE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A6D-471B-B710-E14146252337}"/>
                </c:ext>
              </c:extLst>
            </c:dLbl>
            <c:dLbl>
              <c:idx val="3"/>
              <c:layout>
                <c:manualLayout>
                  <c:x val="4.3290043290043288E-2"/>
                  <c:y val="-2.4849130280440185E-2"/>
                </c:manualLayout>
              </c:layout>
              <c:tx>
                <c:rich>
                  <a:bodyPr/>
                  <a:lstStyle/>
                  <a:p>
                    <a:fld id="{BC2A802F-B363-414C-9D58-94FFB93E227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A6D-471B-B710-E14146252337}"/>
                </c:ext>
              </c:extLst>
            </c:dLbl>
            <c:dLbl>
              <c:idx val="4"/>
              <c:layout>
                <c:manualLayout>
                  <c:x val="-3.8480038480038482E-2"/>
                  <c:y val="-8.1647142350017785E-2"/>
                </c:manualLayout>
              </c:layout>
              <c:tx>
                <c:rich>
                  <a:bodyPr/>
                  <a:lstStyle/>
                  <a:p>
                    <a:fld id="{3A0A088D-CD12-4A64-A32A-B6472978EE3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A6D-471B-B710-E14146252337}"/>
                </c:ext>
              </c:extLst>
            </c:dLbl>
            <c:dLbl>
              <c:idx val="5"/>
              <c:layout>
                <c:manualLayout>
                  <c:x val="4.3290043290043288E-2"/>
                  <c:y val="3.5498757543485977E-2"/>
                </c:manualLayout>
              </c:layout>
              <c:tx>
                <c:rich>
                  <a:bodyPr/>
                  <a:lstStyle/>
                  <a:p>
                    <a:fld id="{48A78A7B-70A0-471B-A8E1-DB12C1A1E90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A6D-471B-B710-E14146252337}"/>
                </c:ext>
              </c:extLst>
            </c:dLbl>
            <c:dLbl>
              <c:idx val="6"/>
              <c:layout>
                <c:manualLayout>
                  <c:x val="-0.11544011544011544"/>
                  <c:y val="0"/>
                </c:manualLayout>
              </c:layout>
              <c:tx>
                <c:rich>
                  <a:bodyPr/>
                  <a:lstStyle/>
                  <a:p>
                    <a:fld id="{4D8F1F93-4A42-4FC9-9DA5-1BC62CE02C2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A6D-471B-B710-E14146252337}"/>
                </c:ext>
              </c:extLst>
            </c:dLbl>
            <c:dLbl>
              <c:idx val="7"/>
              <c:layout>
                <c:manualLayout>
                  <c:x val="-2.8860028860029037E-2"/>
                  <c:y val="7.0997515086971955E-2"/>
                </c:manualLayout>
              </c:layout>
              <c:tx>
                <c:rich>
                  <a:bodyPr/>
                  <a:lstStyle/>
                  <a:p>
                    <a:fld id="{C43A7FFC-B8D8-4841-8885-B190EAAAE4C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A6D-471B-B710-E14146252337}"/>
                </c:ext>
              </c:extLst>
            </c:dLbl>
            <c:dLbl>
              <c:idx val="8"/>
              <c:layout>
                <c:manualLayout>
                  <c:x val="1.443001443001443E-2"/>
                  <c:y val="2.1299254526091521E-2"/>
                </c:manualLayout>
              </c:layout>
              <c:tx>
                <c:rich>
                  <a:bodyPr/>
                  <a:lstStyle/>
                  <a:p>
                    <a:fld id="{A81E12DB-04CF-40DF-A599-F4CFDB3AC73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A6D-471B-B710-E14146252337}"/>
                </c:ext>
              </c:extLst>
            </c:dLbl>
            <c:dLbl>
              <c:idx val="9"/>
              <c:layout>
                <c:manualLayout>
                  <c:x val="4.5695045695045698E-2"/>
                  <c:y val="1.0649627263045794E-2"/>
                </c:manualLayout>
              </c:layout>
              <c:tx>
                <c:rich>
                  <a:bodyPr/>
                  <a:lstStyle/>
                  <a:p>
                    <a:fld id="{5A0CD8C7-AAAC-4FB9-B51D-30E154F9379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A6D-471B-B710-E14146252337}"/>
                </c:ext>
              </c:extLst>
            </c:dLbl>
            <c:dLbl>
              <c:idx val="10"/>
              <c:tx>
                <c:rich>
                  <a:bodyPr/>
                  <a:lstStyle/>
                  <a:p>
                    <a:fld id="{CA24B360-53A7-477C-ACE7-EC9917415AA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A6D-471B-B710-E14146252337}"/>
                </c:ext>
              </c:extLst>
            </c:dLbl>
            <c:dLbl>
              <c:idx val="11"/>
              <c:layout>
                <c:manualLayout>
                  <c:x val="-4.3290043290043378E-2"/>
                  <c:y val="8.874689385871494E-2"/>
                </c:manualLayout>
              </c:layout>
              <c:tx>
                <c:rich>
                  <a:bodyPr/>
                  <a:lstStyle/>
                  <a:p>
                    <a:fld id="{98691AA0-A69C-4EE2-9FAC-B16FC8E2D60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A6D-471B-B710-E141462523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12"/>
              <c:pt idx="0">
                <c:v>0.84193810676742875</c:v>
              </c:pt>
              <c:pt idx="1">
                <c:v>0.75604613058841574</c:v>
              </c:pt>
              <c:pt idx="2">
                <c:v>1</c:v>
              </c:pt>
              <c:pt idx="3">
                <c:v>1</c:v>
              </c:pt>
              <c:pt idx="4">
                <c:v>0.81849348278714251</c:v>
              </c:pt>
              <c:pt idx="5">
                <c:v>0.94987341683950188</c:v>
              </c:pt>
              <c:pt idx="6">
                <c:v>0.66903503082893789</c:v>
              </c:pt>
              <c:pt idx="7">
                <c:v>0.92235572789282338</c:v>
              </c:pt>
              <c:pt idx="8">
                <c:v>1</c:v>
              </c:pt>
              <c:pt idx="9">
                <c:v>1</c:v>
              </c:pt>
              <c:pt idx="10">
                <c:v>1</c:v>
              </c:pt>
              <c:pt idx="11">
                <c:v>0.74469326798103463</c:v>
              </c:pt>
            </c:numLit>
          </c:xVal>
          <c:yVal>
            <c:numLit>
              <c:formatCode>General</c:formatCode>
              <c:ptCount val="12"/>
              <c:pt idx="0">
                <c:v>0.55122950819672134</c:v>
              </c:pt>
              <c:pt idx="1">
                <c:v>0.53682487725040917</c:v>
              </c:pt>
              <c:pt idx="2">
                <c:v>0.59683794466403162</c:v>
              </c:pt>
              <c:pt idx="3">
                <c:v>0.60297766749379655</c:v>
              </c:pt>
              <c:pt idx="4">
                <c:v>0.54602888086642598</c:v>
              </c:pt>
              <c:pt idx="5">
                <c:v>0.58519793459552494</c:v>
              </c:pt>
              <c:pt idx="6">
                <c:v>0.5714285714285714</c:v>
              </c:pt>
              <c:pt idx="7">
                <c:v>0.52608695652173909</c:v>
              </c:pt>
              <c:pt idx="8">
                <c:v>0.46889952153110048</c:v>
              </c:pt>
              <c:pt idx="9">
                <c:v>0.49715909090909088</c:v>
              </c:pt>
              <c:pt idx="10">
                <c:v>0.72970195272353544</c:v>
              </c:pt>
              <c:pt idx="11">
                <c:v>0.53635116598079557</c:v>
              </c:pt>
            </c:numLit>
          </c:yVal>
          <c:smooth val="0"/>
          <c:extLst>
            <c:ext xmlns:c15="http://schemas.microsoft.com/office/drawing/2012/chart" uri="{02D57815-91ED-43cb-92C2-25804820EDAC}">
              <c15:datalabelsRange>
                <c15:f>{"T24","H25","T26","C76","W77","L83","T95","S96","L18","Y19","Y13","F16"}</c15:f>
                <c15:dlblRangeCache>
                  <c:ptCount val="12"/>
                  <c:pt idx="0">
                    <c:v>T24</c:v>
                  </c:pt>
                  <c:pt idx="1">
                    <c:v>H25</c:v>
                  </c:pt>
                  <c:pt idx="2">
                    <c:v>T26</c:v>
                  </c:pt>
                  <c:pt idx="3">
                    <c:v>C76</c:v>
                  </c:pt>
                  <c:pt idx="4">
                    <c:v>W77</c:v>
                  </c:pt>
                  <c:pt idx="5">
                    <c:v>L83</c:v>
                  </c:pt>
                  <c:pt idx="6">
                    <c:v>T95</c:v>
                  </c:pt>
                  <c:pt idx="7">
                    <c:v>S96</c:v>
                  </c:pt>
                  <c:pt idx="8">
                    <c:v>L18</c:v>
                  </c:pt>
                  <c:pt idx="9">
                    <c:v>Y19</c:v>
                  </c:pt>
                  <c:pt idx="10">
                    <c:v>Y13</c:v>
                  </c:pt>
                  <c:pt idx="11">
                    <c:v>F16</c:v>
                  </c:pt>
                </c15:dlblRangeCache>
              </c15:datalabelsRange>
            </c:ext>
            <c:ext xmlns:c16="http://schemas.microsoft.com/office/drawing/2014/chart" uri="{C3380CC4-5D6E-409C-BE32-E72D297353CC}">
              <c16:uniqueId val="{0000000C-FA6D-471B-B710-E14146252337}"/>
            </c:ext>
          </c:extLst>
        </c:ser>
        <c:dLbls>
          <c:showLegendKey val="0"/>
          <c:showVal val="1"/>
          <c:showCatName val="0"/>
          <c:showSerName val="0"/>
          <c:showPercent val="0"/>
          <c:showBubbleSize val="0"/>
        </c:dLbls>
        <c:axId val="1091511183"/>
        <c:axId val="890002815"/>
      </c:scatterChart>
      <c:valAx>
        <c:axId val="1091511183"/>
        <c:scaling>
          <c:orientation val="minMax"/>
          <c:max val="1.1000000000000001"/>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Efficiency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02815"/>
        <c:crosses val="autoZero"/>
        <c:crossBetween val="midCat"/>
      </c:valAx>
      <c:valAx>
        <c:axId val="890002815"/>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11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241576</xdr:colOff>
      <xdr:row>5</xdr:row>
      <xdr:rowOff>296794</xdr:rowOff>
    </xdr:from>
    <xdr:to>
      <xdr:col>4</xdr:col>
      <xdr:colOff>276087</xdr:colOff>
      <xdr:row>5</xdr:row>
      <xdr:rowOff>496957</xdr:rowOff>
    </xdr:to>
    <xdr:sp macro="" textlink="">
      <xdr:nvSpPr>
        <xdr:cNvPr id="3" name="Arrow: Right 2">
          <a:extLst>
            <a:ext uri="{FF2B5EF4-FFF2-40B4-BE49-F238E27FC236}">
              <a16:creationId xmlns:a16="http://schemas.microsoft.com/office/drawing/2014/main" id="{5FD6D330-43ED-9DA0-5003-B189E173214A}"/>
            </a:ext>
          </a:extLst>
        </xdr:cNvPr>
        <xdr:cNvSpPr/>
      </xdr:nvSpPr>
      <xdr:spPr>
        <a:xfrm>
          <a:off x="3402772" y="1497772"/>
          <a:ext cx="538369" cy="20016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190500</xdr:rowOff>
    </xdr:from>
    <xdr:to>
      <xdr:col>5</xdr:col>
      <xdr:colOff>12700</xdr:colOff>
      <xdr:row>30</xdr:row>
      <xdr:rowOff>82550</xdr:rowOff>
    </xdr:to>
    <xdr:graphicFrame macro="">
      <xdr:nvGraphicFramePr>
        <xdr:cNvPr id="2" name="Chart 1">
          <a:extLst>
            <a:ext uri="{FF2B5EF4-FFF2-40B4-BE49-F238E27FC236}">
              <a16:creationId xmlns:a16="http://schemas.microsoft.com/office/drawing/2014/main" id="{B2149A2D-71A9-4EA9-B6DC-67DD6DD46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14</xdr:row>
      <xdr:rowOff>0</xdr:rowOff>
    </xdr:from>
    <xdr:to>
      <xdr:col>11</xdr:col>
      <xdr:colOff>209550</xdr:colOff>
      <xdr:row>30</xdr:row>
      <xdr:rowOff>63500</xdr:rowOff>
    </xdr:to>
    <xdr:graphicFrame macro="">
      <xdr:nvGraphicFramePr>
        <xdr:cNvPr id="3" name="Chart 2">
          <a:extLst>
            <a:ext uri="{FF2B5EF4-FFF2-40B4-BE49-F238E27FC236}">
              <a16:creationId xmlns:a16="http://schemas.microsoft.com/office/drawing/2014/main" id="{962BA6EC-65C0-4413-A4E0-A05906BC7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16</xdr:row>
      <xdr:rowOff>82550</xdr:rowOff>
    </xdr:from>
    <xdr:to>
      <xdr:col>8</xdr:col>
      <xdr:colOff>514350</xdr:colOff>
      <xdr:row>27</xdr:row>
      <xdr:rowOff>82550</xdr:rowOff>
    </xdr:to>
    <xdr:cxnSp macro="">
      <xdr:nvCxnSpPr>
        <xdr:cNvPr id="5" name="Straight Connector 4">
          <a:extLst>
            <a:ext uri="{FF2B5EF4-FFF2-40B4-BE49-F238E27FC236}">
              <a16:creationId xmlns:a16="http://schemas.microsoft.com/office/drawing/2014/main" id="{03E369E7-B855-A047-7C3A-F188F722A219}"/>
            </a:ext>
          </a:extLst>
        </xdr:cNvPr>
        <xdr:cNvCxnSpPr/>
      </xdr:nvCxnSpPr>
      <xdr:spPr>
        <a:xfrm>
          <a:off x="7975600" y="3232150"/>
          <a:ext cx="0" cy="2165350"/>
        </a:xfrm>
        <a:prstGeom prst="line">
          <a:avLst/>
        </a:prstGeom>
        <a:ln w="9525">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1000268</xdr:colOff>
      <xdr:row>16</xdr:row>
      <xdr:rowOff>77912</xdr:rowOff>
    </xdr:from>
    <xdr:to>
      <xdr:col>2</xdr:col>
      <xdr:colOff>1000268</xdr:colOff>
      <xdr:row>27</xdr:row>
      <xdr:rowOff>120952</xdr:rowOff>
    </xdr:to>
    <xdr:cxnSp macro="">
      <xdr:nvCxnSpPr>
        <xdr:cNvPr id="6" name="Straight Connector 5">
          <a:extLst>
            <a:ext uri="{FF2B5EF4-FFF2-40B4-BE49-F238E27FC236}">
              <a16:creationId xmlns:a16="http://schemas.microsoft.com/office/drawing/2014/main" id="{819DA6AF-F8F4-4E16-8F18-42D3B6D4018E}"/>
            </a:ext>
          </a:extLst>
        </xdr:cNvPr>
        <xdr:cNvCxnSpPr/>
      </xdr:nvCxnSpPr>
      <xdr:spPr>
        <a:xfrm>
          <a:off x="3177411" y="3271055"/>
          <a:ext cx="0" cy="2238326"/>
        </a:xfrm>
        <a:prstGeom prst="line">
          <a:avLst/>
        </a:prstGeom>
        <a:ln w="9525">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689430</xdr:colOff>
      <xdr:row>21</xdr:row>
      <xdr:rowOff>193525</xdr:rowOff>
    </xdr:from>
    <xdr:to>
      <xdr:col>4</xdr:col>
      <xdr:colOff>489859</xdr:colOff>
      <xdr:row>21</xdr:row>
      <xdr:rowOff>193525</xdr:rowOff>
    </xdr:to>
    <xdr:cxnSp macro="">
      <xdr:nvCxnSpPr>
        <xdr:cNvPr id="9" name="Straight Connector 8">
          <a:extLst>
            <a:ext uri="{FF2B5EF4-FFF2-40B4-BE49-F238E27FC236}">
              <a16:creationId xmlns:a16="http://schemas.microsoft.com/office/drawing/2014/main" id="{578B2AE8-AADB-1876-AAB2-882B0F6DBD9B}"/>
            </a:ext>
          </a:extLst>
        </xdr:cNvPr>
        <xdr:cNvCxnSpPr/>
      </xdr:nvCxnSpPr>
      <xdr:spPr>
        <a:xfrm>
          <a:off x="1451430" y="4384525"/>
          <a:ext cx="3447143" cy="0"/>
        </a:xfrm>
        <a:prstGeom prst="line">
          <a:avLst/>
        </a:prstGeom>
        <a:ln w="9525">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315688</xdr:colOff>
      <xdr:row>21</xdr:row>
      <xdr:rowOff>194734</xdr:rowOff>
    </xdr:from>
    <xdr:to>
      <xdr:col>10</xdr:col>
      <xdr:colOff>714831</xdr:colOff>
      <xdr:row>21</xdr:row>
      <xdr:rowOff>194734</xdr:rowOff>
    </xdr:to>
    <xdr:cxnSp macro="">
      <xdr:nvCxnSpPr>
        <xdr:cNvPr id="10" name="Straight Connector 9">
          <a:extLst>
            <a:ext uri="{FF2B5EF4-FFF2-40B4-BE49-F238E27FC236}">
              <a16:creationId xmlns:a16="http://schemas.microsoft.com/office/drawing/2014/main" id="{D646373F-CC05-49B1-80BF-75AAEB373AFD}"/>
            </a:ext>
          </a:extLst>
        </xdr:cNvPr>
        <xdr:cNvCxnSpPr/>
      </xdr:nvCxnSpPr>
      <xdr:spPr>
        <a:xfrm>
          <a:off x="6248402" y="4385734"/>
          <a:ext cx="3447143" cy="0"/>
        </a:xfrm>
        <a:prstGeom prst="line">
          <a:avLst/>
        </a:prstGeom>
        <a:ln w="9525">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1355725</xdr:colOff>
      <xdr:row>4</xdr:row>
      <xdr:rowOff>120650</xdr:rowOff>
    </xdr:to>
    <xdr:pic>
      <xdr:nvPicPr>
        <xdr:cNvPr id="2" name="Picture 31" descr="C:\Users\tracywan\AppData\Local\Microsoft\Windows\INetCache\Content.Word\LOGO_CBCS_Blk.jp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089400" cy="920750"/>
        </a:xfrm>
        <a:prstGeom prst="rect">
          <a:avLst/>
        </a:prstGeom>
        <a:noFill/>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3D58-F05C-4E8C-BC5B-36F0EE0BA95C}">
  <dimension ref="A2:K26"/>
  <sheetViews>
    <sheetView showGridLines="0" tabSelected="1" zoomScale="92" workbookViewId="0">
      <selection activeCell="A2" sqref="A2"/>
    </sheetView>
  </sheetViews>
  <sheetFormatPr defaultRowHeight="15.5"/>
  <cols>
    <col min="2" max="2" width="11.07421875" bestFit="1" customWidth="1"/>
    <col min="3" max="3" width="29.07421875" bestFit="1" customWidth="1"/>
    <col min="4" max="4" width="6.07421875" customWidth="1"/>
    <col min="5" max="5" width="6.15234375" customWidth="1"/>
    <col min="6" max="6" width="11.07421875" bestFit="1" customWidth="1"/>
    <col min="7" max="7" width="22.765625" bestFit="1" customWidth="1"/>
    <col min="8" max="8" width="28.53515625" customWidth="1"/>
  </cols>
  <sheetData>
    <row r="2" spans="1:11" ht="20">
      <c r="A2" s="34"/>
      <c r="B2" s="34"/>
      <c r="C2" s="34"/>
      <c r="D2" s="57" t="s">
        <v>84</v>
      </c>
      <c r="E2" s="34"/>
      <c r="F2" s="34"/>
      <c r="G2" s="34"/>
      <c r="H2" s="34"/>
      <c r="I2" s="34"/>
      <c r="J2" s="34"/>
      <c r="K2" s="34"/>
    </row>
    <row r="3" spans="1:11" ht="16" thickBot="1"/>
    <row r="4" spans="1:11" ht="16" thickBot="1">
      <c r="B4" s="61" t="s">
        <v>98</v>
      </c>
      <c r="C4" s="62"/>
      <c r="D4" s="28"/>
      <c r="F4" s="61" t="s">
        <v>105</v>
      </c>
      <c r="G4" s="63"/>
      <c r="H4" s="62"/>
    </row>
    <row r="5" spans="1:11">
      <c r="B5" s="32" t="s">
        <v>101</v>
      </c>
      <c r="C5" s="46" t="s">
        <v>98</v>
      </c>
      <c r="F5" s="47" t="s">
        <v>101</v>
      </c>
      <c r="G5" s="49" t="s">
        <v>104</v>
      </c>
      <c r="H5" s="49" t="s">
        <v>103</v>
      </c>
    </row>
    <row r="6" spans="1:11" ht="46.5">
      <c r="B6" s="32" t="s">
        <v>85</v>
      </c>
      <c r="C6" s="26" t="s">
        <v>99</v>
      </c>
      <c r="D6" s="29"/>
      <c r="E6" s="30"/>
      <c r="F6" s="47" t="s">
        <v>85</v>
      </c>
      <c r="G6" s="50" t="s">
        <v>100</v>
      </c>
      <c r="H6" s="50" t="s">
        <v>102</v>
      </c>
    </row>
    <row r="7" spans="1:11" ht="31.5" thickBot="1">
      <c r="B7" s="33" t="s">
        <v>86</v>
      </c>
      <c r="C7" s="27" t="s">
        <v>87</v>
      </c>
      <c r="F7" s="48" t="s">
        <v>86</v>
      </c>
      <c r="G7" s="51" t="s">
        <v>88</v>
      </c>
      <c r="H7" s="53" t="s">
        <v>127</v>
      </c>
    </row>
    <row r="8" spans="1:11">
      <c r="D8" s="31"/>
    </row>
    <row r="9" spans="1:11">
      <c r="B9" s="58" t="s">
        <v>107</v>
      </c>
    </row>
    <row r="10" spans="1:11">
      <c r="B10" s="58" t="s">
        <v>108</v>
      </c>
    </row>
    <row r="11" spans="1:11">
      <c r="B11" s="58" t="s">
        <v>109</v>
      </c>
    </row>
    <row r="12" spans="1:11">
      <c r="B12" s="58" t="s">
        <v>110</v>
      </c>
    </row>
    <row r="14" spans="1:11">
      <c r="B14" s="58" t="s">
        <v>111</v>
      </c>
    </row>
    <row r="15" spans="1:11">
      <c r="B15" t="s">
        <v>116</v>
      </c>
    </row>
    <row r="16" spans="1:11">
      <c r="B16" t="s">
        <v>112</v>
      </c>
    </row>
    <row r="17" spans="2:2">
      <c r="B17" t="s">
        <v>113</v>
      </c>
    </row>
    <row r="18" spans="2:2">
      <c r="B18" t="s">
        <v>114</v>
      </c>
    </row>
    <row r="19" spans="2:2">
      <c r="B19" t="s">
        <v>115</v>
      </c>
    </row>
    <row r="20" spans="2:2">
      <c r="B20" t="s">
        <v>122</v>
      </c>
    </row>
    <row r="22" spans="2:2">
      <c r="B22" s="58" t="s">
        <v>117</v>
      </c>
    </row>
    <row r="23" spans="2:2">
      <c r="B23" t="s">
        <v>118</v>
      </c>
    </row>
    <row r="24" spans="2:2">
      <c r="B24" t="s">
        <v>119</v>
      </c>
    </row>
    <row r="25" spans="2:2">
      <c r="B25" t="s">
        <v>120</v>
      </c>
    </row>
    <row r="26" spans="2:2">
      <c r="B26" t="s">
        <v>121</v>
      </c>
    </row>
  </sheetData>
  <mergeCells count="2">
    <mergeCell ref="B4:C4"/>
    <mergeCell ref="F4:H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488F-1A50-4936-BA3F-0B5B533EF573}">
  <sheetPr>
    <pageSetUpPr fitToPage="1"/>
  </sheetPr>
  <dimension ref="A1:P48"/>
  <sheetViews>
    <sheetView topLeftCell="I1" zoomScaleNormal="100" workbookViewId="0">
      <selection activeCell="N3" sqref="N3"/>
    </sheetView>
  </sheetViews>
  <sheetFormatPr defaultColWidth="9.15234375" defaultRowHeight="15" customHeight="1"/>
  <cols>
    <col min="1" max="1" width="17.3828125" style="2" bestFit="1" customWidth="1"/>
    <col min="2" max="2" width="12.4609375" style="3" bestFit="1" customWidth="1"/>
    <col min="3" max="3" width="10.61328125" style="4" customWidth="1"/>
    <col min="4" max="4" width="10.61328125" style="3" customWidth="1"/>
    <col min="5" max="5" width="10.61328125" style="22" customWidth="1"/>
    <col min="6" max="7" width="10.61328125" style="4" customWidth="1"/>
    <col min="8" max="8" width="10.61328125" style="23" customWidth="1"/>
    <col min="9" max="9" width="14.15234375" style="23" bestFit="1" customWidth="1"/>
    <col min="10" max="10" width="19" style="23" bestFit="1" customWidth="1"/>
    <col min="11" max="11" width="19" style="23" customWidth="1"/>
    <col min="12" max="12" width="19" style="4" bestFit="1" customWidth="1"/>
    <col min="13" max="13" width="18.765625" style="4" bestFit="1" customWidth="1"/>
    <col min="14" max="14" width="20.15234375" style="5" bestFit="1" customWidth="1"/>
    <col min="15" max="15" width="20.4609375" style="5" bestFit="1" customWidth="1"/>
    <col min="16" max="16" width="19.69140625" style="5" bestFit="1" customWidth="1"/>
    <col min="17" max="16384" width="9.15234375" style="5"/>
  </cols>
  <sheetData>
    <row r="1" spans="1:16" s="17" customFormat="1" ht="15" customHeight="1">
      <c r="A1" s="45" t="s">
        <v>62</v>
      </c>
      <c r="B1" s="36" t="s">
        <v>51</v>
      </c>
      <c r="C1" s="35" t="s">
        <v>27</v>
      </c>
      <c r="D1" s="35" t="s">
        <v>75</v>
      </c>
      <c r="E1" s="35" t="s">
        <v>35</v>
      </c>
      <c r="F1" s="35" t="s">
        <v>48</v>
      </c>
      <c r="G1" s="35" t="s">
        <v>54</v>
      </c>
      <c r="H1" s="35" t="s">
        <v>30</v>
      </c>
      <c r="I1" s="37" t="s">
        <v>94</v>
      </c>
      <c r="J1" s="37" t="s">
        <v>93</v>
      </c>
      <c r="K1" s="23"/>
      <c r="L1" s="35" t="s">
        <v>76</v>
      </c>
      <c r="M1" s="35" t="s">
        <v>29</v>
      </c>
      <c r="N1" s="42" t="s">
        <v>95</v>
      </c>
      <c r="O1" s="42" t="s">
        <v>106</v>
      </c>
    </row>
    <row r="2" spans="1:16" s="8" customFormat="1" ht="15" customHeight="1">
      <c r="A2" s="24" t="str">
        <f t="shared" ref="A2:A13" si="0">Store</f>
        <v>T24</v>
      </c>
      <c r="B2" s="3">
        <f t="shared" ref="B2:B13" si="1">Staff</f>
        <v>9.6999999999999993</v>
      </c>
      <c r="C2" s="4">
        <f t="shared" ref="C2:C13" si="2">Area</f>
        <v>689</v>
      </c>
      <c r="D2" s="4">
        <f t="shared" ref="D2:D13" si="3">SKU</f>
        <v>237</v>
      </c>
      <c r="E2" s="21">
        <f t="shared" ref="E2:E13" si="4">Spoilage</f>
        <v>2.8000000000000001E-2</v>
      </c>
      <c r="F2" s="4">
        <f t="shared" ref="F2:F13" si="5">Rent</f>
        <v>189000</v>
      </c>
      <c r="G2" s="7">
        <f t="shared" ref="G2:G13" si="6">Expense</f>
        <v>249000</v>
      </c>
      <c r="H2" s="23">
        <f t="shared" ref="H2:H13" si="7">Hours</f>
        <v>98</v>
      </c>
      <c r="I2" s="23">
        <f t="shared" ref="I2:I13" si="8">Rent/Area</f>
        <v>274.31059506531204</v>
      </c>
      <c r="J2" s="23">
        <f t="shared" ref="J2:J13" si="9">Staff*Hours*4</f>
        <v>3802.3999999999996</v>
      </c>
      <c r="K2" s="23"/>
      <c r="L2" s="4">
        <f t="shared" ref="L2:L13" si="10">Transaction</f>
        <v>1432.5123287671233</v>
      </c>
      <c r="M2" s="4">
        <f t="shared" ref="M2:M13" si="11">Sales</f>
        <v>976000</v>
      </c>
      <c r="N2" s="40">
        <f>Sales/SKU</f>
        <v>4118.1434599156119</v>
      </c>
      <c r="O2" s="52">
        <f t="shared" ref="O2:O13" si="12">Transaction/Staff</f>
        <v>147.68168337805398</v>
      </c>
    </row>
    <row r="3" spans="1:16" s="8" customFormat="1" ht="15" customHeight="1">
      <c r="A3" s="24" t="str">
        <f t="shared" si="0"/>
        <v>H25</v>
      </c>
      <c r="B3" s="3">
        <f t="shared" si="1"/>
        <v>6.8</v>
      </c>
      <c r="C3" s="4">
        <f t="shared" si="2"/>
        <v>893</v>
      </c>
      <c r="D3" s="4">
        <f t="shared" si="3"/>
        <v>236</v>
      </c>
      <c r="E3" s="21">
        <f t="shared" si="4"/>
        <v>5.1999999999999998E-2</v>
      </c>
      <c r="F3" s="4">
        <f t="shared" si="5"/>
        <v>87000</v>
      </c>
      <c r="G3" s="7">
        <f t="shared" si="6"/>
        <v>196000</v>
      </c>
      <c r="H3" s="23">
        <f t="shared" si="7"/>
        <v>98</v>
      </c>
      <c r="I3" s="23">
        <f t="shared" si="8"/>
        <v>97.424412094064948</v>
      </c>
      <c r="J3" s="23">
        <f t="shared" si="9"/>
        <v>2665.6</v>
      </c>
      <c r="K3" s="23"/>
      <c r="L3" s="4">
        <f t="shared" si="10"/>
        <v>660.30958904109593</v>
      </c>
      <c r="M3" s="4">
        <f t="shared" si="11"/>
        <v>611000</v>
      </c>
      <c r="N3" s="40">
        <f t="shared" ref="N2:N13" si="13">Sales/SKU</f>
        <v>2588.9830508474574</v>
      </c>
      <c r="O3" s="52">
        <f t="shared" si="12"/>
        <v>97.104351329572935</v>
      </c>
    </row>
    <row r="4" spans="1:16" s="8" customFormat="1" ht="15" customHeight="1">
      <c r="A4" s="24" t="str">
        <f t="shared" si="0"/>
        <v>T26</v>
      </c>
      <c r="B4" s="3">
        <f t="shared" si="1"/>
        <v>7.3</v>
      </c>
      <c r="C4" s="4">
        <f t="shared" si="2"/>
        <v>613</v>
      </c>
      <c r="D4" s="4">
        <f t="shared" si="3"/>
        <v>216</v>
      </c>
      <c r="E4" s="21">
        <f t="shared" si="4"/>
        <v>3.6999999999999998E-2</v>
      </c>
      <c r="F4" s="4">
        <f t="shared" si="5"/>
        <v>91000</v>
      </c>
      <c r="G4" s="7">
        <f t="shared" si="6"/>
        <v>215000</v>
      </c>
      <c r="H4" s="23">
        <f t="shared" si="7"/>
        <v>98</v>
      </c>
      <c r="I4" s="23">
        <f t="shared" si="8"/>
        <v>148.45024469820555</v>
      </c>
      <c r="J4" s="23">
        <f t="shared" si="9"/>
        <v>2861.6</v>
      </c>
      <c r="K4" s="23"/>
      <c r="L4" s="4">
        <f t="shared" si="10"/>
        <v>1163.4356164383562</v>
      </c>
      <c r="M4" s="4">
        <f t="shared" si="11"/>
        <v>759000</v>
      </c>
      <c r="N4" s="40">
        <f t="shared" si="13"/>
        <v>3513.8888888888887</v>
      </c>
      <c r="O4" s="52">
        <f t="shared" si="12"/>
        <v>159.37474197785701</v>
      </c>
    </row>
    <row r="5" spans="1:16" s="8" customFormat="1" ht="15" customHeight="1">
      <c r="A5" s="24" t="str">
        <f t="shared" si="0"/>
        <v>C76</v>
      </c>
      <c r="B5" s="3">
        <f t="shared" si="1"/>
        <v>7.2</v>
      </c>
      <c r="C5" s="4">
        <f t="shared" si="2"/>
        <v>915</v>
      </c>
      <c r="D5" s="4">
        <f t="shared" si="3"/>
        <v>222</v>
      </c>
      <c r="E5" s="21">
        <f t="shared" si="4"/>
        <v>4.2999999999999997E-2</v>
      </c>
      <c r="F5" s="4">
        <f t="shared" si="5"/>
        <v>123000</v>
      </c>
      <c r="G5" s="7">
        <f t="shared" si="6"/>
        <v>197000</v>
      </c>
      <c r="H5" s="23">
        <f t="shared" si="7"/>
        <v>98</v>
      </c>
      <c r="I5" s="23">
        <f t="shared" si="8"/>
        <v>134.42622950819671</v>
      </c>
      <c r="J5" s="23">
        <f t="shared" si="9"/>
        <v>2822.4</v>
      </c>
      <c r="K5" s="23"/>
      <c r="L5" s="4">
        <f t="shared" si="10"/>
        <v>964.29041095890409</v>
      </c>
      <c r="M5" s="4">
        <f t="shared" si="11"/>
        <v>806000</v>
      </c>
      <c r="N5" s="40">
        <f t="shared" si="13"/>
        <v>3630.6306306306305</v>
      </c>
      <c r="O5" s="52">
        <f t="shared" si="12"/>
        <v>133.92922374429224</v>
      </c>
    </row>
    <row r="6" spans="1:16" s="8" customFormat="1" ht="15" customHeight="1">
      <c r="A6" s="24" t="str">
        <f t="shared" si="0"/>
        <v>W77</v>
      </c>
      <c r="B6" s="3">
        <f t="shared" si="1"/>
        <v>10.8</v>
      </c>
      <c r="C6" s="4">
        <f t="shared" si="2"/>
        <v>764</v>
      </c>
      <c r="D6" s="4">
        <f t="shared" si="3"/>
        <v>240</v>
      </c>
      <c r="E6" s="21">
        <f t="shared" si="4"/>
        <v>3.4000000000000002E-2</v>
      </c>
      <c r="F6" s="4">
        <f t="shared" si="5"/>
        <v>203000</v>
      </c>
      <c r="G6" s="7">
        <f t="shared" si="6"/>
        <v>300000</v>
      </c>
      <c r="H6" s="23">
        <f t="shared" si="7"/>
        <v>101.5</v>
      </c>
      <c r="I6" s="23">
        <f t="shared" si="8"/>
        <v>265.70680628272254</v>
      </c>
      <c r="J6" s="23">
        <f t="shared" si="9"/>
        <v>4384.8</v>
      </c>
      <c r="K6" s="23"/>
      <c r="L6" s="4">
        <f t="shared" si="10"/>
        <v>1549.3479452054794</v>
      </c>
      <c r="M6" s="4">
        <f t="shared" si="11"/>
        <v>1108000</v>
      </c>
      <c r="N6" s="40">
        <f t="shared" si="13"/>
        <v>4616.666666666667</v>
      </c>
      <c r="O6" s="52">
        <f t="shared" si="12"/>
        <v>143.45814307458141</v>
      </c>
    </row>
    <row r="7" spans="1:16" s="8" customFormat="1" ht="15" customHeight="1">
      <c r="A7" s="24" t="str">
        <f t="shared" si="0"/>
        <v>L83</v>
      </c>
      <c r="B7" s="3">
        <f t="shared" si="1"/>
        <v>6.4</v>
      </c>
      <c r="C7" s="4">
        <f t="shared" si="2"/>
        <v>764</v>
      </c>
      <c r="D7" s="4">
        <f t="shared" si="3"/>
        <v>213</v>
      </c>
      <c r="E7" s="21">
        <f t="shared" si="4"/>
        <v>4.7E-2</v>
      </c>
      <c r="F7" s="4">
        <f t="shared" si="5"/>
        <v>62000</v>
      </c>
      <c r="G7" s="7">
        <f t="shared" si="6"/>
        <v>179000</v>
      </c>
      <c r="H7" s="23">
        <f t="shared" si="7"/>
        <v>99.75</v>
      </c>
      <c r="I7" s="23">
        <f t="shared" si="8"/>
        <v>81.15183246073299</v>
      </c>
      <c r="J7" s="23">
        <f t="shared" si="9"/>
        <v>2553.6000000000004</v>
      </c>
      <c r="K7" s="23"/>
      <c r="L7" s="4">
        <f t="shared" si="10"/>
        <v>941.44931506849321</v>
      </c>
      <c r="M7" s="4">
        <f t="shared" si="11"/>
        <v>581000</v>
      </c>
      <c r="N7" s="40">
        <f t="shared" si="13"/>
        <v>2727.6995305164319</v>
      </c>
      <c r="O7" s="52">
        <f t="shared" si="12"/>
        <v>147.10145547945206</v>
      </c>
    </row>
    <row r="8" spans="1:16" s="8" customFormat="1" ht="15" customHeight="1">
      <c r="A8" s="24" t="str">
        <f t="shared" si="0"/>
        <v>T95</v>
      </c>
      <c r="B8" s="3">
        <f t="shared" si="1"/>
        <v>6.8</v>
      </c>
      <c r="C8" s="4">
        <f t="shared" si="2"/>
        <v>893</v>
      </c>
      <c r="D8" s="4">
        <f t="shared" si="3"/>
        <v>275</v>
      </c>
      <c r="E8" s="21">
        <f t="shared" si="4"/>
        <v>4.1000000000000002E-2</v>
      </c>
      <c r="F8" s="4">
        <f t="shared" si="5"/>
        <v>86000</v>
      </c>
      <c r="G8" s="7">
        <f t="shared" si="6"/>
        <v>184000</v>
      </c>
      <c r="H8" s="23">
        <f t="shared" si="7"/>
        <v>98</v>
      </c>
      <c r="I8" s="23">
        <f t="shared" si="8"/>
        <v>96.304591265397534</v>
      </c>
      <c r="J8" s="23">
        <f t="shared" si="9"/>
        <v>2665.6</v>
      </c>
      <c r="K8" s="23"/>
      <c r="L8" s="4">
        <f t="shared" si="10"/>
        <v>586.3479452054795</v>
      </c>
      <c r="M8" s="4">
        <f t="shared" si="11"/>
        <v>630000</v>
      </c>
      <c r="N8" s="40">
        <f t="shared" si="13"/>
        <v>2290.909090909091</v>
      </c>
      <c r="O8" s="52">
        <f t="shared" si="12"/>
        <v>86.227639000805809</v>
      </c>
    </row>
    <row r="9" spans="1:16" s="8" customFormat="1" ht="15" customHeight="1">
      <c r="A9" s="24" t="str">
        <f t="shared" si="0"/>
        <v>S96</v>
      </c>
      <c r="B9" s="3">
        <f t="shared" si="1"/>
        <v>5.8</v>
      </c>
      <c r="C9" s="4">
        <f t="shared" si="2"/>
        <v>699</v>
      </c>
      <c r="D9" s="4">
        <f t="shared" si="3"/>
        <v>228</v>
      </c>
      <c r="E9" s="21">
        <f t="shared" si="4"/>
        <v>5.1999999999999998E-2</v>
      </c>
      <c r="F9" s="4">
        <f t="shared" si="5"/>
        <v>57000</v>
      </c>
      <c r="G9" s="7">
        <f t="shared" si="6"/>
        <v>161000</v>
      </c>
      <c r="H9" s="23">
        <f t="shared" si="7"/>
        <v>99.75</v>
      </c>
      <c r="I9" s="23">
        <f t="shared" si="8"/>
        <v>81.545064377682408</v>
      </c>
      <c r="J9" s="23">
        <f t="shared" si="9"/>
        <v>2314.1999999999998</v>
      </c>
      <c r="K9" s="23"/>
      <c r="L9" s="4">
        <f t="shared" si="10"/>
        <v>792.86849315068491</v>
      </c>
      <c r="M9" s="4">
        <f t="shared" si="11"/>
        <v>460000</v>
      </c>
      <c r="N9" s="40">
        <f t="shared" si="13"/>
        <v>2017.5438596491229</v>
      </c>
      <c r="O9" s="52">
        <f t="shared" si="12"/>
        <v>136.70146433632499</v>
      </c>
    </row>
    <row r="10" spans="1:16" s="8" customFormat="1" ht="15" customHeight="1">
      <c r="A10" s="24" t="str">
        <f t="shared" si="0"/>
        <v>L18</v>
      </c>
      <c r="B10" s="3">
        <f t="shared" si="1"/>
        <v>5</v>
      </c>
      <c r="C10" s="4">
        <f t="shared" si="2"/>
        <v>948</v>
      </c>
      <c r="D10" s="4">
        <f t="shared" si="3"/>
        <v>211</v>
      </c>
      <c r="E10" s="21">
        <f t="shared" si="4"/>
        <v>6.9000000000000006E-2</v>
      </c>
      <c r="F10" s="4">
        <f t="shared" si="5"/>
        <v>81000</v>
      </c>
      <c r="G10" s="7">
        <f t="shared" si="6"/>
        <v>141000</v>
      </c>
      <c r="H10" s="23">
        <f t="shared" si="7"/>
        <v>101.5</v>
      </c>
      <c r="I10" s="23">
        <f t="shared" si="8"/>
        <v>85.443037974683548</v>
      </c>
      <c r="J10" s="23">
        <f t="shared" si="9"/>
        <v>2030</v>
      </c>
      <c r="K10" s="23"/>
      <c r="L10" s="4">
        <f t="shared" si="10"/>
        <v>711.48219178082195</v>
      </c>
      <c r="M10" s="4">
        <f t="shared" si="11"/>
        <v>418000</v>
      </c>
      <c r="N10" s="40">
        <f t="shared" si="13"/>
        <v>1981.0426540284361</v>
      </c>
      <c r="O10" s="52">
        <f t="shared" si="12"/>
        <v>142.2964383561644</v>
      </c>
    </row>
    <row r="11" spans="1:16" s="8" customFormat="1" ht="15" customHeight="1">
      <c r="A11" s="24" t="str">
        <f t="shared" si="0"/>
        <v>Y19</v>
      </c>
      <c r="B11" s="3">
        <f t="shared" si="1"/>
        <v>4.5</v>
      </c>
      <c r="C11" s="4">
        <f t="shared" si="2"/>
        <v>539</v>
      </c>
      <c r="D11" s="4">
        <f t="shared" si="3"/>
        <v>204</v>
      </c>
      <c r="E11" s="21">
        <f t="shared" si="4"/>
        <v>3.9E-2</v>
      </c>
      <c r="F11" s="4">
        <f t="shared" si="5"/>
        <v>49000</v>
      </c>
      <c r="G11" s="7">
        <f t="shared" si="6"/>
        <v>128000</v>
      </c>
      <c r="H11" s="23">
        <f t="shared" si="7"/>
        <v>101.5</v>
      </c>
      <c r="I11" s="23">
        <f t="shared" si="8"/>
        <v>90.909090909090907</v>
      </c>
      <c r="J11" s="23">
        <f t="shared" si="9"/>
        <v>1827</v>
      </c>
      <c r="K11" s="23"/>
      <c r="L11" s="4">
        <f t="shared" si="10"/>
        <v>594.87397260273974</v>
      </c>
      <c r="M11" s="4">
        <f t="shared" si="11"/>
        <v>352000</v>
      </c>
      <c r="N11" s="40">
        <f t="shared" si="13"/>
        <v>1725.4901960784314</v>
      </c>
      <c r="O11" s="52">
        <f t="shared" si="12"/>
        <v>132.19421613394218</v>
      </c>
    </row>
    <row r="12" spans="1:16" s="8" customFormat="1" ht="15" customHeight="1">
      <c r="A12" s="24" t="str">
        <f t="shared" si="0"/>
        <v>Y13</v>
      </c>
      <c r="B12" s="3">
        <f t="shared" si="1"/>
        <v>8.8000000000000007</v>
      </c>
      <c r="C12" s="4">
        <f t="shared" si="2"/>
        <v>377</v>
      </c>
      <c r="D12" s="4">
        <f t="shared" si="3"/>
        <v>220</v>
      </c>
      <c r="E12" s="21">
        <f t="shared" si="4"/>
        <v>3.2000000000000001E-2</v>
      </c>
      <c r="F12" s="4">
        <f t="shared" si="5"/>
        <v>26000</v>
      </c>
      <c r="G12" s="7">
        <f t="shared" si="6"/>
        <v>237000</v>
      </c>
      <c r="H12" s="23">
        <f t="shared" si="7"/>
        <v>98</v>
      </c>
      <c r="I12" s="23">
        <f t="shared" si="8"/>
        <v>68.965517241379317</v>
      </c>
      <c r="J12" s="23">
        <f t="shared" si="9"/>
        <v>3449.6000000000004</v>
      </c>
      <c r="K12" s="23"/>
      <c r="L12" s="4">
        <f t="shared" si="10"/>
        <v>1535.3726027397261</v>
      </c>
      <c r="M12" s="4">
        <f t="shared" si="11"/>
        <v>973000</v>
      </c>
      <c r="N12" s="40">
        <f t="shared" si="13"/>
        <v>4422.727272727273</v>
      </c>
      <c r="O12" s="52">
        <f t="shared" si="12"/>
        <v>174.47415940224158</v>
      </c>
    </row>
    <row r="13" spans="1:16" s="8" customFormat="1" ht="15" customHeight="1">
      <c r="A13" s="24" t="str">
        <f t="shared" si="0"/>
        <v>F16</v>
      </c>
      <c r="B13" s="3">
        <f t="shared" si="1"/>
        <v>8.3000000000000007</v>
      </c>
      <c r="C13" s="4">
        <f t="shared" si="2"/>
        <v>736</v>
      </c>
      <c r="D13" s="4">
        <f t="shared" si="3"/>
        <v>232</v>
      </c>
      <c r="E13" s="21">
        <f t="shared" si="4"/>
        <v>3.7999999999999999E-2</v>
      </c>
      <c r="F13" s="4">
        <f t="shared" si="5"/>
        <v>119000</v>
      </c>
      <c r="G13" s="7">
        <f t="shared" si="6"/>
        <v>219000</v>
      </c>
      <c r="H13" s="23">
        <f t="shared" si="7"/>
        <v>99.75</v>
      </c>
      <c r="I13" s="23">
        <f t="shared" si="8"/>
        <v>161.68478260869566</v>
      </c>
      <c r="J13" s="23">
        <f t="shared" si="9"/>
        <v>3311.7000000000003</v>
      </c>
      <c r="K13" s="23"/>
      <c r="L13" s="4">
        <f t="shared" si="10"/>
        <v>1050.7315068493151</v>
      </c>
      <c r="M13" s="4">
        <f t="shared" si="11"/>
        <v>729000</v>
      </c>
      <c r="N13" s="40">
        <f t="shared" si="13"/>
        <v>3142.2413793103447</v>
      </c>
      <c r="O13" s="52">
        <f t="shared" si="12"/>
        <v>126.5941574517247</v>
      </c>
    </row>
    <row r="14" spans="1:16" s="8" customFormat="1" ht="15" customHeight="1" thickBot="1">
      <c r="A14" s="9"/>
      <c r="B14" s="3"/>
      <c r="C14" s="4"/>
      <c r="D14" s="4"/>
      <c r="E14" s="21"/>
      <c r="F14" s="4"/>
      <c r="G14" s="7"/>
      <c r="H14" s="23"/>
      <c r="I14" s="23"/>
      <c r="J14" s="23"/>
      <c r="K14" s="23"/>
      <c r="L14" s="4"/>
      <c r="M14" s="4"/>
    </row>
    <row r="15" spans="1:16" s="8" customFormat="1" ht="15" customHeight="1">
      <c r="A15" s="39"/>
      <c r="B15" s="39" t="s">
        <v>83</v>
      </c>
      <c r="C15" s="39" t="s">
        <v>89</v>
      </c>
      <c r="D15" s="39" t="s">
        <v>81</v>
      </c>
      <c r="E15" s="39" t="s">
        <v>90</v>
      </c>
      <c r="F15" s="39" t="s">
        <v>91</v>
      </c>
      <c r="G15" s="39" t="s">
        <v>82</v>
      </c>
      <c r="H15" s="39" t="s">
        <v>92</v>
      </c>
      <c r="I15" s="39" t="s">
        <v>94</v>
      </c>
      <c r="J15" s="39" t="s">
        <v>93</v>
      </c>
      <c r="L15" s="39"/>
      <c r="M15" s="39" t="s">
        <v>76</v>
      </c>
      <c r="N15" s="39" t="s">
        <v>96</v>
      </c>
      <c r="O15" s="39" t="s">
        <v>95</v>
      </c>
      <c r="P15" s="39" t="s">
        <v>106</v>
      </c>
    </row>
    <row r="16" spans="1:16" s="8" customFormat="1" ht="15" customHeight="1">
      <c r="A16" t="s">
        <v>83</v>
      </c>
      <c r="B16">
        <v>1</v>
      </c>
      <c r="C16"/>
      <c r="D16"/>
      <c r="E16"/>
      <c r="F16"/>
      <c r="G16"/>
      <c r="H16"/>
      <c r="I16"/>
      <c r="J16"/>
      <c r="L16" t="s">
        <v>76</v>
      </c>
      <c r="M16">
        <v>1</v>
      </c>
      <c r="N16"/>
      <c r="O16"/>
      <c r="P16"/>
    </row>
    <row r="17" spans="1:16" s="8" customFormat="1" ht="15" customHeight="1">
      <c r="A17" t="s">
        <v>89</v>
      </c>
      <c r="B17">
        <v>-0.18355386114884403</v>
      </c>
      <c r="C17">
        <v>1</v>
      </c>
      <c r="D17"/>
      <c r="E17"/>
      <c r="F17"/>
      <c r="G17"/>
      <c r="H17"/>
      <c r="I17"/>
      <c r="J17"/>
      <c r="L17" t="s">
        <v>96</v>
      </c>
      <c r="M17" s="43">
        <v>0.90242178167862541</v>
      </c>
      <c r="N17">
        <v>1</v>
      </c>
      <c r="O17"/>
      <c r="P17"/>
    </row>
    <row r="18" spans="1:16" s="8" customFormat="1" ht="15" customHeight="1">
      <c r="A18" t="s">
        <v>81</v>
      </c>
      <c r="B18">
        <v>0.38849568953055019</v>
      </c>
      <c r="C18">
        <v>0.36021857077472486</v>
      </c>
      <c r="D18">
        <v>1</v>
      </c>
      <c r="E18"/>
      <c r="F18"/>
      <c r="G18"/>
      <c r="H18"/>
      <c r="I18"/>
      <c r="J18"/>
      <c r="L18" t="s">
        <v>95</v>
      </c>
      <c r="M18" s="43">
        <v>0.9433655066090415</v>
      </c>
      <c r="N18" s="43">
        <v>0.98013948702618214</v>
      </c>
      <c r="O18">
        <v>1</v>
      </c>
      <c r="P18"/>
    </row>
    <row r="19" spans="1:16" s="8" customFormat="1" ht="15" customHeight="1" thickBot="1">
      <c r="A19" t="s">
        <v>90</v>
      </c>
      <c r="B19">
        <v>-0.69641729790463425</v>
      </c>
      <c r="C19">
        <v>0.59566871452032721</v>
      </c>
      <c r="D19">
        <v>-0.2323618573966946</v>
      </c>
      <c r="E19">
        <v>1</v>
      </c>
      <c r="F19"/>
      <c r="G19"/>
      <c r="H19"/>
      <c r="I19"/>
      <c r="J19"/>
      <c r="L19" s="38" t="s">
        <v>106</v>
      </c>
      <c r="M19" s="38">
        <v>0.69532981195385946</v>
      </c>
      <c r="N19" s="38">
        <v>0.35822407263925948</v>
      </c>
      <c r="O19" s="38">
        <v>0.51025219982643721</v>
      </c>
      <c r="P19" s="38">
        <v>1</v>
      </c>
    </row>
    <row r="20" spans="1:16" s="8" customFormat="1" ht="15" customHeight="1">
      <c r="A20" t="s">
        <v>91</v>
      </c>
      <c r="B20">
        <v>0.71114547208657897</v>
      </c>
      <c r="C20">
        <v>0.32941753646012717</v>
      </c>
      <c r="D20">
        <v>0.3654400028565139</v>
      </c>
      <c r="E20">
        <v>-0.3688213322298492</v>
      </c>
      <c r="F20">
        <v>1</v>
      </c>
      <c r="G20"/>
      <c r="H20"/>
      <c r="I20"/>
      <c r="J20"/>
      <c r="L20"/>
      <c r="M20"/>
      <c r="N20"/>
      <c r="O20"/>
    </row>
    <row r="21" spans="1:16" s="8" customFormat="1" ht="15" customHeight="1">
      <c r="A21" t="s">
        <v>82</v>
      </c>
      <c r="B21" s="43">
        <v>0.98774987970454298</v>
      </c>
      <c r="C21">
        <v>-0.17706617158182125</v>
      </c>
      <c r="D21">
        <v>0.35724434408189681</v>
      </c>
      <c r="E21">
        <v>-0.66692287724385668</v>
      </c>
      <c r="F21">
        <v>0.69575430742530753</v>
      </c>
      <c r="G21">
        <v>1</v>
      </c>
      <c r="H21"/>
      <c r="I21"/>
      <c r="J21"/>
      <c r="L21" s="4"/>
      <c r="M21" s="4"/>
    </row>
    <row r="22" spans="1:16" s="8" customFormat="1" ht="15" customHeight="1">
      <c r="A22" t="s">
        <v>92</v>
      </c>
      <c r="B22">
        <v>-0.25147163400183575</v>
      </c>
      <c r="C22">
        <v>4.8753595712444031E-2</v>
      </c>
      <c r="D22">
        <v>-0.3788594095523754</v>
      </c>
      <c r="E22">
        <v>0.34921981421788889</v>
      </c>
      <c r="F22">
        <v>4.7542251350689201E-2</v>
      </c>
      <c r="G22">
        <v>-0.23548118929830411</v>
      </c>
      <c r="H22">
        <v>1</v>
      </c>
      <c r="I22"/>
      <c r="J22"/>
      <c r="L22" s="4"/>
      <c r="M22" s="4"/>
    </row>
    <row r="23" spans="1:16" s="8" customFormat="1" ht="15" customHeight="1">
      <c r="A23" t="s">
        <v>94</v>
      </c>
      <c r="B23">
        <v>0.77935864728938598</v>
      </c>
      <c r="C23">
        <v>4.3706966030805677E-2</v>
      </c>
      <c r="D23">
        <v>0.26759890657170532</v>
      </c>
      <c r="E23">
        <v>-0.56027754199708646</v>
      </c>
      <c r="F23">
        <v>0.95354215451184587</v>
      </c>
      <c r="G23">
        <v>0.76024101820143142</v>
      </c>
      <c r="H23">
        <v>2.7918681974708981E-2</v>
      </c>
      <c r="I23">
        <v>1</v>
      </c>
      <c r="J23"/>
      <c r="L23" s="4"/>
      <c r="M23" s="4"/>
    </row>
    <row r="24" spans="1:16" s="8" customFormat="1" ht="15" customHeight="1" thickBot="1">
      <c r="A24" s="38" t="s">
        <v>93</v>
      </c>
      <c r="B24" s="41">
        <v>0.99808473363095063</v>
      </c>
      <c r="C24" s="38">
        <v>-0.1765715883419616</v>
      </c>
      <c r="D24" s="38">
        <v>0.37545242625470532</v>
      </c>
      <c r="E24" s="38">
        <v>-0.68118478067769983</v>
      </c>
      <c r="F24" s="38">
        <v>0.72464934641676537</v>
      </c>
      <c r="G24" s="44">
        <v>0.98804431386011637</v>
      </c>
      <c r="H24" s="38">
        <v>-0.19269580015690585</v>
      </c>
      <c r="I24" s="38">
        <v>0.79023395447937439</v>
      </c>
      <c r="J24" s="38">
        <v>1</v>
      </c>
      <c r="L24" s="4"/>
      <c r="M24" s="4"/>
    </row>
    <row r="25" spans="1:16" s="8" customFormat="1" ht="15" customHeight="1">
      <c r="A25" s="9"/>
      <c r="B25" s="3"/>
      <c r="C25" s="4"/>
      <c r="D25" s="4"/>
      <c r="E25" s="21"/>
      <c r="F25" s="4"/>
      <c r="G25" s="7"/>
      <c r="H25" s="23"/>
      <c r="I25" s="23"/>
      <c r="J25" s="23"/>
      <c r="K25" s="23"/>
      <c r="L25" s="4"/>
      <c r="M25" s="4"/>
    </row>
    <row r="26" spans="1:16" s="8" customFormat="1" ht="15" customHeight="1">
      <c r="A26" s="9"/>
      <c r="B26" s="3"/>
      <c r="C26" s="4"/>
      <c r="D26" s="4"/>
      <c r="E26" s="21"/>
      <c r="F26" s="4"/>
      <c r="G26" s="7"/>
      <c r="H26" s="23"/>
      <c r="I26" s="23"/>
      <c r="J26" s="23"/>
      <c r="K26" s="23"/>
      <c r="L26" s="4"/>
      <c r="M26" s="4"/>
    </row>
    <row r="27" spans="1:16" s="8" customFormat="1" ht="15" customHeight="1">
      <c r="A27" s="9"/>
      <c r="B27" s="3"/>
      <c r="C27" s="4"/>
      <c r="D27" s="4"/>
      <c r="E27" s="21"/>
      <c r="F27" s="4"/>
      <c r="G27" s="7"/>
      <c r="H27" s="23"/>
      <c r="I27" s="23"/>
      <c r="J27" s="23"/>
      <c r="K27" s="23"/>
      <c r="L27" s="4"/>
      <c r="M27" s="4"/>
    </row>
    <row r="28" spans="1:16" s="8" customFormat="1" ht="15" customHeight="1">
      <c r="A28" s="9"/>
      <c r="B28" s="3"/>
      <c r="C28" s="4"/>
      <c r="D28" s="4"/>
      <c r="E28" s="21"/>
      <c r="F28" s="4"/>
      <c r="G28" s="7"/>
      <c r="H28" s="23"/>
      <c r="I28" s="23"/>
      <c r="J28" s="23"/>
      <c r="K28" s="23"/>
      <c r="L28" s="4"/>
      <c r="M28" s="4"/>
    </row>
    <row r="29" spans="1:16" s="8" customFormat="1" ht="15" customHeight="1">
      <c r="A29" s="9"/>
      <c r="B29" s="3"/>
      <c r="C29" s="4"/>
      <c r="D29" s="4"/>
      <c r="E29" s="21"/>
      <c r="F29" s="4"/>
      <c r="G29" s="7"/>
      <c r="H29" s="23"/>
      <c r="I29" s="23"/>
      <c r="J29" s="23"/>
      <c r="K29" s="23"/>
      <c r="L29" s="4"/>
      <c r="M29" s="4"/>
    </row>
    <row r="30" spans="1:16" s="8" customFormat="1" ht="15" customHeight="1">
      <c r="A30" s="9"/>
      <c r="B30" s="3"/>
      <c r="C30" s="4"/>
      <c r="D30" s="4"/>
      <c r="E30" s="21"/>
      <c r="F30" s="4"/>
      <c r="G30" s="7"/>
      <c r="H30" s="23"/>
      <c r="I30" s="23"/>
      <c r="J30" s="23"/>
      <c r="K30" s="23"/>
      <c r="L30" s="4"/>
      <c r="M30" s="4"/>
    </row>
    <row r="31" spans="1:16" s="8" customFormat="1" ht="15" customHeight="1">
      <c r="A31" s="9"/>
      <c r="B31" s="3"/>
      <c r="C31" s="4"/>
      <c r="D31" s="4"/>
      <c r="E31" s="21"/>
      <c r="F31" s="4"/>
      <c r="G31" s="7"/>
      <c r="H31" s="23"/>
      <c r="I31" s="23"/>
      <c r="J31" s="23"/>
      <c r="K31" s="23"/>
      <c r="L31" s="4"/>
      <c r="M31" s="4"/>
    </row>
    <row r="32" spans="1:16" s="8" customFormat="1" ht="15" customHeight="1">
      <c r="A32" s="9"/>
      <c r="B32" s="3"/>
      <c r="C32" s="4"/>
      <c r="D32" s="4"/>
      <c r="E32" s="21"/>
      <c r="F32" s="4"/>
      <c r="G32" s="7"/>
      <c r="H32" s="23"/>
      <c r="I32" s="23"/>
      <c r="J32" s="23"/>
      <c r="K32" s="23"/>
      <c r="L32" s="4"/>
      <c r="M32" s="4"/>
    </row>
    <row r="33" spans="1:11" ht="15" customHeight="1">
      <c r="E33" s="6"/>
    </row>
    <row r="34" spans="1:11" ht="15" customHeight="1">
      <c r="E34" s="6"/>
    </row>
    <row r="35" spans="1:11" ht="15" customHeight="1">
      <c r="E35" s="6"/>
    </row>
    <row r="36" spans="1:11" ht="15" customHeight="1">
      <c r="E36" s="6"/>
    </row>
    <row r="37" spans="1:11" ht="15" customHeight="1">
      <c r="E37" s="6"/>
    </row>
    <row r="38" spans="1:11" s="4" customFormat="1" ht="15" customHeight="1">
      <c r="A38" s="2"/>
      <c r="B38" s="3"/>
      <c r="D38" s="3"/>
      <c r="E38" s="6"/>
      <c r="H38" s="23"/>
      <c r="I38" s="23"/>
      <c r="J38" s="23"/>
      <c r="K38" s="23"/>
    </row>
    <row r="39" spans="1:11" s="4" customFormat="1" ht="15" customHeight="1">
      <c r="A39" s="2"/>
      <c r="B39" s="3"/>
      <c r="D39" s="3"/>
      <c r="E39" s="6"/>
      <c r="H39" s="23"/>
      <c r="I39" s="23"/>
      <c r="J39" s="23"/>
      <c r="K39" s="23"/>
    </row>
    <row r="40" spans="1:11" s="4" customFormat="1" ht="15" customHeight="1">
      <c r="A40" s="2"/>
      <c r="B40" s="3"/>
      <c r="D40" s="3"/>
      <c r="E40" s="6"/>
      <c r="H40" s="23"/>
      <c r="I40" s="23"/>
      <c r="J40" s="23"/>
      <c r="K40" s="23"/>
    </row>
    <row r="41" spans="1:11" s="4" customFormat="1" ht="15" customHeight="1">
      <c r="A41" s="2"/>
      <c r="B41" s="3"/>
      <c r="D41" s="3"/>
      <c r="E41" s="6"/>
      <c r="H41" s="23"/>
      <c r="I41" s="23"/>
      <c r="J41" s="23"/>
      <c r="K41" s="23"/>
    </row>
    <row r="42" spans="1:11" s="4" customFormat="1" ht="15" customHeight="1">
      <c r="A42" s="2"/>
      <c r="B42" s="3"/>
      <c r="D42" s="3"/>
      <c r="E42" s="6"/>
      <c r="H42" s="23"/>
      <c r="I42" s="23"/>
      <c r="J42" s="23"/>
      <c r="K42" s="23"/>
    </row>
    <row r="43" spans="1:11" s="4" customFormat="1" ht="15" customHeight="1">
      <c r="A43" s="2"/>
      <c r="B43" s="3"/>
      <c r="D43" s="3"/>
      <c r="E43" s="6"/>
      <c r="H43" s="23"/>
      <c r="I43" s="23"/>
      <c r="J43" s="23"/>
      <c r="K43" s="23"/>
    </row>
    <row r="44" spans="1:11" s="4" customFormat="1" ht="15" customHeight="1">
      <c r="A44" s="2"/>
      <c r="B44" s="3"/>
      <c r="D44" s="3"/>
      <c r="E44" s="6"/>
      <c r="H44" s="23"/>
      <c r="I44" s="23"/>
      <c r="J44" s="23"/>
      <c r="K44" s="23"/>
    </row>
    <row r="45" spans="1:11" s="4" customFormat="1" ht="15" customHeight="1">
      <c r="A45" s="2"/>
      <c r="B45" s="3"/>
      <c r="D45" s="3"/>
      <c r="E45" s="6"/>
      <c r="H45" s="23"/>
      <c r="I45" s="23"/>
      <c r="J45" s="23"/>
      <c r="K45" s="23"/>
    </row>
    <row r="46" spans="1:11" s="4" customFormat="1" ht="15" customHeight="1">
      <c r="A46" s="2"/>
      <c r="B46" s="3"/>
      <c r="D46" s="3"/>
      <c r="E46" s="6"/>
      <c r="H46" s="23"/>
      <c r="I46" s="23"/>
      <c r="J46" s="23"/>
      <c r="K46" s="23"/>
    </row>
    <row r="47" spans="1:11" s="4" customFormat="1" ht="15" customHeight="1">
      <c r="A47" s="2"/>
      <c r="B47" s="3"/>
      <c r="D47" s="3"/>
      <c r="E47" s="6"/>
      <c r="H47" s="23"/>
      <c r="I47" s="23"/>
      <c r="J47" s="23"/>
      <c r="K47" s="23"/>
    </row>
    <row r="48" spans="1:11" s="4" customFormat="1" ht="15" customHeight="1">
      <c r="A48" s="2"/>
      <c r="B48" s="3"/>
      <c r="D48" s="3"/>
      <c r="E48" s="6"/>
      <c r="H48" s="23"/>
      <c r="I48" s="23"/>
      <c r="J48" s="23"/>
      <c r="K48" s="23"/>
    </row>
  </sheetData>
  <pageMargins left="0.70866141732283472" right="0.70866141732283472" top="0.74803149606299213" bottom="0.74803149606299213" header="0.31496062992125984" footer="0.31496062992125984"/>
  <pageSetup paperSize="8"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620F-15C0-42E5-AFF1-2A973E2DC627}">
  <sheetPr>
    <pageSetUpPr fitToPage="1"/>
  </sheetPr>
  <dimension ref="A1:O48"/>
  <sheetViews>
    <sheetView topLeftCell="D1" zoomScaleNormal="100" workbookViewId="0">
      <selection activeCell="C5" sqref="C5"/>
    </sheetView>
  </sheetViews>
  <sheetFormatPr defaultColWidth="9.15234375" defaultRowHeight="15" customHeight="1"/>
  <cols>
    <col min="1" max="1" width="17.3828125" style="2" bestFit="1" customWidth="1"/>
    <col min="2" max="2" width="12.4609375" style="3" bestFit="1" customWidth="1"/>
    <col min="3" max="3" width="10.61328125" style="4" customWidth="1"/>
    <col min="4" max="4" width="10.61328125" style="3" customWidth="1"/>
    <col min="5" max="5" width="10.61328125" style="22" customWidth="1"/>
    <col min="6" max="7" width="10.61328125" style="4" customWidth="1"/>
    <col min="8" max="8" width="10.61328125" style="23" customWidth="1"/>
    <col min="9" max="9" width="14.15234375" style="23" bestFit="1" customWidth="1"/>
    <col min="10" max="10" width="19" style="23" bestFit="1" customWidth="1"/>
    <col min="11" max="11" width="19" style="23" customWidth="1"/>
    <col min="12" max="12" width="19" style="4" bestFit="1" customWidth="1"/>
    <col min="13" max="13" width="18.765625" style="4" bestFit="1" customWidth="1"/>
    <col min="14" max="14" width="20.15234375" style="5" bestFit="1" customWidth="1"/>
    <col min="15" max="15" width="19.53515625" style="5" bestFit="1" customWidth="1"/>
    <col min="16" max="16384" width="9.15234375" style="5"/>
  </cols>
  <sheetData>
    <row r="1" spans="1:15" s="17" customFormat="1" ht="15" customHeight="1">
      <c r="A1" s="45" t="s">
        <v>62</v>
      </c>
      <c r="B1" s="36" t="s">
        <v>51</v>
      </c>
      <c r="C1" s="35" t="s">
        <v>27</v>
      </c>
      <c r="D1" s="37" t="s">
        <v>75</v>
      </c>
      <c r="E1" s="35" t="s">
        <v>35</v>
      </c>
      <c r="F1" s="35" t="s">
        <v>48</v>
      </c>
      <c r="G1" s="35" t="s">
        <v>54</v>
      </c>
      <c r="H1" s="35" t="s">
        <v>30</v>
      </c>
      <c r="I1" s="37" t="s">
        <v>94</v>
      </c>
      <c r="J1" s="37" t="s">
        <v>93</v>
      </c>
      <c r="K1" s="23"/>
      <c r="L1" s="35" t="s">
        <v>76</v>
      </c>
      <c r="M1" s="35" t="s">
        <v>29</v>
      </c>
      <c r="N1" s="42" t="s">
        <v>97</v>
      </c>
      <c r="O1"/>
    </row>
    <row r="2" spans="1:15" s="8" customFormat="1" ht="15" customHeight="1">
      <c r="A2" s="24" t="str">
        <f t="shared" ref="A2:A13" si="0">Store</f>
        <v>T24</v>
      </c>
      <c r="B2" s="3">
        <f t="shared" ref="B2:B13" si="1">Staff</f>
        <v>9.6999999999999993</v>
      </c>
      <c r="C2" s="4">
        <f t="shared" ref="C2:C13" si="2">Area</f>
        <v>689</v>
      </c>
      <c r="D2" s="4">
        <f t="shared" ref="D2:D13" si="3">SKU</f>
        <v>237</v>
      </c>
      <c r="E2" s="21">
        <f t="shared" ref="E2:E13" si="4">Spoilage</f>
        <v>2.8000000000000001E-2</v>
      </c>
      <c r="F2" s="4">
        <f t="shared" ref="F2:F13" si="5">Rent</f>
        <v>189000</v>
      </c>
      <c r="G2" s="7">
        <f t="shared" ref="G2:G13" si="6">Expense</f>
        <v>249000</v>
      </c>
      <c r="H2" s="23">
        <f t="shared" ref="H2:H13" si="7">Hours</f>
        <v>98</v>
      </c>
      <c r="I2" s="23">
        <f t="shared" ref="I2:I13" si="8">Rent/Area</f>
        <v>274.31059506531204</v>
      </c>
      <c r="J2" s="23">
        <f t="shared" ref="J2:J13" si="9">Staff*Hours*4</f>
        <v>3802.3999999999996</v>
      </c>
      <c r="K2" s="23"/>
      <c r="L2" s="4">
        <f t="shared" ref="L2:L13" si="10">Transaction</f>
        <v>1432.5123287671233</v>
      </c>
      <c r="M2" s="4">
        <f t="shared" ref="M2:M13" si="11">Sales</f>
        <v>976000</v>
      </c>
      <c r="N2" s="40">
        <f t="shared" ref="N2:N13" si="12">Sales/Transaction</f>
        <v>681.32048876674185</v>
      </c>
      <c r="O2"/>
    </row>
    <row r="3" spans="1:15" s="8" customFormat="1" ht="15" customHeight="1">
      <c r="A3" s="24" t="str">
        <f t="shared" si="0"/>
        <v>H25</v>
      </c>
      <c r="B3" s="3">
        <f t="shared" si="1"/>
        <v>6.8</v>
      </c>
      <c r="C3" s="4">
        <f t="shared" si="2"/>
        <v>893</v>
      </c>
      <c r="D3" s="4">
        <f t="shared" si="3"/>
        <v>236</v>
      </c>
      <c r="E3" s="21">
        <f t="shared" si="4"/>
        <v>5.1999999999999998E-2</v>
      </c>
      <c r="F3" s="4">
        <f t="shared" si="5"/>
        <v>87000</v>
      </c>
      <c r="G3" s="7">
        <f t="shared" si="6"/>
        <v>196000</v>
      </c>
      <c r="H3" s="23">
        <f t="shared" si="7"/>
        <v>98</v>
      </c>
      <c r="I3" s="23">
        <f t="shared" si="8"/>
        <v>97.424412094064948</v>
      </c>
      <c r="J3" s="23">
        <f t="shared" si="9"/>
        <v>2665.6</v>
      </c>
      <c r="K3" s="23"/>
      <c r="L3" s="4">
        <f t="shared" si="10"/>
        <v>660.30958904109593</v>
      </c>
      <c r="M3" s="4">
        <f t="shared" si="11"/>
        <v>611000</v>
      </c>
      <c r="N3" s="40">
        <f t="shared" si="12"/>
        <v>925.32353026600219</v>
      </c>
      <c r="O3"/>
    </row>
    <row r="4" spans="1:15" s="8" customFormat="1" ht="15" customHeight="1">
      <c r="A4" s="24" t="str">
        <f t="shared" si="0"/>
        <v>T26</v>
      </c>
      <c r="B4" s="3">
        <f t="shared" si="1"/>
        <v>7.3</v>
      </c>
      <c r="C4" s="4">
        <f t="shared" si="2"/>
        <v>613</v>
      </c>
      <c r="D4" s="4">
        <f t="shared" si="3"/>
        <v>216</v>
      </c>
      <c r="E4" s="21">
        <f t="shared" si="4"/>
        <v>3.6999999999999998E-2</v>
      </c>
      <c r="F4" s="4">
        <f t="shared" si="5"/>
        <v>91000</v>
      </c>
      <c r="G4" s="7">
        <f t="shared" si="6"/>
        <v>215000</v>
      </c>
      <c r="H4" s="23">
        <f t="shared" si="7"/>
        <v>98</v>
      </c>
      <c r="I4" s="23">
        <f t="shared" si="8"/>
        <v>148.45024469820555</v>
      </c>
      <c r="J4" s="23">
        <f t="shared" si="9"/>
        <v>2861.6</v>
      </c>
      <c r="K4" s="23"/>
      <c r="L4" s="4">
        <f t="shared" si="10"/>
        <v>1163.4356164383562</v>
      </c>
      <c r="M4" s="4">
        <f t="shared" si="11"/>
        <v>759000</v>
      </c>
      <c r="N4" s="40">
        <f t="shared" si="12"/>
        <v>652.37817140542654</v>
      </c>
      <c r="O4"/>
    </row>
    <row r="5" spans="1:15" s="8" customFormat="1" ht="15" customHeight="1">
      <c r="A5" s="24" t="str">
        <f t="shared" si="0"/>
        <v>C76</v>
      </c>
      <c r="B5" s="3">
        <f t="shared" si="1"/>
        <v>7.2</v>
      </c>
      <c r="C5" s="4">
        <f t="shared" si="2"/>
        <v>915</v>
      </c>
      <c r="D5" s="4">
        <f t="shared" si="3"/>
        <v>222</v>
      </c>
      <c r="E5" s="21">
        <f t="shared" si="4"/>
        <v>4.2999999999999997E-2</v>
      </c>
      <c r="F5" s="4">
        <f t="shared" si="5"/>
        <v>123000</v>
      </c>
      <c r="G5" s="7">
        <f t="shared" si="6"/>
        <v>197000</v>
      </c>
      <c r="H5" s="23">
        <f t="shared" si="7"/>
        <v>98</v>
      </c>
      <c r="I5" s="23">
        <f t="shared" si="8"/>
        <v>134.42622950819671</v>
      </c>
      <c r="J5" s="23">
        <f t="shared" si="9"/>
        <v>2822.4</v>
      </c>
      <c r="K5" s="23"/>
      <c r="L5" s="4">
        <f t="shared" si="10"/>
        <v>964.29041095890409</v>
      </c>
      <c r="M5" s="4">
        <f t="shared" si="11"/>
        <v>806000</v>
      </c>
      <c r="N5" s="40">
        <f t="shared" si="12"/>
        <v>835.84778075154986</v>
      </c>
      <c r="O5"/>
    </row>
    <row r="6" spans="1:15" s="8" customFormat="1" ht="15" customHeight="1">
      <c r="A6" s="24" t="str">
        <f t="shared" si="0"/>
        <v>W77</v>
      </c>
      <c r="B6" s="3">
        <f t="shared" si="1"/>
        <v>10.8</v>
      </c>
      <c r="C6" s="4">
        <f t="shared" si="2"/>
        <v>764</v>
      </c>
      <c r="D6" s="4">
        <f t="shared" si="3"/>
        <v>240</v>
      </c>
      <c r="E6" s="21">
        <f t="shared" si="4"/>
        <v>3.4000000000000002E-2</v>
      </c>
      <c r="F6" s="4">
        <f t="shared" si="5"/>
        <v>203000</v>
      </c>
      <c r="G6" s="7">
        <f t="shared" si="6"/>
        <v>300000</v>
      </c>
      <c r="H6" s="23">
        <f t="shared" si="7"/>
        <v>101.5</v>
      </c>
      <c r="I6" s="23">
        <f t="shared" si="8"/>
        <v>265.70680628272254</v>
      </c>
      <c r="J6" s="23">
        <f t="shared" si="9"/>
        <v>4384.8</v>
      </c>
      <c r="K6" s="23"/>
      <c r="L6" s="4">
        <f t="shared" si="10"/>
        <v>1549.3479452054794</v>
      </c>
      <c r="M6" s="4">
        <f t="shared" si="11"/>
        <v>1108000</v>
      </c>
      <c r="N6" s="40">
        <f t="shared" si="12"/>
        <v>715.13955495197274</v>
      </c>
      <c r="O6"/>
    </row>
    <row r="7" spans="1:15" s="8" customFormat="1" ht="15" customHeight="1">
      <c r="A7" s="24" t="str">
        <f t="shared" si="0"/>
        <v>L83</v>
      </c>
      <c r="B7" s="3">
        <f t="shared" si="1"/>
        <v>6.4</v>
      </c>
      <c r="C7" s="4">
        <f t="shared" si="2"/>
        <v>764</v>
      </c>
      <c r="D7" s="4">
        <f t="shared" si="3"/>
        <v>213</v>
      </c>
      <c r="E7" s="21">
        <f t="shared" si="4"/>
        <v>4.7E-2</v>
      </c>
      <c r="F7" s="4">
        <f t="shared" si="5"/>
        <v>62000</v>
      </c>
      <c r="G7" s="7">
        <f t="shared" si="6"/>
        <v>179000</v>
      </c>
      <c r="H7" s="23">
        <f t="shared" si="7"/>
        <v>99.75</v>
      </c>
      <c r="I7" s="23">
        <f t="shared" si="8"/>
        <v>81.15183246073299</v>
      </c>
      <c r="J7" s="23">
        <f t="shared" si="9"/>
        <v>2553.6000000000004</v>
      </c>
      <c r="K7" s="23"/>
      <c r="L7" s="4">
        <f t="shared" si="10"/>
        <v>941.44931506849321</v>
      </c>
      <c r="M7" s="4">
        <f t="shared" si="11"/>
        <v>581000</v>
      </c>
      <c r="N7" s="40">
        <f t="shared" si="12"/>
        <v>617.13359466168447</v>
      </c>
      <c r="O7"/>
    </row>
    <row r="8" spans="1:15" s="8" customFormat="1" ht="15" customHeight="1">
      <c r="A8" s="24" t="str">
        <f t="shared" si="0"/>
        <v>T95</v>
      </c>
      <c r="B8" s="3">
        <f t="shared" si="1"/>
        <v>6.8</v>
      </c>
      <c r="C8" s="4">
        <f t="shared" si="2"/>
        <v>893</v>
      </c>
      <c r="D8" s="4">
        <f t="shared" si="3"/>
        <v>275</v>
      </c>
      <c r="E8" s="21">
        <f t="shared" si="4"/>
        <v>4.1000000000000002E-2</v>
      </c>
      <c r="F8" s="4">
        <f t="shared" si="5"/>
        <v>86000</v>
      </c>
      <c r="G8" s="7">
        <f t="shared" si="6"/>
        <v>184000</v>
      </c>
      <c r="H8" s="23">
        <f t="shared" si="7"/>
        <v>98</v>
      </c>
      <c r="I8" s="23">
        <f t="shared" si="8"/>
        <v>96.304591265397534</v>
      </c>
      <c r="J8" s="23">
        <f t="shared" si="9"/>
        <v>2665.6</v>
      </c>
      <c r="K8" s="23"/>
      <c r="L8" s="4">
        <f t="shared" si="10"/>
        <v>586.3479452054795</v>
      </c>
      <c r="M8" s="4">
        <f t="shared" si="11"/>
        <v>630000</v>
      </c>
      <c r="N8" s="40">
        <f t="shared" si="12"/>
        <v>1074.44735698566</v>
      </c>
      <c r="O8"/>
    </row>
    <row r="9" spans="1:15" s="8" customFormat="1" ht="15" customHeight="1">
      <c r="A9" s="24" t="str">
        <f t="shared" si="0"/>
        <v>S96</v>
      </c>
      <c r="B9" s="3">
        <f t="shared" si="1"/>
        <v>5.8</v>
      </c>
      <c r="C9" s="4">
        <f t="shared" si="2"/>
        <v>699</v>
      </c>
      <c r="D9" s="4">
        <f t="shared" si="3"/>
        <v>228</v>
      </c>
      <c r="E9" s="21">
        <f t="shared" si="4"/>
        <v>5.1999999999999998E-2</v>
      </c>
      <c r="F9" s="4">
        <f t="shared" si="5"/>
        <v>57000</v>
      </c>
      <c r="G9" s="7">
        <f t="shared" si="6"/>
        <v>161000</v>
      </c>
      <c r="H9" s="23">
        <f t="shared" si="7"/>
        <v>99.75</v>
      </c>
      <c r="I9" s="23">
        <f t="shared" si="8"/>
        <v>81.545064377682408</v>
      </c>
      <c r="J9" s="23">
        <f t="shared" si="9"/>
        <v>2314.1999999999998</v>
      </c>
      <c r="K9" s="23"/>
      <c r="L9" s="4">
        <f t="shared" si="10"/>
        <v>792.86849315068491</v>
      </c>
      <c r="M9" s="4">
        <f t="shared" si="11"/>
        <v>460000</v>
      </c>
      <c r="N9" s="40">
        <f t="shared" si="12"/>
        <v>580.17187462205902</v>
      </c>
      <c r="O9"/>
    </row>
    <row r="10" spans="1:15" s="8" customFormat="1" ht="15" customHeight="1">
      <c r="A10" s="24" t="str">
        <f t="shared" si="0"/>
        <v>L18</v>
      </c>
      <c r="B10" s="20">
        <f t="shared" si="1"/>
        <v>5</v>
      </c>
      <c r="C10" s="4">
        <f t="shared" si="2"/>
        <v>948</v>
      </c>
      <c r="D10" s="4">
        <f t="shared" si="3"/>
        <v>211</v>
      </c>
      <c r="E10" s="21">
        <f t="shared" si="4"/>
        <v>6.9000000000000006E-2</v>
      </c>
      <c r="F10" s="4">
        <f t="shared" si="5"/>
        <v>81000</v>
      </c>
      <c r="G10" s="7">
        <f t="shared" si="6"/>
        <v>141000</v>
      </c>
      <c r="H10" s="23">
        <f t="shared" si="7"/>
        <v>101.5</v>
      </c>
      <c r="I10" s="23">
        <f t="shared" si="8"/>
        <v>85.443037974683548</v>
      </c>
      <c r="J10" s="23">
        <f t="shared" si="9"/>
        <v>2030</v>
      </c>
      <c r="K10" s="23"/>
      <c r="L10" s="4">
        <f t="shared" si="10"/>
        <v>711.48219178082195</v>
      </c>
      <c r="M10" s="4">
        <f t="shared" si="11"/>
        <v>418000</v>
      </c>
      <c r="N10" s="40">
        <f t="shared" si="12"/>
        <v>587.50592049782233</v>
      </c>
      <c r="O10"/>
    </row>
    <row r="11" spans="1:15" s="8" customFormat="1" ht="15" customHeight="1">
      <c r="A11" s="24" t="str">
        <f t="shared" si="0"/>
        <v>Y19</v>
      </c>
      <c r="B11" s="3">
        <f t="shared" si="1"/>
        <v>4.5</v>
      </c>
      <c r="C11" s="4">
        <f t="shared" si="2"/>
        <v>539</v>
      </c>
      <c r="D11" s="4">
        <f t="shared" si="3"/>
        <v>204</v>
      </c>
      <c r="E11" s="21">
        <f t="shared" si="4"/>
        <v>3.9E-2</v>
      </c>
      <c r="F11" s="4">
        <f t="shared" si="5"/>
        <v>49000</v>
      </c>
      <c r="G11" s="7">
        <f t="shared" si="6"/>
        <v>128000</v>
      </c>
      <c r="H11" s="23">
        <f t="shared" si="7"/>
        <v>101.5</v>
      </c>
      <c r="I11" s="23">
        <f t="shared" si="8"/>
        <v>90.909090909090907</v>
      </c>
      <c r="J11" s="23">
        <f t="shared" si="9"/>
        <v>1827</v>
      </c>
      <c r="K11" s="23"/>
      <c r="L11" s="4">
        <f t="shared" si="10"/>
        <v>594.87397260273974</v>
      </c>
      <c r="M11" s="4">
        <f t="shared" si="11"/>
        <v>352000</v>
      </c>
      <c r="N11" s="40">
        <f t="shared" si="12"/>
        <v>591.72197173109078</v>
      </c>
      <c r="O11"/>
    </row>
    <row r="12" spans="1:15" s="8" customFormat="1" ht="15" customHeight="1">
      <c r="A12" s="24" t="str">
        <f t="shared" si="0"/>
        <v>Y13</v>
      </c>
      <c r="B12" s="3">
        <f t="shared" si="1"/>
        <v>8.8000000000000007</v>
      </c>
      <c r="C12" s="4">
        <f t="shared" si="2"/>
        <v>377</v>
      </c>
      <c r="D12" s="4">
        <f t="shared" si="3"/>
        <v>220</v>
      </c>
      <c r="E12" s="21">
        <f t="shared" si="4"/>
        <v>3.2000000000000001E-2</v>
      </c>
      <c r="F12" s="4">
        <f t="shared" si="5"/>
        <v>26000</v>
      </c>
      <c r="G12" s="7">
        <f t="shared" si="6"/>
        <v>237000</v>
      </c>
      <c r="H12" s="23">
        <f t="shared" si="7"/>
        <v>98</v>
      </c>
      <c r="I12" s="23">
        <f t="shared" si="8"/>
        <v>68.965517241379317</v>
      </c>
      <c r="J12" s="23">
        <f t="shared" si="9"/>
        <v>3449.6000000000004</v>
      </c>
      <c r="K12" s="23"/>
      <c r="L12" s="4">
        <f t="shared" si="10"/>
        <v>1535.3726027397261</v>
      </c>
      <c r="M12" s="4">
        <f t="shared" si="11"/>
        <v>973000</v>
      </c>
      <c r="N12" s="40">
        <f t="shared" si="12"/>
        <v>633.72239302940159</v>
      </c>
      <c r="O12"/>
    </row>
    <row r="13" spans="1:15" s="8" customFormat="1" ht="15" customHeight="1">
      <c r="A13" s="24" t="str">
        <f t="shared" si="0"/>
        <v>F16</v>
      </c>
      <c r="B13" s="3">
        <f t="shared" si="1"/>
        <v>8.3000000000000007</v>
      </c>
      <c r="C13" s="4">
        <f t="shared" si="2"/>
        <v>736</v>
      </c>
      <c r="D13" s="4">
        <f t="shared" si="3"/>
        <v>232</v>
      </c>
      <c r="E13" s="21">
        <f t="shared" si="4"/>
        <v>3.7999999999999999E-2</v>
      </c>
      <c r="F13" s="4">
        <f t="shared" si="5"/>
        <v>119000</v>
      </c>
      <c r="G13" s="7">
        <f t="shared" si="6"/>
        <v>219000</v>
      </c>
      <c r="H13" s="23">
        <f t="shared" si="7"/>
        <v>99.75</v>
      </c>
      <c r="I13" s="23">
        <f t="shared" si="8"/>
        <v>161.68478260869566</v>
      </c>
      <c r="J13" s="23">
        <f t="shared" si="9"/>
        <v>3311.7000000000003</v>
      </c>
      <c r="K13" s="23"/>
      <c r="L13" s="4">
        <f t="shared" si="10"/>
        <v>1050.7315068493151</v>
      </c>
      <c r="M13" s="4">
        <f t="shared" si="11"/>
        <v>729000</v>
      </c>
      <c r="N13" s="40">
        <f t="shared" si="12"/>
        <v>693.80236078192104</v>
      </c>
      <c r="O13"/>
    </row>
    <row r="14" spans="1:15" s="8" customFormat="1" ht="15" customHeight="1" thickBot="1">
      <c r="A14" s="9"/>
      <c r="B14" s="3"/>
      <c r="C14" s="4"/>
      <c r="D14" s="4"/>
      <c r="E14" s="21"/>
      <c r="F14" s="4"/>
      <c r="G14" s="7"/>
      <c r="H14" s="23"/>
      <c r="I14" s="23"/>
      <c r="J14" s="23"/>
      <c r="K14" s="23"/>
      <c r="L14" s="4"/>
      <c r="M14" s="4"/>
    </row>
    <row r="15" spans="1:15" s="8" customFormat="1" ht="15" customHeight="1">
      <c r="A15" s="39"/>
      <c r="B15" s="39" t="s">
        <v>83</v>
      </c>
      <c r="C15" s="39" t="s">
        <v>89</v>
      </c>
      <c r="D15" s="39" t="s">
        <v>81</v>
      </c>
      <c r="E15" s="39" t="s">
        <v>90</v>
      </c>
      <c r="F15" s="39" t="s">
        <v>91</v>
      </c>
      <c r="G15" s="39" t="s">
        <v>82</v>
      </c>
      <c r="H15" s="39" t="s">
        <v>92</v>
      </c>
      <c r="I15" s="39" t="s">
        <v>94</v>
      </c>
      <c r="J15" s="39" t="s">
        <v>93</v>
      </c>
      <c r="L15" s="39"/>
      <c r="M15" s="39" t="s">
        <v>76</v>
      </c>
      <c r="N15" s="39" t="s">
        <v>96</v>
      </c>
      <c r="O15" s="39" t="s">
        <v>97</v>
      </c>
    </row>
    <row r="16" spans="1:15" s="8" customFormat="1" ht="15" customHeight="1">
      <c r="A16" t="s">
        <v>83</v>
      </c>
      <c r="B16">
        <v>1</v>
      </c>
      <c r="C16"/>
      <c r="D16"/>
      <c r="E16"/>
      <c r="F16"/>
      <c r="G16"/>
      <c r="H16"/>
      <c r="I16"/>
      <c r="J16"/>
      <c r="L16" t="s">
        <v>76</v>
      </c>
      <c r="M16">
        <v>1</v>
      </c>
      <c r="N16"/>
      <c r="O16"/>
    </row>
    <row r="17" spans="1:15" s="8" customFormat="1" ht="15" customHeight="1">
      <c r="A17" t="s">
        <v>89</v>
      </c>
      <c r="B17">
        <v>-0.18355386114884403</v>
      </c>
      <c r="C17">
        <v>1</v>
      </c>
      <c r="D17"/>
      <c r="E17"/>
      <c r="F17"/>
      <c r="G17"/>
      <c r="H17"/>
      <c r="I17"/>
      <c r="J17"/>
      <c r="L17" t="s">
        <v>96</v>
      </c>
      <c r="M17" s="43">
        <v>0.90242178167862541</v>
      </c>
      <c r="N17">
        <v>1</v>
      </c>
      <c r="O17"/>
    </row>
    <row r="18" spans="1:15" s="8" customFormat="1" ht="15" customHeight="1" thickBot="1">
      <c r="A18" t="s">
        <v>81</v>
      </c>
      <c r="B18">
        <v>0.38849568953055019</v>
      </c>
      <c r="C18">
        <v>0.36021857077472486</v>
      </c>
      <c r="D18">
        <v>1</v>
      </c>
      <c r="E18"/>
      <c r="F18"/>
      <c r="G18"/>
      <c r="H18"/>
      <c r="I18"/>
      <c r="J18"/>
      <c r="L18" s="38" t="s">
        <v>97</v>
      </c>
      <c r="M18" s="38">
        <v>-0.28913132642987444</v>
      </c>
      <c r="N18" s="38">
        <v>0.14000816093561014</v>
      </c>
      <c r="O18" s="38">
        <v>1</v>
      </c>
    </row>
    <row r="19" spans="1:15" s="8" customFormat="1" ht="15" customHeight="1">
      <c r="A19" t="s">
        <v>90</v>
      </c>
      <c r="B19">
        <v>-0.69641729790463425</v>
      </c>
      <c r="C19">
        <v>0.59566871452032721</v>
      </c>
      <c r="D19">
        <v>-0.2323618573966946</v>
      </c>
      <c r="E19">
        <v>1</v>
      </c>
      <c r="F19"/>
      <c r="G19"/>
      <c r="H19"/>
      <c r="I19"/>
      <c r="J19"/>
      <c r="L19"/>
      <c r="M19"/>
      <c r="N19"/>
      <c r="O19"/>
    </row>
    <row r="20" spans="1:15" s="8" customFormat="1" ht="15" customHeight="1">
      <c r="A20" t="s">
        <v>91</v>
      </c>
      <c r="B20">
        <v>0.71114547208657897</v>
      </c>
      <c r="C20">
        <v>0.32941753646012717</v>
      </c>
      <c r="D20">
        <v>0.3654400028565139</v>
      </c>
      <c r="E20">
        <v>-0.3688213322298492</v>
      </c>
      <c r="F20">
        <v>1</v>
      </c>
      <c r="G20"/>
      <c r="H20"/>
      <c r="I20"/>
      <c r="J20"/>
      <c r="L20"/>
      <c r="M20"/>
      <c r="N20"/>
      <c r="O20"/>
    </row>
    <row r="21" spans="1:15" s="8" customFormat="1" ht="15" customHeight="1">
      <c r="A21" t="s">
        <v>82</v>
      </c>
      <c r="B21" s="43">
        <v>0.98774987970454298</v>
      </c>
      <c r="C21">
        <v>-0.17706617158182125</v>
      </c>
      <c r="D21">
        <v>0.35724434408189681</v>
      </c>
      <c r="E21">
        <v>-0.66692287724385668</v>
      </c>
      <c r="F21">
        <v>0.69575430742530753</v>
      </c>
      <c r="G21">
        <v>1</v>
      </c>
      <c r="H21"/>
      <c r="I21"/>
      <c r="J21"/>
      <c r="L21" s="4"/>
      <c r="M21" s="4"/>
    </row>
    <row r="22" spans="1:15" s="8" customFormat="1" ht="15" customHeight="1">
      <c r="A22" t="s">
        <v>92</v>
      </c>
      <c r="B22">
        <v>-0.25147163400183575</v>
      </c>
      <c r="C22">
        <v>4.8753595712444031E-2</v>
      </c>
      <c r="D22">
        <v>-0.3788594095523754</v>
      </c>
      <c r="E22">
        <v>0.34921981421788889</v>
      </c>
      <c r="F22">
        <v>4.7542251350689201E-2</v>
      </c>
      <c r="G22">
        <v>-0.23548118929830411</v>
      </c>
      <c r="H22">
        <v>1</v>
      </c>
      <c r="I22"/>
      <c r="J22"/>
      <c r="L22" s="4"/>
      <c r="M22" s="4"/>
    </row>
    <row r="23" spans="1:15" s="8" customFormat="1" ht="15" customHeight="1">
      <c r="A23" t="s">
        <v>94</v>
      </c>
      <c r="B23">
        <v>0.77935864728938598</v>
      </c>
      <c r="C23">
        <v>4.3706966030805677E-2</v>
      </c>
      <c r="D23">
        <v>0.26759890657170532</v>
      </c>
      <c r="E23">
        <v>-0.56027754199708646</v>
      </c>
      <c r="F23">
        <v>0.95354215451184587</v>
      </c>
      <c r="G23">
        <v>0.76024101820143142</v>
      </c>
      <c r="H23">
        <v>2.7918681974708981E-2</v>
      </c>
      <c r="I23">
        <v>1</v>
      </c>
      <c r="J23"/>
      <c r="L23" s="4"/>
      <c r="M23" s="4"/>
    </row>
    <row r="24" spans="1:15" s="8" customFormat="1" ht="15" customHeight="1" thickBot="1">
      <c r="A24" s="38" t="s">
        <v>93</v>
      </c>
      <c r="B24" s="41">
        <v>0.99808473363095063</v>
      </c>
      <c r="C24" s="38">
        <v>-0.1765715883419616</v>
      </c>
      <c r="D24" s="38">
        <v>0.37545242625470532</v>
      </c>
      <c r="E24" s="38">
        <v>-0.68118478067769983</v>
      </c>
      <c r="F24" s="38">
        <v>0.72464934641676537</v>
      </c>
      <c r="G24" s="44">
        <v>0.98804431386011637</v>
      </c>
      <c r="H24" s="38">
        <v>-0.19269580015690585</v>
      </c>
      <c r="I24" s="38">
        <v>0.79023395447937439</v>
      </c>
      <c r="J24" s="38">
        <v>1</v>
      </c>
      <c r="L24" s="4"/>
      <c r="M24" s="4"/>
    </row>
    <row r="25" spans="1:15" s="8" customFormat="1" ht="15" customHeight="1">
      <c r="A25" s="9"/>
      <c r="B25" s="3"/>
      <c r="C25" s="4"/>
      <c r="D25" s="4"/>
      <c r="E25" s="21"/>
      <c r="F25" s="4"/>
      <c r="G25" s="7"/>
      <c r="H25" s="23"/>
      <c r="I25" s="23"/>
      <c r="J25" s="23"/>
      <c r="K25" s="23"/>
      <c r="L25" s="4"/>
      <c r="M25" s="4"/>
    </row>
    <row r="26" spans="1:15" s="8" customFormat="1" ht="15" customHeight="1">
      <c r="A26" s="9"/>
      <c r="B26" s="3"/>
      <c r="C26" s="4"/>
      <c r="D26" s="4"/>
      <c r="E26" s="21"/>
      <c r="F26" s="4"/>
      <c r="G26" s="7"/>
      <c r="H26" s="23"/>
      <c r="I26" s="23"/>
      <c r="J26" s="23"/>
      <c r="K26" s="23"/>
      <c r="L26" s="4"/>
      <c r="M26" s="4"/>
    </row>
    <row r="27" spans="1:15" s="8" customFormat="1" ht="15" customHeight="1">
      <c r="A27" s="9"/>
      <c r="B27" s="3"/>
      <c r="C27" s="4"/>
      <c r="D27" s="4"/>
      <c r="E27" s="21"/>
      <c r="F27" s="4"/>
      <c r="G27" s="7"/>
      <c r="H27" s="23"/>
      <c r="I27" s="23"/>
      <c r="J27" s="23"/>
      <c r="K27" s="23"/>
      <c r="L27" s="4"/>
      <c r="M27" s="4"/>
    </row>
    <row r="28" spans="1:15" s="8" customFormat="1" ht="15" customHeight="1">
      <c r="A28" s="9"/>
      <c r="B28" s="3"/>
      <c r="C28" s="4"/>
      <c r="D28" s="4"/>
      <c r="E28" s="21"/>
      <c r="F28" s="4"/>
      <c r="G28" s="7"/>
      <c r="H28" s="23"/>
      <c r="I28" s="23"/>
      <c r="J28" s="23"/>
      <c r="K28" s="23"/>
      <c r="L28" s="4"/>
      <c r="M28" s="4"/>
    </row>
    <row r="29" spans="1:15" s="8" customFormat="1" ht="15" customHeight="1">
      <c r="A29" s="9"/>
      <c r="B29" s="3"/>
      <c r="C29" s="4"/>
      <c r="D29" s="4"/>
      <c r="E29" s="21"/>
      <c r="F29" s="4"/>
      <c r="G29" s="7"/>
      <c r="H29" s="23"/>
      <c r="I29" s="23"/>
      <c r="J29" s="23"/>
      <c r="K29" s="23"/>
      <c r="L29" s="4"/>
      <c r="M29" s="4"/>
    </row>
    <row r="30" spans="1:15" s="8" customFormat="1" ht="15" customHeight="1">
      <c r="A30" s="9"/>
      <c r="B30" s="3"/>
      <c r="C30" s="4"/>
      <c r="D30" s="4"/>
      <c r="E30" s="21"/>
      <c r="F30" s="4"/>
      <c r="G30" s="7"/>
      <c r="H30" s="23"/>
      <c r="I30" s="23"/>
      <c r="J30" s="23"/>
      <c r="K30" s="23"/>
      <c r="L30" s="4"/>
      <c r="M30" s="4"/>
    </row>
    <row r="31" spans="1:15" s="8" customFormat="1" ht="15" customHeight="1">
      <c r="A31" s="9"/>
      <c r="B31" s="3"/>
      <c r="C31" s="4"/>
      <c r="D31" s="4"/>
      <c r="E31" s="21"/>
      <c r="F31" s="4"/>
      <c r="G31" s="7"/>
      <c r="H31" s="23"/>
      <c r="I31" s="23"/>
      <c r="J31" s="23"/>
      <c r="K31" s="23"/>
      <c r="L31" s="4"/>
      <c r="M31" s="4"/>
    </row>
    <row r="32" spans="1:15" s="8" customFormat="1" ht="15" customHeight="1">
      <c r="A32" s="9"/>
      <c r="B32" s="3"/>
      <c r="C32" s="4"/>
      <c r="D32" s="4"/>
      <c r="E32" s="21"/>
      <c r="F32" s="4"/>
      <c r="G32" s="7"/>
      <c r="H32" s="23"/>
      <c r="I32" s="23"/>
      <c r="J32" s="23"/>
      <c r="K32" s="23"/>
      <c r="L32" s="4"/>
      <c r="M32" s="4"/>
    </row>
    <row r="33" spans="1:11" ht="15" customHeight="1">
      <c r="E33" s="6"/>
    </row>
    <row r="34" spans="1:11" ht="15" customHeight="1">
      <c r="E34" s="6"/>
    </row>
    <row r="35" spans="1:11" ht="15" customHeight="1">
      <c r="E35" s="6"/>
    </row>
    <row r="36" spans="1:11" ht="15" customHeight="1">
      <c r="E36" s="6"/>
    </row>
    <row r="37" spans="1:11" ht="15" customHeight="1">
      <c r="E37" s="6"/>
    </row>
    <row r="38" spans="1:11" s="4" customFormat="1" ht="15" customHeight="1">
      <c r="A38" s="2"/>
      <c r="B38" s="3"/>
      <c r="D38" s="3"/>
      <c r="E38" s="6"/>
      <c r="H38" s="23"/>
      <c r="I38" s="23"/>
      <c r="J38" s="23"/>
      <c r="K38" s="23"/>
    </row>
    <row r="39" spans="1:11" s="4" customFormat="1" ht="15" customHeight="1">
      <c r="A39" s="2"/>
      <c r="B39" s="3"/>
      <c r="D39" s="3"/>
      <c r="E39" s="6"/>
      <c r="H39" s="23"/>
      <c r="I39" s="23"/>
      <c r="J39" s="23"/>
      <c r="K39" s="23"/>
    </row>
    <row r="40" spans="1:11" s="4" customFormat="1" ht="15" customHeight="1">
      <c r="A40" s="2"/>
      <c r="B40" s="3"/>
      <c r="D40" s="3"/>
      <c r="E40" s="6"/>
      <c r="H40" s="23"/>
      <c r="I40" s="23"/>
      <c r="J40" s="23"/>
      <c r="K40" s="23"/>
    </row>
    <row r="41" spans="1:11" s="4" customFormat="1" ht="15" customHeight="1">
      <c r="A41" s="2"/>
      <c r="B41" s="3"/>
      <c r="D41" s="3"/>
      <c r="E41" s="6"/>
      <c r="H41" s="23"/>
      <c r="I41" s="23"/>
      <c r="J41" s="23"/>
      <c r="K41" s="23"/>
    </row>
    <row r="42" spans="1:11" s="4" customFormat="1" ht="15" customHeight="1">
      <c r="A42" s="2"/>
      <c r="B42" s="3"/>
      <c r="D42" s="3"/>
      <c r="E42" s="6"/>
      <c r="H42" s="23"/>
      <c r="I42" s="23"/>
      <c r="J42" s="23"/>
      <c r="K42" s="23"/>
    </row>
    <row r="43" spans="1:11" s="4" customFormat="1" ht="15" customHeight="1">
      <c r="A43" s="2"/>
      <c r="B43" s="3"/>
      <c r="D43" s="3"/>
      <c r="E43" s="6"/>
      <c r="H43" s="23"/>
      <c r="I43" s="23"/>
      <c r="J43" s="23"/>
      <c r="K43" s="23"/>
    </row>
    <row r="44" spans="1:11" s="4" customFormat="1" ht="15" customHeight="1">
      <c r="A44" s="2"/>
      <c r="B44" s="3"/>
      <c r="D44" s="3"/>
      <c r="E44" s="6"/>
      <c r="H44" s="23"/>
      <c r="I44" s="23"/>
      <c r="J44" s="23"/>
      <c r="K44" s="23"/>
    </row>
    <row r="45" spans="1:11" s="4" customFormat="1" ht="15" customHeight="1">
      <c r="A45" s="2"/>
      <c r="B45" s="3"/>
      <c r="D45" s="3"/>
      <c r="E45" s="6"/>
      <c r="H45" s="23"/>
      <c r="I45" s="23"/>
      <c r="J45" s="23"/>
      <c r="K45" s="23"/>
    </row>
    <row r="46" spans="1:11" s="4" customFormat="1" ht="15" customHeight="1">
      <c r="A46" s="2"/>
      <c r="B46" s="3"/>
      <c r="D46" s="3"/>
      <c r="E46" s="6"/>
      <c r="H46" s="23"/>
      <c r="I46" s="23"/>
      <c r="J46" s="23"/>
      <c r="K46" s="23"/>
    </row>
    <row r="47" spans="1:11" s="4" customFormat="1" ht="15" customHeight="1">
      <c r="A47" s="2"/>
      <c r="B47" s="3"/>
      <c r="D47" s="3"/>
      <c r="E47" s="6"/>
      <c r="H47" s="23"/>
      <c r="I47" s="23"/>
      <c r="J47" s="23"/>
      <c r="K47" s="23"/>
    </row>
    <row r="48" spans="1:11" s="4" customFormat="1" ht="15" customHeight="1">
      <c r="A48" s="2"/>
      <c r="B48" s="3"/>
      <c r="D48" s="3"/>
      <c r="E48" s="6"/>
      <c r="H48" s="23"/>
      <c r="I48" s="23"/>
      <c r="J48" s="23"/>
      <c r="K48" s="23"/>
    </row>
  </sheetData>
  <pageMargins left="0.70866141732283472" right="0.70866141732283472" top="0.74803149606299213" bottom="0.74803149606299213" header="0.31496062992125984" footer="0.31496062992125984"/>
  <pageSetup paperSize="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75"/>
  <sheetViews>
    <sheetView zoomScaleNormal="100" workbookViewId="0"/>
  </sheetViews>
  <sheetFormatPr defaultColWidth="9.15234375" defaultRowHeight="15" customHeight="1"/>
  <cols>
    <col min="1" max="1" width="9.921875" style="2" customWidth="1"/>
    <col min="2" max="2" width="10.61328125" style="3" customWidth="1"/>
    <col min="3" max="3" width="10.61328125" style="4" customWidth="1"/>
    <col min="4" max="5" width="10.61328125" style="2" customWidth="1"/>
    <col min="6" max="6" width="10.61328125" style="3" customWidth="1"/>
    <col min="7" max="7" width="10.61328125" style="22" customWidth="1"/>
    <col min="8" max="9" width="10.61328125" style="4" customWidth="1"/>
    <col min="10" max="10" width="10.61328125" style="23" customWidth="1"/>
    <col min="11" max="11" width="10.61328125" style="3" customWidth="1"/>
    <col min="12" max="12" width="11.921875" style="4" customWidth="1"/>
    <col min="13" max="13" width="10.61328125" style="4" customWidth="1"/>
    <col min="14" max="14" width="13" style="5" customWidth="1"/>
    <col min="15" max="16384" width="9.15234375" style="5"/>
  </cols>
  <sheetData>
    <row r="1" spans="1:14" s="17" customFormat="1" ht="15" customHeight="1">
      <c r="A1" s="54" t="s">
        <v>62</v>
      </c>
      <c r="B1" s="55" t="s">
        <v>51</v>
      </c>
      <c r="C1" s="56" t="s">
        <v>34</v>
      </c>
      <c r="D1" s="56" t="s">
        <v>41</v>
      </c>
      <c r="E1" s="56" t="s">
        <v>40</v>
      </c>
      <c r="F1" s="56" t="s">
        <v>75</v>
      </c>
      <c r="G1" s="56" t="s">
        <v>53</v>
      </c>
      <c r="H1" s="56" t="s">
        <v>50</v>
      </c>
      <c r="I1" s="56" t="s">
        <v>54</v>
      </c>
      <c r="J1" s="56" t="s">
        <v>30</v>
      </c>
      <c r="K1" s="56" t="s">
        <v>26</v>
      </c>
      <c r="L1" s="56" t="s">
        <v>76</v>
      </c>
      <c r="M1" s="56" t="s">
        <v>29</v>
      </c>
      <c r="N1" s="42" t="s">
        <v>123</v>
      </c>
    </row>
    <row r="2" spans="1:14" s="8" customFormat="1" ht="15" customHeight="1">
      <c r="A2" s="24" t="s">
        <v>63</v>
      </c>
      <c r="B2" s="3">
        <v>9.6999999999999993</v>
      </c>
      <c r="C2" s="4">
        <v>689</v>
      </c>
      <c r="D2" s="11" t="s">
        <v>1</v>
      </c>
      <c r="E2" s="12" t="s">
        <v>0</v>
      </c>
      <c r="F2" s="4">
        <v>237</v>
      </c>
      <c r="G2" s="21">
        <v>2.8000000000000001E-2</v>
      </c>
      <c r="H2" s="4">
        <v>189000</v>
      </c>
      <c r="I2" s="7">
        <v>249000</v>
      </c>
      <c r="J2" s="23">
        <v>98</v>
      </c>
      <c r="K2" s="3">
        <v>1997</v>
      </c>
      <c r="L2" s="4">
        <v>1432.5123287671233</v>
      </c>
      <c r="M2" s="4">
        <v>976000</v>
      </c>
      <c r="N2" s="40">
        <f t="shared" ref="N2:N13" si="0">(Sales-Expense-Rent)/Sales</f>
        <v>0.55122950819672134</v>
      </c>
    </row>
    <row r="3" spans="1:14" s="8" customFormat="1" ht="15" customHeight="1">
      <c r="A3" s="24" t="s">
        <v>64</v>
      </c>
      <c r="B3" s="3">
        <v>6.8</v>
      </c>
      <c r="C3" s="4">
        <v>893</v>
      </c>
      <c r="D3" s="11" t="s">
        <v>1</v>
      </c>
      <c r="E3" s="12" t="s">
        <v>0</v>
      </c>
      <c r="F3" s="4">
        <v>236</v>
      </c>
      <c r="G3" s="21">
        <v>5.1999999999999998E-2</v>
      </c>
      <c r="H3" s="4">
        <v>87000</v>
      </c>
      <c r="I3" s="7">
        <v>196000</v>
      </c>
      <c r="J3" s="23">
        <v>98</v>
      </c>
      <c r="K3" s="3">
        <v>1999</v>
      </c>
      <c r="L3" s="4">
        <v>660.30958904109593</v>
      </c>
      <c r="M3" s="4">
        <v>611000</v>
      </c>
      <c r="N3" s="40">
        <f t="shared" si="0"/>
        <v>0.53682487725040917</v>
      </c>
    </row>
    <row r="4" spans="1:14" s="8" customFormat="1" ht="15" customHeight="1">
      <c r="A4" s="24" t="s">
        <v>65</v>
      </c>
      <c r="B4" s="3">
        <v>7.3</v>
      </c>
      <c r="C4" s="4">
        <v>613</v>
      </c>
      <c r="D4" s="11" t="s">
        <v>1</v>
      </c>
      <c r="E4" s="12" t="s">
        <v>0</v>
      </c>
      <c r="F4" s="4">
        <v>216</v>
      </c>
      <c r="G4" s="21">
        <v>3.6999999999999998E-2</v>
      </c>
      <c r="H4" s="4">
        <v>91000</v>
      </c>
      <c r="I4" s="7">
        <v>215000</v>
      </c>
      <c r="J4" s="23">
        <v>98</v>
      </c>
      <c r="K4" s="3">
        <v>2000</v>
      </c>
      <c r="L4" s="4">
        <v>1163.4356164383562</v>
      </c>
      <c r="M4" s="4">
        <v>759000</v>
      </c>
      <c r="N4" s="40">
        <f t="shared" si="0"/>
        <v>0.59683794466403162</v>
      </c>
    </row>
    <row r="5" spans="1:14" s="8" customFormat="1" ht="15" customHeight="1">
      <c r="A5" s="24" t="s">
        <v>66</v>
      </c>
      <c r="B5" s="3">
        <v>7.2</v>
      </c>
      <c r="C5" s="4">
        <v>915</v>
      </c>
      <c r="D5" s="11" t="s">
        <v>1</v>
      </c>
      <c r="E5" s="12" t="s">
        <v>0</v>
      </c>
      <c r="F5" s="4">
        <v>222</v>
      </c>
      <c r="G5" s="21">
        <v>4.2999999999999997E-2</v>
      </c>
      <c r="H5" s="4">
        <v>123000</v>
      </c>
      <c r="I5" s="7">
        <v>197000</v>
      </c>
      <c r="J5" s="23">
        <v>98</v>
      </c>
      <c r="K5" s="3">
        <v>2008</v>
      </c>
      <c r="L5" s="4">
        <v>964.29041095890409</v>
      </c>
      <c r="M5" s="4">
        <v>806000</v>
      </c>
      <c r="N5" s="40">
        <f t="shared" si="0"/>
        <v>0.60297766749379655</v>
      </c>
    </row>
    <row r="6" spans="1:14" s="8" customFormat="1" ht="15" customHeight="1">
      <c r="A6" s="24" t="s">
        <v>67</v>
      </c>
      <c r="B6" s="3">
        <v>10.8</v>
      </c>
      <c r="C6" s="4">
        <v>764</v>
      </c>
      <c r="D6" s="11" t="s">
        <v>1</v>
      </c>
      <c r="E6" s="12" t="s">
        <v>0</v>
      </c>
      <c r="F6" s="4">
        <v>240</v>
      </c>
      <c r="G6" s="21">
        <v>3.4000000000000002E-2</v>
      </c>
      <c r="H6" s="4">
        <v>203000</v>
      </c>
      <c r="I6" s="7">
        <v>300000</v>
      </c>
      <c r="J6" s="23">
        <v>101.5</v>
      </c>
      <c r="K6" s="3">
        <v>2008</v>
      </c>
      <c r="L6" s="4">
        <v>1549.3479452054794</v>
      </c>
      <c r="M6" s="4">
        <v>1108000</v>
      </c>
      <c r="N6" s="40">
        <f t="shared" si="0"/>
        <v>0.54602888086642598</v>
      </c>
    </row>
    <row r="7" spans="1:14" s="8" customFormat="1" ht="15" customHeight="1">
      <c r="A7" s="24" t="s">
        <v>68</v>
      </c>
      <c r="B7" s="3">
        <v>6.4</v>
      </c>
      <c r="C7" s="4">
        <v>764</v>
      </c>
      <c r="D7" s="11" t="s">
        <v>1</v>
      </c>
      <c r="E7" s="14" t="s">
        <v>0</v>
      </c>
      <c r="F7" s="4">
        <v>213</v>
      </c>
      <c r="G7" s="21">
        <v>4.7E-2</v>
      </c>
      <c r="H7" s="4">
        <v>62000</v>
      </c>
      <c r="I7" s="7">
        <v>179000</v>
      </c>
      <c r="J7" s="23">
        <v>99.75</v>
      </c>
      <c r="K7" s="3">
        <v>2008</v>
      </c>
      <c r="L7" s="4">
        <v>941.44931506849321</v>
      </c>
      <c r="M7" s="4">
        <v>581000</v>
      </c>
      <c r="N7" s="40">
        <f t="shared" si="0"/>
        <v>0.58519793459552494</v>
      </c>
    </row>
    <row r="8" spans="1:14" s="8" customFormat="1" ht="15" customHeight="1">
      <c r="A8" s="24" t="s">
        <v>69</v>
      </c>
      <c r="B8" s="3">
        <v>6.8</v>
      </c>
      <c r="C8" s="4">
        <v>893</v>
      </c>
      <c r="D8" s="11" t="s">
        <v>1</v>
      </c>
      <c r="E8" s="14" t="s">
        <v>0</v>
      </c>
      <c r="F8" s="4">
        <v>275</v>
      </c>
      <c r="G8" s="21">
        <v>4.1000000000000002E-2</v>
      </c>
      <c r="H8" s="4">
        <v>86000</v>
      </c>
      <c r="I8" s="7">
        <v>184000</v>
      </c>
      <c r="J8" s="23">
        <v>98</v>
      </c>
      <c r="K8" s="3">
        <v>2009</v>
      </c>
      <c r="L8" s="4">
        <v>586.3479452054795</v>
      </c>
      <c r="M8" s="4">
        <v>630000</v>
      </c>
      <c r="N8" s="40">
        <f t="shared" si="0"/>
        <v>0.5714285714285714</v>
      </c>
    </row>
    <row r="9" spans="1:14" s="8" customFormat="1" ht="15" customHeight="1">
      <c r="A9" s="24" t="s">
        <v>70</v>
      </c>
      <c r="B9" s="3">
        <v>5.8</v>
      </c>
      <c r="C9" s="4">
        <v>699</v>
      </c>
      <c r="D9" s="11" t="s">
        <v>1</v>
      </c>
      <c r="E9" s="14" t="s">
        <v>0</v>
      </c>
      <c r="F9" s="4">
        <v>228</v>
      </c>
      <c r="G9" s="21">
        <v>5.1999999999999998E-2</v>
      </c>
      <c r="H9" s="4">
        <v>57000</v>
      </c>
      <c r="I9" s="7">
        <v>161000</v>
      </c>
      <c r="J9" s="23">
        <v>99.75</v>
      </c>
      <c r="K9" s="3">
        <v>2009</v>
      </c>
      <c r="L9" s="4">
        <v>792.86849315068491</v>
      </c>
      <c r="M9" s="4">
        <v>460000</v>
      </c>
      <c r="N9" s="40">
        <f t="shared" si="0"/>
        <v>0.52608695652173909</v>
      </c>
    </row>
    <row r="10" spans="1:14" s="8" customFormat="1" ht="15" customHeight="1">
      <c r="A10" s="24" t="s">
        <v>71</v>
      </c>
      <c r="B10" s="20">
        <v>5</v>
      </c>
      <c r="C10" s="4">
        <v>948</v>
      </c>
      <c r="D10" s="11" t="s">
        <v>1</v>
      </c>
      <c r="E10" s="14" t="s">
        <v>0</v>
      </c>
      <c r="F10" s="4">
        <v>211</v>
      </c>
      <c r="G10" s="21">
        <v>6.9000000000000006E-2</v>
      </c>
      <c r="H10" s="4">
        <v>81000</v>
      </c>
      <c r="I10" s="7">
        <v>141000</v>
      </c>
      <c r="J10" s="23">
        <v>101.5</v>
      </c>
      <c r="K10" s="3">
        <v>2009</v>
      </c>
      <c r="L10" s="4">
        <v>711.48219178082195</v>
      </c>
      <c r="M10" s="4">
        <v>418000</v>
      </c>
      <c r="N10" s="40">
        <f t="shared" si="0"/>
        <v>0.46889952153110048</v>
      </c>
    </row>
    <row r="11" spans="1:14" s="8" customFormat="1" ht="15" customHeight="1">
      <c r="A11" s="24" t="s">
        <v>72</v>
      </c>
      <c r="B11" s="3">
        <v>4.5</v>
      </c>
      <c r="C11" s="4">
        <v>539</v>
      </c>
      <c r="D11" s="11" t="s">
        <v>1</v>
      </c>
      <c r="E11" s="14" t="s">
        <v>0</v>
      </c>
      <c r="F11" s="4">
        <v>204</v>
      </c>
      <c r="G11" s="21">
        <v>3.9E-2</v>
      </c>
      <c r="H11" s="4">
        <v>49000</v>
      </c>
      <c r="I11" s="7">
        <v>128000</v>
      </c>
      <c r="J11" s="23">
        <v>101.5</v>
      </c>
      <c r="K11" s="3">
        <v>2009</v>
      </c>
      <c r="L11" s="4">
        <v>594.87397260273974</v>
      </c>
      <c r="M11" s="4">
        <v>352000</v>
      </c>
      <c r="N11" s="40">
        <f t="shared" si="0"/>
        <v>0.49715909090909088</v>
      </c>
    </row>
    <row r="12" spans="1:14" s="8" customFormat="1" ht="15" customHeight="1">
      <c r="A12" s="24" t="s">
        <v>73</v>
      </c>
      <c r="B12" s="3">
        <v>8.8000000000000007</v>
      </c>
      <c r="C12" s="4">
        <v>377</v>
      </c>
      <c r="D12" s="11" t="s">
        <v>1</v>
      </c>
      <c r="E12" s="14" t="s">
        <v>0</v>
      </c>
      <c r="F12" s="4">
        <v>220</v>
      </c>
      <c r="G12" s="21">
        <v>3.2000000000000001E-2</v>
      </c>
      <c r="H12" s="4">
        <v>26000</v>
      </c>
      <c r="I12" s="7">
        <v>237000</v>
      </c>
      <c r="J12" s="23">
        <v>98</v>
      </c>
      <c r="K12" s="3">
        <v>2010</v>
      </c>
      <c r="L12" s="4">
        <v>1535.3726027397261</v>
      </c>
      <c r="M12" s="4">
        <v>973000</v>
      </c>
      <c r="N12" s="40">
        <f t="shared" si="0"/>
        <v>0.72970195272353544</v>
      </c>
    </row>
    <row r="13" spans="1:14" s="8" customFormat="1" ht="15" customHeight="1">
      <c r="A13" s="24" t="s">
        <v>74</v>
      </c>
      <c r="B13" s="3">
        <v>8.3000000000000007</v>
      </c>
      <c r="C13" s="4">
        <v>736</v>
      </c>
      <c r="D13" s="11" t="s">
        <v>1</v>
      </c>
      <c r="E13" s="14" t="s">
        <v>0</v>
      </c>
      <c r="F13" s="4">
        <v>232</v>
      </c>
      <c r="G13" s="21">
        <v>3.7999999999999999E-2</v>
      </c>
      <c r="H13" s="4">
        <v>119000</v>
      </c>
      <c r="I13" s="7">
        <v>219000</v>
      </c>
      <c r="J13" s="23">
        <v>99.75</v>
      </c>
      <c r="K13" s="3">
        <v>2015</v>
      </c>
      <c r="L13" s="4">
        <v>1050.7315068493151</v>
      </c>
      <c r="M13" s="4">
        <v>729000</v>
      </c>
      <c r="N13" s="40">
        <f t="shared" si="0"/>
        <v>0.53635116598079557</v>
      </c>
    </row>
    <row r="14" spans="1:14" s="8" customFormat="1" ht="15" customHeight="1">
      <c r="A14" s="9"/>
      <c r="B14" s="3"/>
      <c r="C14" s="4"/>
      <c r="D14" s="11"/>
      <c r="E14" s="12"/>
      <c r="F14" s="4"/>
      <c r="G14" s="21"/>
      <c r="H14" s="4"/>
      <c r="I14" s="7"/>
      <c r="J14" s="23"/>
      <c r="K14" s="3"/>
      <c r="L14" s="4"/>
      <c r="M14" s="4"/>
    </row>
    <row r="15" spans="1:14" s="8" customFormat="1" ht="15" customHeight="1">
      <c r="A15" s="9"/>
      <c r="B15" s="3"/>
      <c r="C15" s="4"/>
      <c r="D15" s="11"/>
      <c r="E15" s="12"/>
      <c r="F15" s="4"/>
      <c r="G15" s="21"/>
      <c r="H15" s="4"/>
      <c r="I15" s="7"/>
      <c r="J15" s="23"/>
      <c r="K15" s="3"/>
      <c r="L15" s="4"/>
      <c r="M15" s="4"/>
    </row>
    <row r="16" spans="1:14" s="8" customFormat="1" ht="15" customHeight="1">
      <c r="A16" s="9"/>
      <c r="B16" s="3"/>
      <c r="C16" s="4"/>
      <c r="D16" s="11"/>
      <c r="E16" s="12"/>
      <c r="F16" s="4"/>
      <c r="G16" s="21"/>
      <c r="H16" s="4"/>
      <c r="I16" s="7"/>
      <c r="J16" s="23"/>
      <c r="K16" s="3"/>
      <c r="L16" s="4"/>
      <c r="M16" s="4"/>
    </row>
    <row r="17" spans="1:13" s="8" customFormat="1" ht="15" customHeight="1">
      <c r="A17" s="9"/>
      <c r="B17" s="3"/>
      <c r="C17" s="4"/>
      <c r="D17" s="16"/>
      <c r="E17" s="14"/>
      <c r="F17" s="4"/>
      <c r="G17" s="21"/>
      <c r="H17" s="4"/>
      <c r="I17" s="7"/>
      <c r="J17" s="23"/>
      <c r="K17" s="3"/>
      <c r="L17" s="4"/>
      <c r="M17" s="4"/>
    </row>
    <row r="18" spans="1:13" s="8" customFormat="1" ht="15" customHeight="1">
      <c r="A18" s="9"/>
      <c r="B18" s="3"/>
      <c r="C18" s="4"/>
      <c r="D18" s="11"/>
      <c r="E18" s="12"/>
      <c r="F18" s="4"/>
      <c r="G18" s="21"/>
      <c r="H18" s="4"/>
      <c r="I18" s="7"/>
      <c r="J18" s="23"/>
      <c r="K18" s="3"/>
      <c r="L18" s="4"/>
      <c r="M18" s="4"/>
    </row>
    <row r="19" spans="1:13" s="8" customFormat="1" ht="15" customHeight="1">
      <c r="A19" s="9"/>
      <c r="B19" s="3"/>
      <c r="C19" s="4"/>
      <c r="D19" s="11"/>
      <c r="E19" s="12"/>
      <c r="F19" s="4"/>
      <c r="G19" s="21"/>
      <c r="H19" s="4"/>
      <c r="I19" s="7"/>
      <c r="J19" s="23"/>
      <c r="K19" s="3"/>
      <c r="L19" s="4"/>
      <c r="M19" s="4"/>
    </row>
    <row r="20" spans="1:13" s="8" customFormat="1" ht="15" customHeight="1">
      <c r="A20" s="9"/>
      <c r="B20" s="3"/>
      <c r="C20" s="4"/>
      <c r="D20" s="11"/>
      <c r="E20" s="12"/>
      <c r="F20" s="4"/>
      <c r="G20" s="21"/>
      <c r="H20" s="4"/>
      <c r="I20" s="7"/>
      <c r="J20" s="23"/>
      <c r="K20" s="3"/>
      <c r="L20" s="4"/>
      <c r="M20" s="4"/>
    </row>
    <row r="21" spans="1:13" s="8" customFormat="1" ht="15" customHeight="1">
      <c r="A21" s="9"/>
      <c r="B21" s="3"/>
      <c r="C21" s="4"/>
      <c r="D21" s="11"/>
      <c r="E21" s="12"/>
      <c r="F21" s="4"/>
      <c r="G21" s="21"/>
      <c r="H21" s="4"/>
      <c r="I21" s="7"/>
      <c r="J21" s="23"/>
      <c r="K21" s="3"/>
      <c r="L21" s="4"/>
      <c r="M21" s="4"/>
    </row>
    <row r="22" spans="1:13" s="8" customFormat="1" ht="15" customHeight="1">
      <c r="A22" s="9"/>
      <c r="B22" s="3"/>
      <c r="C22" s="4"/>
      <c r="D22" s="11"/>
      <c r="E22" s="12"/>
      <c r="F22" s="4"/>
      <c r="G22" s="21"/>
      <c r="H22" s="4"/>
      <c r="I22" s="7"/>
      <c r="J22" s="23"/>
      <c r="K22" s="3"/>
      <c r="L22" s="4"/>
      <c r="M22" s="4"/>
    </row>
    <row r="23" spans="1:13" s="8" customFormat="1" ht="15" customHeight="1">
      <c r="A23" s="9"/>
      <c r="B23" s="3"/>
      <c r="C23" s="4"/>
      <c r="D23" s="14"/>
      <c r="E23" s="10"/>
      <c r="F23" s="4"/>
      <c r="G23" s="21"/>
      <c r="H23" s="4"/>
      <c r="I23" s="7"/>
      <c r="J23" s="23"/>
      <c r="K23" s="3"/>
      <c r="L23" s="4"/>
      <c r="M23" s="4"/>
    </row>
    <row r="24" spans="1:13" s="8" customFormat="1" ht="15" customHeight="1">
      <c r="A24" s="9"/>
      <c r="B24" s="3"/>
      <c r="C24" s="4"/>
      <c r="D24" s="11"/>
      <c r="E24" s="14"/>
      <c r="F24" s="4"/>
      <c r="G24" s="21"/>
      <c r="H24" s="4"/>
      <c r="I24" s="7"/>
      <c r="J24" s="23"/>
      <c r="K24" s="3"/>
      <c r="L24" s="4"/>
      <c r="M24" s="4"/>
    </row>
    <row r="25" spans="1:13" s="8" customFormat="1" ht="15" customHeight="1">
      <c r="A25" s="9"/>
      <c r="B25" s="3"/>
      <c r="C25" s="4"/>
      <c r="D25" s="14"/>
      <c r="E25" s="10"/>
      <c r="F25" s="4"/>
      <c r="G25" s="21"/>
      <c r="H25" s="4"/>
      <c r="I25" s="7"/>
      <c r="J25" s="23"/>
      <c r="K25" s="3"/>
      <c r="L25" s="4"/>
      <c r="M25" s="4"/>
    </row>
    <row r="26" spans="1:13" s="8" customFormat="1" ht="15" customHeight="1">
      <c r="A26" s="9"/>
      <c r="B26" s="3"/>
      <c r="C26" s="4"/>
      <c r="D26" s="11"/>
      <c r="E26" s="14"/>
      <c r="F26" s="4"/>
      <c r="G26" s="21"/>
      <c r="H26" s="4"/>
      <c r="I26" s="7"/>
      <c r="J26" s="23"/>
      <c r="K26" s="3"/>
      <c r="L26" s="4"/>
      <c r="M26" s="4"/>
    </row>
    <row r="27" spans="1:13" s="8" customFormat="1" ht="15" customHeight="1">
      <c r="A27" s="9"/>
      <c r="B27" s="3"/>
      <c r="C27" s="4"/>
      <c r="D27" s="16"/>
      <c r="E27" s="14"/>
      <c r="F27" s="4"/>
      <c r="G27" s="21"/>
      <c r="H27" s="4"/>
      <c r="I27" s="7"/>
      <c r="J27" s="23"/>
      <c r="K27" s="3"/>
      <c r="L27" s="4"/>
      <c r="M27" s="4"/>
    </row>
    <row r="28" spans="1:13" s="8" customFormat="1" ht="15" customHeight="1">
      <c r="A28" s="9"/>
      <c r="B28" s="3"/>
      <c r="C28" s="4"/>
      <c r="D28" s="11"/>
      <c r="E28" s="12"/>
      <c r="F28" s="4"/>
      <c r="G28" s="21"/>
      <c r="H28" s="4"/>
      <c r="I28" s="7"/>
      <c r="J28" s="23"/>
      <c r="K28" s="3"/>
      <c r="L28" s="4"/>
      <c r="M28" s="4"/>
    </row>
    <row r="29" spans="1:13" s="8" customFormat="1" ht="15" customHeight="1">
      <c r="A29" s="9"/>
      <c r="B29" s="3"/>
      <c r="C29" s="4"/>
      <c r="D29" s="13"/>
      <c r="E29" s="14"/>
      <c r="F29" s="4"/>
      <c r="G29" s="21"/>
      <c r="H29" s="4"/>
      <c r="I29" s="7"/>
      <c r="J29" s="23"/>
      <c r="K29" s="3"/>
      <c r="L29" s="4"/>
      <c r="M29" s="4"/>
    </row>
    <row r="30" spans="1:13" s="8" customFormat="1" ht="15" customHeight="1">
      <c r="A30" s="9"/>
      <c r="B30" s="3"/>
      <c r="C30" s="4"/>
      <c r="D30" s="10"/>
      <c r="E30" s="10"/>
      <c r="F30" s="4"/>
      <c r="G30" s="21"/>
      <c r="H30" s="4"/>
      <c r="I30" s="7"/>
      <c r="J30" s="23"/>
      <c r="K30" s="3"/>
      <c r="L30" s="4"/>
      <c r="M30" s="4"/>
    </row>
    <row r="31" spans="1:13" s="8" customFormat="1" ht="15" customHeight="1">
      <c r="A31" s="9"/>
      <c r="B31" s="3"/>
      <c r="C31" s="4"/>
      <c r="D31" s="14"/>
      <c r="E31" s="10"/>
      <c r="F31" s="4"/>
      <c r="G31" s="21"/>
      <c r="H31" s="4"/>
      <c r="I31" s="7"/>
      <c r="J31" s="23"/>
      <c r="K31" s="3"/>
      <c r="L31" s="4"/>
      <c r="M31" s="4"/>
    </row>
    <row r="32" spans="1:13" s="8" customFormat="1" ht="15" customHeight="1">
      <c r="A32" s="9"/>
      <c r="B32" s="3"/>
      <c r="C32" s="4"/>
      <c r="D32" s="14"/>
      <c r="E32" s="10"/>
      <c r="F32" s="4"/>
      <c r="G32" s="21"/>
      <c r="H32" s="4"/>
      <c r="I32" s="7"/>
      <c r="J32" s="23"/>
      <c r="K32" s="3"/>
      <c r="L32" s="4"/>
      <c r="M32" s="4"/>
    </row>
    <row r="33" spans="1:13" s="8" customFormat="1" ht="15" customHeight="1">
      <c r="A33" s="9"/>
      <c r="B33" s="3"/>
      <c r="C33" s="4"/>
      <c r="D33" s="10"/>
      <c r="E33" s="10"/>
      <c r="F33" s="4"/>
      <c r="G33" s="21"/>
      <c r="H33" s="4"/>
      <c r="I33" s="7"/>
      <c r="J33" s="23"/>
      <c r="K33" s="3"/>
      <c r="L33" s="4"/>
      <c r="M33" s="4"/>
    </row>
    <row r="34" spans="1:13" s="8" customFormat="1" ht="15" customHeight="1">
      <c r="A34" s="9"/>
      <c r="B34" s="3"/>
      <c r="C34" s="4"/>
      <c r="D34" s="11"/>
      <c r="E34" s="10"/>
      <c r="F34" s="4"/>
      <c r="G34" s="21"/>
      <c r="H34" s="4"/>
      <c r="I34" s="7"/>
      <c r="J34" s="23"/>
      <c r="K34" s="3"/>
      <c r="L34" s="4"/>
      <c r="M34" s="4"/>
    </row>
    <row r="35" spans="1:13" s="8" customFormat="1" ht="15" customHeight="1">
      <c r="A35" s="9"/>
      <c r="B35" s="3"/>
      <c r="C35" s="4"/>
      <c r="D35" s="11"/>
      <c r="E35" s="12"/>
      <c r="F35" s="4"/>
      <c r="G35" s="21"/>
      <c r="H35" s="4"/>
      <c r="I35" s="7"/>
      <c r="J35" s="23"/>
      <c r="K35" s="3"/>
      <c r="L35" s="4"/>
      <c r="M35" s="4"/>
    </row>
    <row r="36" spans="1:13" s="8" customFormat="1" ht="15" customHeight="1">
      <c r="A36" s="9"/>
      <c r="B36" s="3"/>
      <c r="C36" s="4"/>
      <c r="D36" s="10"/>
      <c r="E36" s="10"/>
      <c r="F36" s="4"/>
      <c r="G36" s="21"/>
      <c r="H36" s="4"/>
      <c r="I36" s="7"/>
      <c r="J36" s="23"/>
      <c r="K36" s="3"/>
      <c r="L36" s="4"/>
      <c r="M36" s="4"/>
    </row>
    <row r="37" spans="1:13" s="8" customFormat="1" ht="15" customHeight="1">
      <c r="A37" s="9"/>
      <c r="B37" s="3"/>
      <c r="C37" s="4"/>
      <c r="D37" s="10"/>
      <c r="E37" s="10"/>
      <c r="F37" s="4"/>
      <c r="G37" s="21"/>
      <c r="H37" s="4"/>
      <c r="I37" s="7"/>
      <c r="J37" s="23"/>
      <c r="K37" s="3"/>
      <c r="L37" s="4"/>
      <c r="M37" s="4"/>
    </row>
    <row r="38" spans="1:13" s="8" customFormat="1" ht="15" customHeight="1">
      <c r="A38" s="9"/>
      <c r="B38" s="3"/>
      <c r="C38" s="4"/>
      <c r="D38" s="11"/>
      <c r="E38" s="14"/>
      <c r="F38" s="4"/>
      <c r="G38" s="21"/>
      <c r="H38" s="4"/>
      <c r="I38" s="7"/>
      <c r="J38" s="23"/>
      <c r="K38" s="3"/>
      <c r="L38" s="4"/>
      <c r="M38" s="4"/>
    </row>
    <row r="39" spans="1:13" s="8" customFormat="1" ht="15" customHeight="1">
      <c r="A39" s="9"/>
      <c r="B39" s="3"/>
      <c r="C39" s="4"/>
      <c r="D39" s="11"/>
      <c r="E39" s="14"/>
      <c r="F39" s="4"/>
      <c r="G39" s="21"/>
      <c r="H39" s="4"/>
      <c r="I39" s="7"/>
      <c r="J39" s="23"/>
      <c r="K39" s="3"/>
      <c r="L39" s="4"/>
      <c r="M39" s="4"/>
    </row>
    <row r="40" spans="1:13" s="8" customFormat="1" ht="15" customHeight="1">
      <c r="A40" s="9"/>
      <c r="B40" s="3"/>
      <c r="C40" s="4"/>
      <c r="D40" s="11"/>
      <c r="E40" s="14"/>
      <c r="F40" s="4"/>
      <c r="G40" s="21"/>
      <c r="H40" s="4"/>
      <c r="I40" s="7"/>
      <c r="J40" s="23"/>
      <c r="K40" s="3"/>
      <c r="L40" s="4"/>
      <c r="M40" s="4"/>
    </row>
    <row r="41" spans="1:13" s="8" customFormat="1" ht="15" customHeight="1">
      <c r="A41" s="9"/>
      <c r="B41" s="3"/>
      <c r="C41" s="4"/>
      <c r="D41" s="11"/>
      <c r="E41" s="14"/>
      <c r="F41" s="4"/>
      <c r="G41" s="21"/>
      <c r="H41" s="4"/>
      <c r="I41" s="7"/>
      <c r="J41" s="23"/>
      <c r="K41" s="3"/>
      <c r="L41" s="4"/>
      <c r="M41" s="4"/>
    </row>
    <row r="42" spans="1:13" s="8" customFormat="1" ht="15" customHeight="1">
      <c r="A42" s="9"/>
      <c r="B42" s="3"/>
      <c r="C42" s="4"/>
      <c r="D42" s="11"/>
      <c r="E42" s="14"/>
      <c r="F42" s="4"/>
      <c r="G42" s="21"/>
      <c r="H42" s="4"/>
      <c r="I42" s="7"/>
      <c r="J42" s="23"/>
      <c r="K42" s="3"/>
      <c r="L42" s="4"/>
      <c r="M42" s="4"/>
    </row>
    <row r="43" spans="1:13" s="8" customFormat="1" ht="15" customHeight="1">
      <c r="A43" s="9"/>
      <c r="B43" s="3"/>
      <c r="C43" s="4"/>
      <c r="D43" s="11"/>
      <c r="E43" s="12"/>
      <c r="F43" s="4"/>
      <c r="G43" s="21"/>
      <c r="H43" s="4"/>
      <c r="I43" s="7"/>
      <c r="J43" s="23"/>
      <c r="K43" s="3"/>
      <c r="L43" s="4"/>
      <c r="M43" s="4"/>
    </row>
    <row r="44" spans="1:13" s="8" customFormat="1" ht="15" customHeight="1">
      <c r="A44" s="9"/>
      <c r="B44" s="3"/>
      <c r="C44" s="4"/>
      <c r="D44" s="13"/>
      <c r="E44" s="14"/>
      <c r="F44" s="4"/>
      <c r="G44" s="21"/>
      <c r="H44" s="4"/>
      <c r="I44" s="7"/>
      <c r="J44" s="23"/>
      <c r="K44" s="3"/>
      <c r="L44" s="4"/>
      <c r="M44" s="4"/>
    </row>
    <row r="45" spans="1:13" s="8" customFormat="1" ht="15" customHeight="1">
      <c r="A45" s="9"/>
      <c r="B45" s="3"/>
      <c r="C45" s="4"/>
      <c r="D45" s="13"/>
      <c r="E45" s="14"/>
      <c r="F45" s="4"/>
      <c r="G45" s="21"/>
      <c r="H45" s="4"/>
      <c r="I45" s="7"/>
      <c r="J45" s="23"/>
      <c r="K45" s="3"/>
      <c r="L45" s="4"/>
      <c r="M45" s="4"/>
    </row>
    <row r="46" spans="1:13" s="8" customFormat="1" ht="15" customHeight="1">
      <c r="A46" s="9"/>
      <c r="B46" s="3"/>
      <c r="C46" s="4"/>
      <c r="D46" s="13"/>
      <c r="E46" s="14"/>
      <c r="F46" s="4"/>
      <c r="G46" s="21"/>
      <c r="H46" s="4"/>
      <c r="I46" s="7"/>
      <c r="J46" s="23"/>
      <c r="K46" s="3"/>
      <c r="L46" s="4"/>
      <c r="M46" s="4"/>
    </row>
    <row r="47" spans="1:13" s="8" customFormat="1" ht="15" customHeight="1">
      <c r="A47" s="9"/>
      <c r="B47" s="3"/>
      <c r="C47" s="4"/>
      <c r="D47" s="15"/>
      <c r="E47" s="15"/>
      <c r="F47" s="4"/>
      <c r="G47" s="21"/>
      <c r="H47" s="4"/>
      <c r="I47" s="7"/>
      <c r="J47" s="23"/>
      <c r="K47" s="3"/>
      <c r="L47" s="4"/>
      <c r="M47" s="4"/>
    </row>
    <row r="48" spans="1:13" s="8" customFormat="1" ht="15" customHeight="1">
      <c r="A48" s="9"/>
      <c r="B48" s="3"/>
      <c r="C48" s="4"/>
      <c r="D48" s="10"/>
      <c r="E48" s="10"/>
      <c r="F48" s="4"/>
      <c r="G48" s="21"/>
      <c r="H48" s="4"/>
      <c r="I48" s="7"/>
      <c r="J48" s="23"/>
      <c r="K48" s="3"/>
      <c r="L48" s="4"/>
      <c r="M48" s="4"/>
    </row>
    <row r="49" spans="1:13" s="8" customFormat="1" ht="15" customHeight="1">
      <c r="A49" s="9"/>
      <c r="B49" s="3"/>
      <c r="C49" s="4"/>
      <c r="D49" s="11"/>
      <c r="E49" s="14"/>
      <c r="F49" s="4"/>
      <c r="G49" s="21"/>
      <c r="H49" s="4"/>
      <c r="I49" s="7"/>
      <c r="J49" s="23"/>
      <c r="K49" s="3"/>
      <c r="L49" s="4"/>
      <c r="M49" s="4"/>
    </row>
    <row r="50" spans="1:13" s="8" customFormat="1" ht="15" customHeight="1">
      <c r="A50" s="9"/>
      <c r="B50" s="3"/>
      <c r="C50" s="4"/>
      <c r="D50" s="11"/>
      <c r="E50" s="14"/>
      <c r="F50" s="4"/>
      <c r="G50" s="21"/>
      <c r="H50" s="4"/>
      <c r="I50" s="7"/>
      <c r="J50" s="23"/>
      <c r="K50" s="3"/>
      <c r="L50" s="4"/>
      <c r="M50" s="4"/>
    </row>
    <row r="51" spans="1:13" s="8" customFormat="1" ht="15" customHeight="1">
      <c r="A51" s="9"/>
      <c r="B51" s="3"/>
      <c r="C51" s="4"/>
      <c r="D51" s="11"/>
      <c r="E51" s="14"/>
      <c r="F51" s="4"/>
      <c r="G51" s="21"/>
      <c r="H51" s="4"/>
      <c r="I51" s="7"/>
      <c r="J51" s="23"/>
      <c r="K51" s="3"/>
      <c r="L51" s="4"/>
      <c r="M51" s="4"/>
    </row>
    <row r="52" spans="1:13" s="8" customFormat="1" ht="15" customHeight="1">
      <c r="A52" s="9"/>
      <c r="B52" s="3"/>
      <c r="C52" s="4"/>
      <c r="D52" s="11"/>
      <c r="E52" s="14"/>
      <c r="F52" s="4"/>
      <c r="G52" s="21"/>
      <c r="H52" s="4"/>
      <c r="I52" s="7"/>
      <c r="J52" s="23"/>
      <c r="K52" s="3"/>
      <c r="L52" s="4"/>
      <c r="M52" s="4"/>
    </row>
    <row r="53" spans="1:13" s="8" customFormat="1" ht="15" customHeight="1">
      <c r="A53" s="9"/>
      <c r="B53" s="3"/>
      <c r="C53" s="4"/>
      <c r="D53" s="10"/>
      <c r="E53" s="10"/>
      <c r="F53" s="4"/>
      <c r="G53" s="21"/>
      <c r="H53" s="4"/>
      <c r="I53" s="7"/>
      <c r="J53" s="23"/>
      <c r="K53" s="3"/>
      <c r="L53" s="4"/>
      <c r="M53" s="4"/>
    </row>
    <row r="54" spans="1:13" s="8" customFormat="1" ht="15" customHeight="1">
      <c r="A54" s="9"/>
      <c r="B54" s="3"/>
      <c r="C54" s="4"/>
      <c r="D54" s="11"/>
      <c r="E54" s="14"/>
      <c r="F54" s="4"/>
      <c r="G54" s="21"/>
      <c r="H54" s="4"/>
      <c r="I54" s="7"/>
      <c r="J54" s="23"/>
      <c r="K54" s="3"/>
      <c r="L54" s="4"/>
      <c r="M54" s="4"/>
    </row>
    <row r="55" spans="1:13" s="8" customFormat="1" ht="15" customHeight="1">
      <c r="A55" s="9"/>
      <c r="B55" s="3"/>
      <c r="C55" s="4"/>
      <c r="D55" s="11"/>
      <c r="E55" s="14"/>
      <c r="F55" s="4"/>
      <c r="G55" s="21"/>
      <c r="H55" s="4"/>
      <c r="I55" s="7"/>
      <c r="J55" s="23"/>
      <c r="K55" s="3"/>
      <c r="L55" s="4"/>
      <c r="M55" s="4"/>
    </row>
    <row r="56" spans="1:13" s="8" customFormat="1" ht="15" customHeight="1">
      <c r="A56" s="9"/>
      <c r="B56" s="3"/>
      <c r="C56" s="4"/>
      <c r="D56" s="11"/>
      <c r="E56" s="14"/>
      <c r="F56" s="4"/>
      <c r="G56" s="21"/>
      <c r="H56" s="4"/>
      <c r="I56" s="7"/>
      <c r="J56" s="23"/>
      <c r="K56" s="3"/>
      <c r="L56" s="4"/>
      <c r="M56" s="4"/>
    </row>
    <row r="57" spans="1:13" s="8" customFormat="1" ht="15" customHeight="1">
      <c r="A57" s="9"/>
      <c r="B57" s="3"/>
      <c r="C57" s="4"/>
      <c r="D57" s="11"/>
      <c r="E57" s="14"/>
      <c r="F57" s="4"/>
      <c r="G57" s="21"/>
      <c r="H57" s="4"/>
      <c r="I57" s="7"/>
      <c r="J57" s="23"/>
      <c r="K57" s="3"/>
      <c r="L57" s="4"/>
      <c r="M57" s="4"/>
    </row>
    <row r="58" spans="1:13" s="8" customFormat="1" ht="15" customHeight="1">
      <c r="A58" s="9"/>
      <c r="B58" s="3"/>
      <c r="C58" s="4"/>
      <c r="D58" s="11"/>
      <c r="E58" s="12"/>
      <c r="F58" s="4"/>
      <c r="G58" s="21"/>
      <c r="H58" s="4"/>
      <c r="I58" s="7"/>
      <c r="J58" s="23"/>
      <c r="K58" s="3"/>
      <c r="L58" s="4"/>
      <c r="M58" s="4"/>
    </row>
    <row r="59" spans="1:13" s="8" customFormat="1" ht="15" customHeight="1">
      <c r="A59" s="9"/>
      <c r="B59" s="3"/>
      <c r="C59" s="4"/>
      <c r="D59" s="13"/>
      <c r="E59" s="14"/>
      <c r="F59" s="4"/>
      <c r="G59" s="21"/>
      <c r="H59" s="4"/>
      <c r="I59" s="7"/>
      <c r="J59" s="23"/>
      <c r="K59" s="3"/>
      <c r="L59" s="4"/>
      <c r="M59" s="4"/>
    </row>
    <row r="60" spans="1:13" ht="15" customHeight="1">
      <c r="G60" s="6"/>
    </row>
    <row r="61" spans="1:13" ht="15" customHeight="1">
      <c r="G61" s="6"/>
    </row>
    <row r="62" spans="1:13" ht="15" customHeight="1">
      <c r="G62" s="6"/>
    </row>
    <row r="63" spans="1:13" ht="15" customHeight="1">
      <c r="G63" s="6"/>
    </row>
    <row r="64" spans="1:13" ht="15" customHeight="1">
      <c r="G64" s="6"/>
    </row>
    <row r="65" spans="7:7" ht="15" customHeight="1">
      <c r="G65" s="6"/>
    </row>
    <row r="66" spans="7:7" ht="15" customHeight="1">
      <c r="G66" s="6"/>
    </row>
    <row r="67" spans="7:7" ht="15" customHeight="1">
      <c r="G67" s="6"/>
    </row>
    <row r="68" spans="7:7" ht="15" customHeight="1">
      <c r="G68" s="6"/>
    </row>
    <row r="69" spans="7:7" ht="15" customHeight="1">
      <c r="G69" s="6"/>
    </row>
    <row r="70" spans="7:7" ht="15" customHeight="1">
      <c r="G70" s="6"/>
    </row>
    <row r="71" spans="7:7" ht="15" customHeight="1">
      <c r="G71" s="6"/>
    </row>
    <row r="72" spans="7:7" ht="15" customHeight="1">
      <c r="G72" s="6"/>
    </row>
    <row r="73" spans="7:7" ht="15" customHeight="1">
      <c r="G73" s="6"/>
    </row>
    <row r="74" spans="7:7" ht="15" customHeight="1">
      <c r="G74" s="6"/>
    </row>
    <row r="75" spans="7:7" ht="15" customHeight="1">
      <c r="G75" s="6"/>
    </row>
  </sheetData>
  <sortState xmlns:xlrd2="http://schemas.microsoft.com/office/spreadsheetml/2017/richdata2" ref="A2:M75">
    <sortCondition ref="D2:D75"/>
  </sortState>
  <phoneticPr fontId="3" type="noConversion"/>
  <pageMargins left="0.70866141732283472" right="0.70866141732283472" top="0.74803149606299213" bottom="0.74803149606299213" header="0.31496062992125984" footer="0.31496062992125984"/>
  <pageSetup paperSize="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FAC6-EEF7-4433-A43D-CADDCD9860F9}">
  <dimension ref="A1:D13"/>
  <sheetViews>
    <sheetView showGridLines="0" zoomScale="80" workbookViewId="0">
      <selection activeCell="G7" sqref="G7"/>
    </sheetView>
  </sheetViews>
  <sheetFormatPr defaultRowHeight="15.5"/>
  <cols>
    <col min="2" max="3" width="17.15234375" bestFit="1" customWidth="1"/>
    <col min="4" max="4" width="9.921875" bestFit="1" customWidth="1"/>
  </cols>
  <sheetData>
    <row r="1" spans="1:4">
      <c r="A1" s="60" t="s">
        <v>126</v>
      </c>
      <c r="B1" s="60" t="s">
        <v>124</v>
      </c>
      <c r="C1" s="60" t="s">
        <v>125</v>
      </c>
      <c r="D1" s="60" t="s">
        <v>123</v>
      </c>
    </row>
    <row r="2" spans="1:4">
      <c r="A2" s="24" t="s">
        <v>63</v>
      </c>
      <c r="B2" s="59">
        <v>0.73319838584123465</v>
      </c>
      <c r="C2" s="59">
        <v>0.84193810676742875</v>
      </c>
      <c r="D2" s="59">
        <f t="shared" ref="D2:D13" si="0">Profitability</f>
        <v>0.55122950819672134</v>
      </c>
    </row>
    <row r="3" spans="1:4">
      <c r="A3" s="24" t="s">
        <v>64</v>
      </c>
      <c r="B3" s="59">
        <v>1</v>
      </c>
      <c r="C3" s="59">
        <v>0.75604613058841574</v>
      </c>
      <c r="D3" s="59">
        <f t="shared" si="0"/>
        <v>0.53682487725040917</v>
      </c>
    </row>
    <row r="4" spans="1:4">
      <c r="A4" s="24" t="s">
        <v>65</v>
      </c>
      <c r="B4" s="59">
        <v>0.77030739447614227</v>
      </c>
      <c r="C4" s="59">
        <v>1</v>
      </c>
      <c r="D4" s="59">
        <f t="shared" si="0"/>
        <v>0.59683794466403162</v>
      </c>
    </row>
    <row r="5" spans="1:4">
      <c r="A5" s="24" t="s">
        <v>66</v>
      </c>
      <c r="B5" s="59">
        <v>0.96026835263204957</v>
      </c>
      <c r="C5" s="59">
        <v>1</v>
      </c>
      <c r="D5" s="59">
        <f t="shared" si="0"/>
        <v>0.60297766749379655</v>
      </c>
    </row>
    <row r="6" spans="1:4">
      <c r="A6" s="24" t="s">
        <v>67</v>
      </c>
      <c r="B6" s="59">
        <v>0.75997263591393338</v>
      </c>
      <c r="C6" s="59">
        <v>0.81849348278714251</v>
      </c>
      <c r="D6" s="59">
        <f t="shared" si="0"/>
        <v>0.54602888086642598</v>
      </c>
    </row>
    <row r="7" spans="1:4">
      <c r="A7" s="24" t="s">
        <v>68</v>
      </c>
      <c r="B7" s="59">
        <v>0.74027724445698895</v>
      </c>
      <c r="C7" s="59">
        <v>0.94987341683950188</v>
      </c>
      <c r="D7" s="59">
        <f t="shared" si="0"/>
        <v>0.58519793459552494</v>
      </c>
    </row>
    <row r="8" spans="1:4">
      <c r="A8" s="24" t="s">
        <v>69</v>
      </c>
      <c r="B8" s="59">
        <v>1</v>
      </c>
      <c r="C8" s="59">
        <v>0.66903503082893789</v>
      </c>
      <c r="D8" s="59">
        <f t="shared" si="0"/>
        <v>0.5714285714285714</v>
      </c>
    </row>
    <row r="9" spans="1:4">
      <c r="A9" s="24" t="s">
        <v>70</v>
      </c>
      <c r="B9" s="59">
        <v>0.65100905535143605</v>
      </c>
      <c r="C9" s="59">
        <v>0.92235572789282338</v>
      </c>
      <c r="D9" s="59">
        <f t="shared" si="0"/>
        <v>0.52608695652173909</v>
      </c>
    </row>
    <row r="10" spans="1:4">
      <c r="A10" s="24" t="s">
        <v>71</v>
      </c>
      <c r="B10" s="59">
        <v>0.71800265045323275</v>
      </c>
      <c r="C10" s="59">
        <v>1</v>
      </c>
      <c r="D10" s="59">
        <f t="shared" si="0"/>
        <v>0.46889952153110048</v>
      </c>
    </row>
    <row r="11" spans="1:4">
      <c r="A11" s="24" t="s">
        <v>72</v>
      </c>
      <c r="B11" s="59">
        <v>0.80350574486189053</v>
      </c>
      <c r="C11" s="59">
        <v>1</v>
      </c>
      <c r="D11" s="59">
        <f t="shared" si="0"/>
        <v>0.49715909090909088</v>
      </c>
    </row>
    <row r="12" spans="1:4">
      <c r="A12" s="24" t="s">
        <v>73</v>
      </c>
      <c r="B12" s="59">
        <v>0.82362383487159452</v>
      </c>
      <c r="C12" s="59">
        <v>1</v>
      </c>
      <c r="D12" s="59">
        <f t="shared" si="0"/>
        <v>0.72970195272353544</v>
      </c>
    </row>
    <row r="13" spans="1:4">
      <c r="A13" s="24" t="s">
        <v>74</v>
      </c>
      <c r="B13" s="59">
        <v>0.76272184524226816</v>
      </c>
      <c r="C13" s="59">
        <v>0.74469326798103463</v>
      </c>
      <c r="D13" s="59">
        <f t="shared" si="0"/>
        <v>0.53635116598079557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workbookViewId="0">
      <selection activeCell="D10" sqref="D10"/>
    </sheetView>
  </sheetViews>
  <sheetFormatPr defaultRowHeight="15.5"/>
  <cols>
    <col min="1" max="1" width="16.921875" style="1" customWidth="1"/>
    <col min="2" max="2" width="15" customWidth="1"/>
    <col min="3" max="3" width="36.3828125" customWidth="1"/>
    <col min="4" max="4" width="40.4609375" customWidth="1"/>
  </cols>
  <sheetData>
    <row r="1" spans="1:4">
      <c r="A1" s="25"/>
      <c r="B1" s="25"/>
      <c r="C1" s="25"/>
      <c r="D1" t="s">
        <v>78</v>
      </c>
    </row>
    <row r="2" spans="1:4">
      <c r="A2" s="25"/>
      <c r="B2" s="25"/>
      <c r="C2" s="25"/>
      <c r="D2" s="25" t="s">
        <v>79</v>
      </c>
    </row>
    <row r="3" spans="1:4">
      <c r="A3" s="25"/>
      <c r="B3" s="25"/>
      <c r="C3" s="25"/>
      <c r="D3" s="25"/>
    </row>
    <row r="4" spans="1:4">
      <c r="A4" s="25"/>
      <c r="B4" s="25"/>
      <c r="C4" s="25"/>
      <c r="D4" s="25"/>
    </row>
    <row r="5" spans="1:4">
      <c r="A5" s="25"/>
      <c r="B5" s="25"/>
      <c r="C5" s="25"/>
      <c r="D5" s="25"/>
    </row>
    <row r="7" spans="1:4">
      <c r="A7" s="1" t="s">
        <v>5</v>
      </c>
    </row>
    <row r="10" spans="1:4">
      <c r="A10" s="1" t="s">
        <v>6</v>
      </c>
      <c r="B10" t="s">
        <v>7</v>
      </c>
    </row>
    <row r="13" spans="1:4">
      <c r="B13" s="18" t="s">
        <v>31</v>
      </c>
      <c r="C13" s="19" t="s">
        <v>32</v>
      </c>
      <c r="D13" s="19" t="s">
        <v>33</v>
      </c>
    </row>
    <row r="14" spans="1:4">
      <c r="B14" s="18"/>
      <c r="C14" s="19"/>
      <c r="D14" s="19"/>
    </row>
    <row r="15" spans="1:4">
      <c r="A15" s="1" t="s">
        <v>42</v>
      </c>
      <c r="B15" s="1" t="s">
        <v>52</v>
      </c>
      <c r="C15" t="s">
        <v>24</v>
      </c>
      <c r="D15" t="s">
        <v>77</v>
      </c>
    </row>
    <row r="16" spans="1:4">
      <c r="B16" s="1" t="s">
        <v>27</v>
      </c>
      <c r="C16" t="s">
        <v>28</v>
      </c>
    </row>
    <row r="17" spans="1:4">
      <c r="B17" s="1" t="s">
        <v>37</v>
      </c>
      <c r="C17" t="s">
        <v>8</v>
      </c>
      <c r="D17" t="s">
        <v>17</v>
      </c>
    </row>
    <row r="18" spans="1:4">
      <c r="B18" s="1"/>
      <c r="C18" t="s">
        <v>9</v>
      </c>
      <c r="D18" t="s">
        <v>12</v>
      </c>
    </row>
    <row r="19" spans="1:4">
      <c r="B19" s="1"/>
      <c r="C19" t="s">
        <v>4</v>
      </c>
      <c r="D19" t="s">
        <v>13</v>
      </c>
    </row>
    <row r="20" spans="1:4">
      <c r="B20" s="1"/>
      <c r="C20" t="s">
        <v>10</v>
      </c>
      <c r="D20" t="s">
        <v>14</v>
      </c>
    </row>
    <row r="21" spans="1:4">
      <c r="B21" s="1"/>
      <c r="C21" t="s">
        <v>11</v>
      </c>
      <c r="D21" t="s">
        <v>15</v>
      </c>
    </row>
    <row r="22" spans="1:4">
      <c r="B22" s="1"/>
      <c r="C22" t="s">
        <v>2</v>
      </c>
      <c r="D22" t="s">
        <v>16</v>
      </c>
    </row>
    <row r="23" spans="1:4">
      <c r="B23" s="1" t="s">
        <v>36</v>
      </c>
      <c r="C23" t="s">
        <v>18</v>
      </c>
      <c r="D23" t="s">
        <v>19</v>
      </c>
    </row>
    <row r="24" spans="1:4">
      <c r="B24" s="1"/>
      <c r="C24" t="s">
        <v>3</v>
      </c>
      <c r="D24" t="s">
        <v>20</v>
      </c>
    </row>
    <row r="25" spans="1:4">
      <c r="B25" s="1" t="s">
        <v>22</v>
      </c>
      <c r="C25" t="s">
        <v>23</v>
      </c>
      <c r="D25" t="s">
        <v>25</v>
      </c>
    </row>
    <row r="26" spans="1:4">
      <c r="B26" s="1" t="s">
        <v>35</v>
      </c>
      <c r="C26" t="s">
        <v>38</v>
      </c>
      <c r="D26" t="s">
        <v>39</v>
      </c>
    </row>
    <row r="27" spans="1:4">
      <c r="B27" s="1" t="s">
        <v>48</v>
      </c>
      <c r="C27" t="s">
        <v>59</v>
      </c>
      <c r="D27" t="s">
        <v>49</v>
      </c>
    </row>
    <row r="28" spans="1:4">
      <c r="B28" s="1" t="s">
        <v>55</v>
      </c>
      <c r="C28" t="s">
        <v>60</v>
      </c>
      <c r="D28" t="s">
        <v>77</v>
      </c>
    </row>
    <row r="29" spans="1:4">
      <c r="B29" s="1" t="s">
        <v>44</v>
      </c>
      <c r="C29" t="s">
        <v>46</v>
      </c>
    </row>
    <row r="30" spans="1:4">
      <c r="B30" s="1" t="s">
        <v>45</v>
      </c>
      <c r="C30" t="s">
        <v>57</v>
      </c>
    </row>
    <row r="32" spans="1:4">
      <c r="A32" s="1" t="s">
        <v>43</v>
      </c>
      <c r="B32" s="1" t="s">
        <v>21</v>
      </c>
      <c r="C32" t="s">
        <v>58</v>
      </c>
      <c r="D32" t="s">
        <v>47</v>
      </c>
    </row>
    <row r="33" spans="1:15">
      <c r="B33" s="1" t="s">
        <v>56</v>
      </c>
      <c r="C33" t="s">
        <v>61</v>
      </c>
      <c r="D33" t="s">
        <v>47</v>
      </c>
    </row>
    <row r="38" spans="1:15">
      <c r="A38" s="64" t="s">
        <v>80</v>
      </c>
      <c r="B38" s="64"/>
      <c r="C38" s="64"/>
      <c r="D38" s="64"/>
      <c r="E38" s="64"/>
      <c r="F38" s="64"/>
      <c r="G38" s="64"/>
      <c r="H38" s="64"/>
      <c r="I38" s="64"/>
      <c r="J38" s="64"/>
      <c r="K38" s="64"/>
      <c r="L38" s="64"/>
      <c r="M38" s="64"/>
      <c r="N38" s="64"/>
      <c r="O38" s="64"/>
    </row>
    <row r="39" spans="1:15">
      <c r="A39" s="64"/>
      <c r="B39" s="64"/>
      <c r="C39" s="64"/>
      <c r="D39" s="64"/>
      <c r="E39" s="64"/>
      <c r="F39" s="64"/>
      <c r="G39" s="64"/>
      <c r="H39" s="64"/>
      <c r="I39" s="64"/>
      <c r="J39" s="64"/>
      <c r="K39" s="64"/>
      <c r="L39" s="64"/>
      <c r="M39" s="64"/>
      <c r="N39" s="64"/>
      <c r="O39" s="64"/>
    </row>
    <row r="40" spans="1:15">
      <c r="A40" s="64"/>
      <c r="B40" s="64"/>
      <c r="C40" s="64"/>
      <c r="D40" s="64"/>
      <c r="E40" s="64"/>
      <c r="F40" s="64"/>
      <c r="G40" s="64"/>
      <c r="H40" s="64"/>
      <c r="I40" s="64"/>
      <c r="J40" s="64"/>
      <c r="K40" s="64"/>
      <c r="L40" s="64"/>
      <c r="M40" s="64"/>
      <c r="N40" s="64"/>
      <c r="O40" s="64"/>
    </row>
    <row r="41" spans="1:15">
      <c r="A41" s="64"/>
      <c r="B41" s="64"/>
      <c r="C41" s="64"/>
      <c r="D41" s="64"/>
      <c r="E41" s="64"/>
      <c r="F41" s="64"/>
      <c r="G41" s="64"/>
      <c r="H41" s="64"/>
      <c r="I41" s="64"/>
      <c r="J41" s="64"/>
      <c r="K41" s="64"/>
      <c r="L41" s="64"/>
      <c r="M41" s="64"/>
      <c r="N41" s="64"/>
      <c r="O41" s="64"/>
    </row>
    <row r="42" spans="1:15">
      <c r="A42" s="64"/>
      <c r="B42" s="64"/>
      <c r="C42" s="64"/>
      <c r="D42" s="64"/>
      <c r="E42" s="64"/>
      <c r="F42" s="64"/>
      <c r="G42" s="64"/>
      <c r="H42" s="64"/>
      <c r="I42" s="64"/>
      <c r="J42" s="64"/>
      <c r="K42" s="64"/>
      <c r="L42" s="64"/>
      <c r="M42" s="64"/>
      <c r="N42" s="64"/>
      <c r="O42" s="64"/>
    </row>
    <row r="43" spans="1:15">
      <c r="A43" s="64"/>
      <c r="B43" s="64"/>
      <c r="C43" s="64"/>
      <c r="D43" s="64"/>
      <c r="E43" s="64"/>
      <c r="F43" s="64"/>
      <c r="G43" s="64"/>
      <c r="H43" s="64"/>
      <c r="I43" s="64"/>
      <c r="J43" s="64"/>
      <c r="K43" s="64"/>
      <c r="L43" s="64"/>
      <c r="M43" s="64"/>
      <c r="N43" s="64"/>
      <c r="O43" s="64"/>
    </row>
  </sheetData>
  <mergeCells count="1">
    <mergeCell ref="A38:O43"/>
  </mergeCells>
  <phoneticPr fontId="3" type="noConversion"/>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Logic Sheet</vt:lpstr>
      <vt:lpstr>Data for Model 2</vt:lpstr>
      <vt:lpstr>Data for Model 1</vt:lpstr>
      <vt:lpstr>Raw Data</vt:lpstr>
      <vt:lpstr>Probability-Efficiency Matrix</vt:lpstr>
      <vt:lpstr>Notes</vt:lpstr>
      <vt:lpstr>Area</vt:lpstr>
      <vt:lpstr>Expense</vt:lpstr>
      <vt:lpstr>Hours</vt:lpstr>
      <vt:lpstr>Model</vt:lpstr>
      <vt:lpstr>'Data for Model 1'!Print_Area</vt:lpstr>
      <vt:lpstr>'Data for Model 2'!Print_Area</vt:lpstr>
      <vt:lpstr>'Raw Data'!Print_Area</vt:lpstr>
      <vt:lpstr>'Data for Model 1'!Print_Titles</vt:lpstr>
      <vt:lpstr>'Data for Model 2'!Print_Titles</vt:lpstr>
      <vt:lpstr>'Raw Data'!Print_Titles</vt:lpstr>
      <vt:lpstr>Profitability</vt:lpstr>
      <vt:lpstr>Rent</vt:lpstr>
      <vt:lpstr>Sales</vt:lpstr>
      <vt:lpstr>SKU</vt:lpstr>
      <vt:lpstr>Spoilage</vt:lpstr>
      <vt:lpstr>Staff</vt:lpstr>
      <vt:lpstr>Store</vt:lpstr>
      <vt:lpstr>Transaction</vt:lpstr>
      <vt:lpstr>Type</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Saint Honore: Benchmarking Store-Level Performance Datasheet</dc:title>
  <dc:creator>Ronald Lau</dc:creator>
  <cp:keywords>Data envelopment analysis (DEA);Service operations;Performance measurement;Benchmarking;Industry best practices;Continuous improvement;Retail business and management</cp:keywords>
  <cp:lastModifiedBy>Ayush Gupta</cp:lastModifiedBy>
  <cp:lastPrinted>2022-04-13T08:23:01Z</cp:lastPrinted>
  <dcterms:created xsi:type="dcterms:W3CDTF">2022-04-11T10:12:11Z</dcterms:created>
  <dcterms:modified xsi:type="dcterms:W3CDTF">2023-08-05T06:16:55Z</dcterms:modified>
</cp:coreProperties>
</file>