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ta\Downloads\"/>
    </mc:Choice>
  </mc:AlternateContent>
  <xr:revisionPtr revIDLastSave="0" documentId="13_ncr:1_{BBDDB2A9-1187-4207-8738-705AA246680D}" xr6:coauthVersionLast="47" xr6:coauthVersionMax="47" xr10:uidLastSave="{00000000-0000-0000-0000-000000000000}"/>
  <bookViews>
    <workbookView xWindow="-108" yWindow="-108" windowWidth="23256" windowHeight="12456" xr2:uid="{A9E58F6F-B3B2-4DD9-9EFC-60BB0AC3018D}"/>
  </bookViews>
  <sheets>
    <sheet name="Processes Analysis" sheetId="1" r:id="rId1"/>
    <sheet name="Newsvendor model appl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P8" i="1"/>
  <c r="P29" i="1"/>
  <c r="P30" i="1"/>
  <c r="D38" i="1"/>
  <c r="I30" i="1"/>
  <c r="F17" i="1"/>
  <c r="G30" i="1"/>
  <c r="D30" i="1"/>
  <c r="D17" i="1"/>
  <c r="L7" i="1"/>
  <c r="J7" i="1"/>
  <c r="H7" i="1"/>
  <c r="D7" i="1"/>
  <c r="E8" i="2"/>
  <c r="E7" i="2"/>
  <c r="C28" i="2"/>
  <c r="C15" i="2"/>
  <c r="C14" i="2"/>
  <c r="D21" i="2" s="1"/>
  <c r="C8" i="2"/>
  <c r="C29" i="2" l="1"/>
  <c r="D22" i="2"/>
  <c r="D23" i="2" s="1"/>
  <c r="C27" i="2" s="1"/>
  <c r="C31" i="2" s="1"/>
  <c r="P3" i="1" s="1"/>
</calcChain>
</file>

<file path=xl/sharedStrings.xml><?xml version="1.0" encoding="utf-8"?>
<sst xmlns="http://schemas.openxmlformats.org/spreadsheetml/2006/main" count="93" uniqueCount="58">
  <si>
    <t>Process 1</t>
  </si>
  <si>
    <t>Cutting Stickers</t>
  </si>
  <si>
    <t>--------------------&gt;</t>
  </si>
  <si>
    <t>Paste Sticker</t>
  </si>
  <si>
    <t>Pack the Bottle</t>
  </si>
  <si>
    <t>Place in Goodie Bag</t>
  </si>
  <si>
    <t xml:space="preserve">Resource - 1 </t>
  </si>
  <si>
    <t>Unpacking the Bottles</t>
  </si>
  <si>
    <t>Remove Price Tag</t>
  </si>
  <si>
    <t>Process 2</t>
  </si>
  <si>
    <t xml:space="preserve">Resource - 2 </t>
  </si>
  <si>
    <t>Resource - 2</t>
  </si>
  <si>
    <t>Unpack &amp; Remove Price Tag</t>
  </si>
  <si>
    <t>Pre Booked Tickets</t>
  </si>
  <si>
    <t>Attendees from IIMT</t>
  </si>
  <si>
    <t>Other Attendees</t>
  </si>
  <si>
    <t>Cost of Tshirt</t>
  </si>
  <si>
    <t>Selling Price</t>
  </si>
  <si>
    <t>=</t>
  </si>
  <si>
    <t>Cost of Understocking</t>
  </si>
  <si>
    <t>Cost of Understocking + Cost of Overstocking</t>
  </si>
  <si>
    <t>Cost of Overstocking</t>
  </si>
  <si>
    <t>z value</t>
  </si>
  <si>
    <t>Alpha</t>
  </si>
  <si>
    <t>Mean Demand</t>
  </si>
  <si>
    <t>Probability of Show</t>
  </si>
  <si>
    <t>Quantity</t>
  </si>
  <si>
    <t>Flow unit</t>
  </si>
  <si>
    <t>Bottle</t>
  </si>
  <si>
    <t>Flow time(in s)</t>
  </si>
  <si>
    <t>Demand</t>
  </si>
  <si>
    <t>Bottleneck</t>
  </si>
  <si>
    <t>Add Resources to Cutting and pasteing by combining Unpacking with Price tag and Packing with placing in Goodie Bag</t>
  </si>
  <si>
    <t>Suggestion - process improvement</t>
  </si>
  <si>
    <t>--------------------------&gt;</t>
  </si>
  <si>
    <t>-----------------&gt;</t>
  </si>
  <si>
    <t>----------------&gt;</t>
  </si>
  <si>
    <t>Cycle time (in s)</t>
  </si>
  <si>
    <t>Utilization</t>
  </si>
  <si>
    <t>------------------------&gt;</t>
  </si>
  <si>
    <t>Reselling price (Post event) (Salvage Value)</t>
  </si>
  <si>
    <t>Problem Statement: Calculate the number of Tshirts to order for the event</t>
  </si>
  <si>
    <t>(All in ₹)</t>
  </si>
  <si>
    <t xml:space="preserve">Optimal Service Level  (Q*)              </t>
  </si>
  <si>
    <t>(For 95% confidence level)</t>
  </si>
  <si>
    <t>Units</t>
  </si>
  <si>
    <t>Probability of No-show</t>
  </si>
  <si>
    <t>(Estimates)</t>
  </si>
  <si>
    <t>Pack and place the Bottle in Goodie Bag</t>
  </si>
  <si>
    <t>Time - 30s per bottle</t>
  </si>
  <si>
    <t>Time - 15s per bottle</t>
  </si>
  <si>
    <t>Time - 5s per bottle</t>
  </si>
  <si>
    <t>Time - 10s per bottle</t>
  </si>
  <si>
    <t>Time - 4s per bottle</t>
  </si>
  <si>
    <t>Time - 20s per bottle</t>
  </si>
  <si>
    <t>Time - 14s per bottle</t>
  </si>
  <si>
    <t>Flow rate (bottles per hour)</t>
  </si>
  <si>
    <t xml:space="preserve">Capacity (bottles per hour)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</si>
</sst>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0" tint="-0.14999847407452621"/>
      </left>
      <right style="medium">
        <color theme="1"/>
      </right>
      <top style="medium">
        <color theme="1"/>
      </top>
      <bottom/>
      <diagonal/>
    </border>
    <border>
      <left style="medium">
        <color theme="0" tint="-0.14999847407452621"/>
      </left>
      <right style="medium">
        <color theme="1"/>
      </right>
      <top/>
      <bottom/>
      <diagonal/>
    </border>
    <border>
      <left style="medium">
        <color theme="0" tint="-0.14999847407452621"/>
      </left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9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quotePrefix="1" applyFont="1" applyBorder="1" applyAlignment="1">
      <alignment horizontal="center" vertical="center" textRotation="45" wrapText="1"/>
    </xf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9" fontId="0" fillId="0" borderId="11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9" fontId="0" fillId="0" borderId="12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4" xfId="0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vertical="center"/>
    </xf>
    <xf numFmtId="9" fontId="0" fillId="0" borderId="31" xfId="0" applyNumberFormat="1" applyBorder="1" applyAlignment="1">
      <alignment vertical="center"/>
    </xf>
    <xf numFmtId="9" fontId="0" fillId="0" borderId="32" xfId="0" applyNumberFormat="1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0" fillId="0" borderId="37" xfId="0" applyFont="1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0" fillId="0" borderId="36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F833-A242-4345-BE67-99D467C3BD17}">
  <dimension ref="A2:Q39"/>
  <sheetViews>
    <sheetView showGridLines="0" tabSelected="1" zoomScale="66" workbookViewId="0"/>
  </sheetViews>
  <sheetFormatPr defaultColWidth="14.88671875" defaultRowHeight="14.4" x14ac:dyDescent="0.3"/>
  <cols>
    <col min="1" max="1" width="5.6640625" style="3" customWidth="1"/>
    <col min="2" max="2" width="7.6640625" style="2" customWidth="1"/>
    <col min="3" max="3" width="30.21875" style="15" customWidth="1"/>
    <col min="4" max="4" width="24.109375" style="2" customWidth="1"/>
    <col min="5" max="5" width="28.77734375" style="15" customWidth="1"/>
    <col min="6" max="6" width="29.77734375" style="15" customWidth="1"/>
    <col min="7" max="7" width="27.6640625" style="15" customWidth="1"/>
    <col min="8" max="8" width="24.33203125" style="15" customWidth="1"/>
    <col min="9" max="9" width="22.44140625" style="2" customWidth="1"/>
    <col min="10" max="10" width="22.6640625" style="2" customWidth="1"/>
    <col min="11" max="11" width="28.5546875" style="2" customWidth="1"/>
    <col min="12" max="12" width="9.33203125" style="2" customWidth="1"/>
    <col min="13" max="13" width="7" style="2" customWidth="1"/>
    <col min="14" max="14" width="2.77734375" style="2" customWidth="1"/>
    <col min="15" max="15" width="18.33203125" style="2" customWidth="1"/>
    <col min="16" max="16" width="14.88671875" style="2"/>
    <col min="17" max="17" width="3.109375" style="2" customWidth="1"/>
    <col min="18" max="16384" width="14.88671875" style="2"/>
  </cols>
  <sheetData>
    <row r="2" spans="1:17" ht="15" thickBot="1" x14ac:dyDescent="0.35">
      <c r="B2" s="1" t="s">
        <v>0</v>
      </c>
      <c r="C2" s="1"/>
    </row>
    <row r="3" spans="1:17" x14ac:dyDescent="0.3">
      <c r="B3" s="4"/>
      <c r="C3" s="31"/>
      <c r="D3" s="5"/>
      <c r="E3" s="31"/>
      <c r="F3" s="31"/>
      <c r="G3" s="31"/>
      <c r="H3" s="31"/>
      <c r="I3" s="5"/>
      <c r="J3" s="5"/>
      <c r="K3" s="5"/>
      <c r="L3" s="5"/>
      <c r="M3" s="6"/>
      <c r="N3" s="8"/>
      <c r="O3" s="61" t="s">
        <v>30</v>
      </c>
      <c r="P3" s="78">
        <f>ROUNDUP('Newsvendor model application'!C31, 0)</f>
        <v>129</v>
      </c>
      <c r="Q3" s="8"/>
    </row>
    <row r="4" spans="1:17" s="16" customFormat="1" ht="27" customHeight="1" x14ac:dyDescent="0.3">
      <c r="A4" s="17"/>
      <c r="B4" s="18"/>
      <c r="C4" s="19" t="s">
        <v>1</v>
      </c>
      <c r="D4" s="19"/>
      <c r="E4" s="19"/>
      <c r="F4" s="20" t="s">
        <v>2</v>
      </c>
      <c r="G4" s="21" t="s">
        <v>3</v>
      </c>
      <c r="H4" s="20" t="s">
        <v>35</v>
      </c>
      <c r="I4" s="21" t="s">
        <v>4</v>
      </c>
      <c r="J4" s="20" t="s">
        <v>36</v>
      </c>
      <c r="K4" s="21" t="s">
        <v>5</v>
      </c>
      <c r="L4" s="22"/>
      <c r="M4" s="23"/>
      <c r="N4" s="26"/>
      <c r="O4" s="64" t="s">
        <v>27</v>
      </c>
      <c r="P4" s="79" t="s">
        <v>28</v>
      </c>
      <c r="Q4" s="22"/>
    </row>
    <row r="5" spans="1:17" x14ac:dyDescent="0.3">
      <c r="B5" s="7"/>
      <c r="C5" s="37" t="s">
        <v>6</v>
      </c>
      <c r="D5" s="37"/>
      <c r="E5" s="37"/>
      <c r="F5" s="28" t="s">
        <v>34</v>
      </c>
      <c r="G5" s="26" t="s">
        <v>6</v>
      </c>
      <c r="H5" s="26"/>
      <c r="I5" s="26" t="s">
        <v>6</v>
      </c>
      <c r="J5" s="8"/>
      <c r="K5" s="26" t="s">
        <v>6</v>
      </c>
      <c r="L5" s="8"/>
      <c r="M5" s="9"/>
      <c r="N5" s="8"/>
      <c r="O5" s="64" t="s">
        <v>37</v>
      </c>
      <c r="P5" s="80">
        <v>30</v>
      </c>
      <c r="Q5" s="8"/>
    </row>
    <row r="6" spans="1:17" x14ac:dyDescent="0.3">
      <c r="B6" s="7"/>
      <c r="C6" s="37" t="s">
        <v>49</v>
      </c>
      <c r="D6" s="37"/>
      <c r="E6" s="37"/>
      <c r="F6" s="28"/>
      <c r="G6" s="26" t="s">
        <v>49</v>
      </c>
      <c r="H6" s="26"/>
      <c r="I6" s="26" t="s">
        <v>50</v>
      </c>
      <c r="J6" s="8"/>
      <c r="K6" s="26" t="s">
        <v>51</v>
      </c>
      <c r="L6" s="8"/>
      <c r="M6" s="9"/>
      <c r="N6" s="8"/>
      <c r="O6" s="64" t="s">
        <v>56</v>
      </c>
      <c r="P6" s="80">
        <v>120</v>
      </c>
      <c r="Q6" s="8"/>
    </row>
    <row r="7" spans="1:17" x14ac:dyDescent="0.3">
      <c r="B7" s="7"/>
      <c r="C7" s="26" t="s">
        <v>57</v>
      </c>
      <c r="D7" s="30">
        <f>3600/30</f>
        <v>120</v>
      </c>
      <c r="E7" s="33"/>
      <c r="F7" s="28"/>
      <c r="G7" s="26" t="s">
        <v>57</v>
      </c>
      <c r="H7" s="36">
        <f>3600/30</f>
        <v>120</v>
      </c>
      <c r="I7" s="26" t="s">
        <v>57</v>
      </c>
      <c r="J7" s="30">
        <f>3600/15</f>
        <v>240</v>
      </c>
      <c r="K7" s="26" t="s">
        <v>57</v>
      </c>
      <c r="L7" s="30">
        <f>3600/5</f>
        <v>720</v>
      </c>
      <c r="M7" s="9"/>
      <c r="N7" s="8"/>
      <c r="O7" s="64" t="s">
        <v>29</v>
      </c>
      <c r="P7" s="80">
        <f>5+15+30+30</f>
        <v>80</v>
      </c>
      <c r="Q7" s="8"/>
    </row>
    <row r="8" spans="1:17" ht="15" thickBot="1" x14ac:dyDescent="0.35">
      <c r="B8" s="7"/>
      <c r="C8" s="32" t="s">
        <v>31</v>
      </c>
      <c r="D8" s="8"/>
      <c r="E8" s="26"/>
      <c r="F8" s="28"/>
      <c r="G8" s="32" t="s">
        <v>31</v>
      </c>
      <c r="I8" s="15"/>
      <c r="M8" s="9"/>
      <c r="N8" s="8"/>
      <c r="O8" s="65" t="s">
        <v>38</v>
      </c>
      <c r="P8" s="81">
        <f>129/120</f>
        <v>1.075</v>
      </c>
      <c r="Q8" s="8"/>
    </row>
    <row r="9" spans="1:17" x14ac:dyDescent="0.3">
      <c r="B9" s="7"/>
      <c r="C9" s="33"/>
      <c r="D9" s="10"/>
      <c r="E9" s="33"/>
      <c r="F9" s="28"/>
      <c r="G9" s="26"/>
      <c r="H9" s="26"/>
      <c r="I9" s="8"/>
      <c r="J9" s="8"/>
      <c r="K9" s="8"/>
      <c r="L9" s="8"/>
      <c r="M9" s="9"/>
      <c r="N9" s="8"/>
      <c r="Q9" s="8"/>
    </row>
    <row r="10" spans="1:17" x14ac:dyDescent="0.3">
      <c r="B10" s="7"/>
      <c r="C10" s="33"/>
      <c r="D10" s="10"/>
      <c r="E10" s="33"/>
      <c r="F10" s="28"/>
      <c r="G10" s="26"/>
      <c r="H10" s="26"/>
      <c r="I10" s="8"/>
      <c r="J10" s="8"/>
      <c r="K10" s="8"/>
      <c r="L10" s="8"/>
      <c r="M10" s="9"/>
      <c r="N10" s="8"/>
      <c r="O10" s="8"/>
      <c r="P10" s="8"/>
      <c r="Q10" s="8"/>
    </row>
    <row r="11" spans="1:17" x14ac:dyDescent="0.3">
      <c r="B11" s="7"/>
      <c r="C11" s="33"/>
      <c r="D11" s="10"/>
      <c r="E11" s="33"/>
      <c r="F11" s="28"/>
      <c r="G11" s="26"/>
      <c r="H11" s="26"/>
      <c r="I11" s="8"/>
      <c r="J11" s="8"/>
      <c r="K11" s="8"/>
      <c r="L11" s="8"/>
      <c r="M11" s="9"/>
    </row>
    <row r="12" spans="1:17" x14ac:dyDescent="0.3">
      <c r="B12" s="7"/>
      <c r="C12" s="26"/>
      <c r="D12" s="8"/>
      <c r="E12" s="26"/>
      <c r="F12" s="28"/>
      <c r="G12" s="26"/>
      <c r="H12" s="26"/>
      <c r="I12" s="8"/>
      <c r="J12" s="8"/>
      <c r="K12" s="8"/>
      <c r="L12" s="8"/>
      <c r="M12" s="9"/>
    </row>
    <row r="13" spans="1:17" s="15" customFormat="1" ht="33.6" customHeight="1" x14ac:dyDescent="0.3">
      <c r="A13" s="24"/>
      <c r="B13" s="25"/>
      <c r="C13" s="21" t="s">
        <v>7</v>
      </c>
      <c r="D13" s="20" t="s">
        <v>2</v>
      </c>
      <c r="E13" s="21" t="s">
        <v>8</v>
      </c>
      <c r="F13" s="28"/>
      <c r="G13" s="26"/>
      <c r="H13" s="26"/>
      <c r="I13" s="26"/>
      <c r="J13" s="26"/>
      <c r="K13" s="26"/>
      <c r="L13" s="26"/>
      <c r="M13" s="27"/>
    </row>
    <row r="14" spans="1:17" x14ac:dyDescent="0.3">
      <c r="B14" s="7"/>
      <c r="C14" s="26" t="s">
        <v>6</v>
      </c>
      <c r="D14" s="8"/>
      <c r="E14" s="26" t="s">
        <v>6</v>
      </c>
      <c r="F14" s="26"/>
      <c r="G14" s="26"/>
      <c r="H14" s="26"/>
      <c r="I14" s="8"/>
      <c r="J14" s="8"/>
      <c r="K14" s="8"/>
      <c r="L14" s="8"/>
      <c r="M14" s="9"/>
    </row>
    <row r="15" spans="1:17" x14ac:dyDescent="0.3">
      <c r="B15" s="7"/>
      <c r="C15" s="26" t="s">
        <v>52</v>
      </c>
      <c r="D15" s="8"/>
      <c r="E15" s="26" t="s">
        <v>53</v>
      </c>
      <c r="F15" s="26"/>
      <c r="G15" s="26"/>
      <c r="H15" s="26"/>
      <c r="I15" s="8"/>
      <c r="J15" s="8"/>
      <c r="K15" s="8"/>
      <c r="L15" s="8"/>
      <c r="M15" s="9"/>
    </row>
    <row r="16" spans="1:17" x14ac:dyDescent="0.3">
      <c r="B16" s="7"/>
      <c r="C16" s="26"/>
      <c r="D16" s="8"/>
      <c r="E16" s="26"/>
      <c r="F16" s="26"/>
      <c r="G16" s="26"/>
      <c r="H16" s="26"/>
      <c r="I16" s="8"/>
      <c r="J16" s="8"/>
      <c r="K16" s="8"/>
      <c r="L16" s="8"/>
      <c r="M16" s="9"/>
    </row>
    <row r="17" spans="1:17" x14ac:dyDescent="0.3">
      <c r="B17" s="7"/>
      <c r="C17" s="26" t="s">
        <v>57</v>
      </c>
      <c r="D17" s="30">
        <f>3600/10</f>
        <v>360</v>
      </c>
      <c r="E17" s="26" t="s">
        <v>57</v>
      </c>
      <c r="F17" s="36">
        <f>3600/4</f>
        <v>900</v>
      </c>
      <c r="G17" s="26"/>
      <c r="H17" s="26"/>
      <c r="I17" s="8"/>
      <c r="J17" s="8"/>
      <c r="K17" s="8"/>
      <c r="L17" s="8"/>
      <c r="M17" s="9"/>
    </row>
    <row r="18" spans="1:17" ht="15" thickBot="1" x14ac:dyDescent="0.35">
      <c r="A18" s="11"/>
      <c r="B18" s="12"/>
      <c r="C18" s="34"/>
      <c r="D18" s="13"/>
      <c r="E18" s="34"/>
      <c r="F18" s="34"/>
      <c r="G18" s="34"/>
      <c r="H18" s="34"/>
      <c r="I18" s="13"/>
      <c r="J18" s="13"/>
      <c r="K18" s="13"/>
      <c r="L18" s="13"/>
      <c r="M18" s="14"/>
    </row>
    <row r="22" spans="1:17" x14ac:dyDescent="0.3">
      <c r="B22" s="15" t="s">
        <v>33</v>
      </c>
    </row>
    <row r="23" spans="1:17" x14ac:dyDescent="0.3">
      <c r="B23" s="15" t="s">
        <v>32</v>
      </c>
    </row>
    <row r="24" spans="1:17" x14ac:dyDescent="0.3">
      <c r="B24" s="15"/>
    </row>
    <row r="25" spans="1:17" ht="15" thickBot="1" x14ac:dyDescent="0.35">
      <c r="B25" s="15" t="s">
        <v>9</v>
      </c>
    </row>
    <row r="26" spans="1:17" x14ac:dyDescent="0.3">
      <c r="B26" s="4"/>
      <c r="C26" s="31"/>
      <c r="D26" s="5"/>
      <c r="E26" s="31"/>
      <c r="F26" s="31"/>
      <c r="G26" s="31"/>
      <c r="H26" s="31"/>
      <c r="I26" s="5"/>
      <c r="J26" s="5"/>
      <c r="K26" s="5"/>
      <c r="L26" s="5"/>
      <c r="M26" s="6"/>
      <c r="O26" s="61" t="s">
        <v>27</v>
      </c>
      <c r="P26" s="82" t="s">
        <v>28</v>
      </c>
    </row>
    <row r="27" spans="1:17" s="15" customFormat="1" ht="43.2" customHeight="1" x14ac:dyDescent="0.3">
      <c r="A27" s="24"/>
      <c r="B27" s="25"/>
      <c r="C27" s="19" t="s">
        <v>1</v>
      </c>
      <c r="D27" s="19"/>
      <c r="E27" s="20" t="s">
        <v>2</v>
      </c>
      <c r="F27" s="21" t="s">
        <v>3</v>
      </c>
      <c r="G27" s="20" t="s">
        <v>2</v>
      </c>
      <c r="H27" s="21" t="s">
        <v>48</v>
      </c>
      <c r="I27" s="22"/>
      <c r="J27" s="26"/>
      <c r="K27" s="26"/>
      <c r="L27" s="26"/>
      <c r="M27" s="27"/>
      <c r="O27" s="64" t="s">
        <v>37</v>
      </c>
      <c r="P27" s="80">
        <v>20</v>
      </c>
    </row>
    <row r="28" spans="1:17" x14ac:dyDescent="0.3">
      <c r="B28" s="7"/>
      <c r="C28" s="26" t="s">
        <v>10</v>
      </c>
      <c r="D28" s="8"/>
      <c r="E28" s="28" t="s">
        <v>39</v>
      </c>
      <c r="F28" s="26" t="s">
        <v>11</v>
      </c>
      <c r="G28" s="26"/>
      <c r="H28" s="26" t="s">
        <v>6</v>
      </c>
      <c r="I28" s="8"/>
      <c r="J28" s="8"/>
      <c r="K28" s="8"/>
      <c r="L28" s="8"/>
      <c r="M28" s="9"/>
      <c r="N28" s="8"/>
      <c r="O28" s="64" t="s">
        <v>56</v>
      </c>
      <c r="P28" s="80">
        <v>180</v>
      </c>
      <c r="Q28" s="8"/>
    </row>
    <row r="29" spans="1:17" x14ac:dyDescent="0.3">
      <c r="B29" s="7"/>
      <c r="C29" s="26" t="s">
        <v>49</v>
      </c>
      <c r="D29" s="8"/>
      <c r="E29" s="28"/>
      <c r="F29" s="26" t="s">
        <v>49</v>
      </c>
      <c r="G29" s="26"/>
      <c r="H29" s="26" t="s">
        <v>54</v>
      </c>
      <c r="I29" s="8"/>
      <c r="J29" s="8"/>
      <c r="K29" s="8"/>
      <c r="L29" s="8"/>
      <c r="M29" s="9"/>
      <c r="N29" s="8"/>
      <c r="O29" s="64" t="s">
        <v>29</v>
      </c>
      <c r="P29" s="80">
        <f>30/2+30/2+20</f>
        <v>50</v>
      </c>
      <c r="Q29" s="8"/>
    </row>
    <row r="30" spans="1:17" ht="15" thickBot="1" x14ac:dyDescent="0.35">
      <c r="B30" s="7"/>
      <c r="C30" s="26" t="s">
        <v>57</v>
      </c>
      <c r="D30" s="30">
        <f>3600/30*2</f>
        <v>240</v>
      </c>
      <c r="E30" s="28"/>
      <c r="F30" s="26" t="s">
        <v>57</v>
      </c>
      <c r="G30" s="36">
        <f>3600/30*2</f>
        <v>240</v>
      </c>
      <c r="H30" s="26" t="s">
        <v>57</v>
      </c>
      <c r="I30" s="30">
        <f>3600/20</f>
        <v>180</v>
      </c>
      <c r="J30" s="8"/>
      <c r="K30" s="8"/>
      <c r="L30" s="8"/>
      <c r="M30" s="9"/>
      <c r="N30" s="8"/>
      <c r="O30" s="65" t="s">
        <v>38</v>
      </c>
      <c r="P30" s="81">
        <f>129/180</f>
        <v>0.71666666666666667</v>
      </c>
      <c r="Q30" s="8"/>
    </row>
    <row r="31" spans="1:17" x14ac:dyDescent="0.3">
      <c r="B31" s="7"/>
      <c r="C31" s="26"/>
      <c r="D31" s="8"/>
      <c r="E31" s="28"/>
      <c r="F31" s="26"/>
      <c r="G31" s="35"/>
      <c r="H31" s="32" t="s">
        <v>31</v>
      </c>
      <c r="I31" s="8"/>
      <c r="J31" s="8"/>
      <c r="K31" s="8"/>
      <c r="L31" s="8"/>
      <c r="M31" s="9"/>
      <c r="N31" s="8"/>
      <c r="O31" s="8"/>
      <c r="P31" s="8"/>
      <c r="Q31" s="8"/>
    </row>
    <row r="32" spans="1:17" x14ac:dyDescent="0.3">
      <c r="B32" s="7"/>
      <c r="C32" s="26"/>
      <c r="D32" s="8"/>
      <c r="E32" s="28"/>
      <c r="F32" s="26"/>
      <c r="G32" s="26"/>
      <c r="H32" s="26"/>
      <c r="I32" s="8"/>
      <c r="J32" s="8"/>
      <c r="K32" s="8"/>
      <c r="L32" s="8"/>
      <c r="M32" s="9"/>
      <c r="N32" s="8"/>
      <c r="Q32" s="8"/>
    </row>
    <row r="33" spans="1:17" x14ac:dyDescent="0.3">
      <c r="B33" s="7"/>
      <c r="C33" s="26"/>
      <c r="D33" s="8"/>
      <c r="E33" s="28"/>
      <c r="F33" s="26"/>
      <c r="G33" s="26"/>
      <c r="H33" s="26"/>
      <c r="I33" s="8"/>
      <c r="J33" s="8"/>
      <c r="K33" s="8"/>
      <c r="L33" s="8"/>
      <c r="M33" s="9"/>
      <c r="N33" s="8"/>
      <c r="Q33" s="8"/>
    </row>
    <row r="34" spans="1:17" x14ac:dyDescent="0.3">
      <c r="B34" s="7"/>
      <c r="C34" s="26"/>
      <c r="D34" s="8"/>
      <c r="E34" s="28"/>
      <c r="F34" s="26"/>
      <c r="G34" s="26"/>
      <c r="H34" s="26"/>
      <c r="I34" s="8"/>
      <c r="J34" s="8"/>
      <c r="K34" s="8"/>
      <c r="L34" s="8"/>
      <c r="M34" s="9"/>
      <c r="N34" s="8"/>
      <c r="Q34" s="8"/>
    </row>
    <row r="35" spans="1:17" s="15" customFormat="1" ht="37.200000000000003" customHeight="1" x14ac:dyDescent="0.3">
      <c r="A35" s="24"/>
      <c r="B35" s="25"/>
      <c r="C35" s="19" t="s">
        <v>12</v>
      </c>
      <c r="D35" s="19"/>
      <c r="E35" s="28"/>
      <c r="F35" s="26"/>
      <c r="G35" s="26"/>
      <c r="H35" s="26"/>
      <c r="I35" s="26"/>
      <c r="J35" s="26"/>
      <c r="K35" s="26"/>
      <c r="L35" s="26"/>
      <c r="M35" s="27"/>
    </row>
    <row r="36" spans="1:17" x14ac:dyDescent="0.3">
      <c r="B36" s="7"/>
      <c r="C36" s="26" t="s">
        <v>6</v>
      </c>
      <c r="D36" s="8"/>
      <c r="E36" s="26"/>
      <c r="F36" s="26"/>
      <c r="G36" s="26"/>
      <c r="H36" s="26"/>
      <c r="I36" s="8"/>
      <c r="J36" s="8"/>
      <c r="K36" s="8"/>
      <c r="L36" s="8"/>
      <c r="M36" s="9"/>
    </row>
    <row r="37" spans="1:17" x14ac:dyDescent="0.3">
      <c r="B37" s="7"/>
      <c r="C37" s="26" t="s">
        <v>55</v>
      </c>
      <c r="D37" s="8"/>
      <c r="E37" s="26"/>
      <c r="F37" s="26"/>
      <c r="G37" s="26"/>
      <c r="H37" s="26"/>
      <c r="I37" s="8"/>
      <c r="J37" s="8"/>
      <c r="K37" s="8"/>
      <c r="L37" s="8"/>
      <c r="M37" s="9"/>
    </row>
    <row r="38" spans="1:17" x14ac:dyDescent="0.3">
      <c r="B38" s="7"/>
      <c r="C38" s="26" t="s">
        <v>57</v>
      </c>
      <c r="D38" s="29">
        <f>3600/14</f>
        <v>257.14285714285717</v>
      </c>
      <c r="F38" s="26"/>
      <c r="G38" s="26"/>
      <c r="H38" s="26"/>
      <c r="I38" s="8"/>
      <c r="J38" s="8"/>
      <c r="K38" s="8"/>
      <c r="L38" s="8"/>
      <c r="M38" s="9"/>
    </row>
    <row r="39" spans="1:17" ht="15" thickBot="1" x14ac:dyDescent="0.35">
      <c r="B39" s="12"/>
      <c r="C39" s="34"/>
      <c r="D39" s="13"/>
      <c r="E39" s="34"/>
      <c r="F39" s="34"/>
      <c r="G39" s="34"/>
      <c r="H39" s="34"/>
      <c r="I39" s="13"/>
      <c r="J39" s="13"/>
      <c r="K39" s="13"/>
      <c r="L39" s="13"/>
      <c r="M39" s="14"/>
    </row>
  </sheetData>
  <mergeCells count="8">
    <mergeCell ref="B2:C2"/>
    <mergeCell ref="C35:D35"/>
    <mergeCell ref="C27:D27"/>
    <mergeCell ref="F5:F13"/>
    <mergeCell ref="E28:E35"/>
    <mergeCell ref="C4:E4"/>
    <mergeCell ref="C5:E5"/>
    <mergeCell ref="C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2153-773E-49B2-915E-38ABE13B38B2}">
  <dimension ref="B2:F32"/>
  <sheetViews>
    <sheetView showGridLines="0" zoomScale="68" workbookViewId="0">
      <selection activeCell="F9" sqref="F9"/>
    </sheetView>
  </sheetViews>
  <sheetFormatPr defaultRowHeight="14.4" x14ac:dyDescent="0.3"/>
  <cols>
    <col min="1" max="1" width="4.109375" style="2" customWidth="1"/>
    <col min="2" max="2" width="42" style="15" customWidth="1"/>
    <col min="3" max="3" width="16.6640625" style="2" bestFit="1" customWidth="1"/>
    <col min="4" max="4" width="30.21875" style="2" customWidth="1"/>
    <col min="5" max="5" width="25.77734375" style="2" customWidth="1"/>
    <col min="6" max="6" width="13.109375" style="2" customWidth="1"/>
    <col min="7" max="16384" width="8.88671875" style="2"/>
  </cols>
  <sheetData>
    <row r="2" spans="2:6" x14ac:dyDescent="0.3">
      <c r="B2" s="15" t="s">
        <v>41</v>
      </c>
    </row>
    <row r="4" spans="2:6" ht="15" thickBot="1" x14ac:dyDescent="0.35"/>
    <row r="5" spans="2:6" s="39" customFormat="1" x14ac:dyDescent="0.3">
      <c r="B5" s="68"/>
      <c r="C5" s="69" t="s">
        <v>45</v>
      </c>
      <c r="D5" s="70" t="s">
        <v>46</v>
      </c>
      <c r="E5" s="71" t="s">
        <v>25</v>
      </c>
      <c r="F5" s="75" t="s">
        <v>47</v>
      </c>
    </row>
    <row r="6" spans="2:6" x14ac:dyDescent="0.3">
      <c r="B6" s="64" t="s">
        <v>13</v>
      </c>
      <c r="C6" s="40">
        <v>176</v>
      </c>
      <c r="D6" s="40"/>
      <c r="E6" s="42"/>
      <c r="F6" s="76"/>
    </row>
    <row r="7" spans="2:6" x14ac:dyDescent="0.3">
      <c r="B7" s="64" t="s">
        <v>14</v>
      </c>
      <c r="C7" s="40">
        <v>140</v>
      </c>
      <c r="D7" s="41">
        <v>0.3</v>
      </c>
      <c r="E7" s="43">
        <f>1-D7</f>
        <v>0.7</v>
      </c>
      <c r="F7" s="76"/>
    </row>
    <row r="8" spans="2:6" ht="15" thickBot="1" x14ac:dyDescent="0.35">
      <c r="B8" s="65" t="s">
        <v>15</v>
      </c>
      <c r="C8" s="72">
        <f>C6-C7</f>
        <v>36</v>
      </c>
      <c r="D8" s="73">
        <v>0.15</v>
      </c>
      <c r="E8" s="74">
        <f>1-D8</f>
        <v>0.85</v>
      </c>
      <c r="F8" s="77"/>
    </row>
    <row r="10" spans="2:6" ht="15" thickBot="1" x14ac:dyDescent="0.35"/>
    <row r="11" spans="2:6" x14ac:dyDescent="0.3">
      <c r="B11" s="61" t="s">
        <v>16</v>
      </c>
      <c r="C11" s="62">
        <v>225</v>
      </c>
      <c r="D11" s="63" t="s">
        <v>42</v>
      </c>
      <c r="E11" s="63"/>
      <c r="F11" s="47"/>
    </row>
    <row r="12" spans="2:6" x14ac:dyDescent="0.3">
      <c r="B12" s="64" t="s">
        <v>17</v>
      </c>
      <c r="C12" s="59">
        <v>300</v>
      </c>
      <c r="D12" s="60"/>
      <c r="E12" s="60"/>
      <c r="F12" s="50"/>
    </row>
    <row r="13" spans="2:6" x14ac:dyDescent="0.3">
      <c r="B13" s="64" t="s">
        <v>40</v>
      </c>
      <c r="C13" s="59">
        <v>200</v>
      </c>
      <c r="D13" s="60"/>
      <c r="E13" s="60"/>
      <c r="F13" s="50"/>
    </row>
    <row r="14" spans="2:6" x14ac:dyDescent="0.3">
      <c r="B14" s="64" t="s">
        <v>19</v>
      </c>
      <c r="C14" s="59">
        <f>C12-C11</f>
        <v>75</v>
      </c>
      <c r="D14" s="60"/>
      <c r="E14" s="60"/>
      <c r="F14" s="50"/>
    </row>
    <row r="15" spans="2:6" ht="15" thickBot="1" x14ac:dyDescent="0.35">
      <c r="B15" s="65" t="s">
        <v>21</v>
      </c>
      <c r="C15" s="66">
        <f>C11-C13</f>
        <v>25</v>
      </c>
      <c r="D15" s="67"/>
      <c r="E15" s="67"/>
      <c r="F15" s="55"/>
    </row>
    <row r="16" spans="2:6" ht="15" thickBot="1" x14ac:dyDescent="0.35"/>
    <row r="17" spans="2:6" x14ac:dyDescent="0.3">
      <c r="B17" s="45"/>
      <c r="C17" s="46"/>
      <c r="D17" s="46"/>
      <c r="E17" s="46"/>
      <c r="F17" s="47"/>
    </row>
    <row r="18" spans="2:6" x14ac:dyDescent="0.3">
      <c r="B18" s="48" t="s">
        <v>43</v>
      </c>
      <c r="C18" s="8" t="s">
        <v>18</v>
      </c>
      <c r="D18" s="49"/>
      <c r="E18" s="38" t="s">
        <v>19</v>
      </c>
      <c r="F18" s="50"/>
    </row>
    <row r="19" spans="2:6" x14ac:dyDescent="0.3">
      <c r="B19" s="48"/>
      <c r="C19" s="8"/>
      <c r="D19" s="44"/>
      <c r="E19" s="10" t="s">
        <v>20</v>
      </c>
      <c r="F19" s="51"/>
    </row>
    <row r="20" spans="2:6" x14ac:dyDescent="0.3">
      <c r="B20" s="48"/>
      <c r="C20" s="8"/>
      <c r="D20" s="8"/>
      <c r="E20" s="8"/>
      <c r="F20" s="50"/>
    </row>
    <row r="21" spans="2:6" x14ac:dyDescent="0.3">
      <c r="B21" s="48"/>
      <c r="C21" s="49" t="s">
        <v>18</v>
      </c>
      <c r="D21" s="38">
        <f>C14</f>
        <v>75</v>
      </c>
      <c r="E21" s="8"/>
      <c r="F21" s="50"/>
    </row>
    <row r="22" spans="2:6" x14ac:dyDescent="0.3">
      <c r="B22" s="48"/>
      <c r="C22" s="8"/>
      <c r="D22" s="10">
        <f>SUM(C14:C15)</f>
        <v>100</v>
      </c>
      <c r="E22" s="8"/>
      <c r="F22" s="50"/>
    </row>
    <row r="23" spans="2:6" x14ac:dyDescent="0.3">
      <c r="B23" s="48"/>
      <c r="C23" s="49" t="s">
        <v>18</v>
      </c>
      <c r="D23" s="52">
        <f>D21/D22</f>
        <v>0.75</v>
      </c>
      <c r="E23" s="8"/>
      <c r="F23" s="50"/>
    </row>
    <row r="24" spans="2:6" ht="15" thickBot="1" x14ac:dyDescent="0.35">
      <c r="B24" s="53"/>
      <c r="C24" s="54"/>
      <c r="D24" s="54"/>
      <c r="E24" s="54"/>
      <c r="F24" s="55"/>
    </row>
    <row r="25" spans="2:6" ht="15" thickBot="1" x14ac:dyDescent="0.35">
      <c r="B25" s="2"/>
    </row>
    <row r="26" spans="2:6" x14ac:dyDescent="0.3">
      <c r="B26" s="56"/>
      <c r="C26" s="46"/>
      <c r="D26" s="46"/>
      <c r="E26" s="46"/>
      <c r="F26" s="47"/>
    </row>
    <row r="27" spans="2:6" x14ac:dyDescent="0.3">
      <c r="B27" s="48" t="s">
        <v>22</v>
      </c>
      <c r="C27" s="8">
        <f>_xlfn.NORM.S.INV(D23)</f>
        <v>0.67448975019608193</v>
      </c>
      <c r="D27" s="8"/>
      <c r="E27" s="8"/>
      <c r="F27" s="50"/>
    </row>
    <row r="28" spans="2:6" x14ac:dyDescent="0.3">
      <c r="B28" s="48" t="s">
        <v>23</v>
      </c>
      <c r="C28" s="57">
        <f>100%-95%</f>
        <v>5.0000000000000044E-2</v>
      </c>
      <c r="D28" s="8" t="s">
        <v>44</v>
      </c>
      <c r="E28" s="8"/>
      <c r="F28" s="50"/>
    </row>
    <row r="29" spans="2:6" x14ac:dyDescent="0.3">
      <c r="B29" s="48" t="s">
        <v>24</v>
      </c>
      <c r="C29" s="8">
        <f>SUMPRODUCT(C7:C8,E7:E8)</f>
        <v>128.6</v>
      </c>
      <c r="D29" s="8"/>
      <c r="E29" s="8"/>
      <c r="F29" s="50"/>
    </row>
    <row r="30" spans="2:6" x14ac:dyDescent="0.3">
      <c r="B30" s="48"/>
      <c r="C30" s="8"/>
      <c r="D30" s="8"/>
      <c r="E30" s="8"/>
      <c r="F30" s="50"/>
    </row>
    <row r="31" spans="2:6" x14ac:dyDescent="0.3">
      <c r="B31" s="48" t="s">
        <v>26</v>
      </c>
      <c r="C31" s="58">
        <f>C29+C28*C27</f>
        <v>128.6337244875098</v>
      </c>
      <c r="D31" s="8"/>
      <c r="E31" s="8"/>
      <c r="F31" s="50"/>
    </row>
    <row r="32" spans="2:6" ht="15" thickBot="1" x14ac:dyDescent="0.35">
      <c r="B32" s="53"/>
      <c r="C32" s="54"/>
      <c r="D32" s="54"/>
      <c r="E32" s="54"/>
      <c r="F32" s="55"/>
    </row>
  </sheetData>
  <mergeCells count="2">
    <mergeCell ref="F5:F8"/>
    <mergeCell ref="D11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Processes Analysis</vt:lpstr>
      <vt:lpstr>Newsvendor model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</dc:creator>
  <cp:lastModifiedBy>Saiprabha Mittal</cp:lastModifiedBy>
  <dcterms:created xsi:type="dcterms:W3CDTF">2023-03-11T09:46:53Z</dcterms:created>
  <dcterms:modified xsi:type="dcterms:W3CDTF">2023-03-27T15:46:42Z</dcterms:modified>
</cp:coreProperties>
</file>