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ti/Documents/lecturer/熊本医協リハ部会20250118/"/>
    </mc:Choice>
  </mc:AlternateContent>
  <xr:revisionPtr revIDLastSave="0" documentId="13_ncr:1_{6716A02D-4389-F440-9F90-1D5034A38DA3}" xr6:coauthVersionLast="47" xr6:coauthVersionMax="47" xr10:uidLastSave="{00000000-0000-0000-0000-000000000000}"/>
  <bookViews>
    <workbookView xWindow="-38400" yWindow="500" windowWidth="38400" windowHeight="21100" xr2:uid="{A21275A9-23B6-9A45-8576-7BDBF5FF4782}"/>
  </bookViews>
  <sheets>
    <sheet name="Sheet1" sheetId="1" r:id="rId1"/>
    <sheet name="Sheet2" sheetId="3" r:id="rId2"/>
    <sheet name="Sheet3" sheetId="6" r:id="rId3"/>
    <sheet name="Sheet3_2" sheetId="7" r:id="rId4"/>
    <sheet name="Sheet4" sheetId="8" r:id="rId5"/>
    <sheet name="Sheet5" sheetId="9" r:id="rId6"/>
    <sheet name="Sheet6" sheetId="10" r:id="rId7"/>
    <sheet name="Sheet7" sheetId="11" r:id="rId8"/>
    <sheet name="Sheet8" sheetId="13" r:id="rId9"/>
    <sheet name="Sheet8_2" sheetId="15" r:id="rId10"/>
  </sheets>
  <definedNames>
    <definedName name="_xlchart.v1.0" hidden="1">Sheet7!$H$2:$H$101</definedName>
  </definedNames>
  <calcPr calcId="191029"/>
  <pivotCaches>
    <pivotCache cacheId="17" r:id="rId11"/>
    <pivotCache cacheId="1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3" l="1"/>
  <c r="F101" i="13" s="1"/>
  <c r="G101" i="13" s="1"/>
  <c r="F100" i="13"/>
  <c r="G100" i="13" s="1"/>
  <c r="J100" i="13" s="1"/>
  <c r="E100" i="13"/>
  <c r="E99" i="13"/>
  <c r="F99" i="13" s="1"/>
  <c r="G99" i="13" s="1"/>
  <c r="E98" i="13"/>
  <c r="F98" i="13" s="1"/>
  <c r="G98" i="13" s="1"/>
  <c r="F97" i="13"/>
  <c r="G97" i="13" s="1"/>
  <c r="E97" i="13"/>
  <c r="E96" i="13"/>
  <c r="F96" i="13" s="1"/>
  <c r="G96" i="13" s="1"/>
  <c r="J96" i="13" s="1"/>
  <c r="E95" i="13"/>
  <c r="F95" i="13" s="1"/>
  <c r="G95" i="13" s="1"/>
  <c r="E94" i="13"/>
  <c r="F94" i="13" s="1"/>
  <c r="G94" i="13" s="1"/>
  <c r="J94" i="13" s="1"/>
  <c r="E93" i="13"/>
  <c r="F93" i="13" s="1"/>
  <c r="G93" i="13" s="1"/>
  <c r="E92" i="13"/>
  <c r="F92" i="13" s="1"/>
  <c r="G92" i="13" s="1"/>
  <c r="I92" i="13" s="1"/>
  <c r="E91" i="13"/>
  <c r="F91" i="13" s="1"/>
  <c r="G91" i="13" s="1"/>
  <c r="F90" i="13"/>
  <c r="G90" i="13" s="1"/>
  <c r="E90" i="13"/>
  <c r="E89" i="13"/>
  <c r="F89" i="13" s="1"/>
  <c r="G89" i="13" s="1"/>
  <c r="G88" i="13"/>
  <c r="J88" i="13" s="1"/>
  <c r="F88" i="13"/>
  <c r="E88" i="13"/>
  <c r="E87" i="13"/>
  <c r="F87" i="13" s="1"/>
  <c r="G87" i="13" s="1"/>
  <c r="E86" i="13"/>
  <c r="F86" i="13" s="1"/>
  <c r="G86" i="13" s="1"/>
  <c r="J86" i="13" s="1"/>
  <c r="F85" i="13"/>
  <c r="G85" i="13" s="1"/>
  <c r="E85" i="13"/>
  <c r="E84" i="13"/>
  <c r="F84" i="13" s="1"/>
  <c r="G84" i="13" s="1"/>
  <c r="J84" i="13" s="1"/>
  <c r="F83" i="13"/>
  <c r="G83" i="13" s="1"/>
  <c r="E83" i="13"/>
  <c r="E82" i="13"/>
  <c r="F82" i="13" s="1"/>
  <c r="G82" i="13" s="1"/>
  <c r="J82" i="13" s="1"/>
  <c r="E81" i="13"/>
  <c r="F81" i="13" s="1"/>
  <c r="G81" i="13" s="1"/>
  <c r="E80" i="13"/>
  <c r="F80" i="13" s="1"/>
  <c r="G80" i="13" s="1"/>
  <c r="J80" i="13" s="1"/>
  <c r="E79" i="13"/>
  <c r="F79" i="13" s="1"/>
  <c r="G79" i="13" s="1"/>
  <c r="E78" i="13"/>
  <c r="F78" i="13" s="1"/>
  <c r="G78" i="13" s="1"/>
  <c r="J78" i="13" s="1"/>
  <c r="E77" i="13"/>
  <c r="F77" i="13" s="1"/>
  <c r="G77" i="13" s="1"/>
  <c r="E76" i="13"/>
  <c r="F76" i="13" s="1"/>
  <c r="G76" i="13" s="1"/>
  <c r="J76" i="13" s="1"/>
  <c r="E75" i="13"/>
  <c r="F75" i="13" s="1"/>
  <c r="G75" i="13" s="1"/>
  <c r="F74" i="13"/>
  <c r="G74" i="13" s="1"/>
  <c r="J74" i="13" s="1"/>
  <c r="E74" i="13"/>
  <c r="E73" i="13"/>
  <c r="F73" i="13" s="1"/>
  <c r="G73" i="13" s="1"/>
  <c r="E72" i="13"/>
  <c r="F72" i="13" s="1"/>
  <c r="G72" i="13" s="1"/>
  <c r="J72" i="13" s="1"/>
  <c r="E71" i="13"/>
  <c r="F71" i="13" s="1"/>
  <c r="G71" i="13" s="1"/>
  <c r="E70" i="13"/>
  <c r="F70" i="13" s="1"/>
  <c r="G70" i="13" s="1"/>
  <c r="J70" i="13" s="1"/>
  <c r="E69" i="13"/>
  <c r="F69" i="13" s="1"/>
  <c r="G69" i="13" s="1"/>
  <c r="E68" i="13"/>
  <c r="F68" i="13" s="1"/>
  <c r="G68" i="13" s="1"/>
  <c r="J68" i="13" s="1"/>
  <c r="E67" i="13"/>
  <c r="F67" i="13" s="1"/>
  <c r="G67" i="13" s="1"/>
  <c r="E66" i="13"/>
  <c r="F66" i="13" s="1"/>
  <c r="G66" i="13" s="1"/>
  <c r="J66" i="13" s="1"/>
  <c r="E65" i="13"/>
  <c r="F65" i="13" s="1"/>
  <c r="G65" i="13" s="1"/>
  <c r="F64" i="13"/>
  <c r="G64" i="13" s="1"/>
  <c r="J64" i="13" s="1"/>
  <c r="E64" i="13"/>
  <c r="E63" i="13"/>
  <c r="F63" i="13" s="1"/>
  <c r="G63" i="13" s="1"/>
  <c r="E62" i="13"/>
  <c r="F62" i="13" s="1"/>
  <c r="G62" i="13" s="1"/>
  <c r="J62" i="13" s="1"/>
  <c r="E61" i="13"/>
  <c r="F61" i="13" s="1"/>
  <c r="G61" i="13" s="1"/>
  <c r="F60" i="13"/>
  <c r="G60" i="13" s="1"/>
  <c r="J60" i="13" s="1"/>
  <c r="E60" i="13"/>
  <c r="E59" i="13"/>
  <c r="F59" i="13" s="1"/>
  <c r="G59" i="13" s="1"/>
  <c r="F58" i="13"/>
  <c r="G58" i="13" s="1"/>
  <c r="J58" i="13" s="1"/>
  <c r="E58" i="13"/>
  <c r="E57" i="13"/>
  <c r="F57" i="13" s="1"/>
  <c r="G57" i="13" s="1"/>
  <c r="E56" i="13"/>
  <c r="F56" i="13" s="1"/>
  <c r="G56" i="13" s="1"/>
  <c r="J56" i="13" s="1"/>
  <c r="E55" i="13"/>
  <c r="F55" i="13" s="1"/>
  <c r="G55" i="13" s="1"/>
  <c r="F54" i="13"/>
  <c r="G54" i="13" s="1"/>
  <c r="J54" i="13" s="1"/>
  <c r="E54" i="13"/>
  <c r="E53" i="13"/>
  <c r="F53" i="13" s="1"/>
  <c r="G53" i="13" s="1"/>
  <c r="F52" i="13"/>
  <c r="G52" i="13" s="1"/>
  <c r="J52" i="13" s="1"/>
  <c r="E52" i="13"/>
  <c r="E51" i="13"/>
  <c r="F51" i="13" s="1"/>
  <c r="G51" i="13" s="1"/>
  <c r="E50" i="13"/>
  <c r="F50" i="13" s="1"/>
  <c r="G50" i="13" s="1"/>
  <c r="J50" i="13" s="1"/>
  <c r="E49" i="13"/>
  <c r="F49" i="13" s="1"/>
  <c r="G49" i="13" s="1"/>
  <c r="F48" i="13"/>
  <c r="G48" i="13" s="1"/>
  <c r="J48" i="13" s="1"/>
  <c r="E48" i="13"/>
  <c r="E47" i="13"/>
  <c r="F47" i="13" s="1"/>
  <c r="G47" i="13" s="1"/>
  <c r="F46" i="13"/>
  <c r="G46" i="13" s="1"/>
  <c r="J46" i="13" s="1"/>
  <c r="E46" i="13"/>
  <c r="E45" i="13"/>
  <c r="F45" i="13" s="1"/>
  <c r="G45" i="13" s="1"/>
  <c r="E44" i="13"/>
  <c r="F44" i="13" s="1"/>
  <c r="G44" i="13" s="1"/>
  <c r="J44" i="13" s="1"/>
  <c r="E43" i="13"/>
  <c r="F43" i="13" s="1"/>
  <c r="G43" i="13" s="1"/>
  <c r="F42" i="13"/>
  <c r="G42" i="13" s="1"/>
  <c r="J42" i="13" s="1"/>
  <c r="E42" i="13"/>
  <c r="E41" i="13"/>
  <c r="F41" i="13" s="1"/>
  <c r="G41" i="13" s="1"/>
  <c r="F40" i="13"/>
  <c r="G40" i="13" s="1"/>
  <c r="J40" i="13" s="1"/>
  <c r="E40" i="13"/>
  <c r="E39" i="13"/>
  <c r="F39" i="13" s="1"/>
  <c r="G39" i="13" s="1"/>
  <c r="E38" i="13"/>
  <c r="F38" i="13" s="1"/>
  <c r="G38" i="13" s="1"/>
  <c r="J38" i="13" s="1"/>
  <c r="E37" i="13"/>
  <c r="F37" i="13" s="1"/>
  <c r="G37" i="13" s="1"/>
  <c r="F36" i="13"/>
  <c r="G36" i="13" s="1"/>
  <c r="J36" i="13" s="1"/>
  <c r="E36" i="13"/>
  <c r="E35" i="13"/>
  <c r="F35" i="13" s="1"/>
  <c r="G35" i="13" s="1"/>
  <c r="F34" i="13"/>
  <c r="G34" i="13" s="1"/>
  <c r="J34" i="13" s="1"/>
  <c r="E34" i="13"/>
  <c r="E33" i="13"/>
  <c r="F33" i="13" s="1"/>
  <c r="G33" i="13" s="1"/>
  <c r="E32" i="13"/>
  <c r="F32" i="13" s="1"/>
  <c r="G32" i="13" s="1"/>
  <c r="I32" i="13" s="1"/>
  <c r="E31" i="13"/>
  <c r="F31" i="13" s="1"/>
  <c r="G31" i="13" s="1"/>
  <c r="F30" i="13"/>
  <c r="G30" i="13" s="1"/>
  <c r="J30" i="13" s="1"/>
  <c r="E30" i="13"/>
  <c r="E29" i="13"/>
  <c r="F29" i="13" s="1"/>
  <c r="G29" i="13" s="1"/>
  <c r="F28" i="13"/>
  <c r="G28" i="13" s="1"/>
  <c r="J28" i="13" s="1"/>
  <c r="E28" i="13"/>
  <c r="E27" i="13"/>
  <c r="F27" i="13" s="1"/>
  <c r="G27" i="13" s="1"/>
  <c r="E26" i="13"/>
  <c r="F26" i="13" s="1"/>
  <c r="G26" i="13" s="1"/>
  <c r="J26" i="13" s="1"/>
  <c r="E25" i="13"/>
  <c r="F25" i="13" s="1"/>
  <c r="G25" i="13" s="1"/>
  <c r="F24" i="13"/>
  <c r="G24" i="13" s="1"/>
  <c r="J24" i="13" s="1"/>
  <c r="E24" i="13"/>
  <c r="E23" i="13"/>
  <c r="F23" i="13" s="1"/>
  <c r="G23" i="13" s="1"/>
  <c r="F22" i="13"/>
  <c r="G22" i="13" s="1"/>
  <c r="J22" i="13" s="1"/>
  <c r="E22" i="13"/>
  <c r="E21" i="13"/>
  <c r="F21" i="13" s="1"/>
  <c r="G21" i="13" s="1"/>
  <c r="E20" i="13"/>
  <c r="F20" i="13" s="1"/>
  <c r="G20" i="13" s="1"/>
  <c r="J20" i="13" s="1"/>
  <c r="E19" i="13"/>
  <c r="F19" i="13" s="1"/>
  <c r="G19" i="13" s="1"/>
  <c r="F18" i="13"/>
  <c r="G18" i="13" s="1"/>
  <c r="J18" i="13" s="1"/>
  <c r="E18" i="13"/>
  <c r="E17" i="13"/>
  <c r="F17" i="13" s="1"/>
  <c r="G17" i="13" s="1"/>
  <c r="F16" i="13"/>
  <c r="G16" i="13" s="1"/>
  <c r="J16" i="13" s="1"/>
  <c r="E16" i="13"/>
  <c r="E15" i="13"/>
  <c r="F15" i="13" s="1"/>
  <c r="G15" i="13" s="1"/>
  <c r="E14" i="13"/>
  <c r="F14" i="13" s="1"/>
  <c r="G14" i="13" s="1"/>
  <c r="J14" i="13" s="1"/>
  <c r="E13" i="13"/>
  <c r="F13" i="13" s="1"/>
  <c r="G13" i="13" s="1"/>
  <c r="F12" i="13"/>
  <c r="G12" i="13" s="1"/>
  <c r="J12" i="13" s="1"/>
  <c r="E12" i="13"/>
  <c r="E11" i="13"/>
  <c r="F11" i="13" s="1"/>
  <c r="G11" i="13" s="1"/>
  <c r="F10" i="13"/>
  <c r="G10" i="13" s="1"/>
  <c r="J10" i="13" s="1"/>
  <c r="E10" i="13"/>
  <c r="E9" i="13"/>
  <c r="F9" i="13" s="1"/>
  <c r="G9" i="13" s="1"/>
  <c r="E8" i="13"/>
  <c r="F8" i="13" s="1"/>
  <c r="G8" i="13" s="1"/>
  <c r="I8" i="13" s="1"/>
  <c r="E7" i="13"/>
  <c r="F7" i="13" s="1"/>
  <c r="G7" i="13" s="1"/>
  <c r="F6" i="13"/>
  <c r="G6" i="13" s="1"/>
  <c r="J6" i="13" s="1"/>
  <c r="E6" i="13"/>
  <c r="E5" i="13"/>
  <c r="F5" i="13" s="1"/>
  <c r="G5" i="13" s="1"/>
  <c r="F4" i="13"/>
  <c r="G4" i="13" s="1"/>
  <c r="J4" i="13" s="1"/>
  <c r="E4" i="13"/>
  <c r="E3" i="13"/>
  <c r="F3" i="13" s="1"/>
  <c r="G3" i="13" s="1"/>
  <c r="E2" i="13"/>
  <c r="F2" i="13" s="1"/>
  <c r="G2" i="13" s="1"/>
  <c r="I2" i="13" s="1"/>
  <c r="F101" i="11"/>
  <c r="H101" i="11" s="1"/>
  <c r="F100" i="11"/>
  <c r="H100" i="11" s="1"/>
  <c r="F99" i="11"/>
  <c r="H99" i="11" s="1"/>
  <c r="F98" i="11"/>
  <c r="H98" i="11" s="1"/>
  <c r="F97" i="11"/>
  <c r="H97" i="11" s="1"/>
  <c r="H96" i="11"/>
  <c r="F96" i="11"/>
  <c r="H95" i="11"/>
  <c r="F95" i="11"/>
  <c r="F94" i="11"/>
  <c r="H94" i="11" s="1"/>
  <c r="F93" i="11"/>
  <c r="H93" i="11" s="1"/>
  <c r="F92" i="11"/>
  <c r="H92" i="11" s="1"/>
  <c r="F91" i="11"/>
  <c r="H91" i="11" s="1"/>
  <c r="F90" i="11"/>
  <c r="H90" i="11" s="1"/>
  <c r="F89" i="11"/>
  <c r="H89" i="11" s="1"/>
  <c r="F88" i="11"/>
  <c r="H88" i="11" s="1"/>
  <c r="F87" i="11"/>
  <c r="H87" i="11" s="1"/>
  <c r="F86" i="11"/>
  <c r="H86" i="11" s="1"/>
  <c r="F85" i="11"/>
  <c r="H85" i="11" s="1"/>
  <c r="F84" i="11"/>
  <c r="H84" i="11" s="1"/>
  <c r="H83" i="11"/>
  <c r="F83" i="11"/>
  <c r="F82" i="11"/>
  <c r="H82" i="11" s="1"/>
  <c r="F81" i="11"/>
  <c r="H81" i="11" s="1"/>
  <c r="H80" i="11"/>
  <c r="F80" i="11"/>
  <c r="F79" i="11"/>
  <c r="H79" i="11" s="1"/>
  <c r="F78" i="11"/>
  <c r="H78" i="11" s="1"/>
  <c r="F77" i="11"/>
  <c r="H77" i="11" s="1"/>
  <c r="F76" i="11"/>
  <c r="H76" i="11" s="1"/>
  <c r="F75" i="11"/>
  <c r="H75" i="11" s="1"/>
  <c r="F74" i="11"/>
  <c r="H74" i="11" s="1"/>
  <c r="F73" i="11"/>
  <c r="H73" i="11" s="1"/>
  <c r="H72" i="11"/>
  <c r="F72" i="11"/>
  <c r="F71" i="11"/>
  <c r="H71" i="11" s="1"/>
  <c r="F70" i="11"/>
  <c r="H70" i="11" s="1"/>
  <c r="F69" i="11"/>
  <c r="H69" i="11" s="1"/>
  <c r="F68" i="11"/>
  <c r="H68" i="11" s="1"/>
  <c r="F67" i="11"/>
  <c r="H67" i="11" s="1"/>
  <c r="H66" i="11"/>
  <c r="F66" i="11"/>
  <c r="F65" i="11"/>
  <c r="H65" i="11" s="1"/>
  <c r="F64" i="11"/>
  <c r="H64" i="11" s="1"/>
  <c r="F63" i="11"/>
  <c r="H63" i="11" s="1"/>
  <c r="H62" i="11"/>
  <c r="F62" i="11"/>
  <c r="F61" i="11"/>
  <c r="H61" i="11" s="1"/>
  <c r="F60" i="11"/>
  <c r="H60" i="11" s="1"/>
  <c r="F59" i="11"/>
  <c r="H59" i="11" s="1"/>
  <c r="F58" i="11"/>
  <c r="H58" i="11" s="1"/>
  <c r="F57" i="11"/>
  <c r="H57" i="11" s="1"/>
  <c r="F56" i="11"/>
  <c r="H56" i="11" s="1"/>
  <c r="F55" i="11"/>
  <c r="H55" i="11" s="1"/>
  <c r="H54" i="11"/>
  <c r="F54" i="11"/>
  <c r="F53" i="11"/>
  <c r="H53" i="11" s="1"/>
  <c r="F52" i="11"/>
  <c r="H52" i="11" s="1"/>
  <c r="F51" i="11"/>
  <c r="H51" i="11" s="1"/>
  <c r="F50" i="11"/>
  <c r="H50" i="11" s="1"/>
  <c r="F49" i="11"/>
  <c r="H49" i="11" s="1"/>
  <c r="H48" i="11"/>
  <c r="F48" i="11"/>
  <c r="F47" i="11"/>
  <c r="H47" i="11" s="1"/>
  <c r="F46" i="11"/>
  <c r="H46" i="11" s="1"/>
  <c r="F45" i="11"/>
  <c r="H45" i="11" s="1"/>
  <c r="H44" i="11"/>
  <c r="F44" i="11"/>
  <c r="F43" i="11"/>
  <c r="H43" i="11" s="1"/>
  <c r="F42" i="11"/>
  <c r="H42" i="11" s="1"/>
  <c r="F41" i="11"/>
  <c r="H41" i="11" s="1"/>
  <c r="F40" i="11"/>
  <c r="H40" i="11" s="1"/>
  <c r="F39" i="11"/>
  <c r="H39" i="11" s="1"/>
  <c r="F38" i="11"/>
  <c r="H38" i="11" s="1"/>
  <c r="F37" i="11"/>
  <c r="H37" i="11" s="1"/>
  <c r="H36" i="11"/>
  <c r="F36" i="11"/>
  <c r="F35" i="11"/>
  <c r="H35" i="11" s="1"/>
  <c r="F34" i="11"/>
  <c r="H34" i="11" s="1"/>
  <c r="F33" i="11"/>
  <c r="H33" i="11" s="1"/>
  <c r="F32" i="11"/>
  <c r="H32" i="11" s="1"/>
  <c r="F31" i="11"/>
  <c r="H31" i="11" s="1"/>
  <c r="H30" i="11"/>
  <c r="F30" i="11"/>
  <c r="F29" i="11"/>
  <c r="H29" i="11" s="1"/>
  <c r="F28" i="11"/>
  <c r="H28" i="11" s="1"/>
  <c r="F27" i="11"/>
  <c r="H27" i="11" s="1"/>
  <c r="F26" i="11"/>
  <c r="H26" i="11" s="1"/>
  <c r="F25" i="11"/>
  <c r="H25" i="11" s="1"/>
  <c r="H24" i="11"/>
  <c r="F24" i="11"/>
  <c r="F23" i="11"/>
  <c r="H23" i="11" s="1"/>
  <c r="F22" i="11"/>
  <c r="H22" i="11" s="1"/>
  <c r="F21" i="11"/>
  <c r="H21" i="11" s="1"/>
  <c r="H20" i="11"/>
  <c r="F20" i="11"/>
  <c r="F19" i="11"/>
  <c r="H19" i="11" s="1"/>
  <c r="F18" i="11"/>
  <c r="H18" i="11" s="1"/>
  <c r="F17" i="11"/>
  <c r="H17" i="11" s="1"/>
  <c r="F16" i="11"/>
  <c r="H16" i="11" s="1"/>
  <c r="F15" i="11"/>
  <c r="H15" i="11" s="1"/>
  <c r="F14" i="11"/>
  <c r="H14" i="11" s="1"/>
  <c r="F13" i="11"/>
  <c r="H13" i="11" s="1"/>
  <c r="F12" i="11"/>
  <c r="H12" i="11" s="1"/>
  <c r="F11" i="11"/>
  <c r="H11" i="11" s="1"/>
  <c r="F10" i="11"/>
  <c r="H10" i="11" s="1"/>
  <c r="F9" i="11"/>
  <c r="H9" i="11" s="1"/>
  <c r="F8" i="11"/>
  <c r="H8" i="11" s="1"/>
  <c r="F7" i="11"/>
  <c r="H7" i="11" s="1"/>
  <c r="H6" i="11"/>
  <c r="F6" i="11"/>
  <c r="F5" i="11"/>
  <c r="H5" i="11" s="1"/>
  <c r="F4" i="11"/>
  <c r="H4" i="11" s="1"/>
  <c r="F3" i="11"/>
  <c r="H3" i="11" s="1"/>
  <c r="F2" i="11"/>
  <c r="H2" i="11" s="1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B2" i="3"/>
  <c r="B3" i="3"/>
  <c r="B4" i="3"/>
  <c r="B5" i="3"/>
  <c r="B6" i="3"/>
  <c r="Z6" i="3"/>
  <c r="Y6" i="3"/>
  <c r="I6" i="3"/>
  <c r="H6" i="3"/>
  <c r="AD6" i="3" s="1"/>
  <c r="G6" i="3"/>
  <c r="AC6" i="3" s="1"/>
  <c r="F6" i="3"/>
  <c r="AB6" i="3" s="1"/>
  <c r="E6" i="3"/>
  <c r="AA6" i="3" s="1"/>
  <c r="D6" i="3"/>
  <c r="AA5" i="3"/>
  <c r="AE6" i="3" s="1"/>
  <c r="Z5" i="3"/>
  <c r="Y5" i="3"/>
  <c r="I5" i="3"/>
  <c r="H5" i="3"/>
  <c r="AD5" i="3" s="1"/>
  <c r="G5" i="3"/>
  <c r="AC5" i="3" s="1"/>
  <c r="AF6" i="3" s="1"/>
  <c r="F5" i="3"/>
  <c r="AB5" i="3" s="1"/>
  <c r="E5" i="3"/>
  <c r="D5" i="3"/>
  <c r="AD4" i="3"/>
  <c r="AC4" i="3"/>
  <c r="AF5" i="3" s="1"/>
  <c r="Z4" i="3"/>
  <c r="Y4" i="3"/>
  <c r="I4" i="3"/>
  <c r="H4" i="3"/>
  <c r="G4" i="3"/>
  <c r="F4" i="3"/>
  <c r="AB4" i="3" s="1"/>
  <c r="E4" i="3"/>
  <c r="AA4" i="3" s="1"/>
  <c r="AE5" i="3" s="1"/>
  <c r="D4" i="3"/>
  <c r="Z3" i="3"/>
  <c r="Y3" i="3"/>
  <c r="I3" i="3"/>
  <c r="H3" i="3"/>
  <c r="AD3" i="3" s="1"/>
  <c r="G3" i="3"/>
  <c r="AC3" i="3" s="1"/>
  <c r="AF4" i="3" s="1"/>
  <c r="F3" i="3"/>
  <c r="AB3" i="3" s="1"/>
  <c r="E3" i="3"/>
  <c r="AA3" i="3" s="1"/>
  <c r="AE4" i="3" s="1"/>
  <c r="D3" i="3"/>
  <c r="AF2" i="3"/>
  <c r="AE2" i="3"/>
  <c r="Z2" i="3"/>
  <c r="Y2" i="3"/>
  <c r="I2" i="3"/>
  <c r="H2" i="3"/>
  <c r="AD2" i="3" s="1"/>
  <c r="G2" i="3"/>
  <c r="AC2" i="3" s="1"/>
  <c r="AF3" i="3" s="1"/>
  <c r="F2" i="3"/>
  <c r="AB2" i="3" s="1"/>
  <c r="E2" i="3"/>
  <c r="AA2" i="3" s="1"/>
  <c r="AE3" i="3" s="1"/>
  <c r="D2" i="3"/>
  <c r="D8" i="15"/>
  <c r="F8" i="15"/>
  <c r="C8" i="15"/>
  <c r="F6" i="15"/>
  <c r="F5" i="15"/>
  <c r="I98" i="13" l="1"/>
  <c r="J98" i="13"/>
  <c r="I90" i="13"/>
  <c r="J90" i="13"/>
  <c r="J17" i="13"/>
  <c r="I17" i="13"/>
  <c r="K17" i="13" s="1"/>
  <c r="J53" i="13"/>
  <c r="I53" i="13"/>
  <c r="K53" i="13" s="1"/>
  <c r="J83" i="13"/>
  <c r="I83" i="13"/>
  <c r="K83" i="13" s="1"/>
  <c r="J97" i="13"/>
  <c r="I97" i="13"/>
  <c r="K97" i="13" s="1"/>
  <c r="J41" i="13"/>
  <c r="I41" i="13"/>
  <c r="K41" i="13" s="1"/>
  <c r="J75" i="13"/>
  <c r="I75" i="13"/>
  <c r="J85" i="13"/>
  <c r="I85" i="13"/>
  <c r="K85" i="13" s="1"/>
  <c r="J5" i="13"/>
  <c r="I5" i="13"/>
  <c r="J71" i="13"/>
  <c r="I71" i="13"/>
  <c r="K71" i="13" s="1"/>
  <c r="J99" i="13"/>
  <c r="I99" i="13"/>
  <c r="K99" i="13" s="1"/>
  <c r="J61" i="13"/>
  <c r="I61" i="13"/>
  <c r="K61" i="13" s="1"/>
  <c r="J11" i="13"/>
  <c r="I11" i="13"/>
  <c r="I65" i="13"/>
  <c r="J65" i="13"/>
  <c r="J69" i="13"/>
  <c r="I69" i="13"/>
  <c r="J93" i="13"/>
  <c r="I93" i="13"/>
  <c r="K93" i="13" s="1"/>
  <c r="J23" i="13"/>
  <c r="I23" i="13"/>
  <c r="K23" i="13" s="1"/>
  <c r="J47" i="13"/>
  <c r="I47" i="13"/>
  <c r="K47" i="13" s="1"/>
  <c r="J7" i="13"/>
  <c r="I7" i="13"/>
  <c r="J25" i="13"/>
  <c r="I25" i="13"/>
  <c r="K25" i="13" s="1"/>
  <c r="J37" i="13"/>
  <c r="I37" i="13"/>
  <c r="K37" i="13" s="1"/>
  <c r="J55" i="13"/>
  <c r="I55" i="13"/>
  <c r="K55" i="13" s="1"/>
  <c r="J81" i="13"/>
  <c r="I81" i="13"/>
  <c r="K81" i="13" s="1"/>
  <c r="J67" i="13"/>
  <c r="I67" i="13"/>
  <c r="K67" i="13" s="1"/>
  <c r="J77" i="13"/>
  <c r="I77" i="13"/>
  <c r="J91" i="13"/>
  <c r="I91" i="13"/>
  <c r="K91" i="13" s="1"/>
  <c r="J29" i="13"/>
  <c r="I29" i="13"/>
  <c r="K29" i="13" s="1"/>
  <c r="J59" i="13"/>
  <c r="I59" i="13"/>
  <c r="K59" i="13" s="1"/>
  <c r="J13" i="13"/>
  <c r="I13" i="13"/>
  <c r="K13" i="13" s="1"/>
  <c r="J43" i="13"/>
  <c r="I43" i="13"/>
  <c r="K43" i="13" s="1"/>
  <c r="J87" i="13"/>
  <c r="I87" i="13"/>
  <c r="K87" i="13" s="1"/>
  <c r="J79" i="13"/>
  <c r="I79" i="13"/>
  <c r="K79" i="13" s="1"/>
  <c r="J35" i="13"/>
  <c r="I35" i="13"/>
  <c r="K35" i="13" s="1"/>
  <c r="J89" i="13"/>
  <c r="I89" i="13"/>
  <c r="J19" i="13"/>
  <c r="I19" i="13"/>
  <c r="J31" i="13"/>
  <c r="I31" i="13"/>
  <c r="J49" i="13"/>
  <c r="I49" i="13"/>
  <c r="K49" i="13" s="1"/>
  <c r="J95" i="13"/>
  <c r="I95" i="13"/>
  <c r="K95" i="13" s="1"/>
  <c r="J3" i="13"/>
  <c r="I3" i="13"/>
  <c r="K3" i="13" s="1"/>
  <c r="J9" i="13"/>
  <c r="I9" i="13"/>
  <c r="J15" i="13"/>
  <c r="I15" i="13"/>
  <c r="J21" i="13"/>
  <c r="I21" i="13"/>
  <c r="J27" i="13"/>
  <c r="I27" i="13"/>
  <c r="K27" i="13" s="1"/>
  <c r="J33" i="13"/>
  <c r="I33" i="13"/>
  <c r="K33" i="13" s="1"/>
  <c r="J39" i="13"/>
  <c r="I39" i="13"/>
  <c r="K39" i="13" s="1"/>
  <c r="J45" i="13"/>
  <c r="I45" i="13"/>
  <c r="J51" i="13"/>
  <c r="I51" i="13"/>
  <c r="J57" i="13"/>
  <c r="I57" i="13"/>
  <c r="J63" i="13"/>
  <c r="I63" i="13"/>
  <c r="K63" i="13" s="1"/>
  <c r="J73" i="13"/>
  <c r="I73" i="13"/>
  <c r="K73" i="13" s="1"/>
  <c r="J101" i="13"/>
  <c r="I101" i="13"/>
  <c r="K101" i="13" s="1"/>
  <c r="J92" i="13"/>
  <c r="K92" i="13" s="1"/>
  <c r="I4" i="13"/>
  <c r="K4" i="13" s="1"/>
  <c r="I6" i="13"/>
  <c r="K6" i="13" s="1"/>
  <c r="I10" i="13"/>
  <c r="K10" i="13" s="1"/>
  <c r="I12" i="13"/>
  <c r="K12" i="13" s="1"/>
  <c r="I14" i="13"/>
  <c r="K14" i="13" s="1"/>
  <c r="I16" i="13"/>
  <c r="K16" i="13" s="1"/>
  <c r="I18" i="13"/>
  <c r="K18" i="13" s="1"/>
  <c r="I20" i="13"/>
  <c r="K20" i="13" s="1"/>
  <c r="I22" i="13"/>
  <c r="K22" i="13" s="1"/>
  <c r="I24" i="13"/>
  <c r="K24" i="13" s="1"/>
  <c r="I26" i="13"/>
  <c r="K26" i="13" s="1"/>
  <c r="I28" i="13"/>
  <c r="K28" i="13" s="1"/>
  <c r="I30" i="13"/>
  <c r="K30" i="13" s="1"/>
  <c r="I34" i="13"/>
  <c r="K34" i="13" s="1"/>
  <c r="I36" i="13"/>
  <c r="K36" i="13" s="1"/>
  <c r="I38" i="13"/>
  <c r="K38" i="13" s="1"/>
  <c r="I40" i="13"/>
  <c r="K40" i="13" s="1"/>
  <c r="I42" i="13"/>
  <c r="K42" i="13" s="1"/>
  <c r="I44" i="13"/>
  <c r="K44" i="13" s="1"/>
  <c r="I46" i="13"/>
  <c r="K46" i="13" s="1"/>
  <c r="I48" i="13"/>
  <c r="K48" i="13" s="1"/>
  <c r="I50" i="13"/>
  <c r="K50" i="13" s="1"/>
  <c r="I52" i="13"/>
  <c r="K52" i="13" s="1"/>
  <c r="I54" i="13"/>
  <c r="K54" i="13" s="1"/>
  <c r="I56" i="13"/>
  <c r="K56" i="13" s="1"/>
  <c r="I58" i="13"/>
  <c r="K58" i="13" s="1"/>
  <c r="I60" i="13"/>
  <c r="K60" i="13" s="1"/>
  <c r="I62" i="13"/>
  <c r="K62" i="13" s="1"/>
  <c r="I64" i="13"/>
  <c r="K64" i="13" s="1"/>
  <c r="I66" i="13"/>
  <c r="K66" i="13" s="1"/>
  <c r="I68" i="13"/>
  <c r="K68" i="13" s="1"/>
  <c r="I70" i="13"/>
  <c r="K70" i="13" s="1"/>
  <c r="I72" i="13"/>
  <c r="K72" i="13" s="1"/>
  <c r="I74" i="13"/>
  <c r="K74" i="13" s="1"/>
  <c r="I76" i="13"/>
  <c r="K76" i="13" s="1"/>
  <c r="I78" i="13"/>
  <c r="K78" i="13" s="1"/>
  <c r="I80" i="13"/>
  <c r="K80" i="13" s="1"/>
  <c r="I82" i="13"/>
  <c r="K82" i="13" s="1"/>
  <c r="I84" i="13"/>
  <c r="K84" i="13" s="1"/>
  <c r="I86" i="13"/>
  <c r="K86" i="13" s="1"/>
  <c r="I88" i="13"/>
  <c r="K88" i="13" s="1"/>
  <c r="I94" i="13"/>
  <c r="K94" i="13" s="1"/>
  <c r="I96" i="13"/>
  <c r="K96" i="13" s="1"/>
  <c r="I100" i="13"/>
  <c r="K100" i="13" s="1"/>
  <c r="J2" i="13"/>
  <c r="K2" i="13" s="1"/>
  <c r="J8" i="13"/>
  <c r="K8" i="13" s="1"/>
  <c r="J32" i="13"/>
  <c r="K32" i="13" s="1"/>
  <c r="K45" i="13" l="1"/>
  <c r="K9" i="13"/>
  <c r="K89" i="13"/>
  <c r="K57" i="13"/>
  <c r="K21" i="13"/>
  <c r="K31" i="13"/>
  <c r="K90" i="13"/>
  <c r="K98" i="13"/>
  <c r="K51" i="13"/>
  <c r="K15" i="13"/>
  <c r="K19" i="13"/>
  <c r="K69" i="13"/>
  <c r="K5" i="13"/>
  <c r="K65" i="13"/>
  <c r="K77" i="13"/>
  <c r="K7" i="13"/>
  <c r="K11" i="13"/>
  <c r="K75" i="13"/>
</calcChain>
</file>

<file path=xl/sharedStrings.xml><?xml version="1.0" encoding="utf-8"?>
<sst xmlns="http://schemas.openxmlformats.org/spreadsheetml/2006/main" count="878" uniqueCount="332">
  <si>
    <t>testA</t>
  </si>
  <si>
    <t>testB</t>
  </si>
  <si>
    <t>id</t>
    <phoneticPr fontId="3"/>
  </si>
  <si>
    <t>氏名</t>
    <rPh sb="0" eb="1">
      <t xml:space="preserve">シメイ </t>
    </rPh>
    <phoneticPr fontId="3"/>
  </si>
  <si>
    <t>評価日</t>
    <rPh sb="0" eb="1">
      <t xml:space="preserve">ヒョウカビ </t>
    </rPh>
    <phoneticPr fontId="3"/>
  </si>
  <si>
    <t>時期</t>
    <rPh sb="0" eb="1">
      <t xml:space="preserve">ジキ </t>
    </rPh>
    <phoneticPr fontId="3"/>
  </si>
  <si>
    <t>testC</t>
  </si>
  <si>
    <t>id</t>
  </si>
  <si>
    <t>氏名</t>
    <rPh sb="0" eb="2">
      <t>シメイ</t>
    </rPh>
    <phoneticPr fontId="1"/>
  </si>
  <si>
    <t>評価日</t>
    <rPh sb="0" eb="3">
      <t>ヒョウ</t>
    </rPh>
    <phoneticPr fontId="1"/>
  </si>
  <si>
    <t>時期</t>
    <rPh sb="0" eb="2">
      <t>ジキ</t>
    </rPh>
    <phoneticPr fontId="1"/>
  </si>
  <si>
    <t>testA_1</t>
  </si>
  <si>
    <t>testA_2</t>
  </si>
  <si>
    <t>testA_3</t>
  </si>
  <si>
    <t>testA_4</t>
  </si>
  <si>
    <t>testB_1</t>
  </si>
  <si>
    <t>testB_2</t>
  </si>
  <si>
    <t>testB_3</t>
  </si>
  <si>
    <t>大津</t>
  </si>
  <si>
    <t>入院</t>
    <rPh sb="0" eb="2">
      <t xml:space="preserve">ニュウイｎ </t>
    </rPh>
    <phoneticPr fontId="1"/>
  </si>
  <si>
    <t>佐久間</t>
  </si>
  <si>
    <t>佐々木</t>
  </si>
  <si>
    <t>大和</t>
  </si>
  <si>
    <t>中谷</t>
  </si>
  <si>
    <t>松川</t>
  </si>
  <si>
    <t>細田</t>
  </si>
  <si>
    <t>田口</t>
  </si>
  <si>
    <t>風間</t>
  </si>
  <si>
    <t>内藤</t>
  </si>
  <si>
    <t>赤木</t>
  </si>
  <si>
    <t>島</t>
  </si>
  <si>
    <t>依田</t>
  </si>
  <si>
    <t>森口</t>
  </si>
  <si>
    <t>野口</t>
  </si>
  <si>
    <t>下田</t>
  </si>
  <si>
    <t>濱田</t>
  </si>
  <si>
    <t>細谷</t>
  </si>
  <si>
    <t>岡崎</t>
  </si>
  <si>
    <t>小森</t>
  </si>
  <si>
    <t>川西</t>
  </si>
  <si>
    <t>安西</t>
  </si>
  <si>
    <t>垣内</t>
  </si>
  <si>
    <t>日下</t>
  </si>
  <si>
    <t>鳥居</t>
  </si>
  <si>
    <t>西</t>
  </si>
  <si>
    <t>沖田</t>
  </si>
  <si>
    <t>木本</t>
  </si>
  <si>
    <t>甲斐</t>
  </si>
  <si>
    <t>大原</t>
  </si>
  <si>
    <t>佐川</t>
  </si>
  <si>
    <t>川田</t>
  </si>
  <si>
    <t>庄司</t>
  </si>
  <si>
    <t>難波</t>
  </si>
  <si>
    <t>宮川</t>
  </si>
  <si>
    <t>若林</t>
  </si>
  <si>
    <t>高島</t>
  </si>
  <si>
    <t>菊地</t>
  </si>
  <si>
    <t>工藤</t>
  </si>
  <si>
    <t>守屋</t>
  </si>
  <si>
    <t>山野</t>
  </si>
  <si>
    <t>中尾</t>
  </si>
  <si>
    <t>塩田</t>
  </si>
  <si>
    <t>柳</t>
  </si>
  <si>
    <t>福山</t>
  </si>
  <si>
    <t>寺本</t>
  </si>
  <si>
    <t>小川</t>
  </si>
  <si>
    <t>鹿島</t>
  </si>
  <si>
    <t>中田</t>
  </si>
  <si>
    <t>白井</t>
  </si>
  <si>
    <t>羽鳥</t>
  </si>
  <si>
    <t>益田</t>
  </si>
  <si>
    <t>黒岩</t>
  </si>
  <si>
    <t>菊池</t>
  </si>
  <si>
    <t>玉城</t>
  </si>
  <si>
    <t>小野田</t>
  </si>
  <si>
    <t>住田</t>
  </si>
  <si>
    <t>矢島</t>
  </si>
  <si>
    <t>玉井</t>
  </si>
  <si>
    <t>相川</t>
  </si>
  <si>
    <t>仲野</t>
  </si>
  <si>
    <t>大塚</t>
  </si>
  <si>
    <t>秦</t>
  </si>
  <si>
    <t>安永</t>
  </si>
  <si>
    <t>正木</t>
  </si>
  <si>
    <t>迫田</t>
  </si>
  <si>
    <t>郡司</t>
  </si>
  <si>
    <t>中本</t>
  </si>
  <si>
    <t>奥野</t>
  </si>
  <si>
    <t>新垣</t>
  </si>
  <si>
    <t>松元</t>
  </si>
  <si>
    <t>稲葉</t>
  </si>
  <si>
    <t>堀</t>
  </si>
  <si>
    <t>横山</t>
  </si>
  <si>
    <t>大畑</t>
  </si>
  <si>
    <t>市村</t>
  </si>
  <si>
    <t>吉永</t>
  </si>
  <si>
    <t>岩永</t>
  </si>
  <si>
    <t>滝本</t>
  </si>
  <si>
    <t>高橋</t>
  </si>
  <si>
    <t>石崎</t>
  </si>
  <si>
    <t>藤巻</t>
  </si>
  <si>
    <t>藤井</t>
  </si>
  <si>
    <t>富沢</t>
  </si>
  <si>
    <t>太田</t>
  </si>
  <si>
    <t>山岸</t>
  </si>
  <si>
    <t>上山</t>
  </si>
  <si>
    <t>小倉</t>
  </si>
  <si>
    <t>島崎</t>
  </si>
  <si>
    <t>高岡</t>
  </si>
  <si>
    <t>樋口</t>
  </si>
  <si>
    <t>須田</t>
  </si>
  <si>
    <t>上野</t>
  </si>
  <si>
    <t>新倉</t>
  </si>
  <si>
    <t>金谷</t>
  </si>
  <si>
    <t>相良</t>
  </si>
  <si>
    <t>大沢</t>
  </si>
  <si>
    <t>木内</t>
  </si>
  <si>
    <t>中井</t>
  </si>
  <si>
    <t>片岡</t>
  </si>
  <si>
    <t>鳴海</t>
  </si>
  <si>
    <t>板倉</t>
  </si>
  <si>
    <t>久野</t>
  </si>
  <si>
    <t>平良</t>
  </si>
  <si>
    <t>岸本</t>
  </si>
  <si>
    <t>国分</t>
  </si>
  <si>
    <t>川村</t>
  </si>
  <si>
    <t>小玉</t>
  </si>
  <si>
    <t>滝</t>
  </si>
  <si>
    <t>岸</t>
  </si>
  <si>
    <t>千葉</t>
  </si>
  <si>
    <t>中島</t>
  </si>
  <si>
    <t>今田</t>
  </si>
  <si>
    <t>尾形</t>
  </si>
  <si>
    <t>井手</t>
  </si>
  <si>
    <t>富永</t>
  </si>
  <si>
    <t>吉田</t>
  </si>
  <si>
    <t>門田</t>
  </si>
  <si>
    <t>柏木</t>
  </si>
  <si>
    <t>中沢</t>
  </si>
  <si>
    <t>岩本</t>
  </si>
  <si>
    <t>今</t>
  </si>
  <si>
    <t>平塚</t>
  </si>
  <si>
    <t>杉原</t>
  </si>
  <si>
    <t>碓井</t>
  </si>
  <si>
    <t>神戸</t>
  </si>
  <si>
    <t>櫻井</t>
  </si>
  <si>
    <t>玉木</t>
  </si>
  <si>
    <t>倉田</t>
  </si>
  <si>
    <t>江原</t>
  </si>
  <si>
    <t>永井</t>
  </si>
  <si>
    <t>土屋</t>
  </si>
  <si>
    <t>沢井</t>
  </si>
  <si>
    <t>key</t>
    <phoneticPr fontId="3"/>
  </si>
  <si>
    <t>氏名</t>
    <rPh sb="0" eb="2">
      <t>シメイ</t>
    </rPh>
    <phoneticPr fontId="3"/>
  </si>
  <si>
    <t>日数</t>
    <rPh sb="0" eb="2">
      <t>ニッスウ</t>
    </rPh>
    <phoneticPr fontId="3"/>
  </si>
  <si>
    <t>前回からの日数</t>
    <rPh sb="0" eb="2">
      <t>ゼンカイ</t>
    </rPh>
    <rPh sb="5" eb="7">
      <t>ニッスウ</t>
    </rPh>
    <phoneticPr fontId="3"/>
  </si>
  <si>
    <t>歩行_最大歩行速度</t>
    <rPh sb="0" eb="2">
      <t>ホコウ</t>
    </rPh>
    <rPh sb="3" eb="5">
      <t>サイダイ</t>
    </rPh>
    <rPh sb="5" eb="7">
      <t>ホコウ</t>
    </rPh>
    <rPh sb="7" eb="9">
      <t>ソクド</t>
    </rPh>
    <phoneticPr fontId="3"/>
  </si>
  <si>
    <t>歩行_最大ケイデンス</t>
    <rPh sb="0" eb="2">
      <t>ホコウ</t>
    </rPh>
    <rPh sb="3" eb="5">
      <t>サイダイ</t>
    </rPh>
    <phoneticPr fontId="3"/>
  </si>
  <si>
    <t>歩行_至適歩行速度</t>
    <rPh sb="0" eb="2">
      <t>ホコウ</t>
    </rPh>
    <rPh sb="3" eb="5">
      <t>シテキ</t>
    </rPh>
    <rPh sb="5" eb="7">
      <t>ホコウ</t>
    </rPh>
    <rPh sb="7" eb="9">
      <t>ソクド</t>
    </rPh>
    <phoneticPr fontId="3"/>
  </si>
  <si>
    <t>歩行_至適ケイデンス</t>
    <rPh sb="0" eb="2">
      <t>ホコウ</t>
    </rPh>
    <rPh sb="3" eb="5">
      <t>シテキ</t>
    </rPh>
    <phoneticPr fontId="3"/>
  </si>
  <si>
    <t>歩行_6分間歩行速度</t>
    <rPh sb="0" eb="2">
      <t>ホコウ</t>
    </rPh>
    <rPh sb="4" eb="6">
      <t>フンカン</t>
    </rPh>
    <rPh sb="6" eb="8">
      <t>ホコウ</t>
    </rPh>
    <rPh sb="8" eb="10">
      <t>ソクド</t>
    </rPh>
    <phoneticPr fontId="3"/>
  </si>
  <si>
    <t>評価時期</t>
    <rPh sb="0" eb="2">
      <t>ヒョウカ</t>
    </rPh>
    <rPh sb="2" eb="4">
      <t>ジキ</t>
    </rPh>
    <phoneticPr fontId="3"/>
  </si>
  <si>
    <t>カルテ用評価時期</t>
    <rPh sb="3" eb="4">
      <t>ヨウ</t>
    </rPh>
    <rPh sb="4" eb="6">
      <t>ヒョウカ</t>
    </rPh>
    <rPh sb="6" eb="8">
      <t>ジキ</t>
    </rPh>
    <phoneticPr fontId="3"/>
  </si>
  <si>
    <t>評価日</t>
    <rPh sb="0" eb="2">
      <t>ヒョウカ</t>
    </rPh>
    <rPh sb="2" eb="3">
      <t>ビ</t>
    </rPh>
    <phoneticPr fontId="3"/>
  </si>
  <si>
    <t>歩行_FAC</t>
    <rPh sb="0" eb="2">
      <t>ホコウ</t>
    </rPh>
    <phoneticPr fontId="3"/>
  </si>
  <si>
    <t>歩行_10m最大時間</t>
    <rPh sb="0" eb="2">
      <t>ホコウ</t>
    </rPh>
    <rPh sb="6" eb="8">
      <t>サイダイ</t>
    </rPh>
    <rPh sb="8" eb="10">
      <t>ジカン</t>
    </rPh>
    <phoneticPr fontId="3"/>
  </si>
  <si>
    <t>歩行_10m最大歩数</t>
    <rPh sb="0" eb="2">
      <t>ホコウ</t>
    </rPh>
    <rPh sb="6" eb="8">
      <t>サイダイ</t>
    </rPh>
    <rPh sb="8" eb="10">
      <t>ホスウ</t>
    </rPh>
    <phoneticPr fontId="3"/>
  </si>
  <si>
    <t>歩行_10m最大補装具</t>
    <rPh sb="0" eb="2">
      <t>ホコウ</t>
    </rPh>
    <rPh sb="6" eb="8">
      <t>サイダイ</t>
    </rPh>
    <rPh sb="8" eb="11">
      <t>ホソウグ</t>
    </rPh>
    <phoneticPr fontId="3"/>
  </si>
  <si>
    <t>歩行_10m最大介助</t>
    <rPh sb="0" eb="2">
      <t>ホコウ</t>
    </rPh>
    <rPh sb="6" eb="8">
      <t>サイダイ</t>
    </rPh>
    <rPh sb="8" eb="10">
      <t>カイジョ</t>
    </rPh>
    <phoneticPr fontId="3"/>
  </si>
  <si>
    <t>歩行_10m至適時間</t>
    <rPh sb="0" eb="2">
      <t>ホコウ</t>
    </rPh>
    <rPh sb="6" eb="8">
      <t>シテキ</t>
    </rPh>
    <rPh sb="8" eb="10">
      <t>ジカン</t>
    </rPh>
    <phoneticPr fontId="3"/>
  </si>
  <si>
    <t>歩行_10m至適歩数</t>
    <rPh sb="0" eb="2">
      <t>ホコウ</t>
    </rPh>
    <rPh sb="6" eb="8">
      <t>シテキ</t>
    </rPh>
    <rPh sb="8" eb="10">
      <t>ホスウ</t>
    </rPh>
    <phoneticPr fontId="3"/>
  </si>
  <si>
    <t>歩行_10m至適補装具</t>
    <rPh sb="0" eb="2">
      <t>ホコウ</t>
    </rPh>
    <rPh sb="6" eb="8">
      <t>シテキ</t>
    </rPh>
    <rPh sb="8" eb="11">
      <t>ホソウグ</t>
    </rPh>
    <phoneticPr fontId="3"/>
  </si>
  <si>
    <t>歩行_10m至適介助</t>
    <rPh sb="0" eb="2">
      <t>ホコウ</t>
    </rPh>
    <rPh sb="6" eb="8">
      <t>シテキ</t>
    </rPh>
    <rPh sb="8" eb="10">
      <t>カイジョ</t>
    </rPh>
    <phoneticPr fontId="3"/>
  </si>
  <si>
    <t>歩行_6分間歩行</t>
    <rPh sb="0" eb="2">
      <t>ホコウ</t>
    </rPh>
    <rPh sb="4" eb="6">
      <t>フンカン</t>
    </rPh>
    <rPh sb="6" eb="8">
      <t>ホコウ</t>
    </rPh>
    <phoneticPr fontId="3"/>
  </si>
  <si>
    <t>歩行_SWWT</t>
    <rPh sb="0" eb="2">
      <t>ホコウ</t>
    </rPh>
    <phoneticPr fontId="3"/>
  </si>
  <si>
    <t>歩行_コメント</t>
    <rPh sb="0" eb="2">
      <t>ホコウ2</t>
    </rPh>
    <phoneticPr fontId="3"/>
  </si>
  <si>
    <t>前回評価日</t>
    <rPh sb="2" eb="4">
      <t>ヒョウカ</t>
    </rPh>
    <rPh sb="4" eb="5">
      <t>ビ</t>
    </rPh>
    <phoneticPr fontId="3"/>
  </si>
  <si>
    <t>前回合計</t>
    <rPh sb="1" eb="2">
      <t>カイ</t>
    </rPh>
    <rPh sb="2" eb="4">
      <t>ゴウケイ</t>
    </rPh>
    <phoneticPr fontId="3"/>
  </si>
  <si>
    <t>前回最大歩行速度</t>
    <rPh sb="2" eb="4">
      <t>サイダイ</t>
    </rPh>
    <rPh sb="4" eb="6">
      <t>ホコウ</t>
    </rPh>
    <rPh sb="6" eb="8">
      <t>ソクド</t>
    </rPh>
    <phoneticPr fontId="3"/>
  </si>
  <si>
    <t>前回最大歩行ケイデンス</t>
    <rPh sb="2" eb="4">
      <t>サイダイ</t>
    </rPh>
    <rPh sb="4" eb="6">
      <t>ホコウ</t>
    </rPh>
    <phoneticPr fontId="3"/>
  </si>
  <si>
    <t>前回至適歩行速度</t>
    <rPh sb="2" eb="4">
      <t>シテキ</t>
    </rPh>
    <rPh sb="4" eb="6">
      <t>ホコウ</t>
    </rPh>
    <rPh sb="6" eb="8">
      <t>ソクド</t>
    </rPh>
    <phoneticPr fontId="3"/>
  </si>
  <si>
    <t>前回至適歩行ケイデンス</t>
    <rPh sb="2" eb="4">
      <t>シテキ</t>
    </rPh>
    <rPh sb="4" eb="6">
      <t>ホコウ</t>
    </rPh>
    <phoneticPr fontId="3"/>
  </si>
  <si>
    <t>前回歩行速度最大</t>
    <rPh sb="0" eb="2">
      <t>ゼンカイ</t>
    </rPh>
    <rPh sb="2" eb="4">
      <t>ホコウ</t>
    </rPh>
    <rPh sb="4" eb="6">
      <t>ソクド</t>
    </rPh>
    <rPh sb="6" eb="8">
      <t>サイダイ</t>
    </rPh>
    <phoneticPr fontId="3"/>
  </si>
  <si>
    <t>前回歩行速度至適</t>
    <rPh sb="0" eb="2">
      <t>ゼンカイ</t>
    </rPh>
    <rPh sb="2" eb="4">
      <t>ホコウ</t>
    </rPh>
    <rPh sb="4" eb="6">
      <t>ソクド</t>
    </rPh>
    <rPh sb="6" eb="8">
      <t>シテキ</t>
    </rPh>
    <phoneticPr fontId="3"/>
  </si>
  <si>
    <t>5月</t>
  </si>
  <si>
    <t>長下肢装具</t>
    <rPh sb="0" eb="5">
      <t>チョウカシソウグ</t>
    </rPh>
    <phoneticPr fontId="3"/>
  </si>
  <si>
    <t>あり</t>
  </si>
  <si>
    <t>30日</t>
  </si>
  <si>
    <t>短下肢装具</t>
    <rPh sb="0" eb="5">
      <t>タンカシソウグ</t>
    </rPh>
    <phoneticPr fontId="3"/>
  </si>
  <si>
    <t>6月</t>
  </si>
  <si>
    <t>なし</t>
  </si>
  <si>
    <t>歩行不可</t>
  </si>
  <si>
    <t>7月</t>
  </si>
  <si>
    <t>歩行継続</t>
  </si>
  <si>
    <t>右視床出血</t>
  </si>
  <si>
    <t>脳血管</t>
  </si>
  <si>
    <t>自立</t>
  </si>
  <si>
    <t>左放線冠梗塞</t>
  </si>
  <si>
    <t>非自立</t>
  </si>
  <si>
    <t>左大腿骨頸部骨折</t>
  </si>
  <si>
    <t>運動器</t>
  </si>
  <si>
    <t>脳出血</t>
  </si>
  <si>
    <t>小脳出血</t>
  </si>
  <si>
    <t>脳梗塞</t>
  </si>
  <si>
    <t>脳皮質出血</t>
  </si>
  <si>
    <t>アテローム血管性脳梗塞</t>
  </si>
  <si>
    <t>L1圧迫骨折</t>
  </si>
  <si>
    <t>アテローム血栓性脳梗塞</t>
  </si>
  <si>
    <t>脳塞栓症、左大腿骨顆上骨折</t>
  </si>
  <si>
    <t>脳幹梗塞</t>
  </si>
  <si>
    <t>脳挫傷、右慢性硬膜下血腫、症候性てんかん</t>
  </si>
  <si>
    <t>慢性心不全</t>
  </si>
  <si>
    <t>循環器</t>
  </si>
  <si>
    <t>右大腿骨転子部骨折</t>
  </si>
  <si>
    <t>右急性硬膜下血腫の術後</t>
  </si>
  <si>
    <t>慢性心不全、狭心症</t>
  </si>
  <si>
    <t>脊髄上衣腫の術後</t>
  </si>
  <si>
    <t>左視床出血の術後</t>
  </si>
  <si>
    <t>右蝶形骨髄膜腫の術後</t>
  </si>
  <si>
    <t>慢性心不全、大動脈弁狭窄症</t>
  </si>
  <si>
    <t>頚髄損傷の術後</t>
  </si>
  <si>
    <t>パーキンソン病の術後</t>
  </si>
  <si>
    <t>神経難病</t>
  </si>
  <si>
    <t>右被殼出血</t>
  </si>
  <si>
    <t>辺縁系脳炎</t>
  </si>
  <si>
    <t>急性大動脈解離、人工血管置換術後、慢性心不全</t>
  </si>
  <si>
    <t>慢性心不全、僧帽弁形成術後</t>
  </si>
  <si>
    <t>両変形性膝関節症</t>
  </si>
  <si>
    <t>慢性心不全、慢性呼吸不全</t>
  </si>
  <si>
    <t>第4腰椎破裂骨折</t>
  </si>
  <si>
    <t>第1腰椎圧迫骨折</t>
  </si>
  <si>
    <t>アテローム血栓性脳梗塞の再発</t>
  </si>
  <si>
    <t>心原性脳塞栓症、脳ヘルニアの術後、硬膜外膿瘍の術後、頭蓋骨欠損の術後</t>
  </si>
  <si>
    <t>脳梗塞後遺症の急性増悪</t>
  </si>
  <si>
    <t>右急性硬膜下血腫</t>
  </si>
  <si>
    <t>右膝内側半月板損傷</t>
  </si>
  <si>
    <t>小脳出血　</t>
  </si>
  <si>
    <t>第2腰椎圧迫骨折</t>
  </si>
  <si>
    <t>心原性脳塞栓症</t>
  </si>
  <si>
    <t>慢性心不全、拡張型心筋症</t>
  </si>
  <si>
    <t>両肩腱板損傷</t>
  </si>
  <si>
    <t>右肩関節脱臼、右肩甲骨関節窩骨折、左第3中手骨骨折、左環指基節骨骨折</t>
  </si>
  <si>
    <t>左視床出血　高血圧</t>
  </si>
  <si>
    <t>左大腿骨頚部骨折の術後</t>
  </si>
  <si>
    <t>第12胸椎椎体骨折</t>
  </si>
  <si>
    <t>頚椎後縦靱帯骨化症の術後</t>
  </si>
  <si>
    <t>急性硬膜外血腫</t>
  </si>
  <si>
    <t>右中大脳動脈瘤破裂によるくも膜下出血の術後</t>
  </si>
  <si>
    <t>慢性心不全、陳旧性心筋梗塞</t>
  </si>
  <si>
    <t>慢性心不全、徐脈性心房細動</t>
  </si>
  <si>
    <t>第一腰椎破裂骨折</t>
  </si>
  <si>
    <t>氏名</t>
  </si>
  <si>
    <t>入院日</t>
  </si>
  <si>
    <t>年齢</t>
  </si>
  <si>
    <t>女性1</t>
    <rPh sb="0" eb="1">
      <t xml:space="preserve">ジョセイ </t>
    </rPh>
    <phoneticPr fontId="2"/>
  </si>
  <si>
    <t>疾患名</t>
  </si>
  <si>
    <t>疾患区分</t>
  </si>
  <si>
    <t>発症日</t>
  </si>
  <si>
    <t>評価日</t>
  </si>
  <si>
    <t>退院時歩行</t>
  </si>
  <si>
    <t>行ラベル</t>
  </si>
  <si>
    <t>総計</t>
  </si>
  <si>
    <t>列ラベル</t>
  </si>
  <si>
    <t>個数 / 退院時歩行</t>
  </si>
  <si>
    <t>女性1</t>
  </si>
  <si>
    <t>(すべて)</t>
  </si>
  <si>
    <t>値</t>
  </si>
  <si>
    <t>標準偏差 / testA</t>
  </si>
  <si>
    <t>平均 / testB</t>
  </si>
  <si>
    <t>平均 / testA</t>
  </si>
  <si>
    <t>標準偏差 / testB</t>
  </si>
  <si>
    <t>列名</t>
    <rPh sb="0" eb="2">
      <t xml:space="preserve">レツメイ </t>
    </rPh>
    <phoneticPr fontId="2"/>
  </si>
  <si>
    <t>内容</t>
    <rPh sb="0" eb="2">
      <t xml:space="preserve">ナイヨウ </t>
    </rPh>
    <phoneticPr fontId="2"/>
  </si>
  <si>
    <t>型</t>
    <rPh sb="0" eb="1">
      <t xml:space="preserve">カタ </t>
    </rPh>
    <phoneticPr fontId="2"/>
  </si>
  <si>
    <t>患者ID</t>
    <rPh sb="0" eb="2">
      <t xml:space="preserve">カンジャ </t>
    </rPh>
    <phoneticPr fontId="2"/>
  </si>
  <si>
    <t>文字列</t>
    <rPh sb="0" eb="3">
      <t xml:space="preserve">モジレツ </t>
    </rPh>
    <phoneticPr fontId="2"/>
  </si>
  <si>
    <t>患者氏名</t>
    <rPh sb="0" eb="1">
      <t xml:space="preserve">カンジャシメイ </t>
    </rPh>
    <phoneticPr fontId="2"/>
  </si>
  <si>
    <t>文字列</t>
    <rPh sb="0" eb="1">
      <t xml:space="preserve">モジレツ </t>
    </rPh>
    <phoneticPr fontId="2"/>
  </si>
  <si>
    <t>◯◯◯◯/◯◯/◯◯の形式
西暦で入力</t>
    <rPh sb="11" eb="13">
      <t xml:space="preserve">ケイシキデ </t>
    </rPh>
    <rPh sb="14" eb="16">
      <t xml:space="preserve">セイレキ </t>
    </rPh>
    <phoneticPr fontId="2"/>
  </si>
  <si>
    <t>日付</t>
    <rPh sb="0" eb="2">
      <t xml:space="preserve">ヒヅケ </t>
    </rPh>
    <phoneticPr fontId="2"/>
  </si>
  <si>
    <t>整数</t>
    <rPh sb="0" eb="2">
      <t xml:space="preserve">セイスウ </t>
    </rPh>
    <phoneticPr fontId="2"/>
  </si>
  <si>
    <t>女性</t>
    <rPh sb="0" eb="2">
      <t xml:space="preserve">ジョセイ </t>
    </rPh>
    <phoneticPr fontId="2"/>
  </si>
  <si>
    <t>男性:0, 女性:1</t>
    <rPh sb="0" eb="2">
      <t xml:space="preserve">ダンセイ </t>
    </rPh>
    <rPh sb="6" eb="8">
      <t xml:space="preserve">ジョセイ </t>
    </rPh>
    <phoneticPr fontId="2"/>
  </si>
  <si>
    <t>0/1</t>
  </si>
  <si>
    <t>疾患名</t>
    <rPh sb="0" eb="3">
      <t xml:space="preserve">シッカンメイ </t>
    </rPh>
    <phoneticPr fontId="2"/>
  </si>
  <si>
    <t>文字列（自由記載）</t>
    <rPh sb="0" eb="3">
      <t xml:space="preserve">モジレツ </t>
    </rPh>
    <rPh sb="4" eb="8">
      <t xml:space="preserve">ジユウキサイ </t>
    </rPh>
    <phoneticPr fontId="2"/>
  </si>
  <si>
    <t>脳血管:1, 運動器:2, 循環器:3, その他:4</t>
    <rPh sb="0" eb="3">
      <t xml:space="preserve">ノウケッカｎ </t>
    </rPh>
    <rPh sb="7" eb="10">
      <t xml:space="preserve">ウンドウキ </t>
    </rPh>
    <rPh sb="14" eb="17">
      <t xml:space="preserve">ジュンカンキ </t>
    </rPh>
    <phoneticPr fontId="2"/>
  </si>
  <si>
    <t>身長</t>
    <rPh sb="0" eb="2">
      <t xml:space="preserve">シンチョウ </t>
    </rPh>
    <phoneticPr fontId="2"/>
  </si>
  <si>
    <t>cmで記載</t>
    <rPh sb="3" eb="5">
      <t xml:space="preserve">キサイ </t>
    </rPh>
    <phoneticPr fontId="2"/>
  </si>
  <si>
    <t>体重</t>
    <rPh sb="0" eb="2">
      <t xml:space="preserve">タイジュウ </t>
    </rPh>
    <phoneticPr fontId="2"/>
  </si>
  <si>
    <t>kgで記載</t>
    <rPh sb="3" eb="5">
      <t xml:space="preserve">キサイ </t>
    </rPh>
    <phoneticPr fontId="2"/>
  </si>
  <si>
    <t>0, 1点</t>
    <rPh sb="4" eb="5">
      <t xml:space="preserve">テｎ </t>
    </rPh>
    <phoneticPr fontId="2"/>
  </si>
  <si>
    <t>0, 2点</t>
    <rPh sb="4" eb="5">
      <t xml:space="preserve">テｎ </t>
    </rPh>
    <phoneticPr fontId="2"/>
  </si>
  <si>
    <t>0-1点</t>
    <rPh sb="3" eb="4">
      <t xml:space="preserve">テｎ </t>
    </rPh>
    <phoneticPr fontId="2"/>
  </si>
  <si>
    <t>1-7点</t>
    <rPh sb="3" eb="4">
      <t xml:space="preserve">テｎ </t>
    </rPh>
    <phoneticPr fontId="2"/>
  </si>
  <si>
    <t xml:space="preserve">Functional Ambulation Categories（FAC） </t>
  </si>
  <si>
    <t>整数</t>
    <rPh sb="0" eb="1">
      <t xml:space="preserve">セイスウ </t>
    </rPh>
    <phoneticPr fontId="2"/>
  </si>
  <si>
    <t>歩行速度</t>
    <rPh sb="0" eb="4">
      <t xml:space="preserve">ホコウソクド </t>
    </rPh>
    <phoneticPr fontId="2"/>
  </si>
  <si>
    <t>10mの歩行速度
FAC2以上で記載、FAC1以下は0を記載
m/sで報告、小数点第2位を四捨五入</t>
    <rPh sb="4" eb="8">
      <t xml:space="preserve">ホコウソクド </t>
    </rPh>
    <rPh sb="12" eb="14">
      <t xml:space="preserve">イジョウ </t>
    </rPh>
    <rPh sb="15" eb="17">
      <t xml:space="preserve">キサイ </t>
    </rPh>
    <rPh sb="17" eb="18">
      <t xml:space="preserve">ビョウスウ </t>
    </rPh>
    <rPh sb="23" eb="25">
      <t xml:space="preserve">イカ </t>
    </rPh>
    <rPh sb="28" eb="30">
      <t xml:space="preserve">キサイ </t>
    </rPh>
    <rPh sb="32" eb="34">
      <t xml:space="preserve">ホウコク </t>
    </rPh>
    <rPh sb="35" eb="38">
      <t xml:space="preserve">ショウスウテｎ </t>
    </rPh>
    <rPh sb="38" eb="39">
      <t xml:space="preserve">ダイ２イヲ </t>
    </rPh>
    <rPh sb="42" eb="46">
      <t xml:space="preserve">シシャゴニュウ </t>
    </rPh>
    <phoneticPr fontId="2"/>
  </si>
  <si>
    <t>数値</t>
    <rPh sb="0" eb="2">
      <t xml:space="preserve">スウチ </t>
    </rPh>
    <phoneticPr fontId="2"/>
  </si>
  <si>
    <t xml:space="preserve">退院時のFunctional Ambulation Categories（FAC） </t>
    <rPh sb="0" eb="3">
      <t xml:space="preserve">タイインジノ </t>
    </rPh>
    <phoneticPr fontId="2"/>
  </si>
  <si>
    <t>性別_男1</t>
    <rPh sb="3" eb="4">
      <t xml:space="preserve">ダンセイ </t>
    </rPh>
    <phoneticPr fontId="3"/>
  </si>
  <si>
    <t>SIAS</t>
  </si>
  <si>
    <t>BBS</t>
  </si>
  <si>
    <t>MMSE</t>
  </si>
  <si>
    <t>6MD</t>
  </si>
  <si>
    <t>性別 _男1</t>
  </si>
  <si>
    <t>身長</t>
  </si>
  <si>
    <t>体重</t>
  </si>
  <si>
    <t>フレイル_あり1</t>
  </si>
  <si>
    <t>歩行_自立1</t>
    <rPh sb="3" eb="5">
      <t xml:space="preserve">ジリツ </t>
    </rPh>
    <phoneticPr fontId="15"/>
  </si>
  <si>
    <t>ID</t>
    <phoneticPr fontId="3"/>
  </si>
  <si>
    <t>下肢BRS</t>
  </si>
  <si>
    <t>SCP</t>
    <phoneticPr fontId="3"/>
  </si>
  <si>
    <t>FIM運動項目</t>
    <phoneticPr fontId="3"/>
  </si>
  <si>
    <t>予測</t>
    <rPh sb="0" eb="2">
      <t xml:space="preserve">ヨソク </t>
    </rPh>
    <phoneticPr fontId="3"/>
  </si>
  <si>
    <t>アウトカム</t>
    <phoneticPr fontId="3"/>
  </si>
  <si>
    <t>残差</t>
  </si>
  <si>
    <t>MARS</t>
  </si>
  <si>
    <t>SWWT</t>
  </si>
  <si>
    <t>判別式</t>
    <rPh sb="0" eb="3">
      <t xml:space="preserve">ハンベツシキ </t>
    </rPh>
    <phoneticPr fontId="3"/>
  </si>
  <si>
    <t>確率</t>
    <rPh sb="0" eb="2">
      <t xml:space="preserve">カクリツ </t>
    </rPh>
    <phoneticPr fontId="3"/>
  </si>
  <si>
    <t>真偽</t>
    <rPh sb="0" eb="2">
      <t xml:space="preserve">シンギ </t>
    </rPh>
    <phoneticPr fontId="3"/>
  </si>
  <si>
    <t>陽性陰性</t>
    <rPh sb="0" eb="4">
      <t xml:space="preserve">ヨウセイインセイ </t>
    </rPh>
    <phoneticPr fontId="3"/>
  </si>
  <si>
    <t>判定結果</t>
    <rPh sb="0" eb="4">
      <t xml:space="preserve">ハンテイケッカ </t>
    </rPh>
    <phoneticPr fontId="3"/>
  </si>
  <si>
    <t>個数 / 予測</t>
  </si>
  <si>
    <t>実際のアウトカム</t>
    <rPh sb="0" eb="2">
      <t xml:space="preserve">ジッサイノアウトカム </t>
    </rPh>
    <phoneticPr fontId="3"/>
  </si>
  <si>
    <t>陽性的中率</t>
    <rPh sb="0" eb="5">
      <t xml:space="preserve">ヨウセイテキチュウリツ </t>
    </rPh>
    <phoneticPr fontId="3"/>
  </si>
  <si>
    <t>陰性的中率</t>
    <rPh sb="0" eb="5">
      <t>インセイテキ</t>
    </rPh>
    <phoneticPr fontId="3"/>
  </si>
  <si>
    <t>精度</t>
    <rPh sb="0" eb="2">
      <t xml:space="preserve">セイド </t>
    </rPh>
    <phoneticPr fontId="3"/>
  </si>
  <si>
    <t>感度</t>
    <rPh sb="0" eb="2">
      <t xml:space="preserve">カンド </t>
    </rPh>
    <phoneticPr fontId="3"/>
  </si>
  <si>
    <t>特異度</t>
    <rPh sb="0" eb="3">
      <t xml:space="preserve">トクイド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</si>
</sst>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_);[Red]\(0.0\)"/>
    <numFmt numFmtId="179" formatCode="0.00_);[Red]\(0.00\)"/>
    <numFmt numFmtId="180" formatCode="#,##0.0;[Red]\-#,##0.0"/>
    <numFmt numFmtId="181" formatCode="0.0"/>
  </numFmts>
  <fonts count="1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2"/>
      <color theme="1"/>
      <name val="Arial"/>
      <family val="2"/>
    </font>
    <font>
      <sz val="12"/>
      <color theme="0"/>
      <name val="游ゴシック"/>
      <family val="3"/>
      <charset val="128"/>
    </font>
    <font>
      <sz val="11"/>
      <color theme="0"/>
      <name val="Calibri"/>
      <family val="2"/>
    </font>
    <font>
      <sz val="12"/>
      <color theme="0"/>
      <name val="Arial"/>
      <family val="2"/>
    </font>
    <font>
      <sz val="12"/>
      <color rgb="FF000000"/>
      <name val="游ゴシック"/>
      <family val="3"/>
      <charset val="128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MS Gothic"/>
      <family val="2"/>
      <charset val="128"/>
    </font>
    <font>
      <sz val="6"/>
      <name val="Tsukushi A Round Gothic Bold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36169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7" fillId="0" borderId="0"/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5" fillId="2" borderId="2" xfId="2" applyFont="1" applyFill="1" applyBorder="1" applyAlignment="1">
      <alignment vertical="center" textRotation="255"/>
    </xf>
    <xf numFmtId="0" fontId="5" fillId="2" borderId="3" xfId="2" applyFont="1" applyFill="1" applyBorder="1" applyAlignment="1">
      <alignment vertical="center" textRotation="255"/>
    </xf>
    <xf numFmtId="0" fontId="5" fillId="3" borderId="2" xfId="2" applyFont="1" applyFill="1" applyBorder="1" applyAlignment="1">
      <alignment vertical="center" textRotation="255"/>
    </xf>
    <xf numFmtId="0" fontId="6" fillId="3" borderId="4" xfId="2" applyFont="1" applyFill="1" applyBorder="1" applyAlignment="1">
      <alignment vertical="center" textRotation="255"/>
    </xf>
    <xf numFmtId="0" fontId="6" fillId="3" borderId="4" xfId="2" applyFont="1" applyFill="1" applyBorder="1" applyAlignment="1">
      <alignment horizontal="left" vertical="center" textRotation="255"/>
    </xf>
    <xf numFmtId="0" fontId="4" fillId="0" borderId="0" xfId="2">
      <alignment vertical="center"/>
    </xf>
    <xf numFmtId="176" fontId="4" fillId="4" borderId="0" xfId="2" applyNumberFormat="1" applyFill="1">
      <alignment vertical="center"/>
    </xf>
    <xf numFmtId="177" fontId="4" fillId="0" borderId="0" xfId="2" applyNumberFormat="1">
      <alignment vertical="center"/>
    </xf>
    <xf numFmtId="178" fontId="4" fillId="0" borderId="0" xfId="2" applyNumberFormat="1">
      <alignment vertical="center"/>
    </xf>
    <xf numFmtId="14" fontId="4" fillId="0" borderId="0" xfId="2" applyNumberFormat="1">
      <alignment vertical="center"/>
    </xf>
    <xf numFmtId="38" fontId="0" fillId="4" borderId="0" xfId="3" applyFont="1" applyFill="1">
      <alignment vertical="center"/>
    </xf>
    <xf numFmtId="179" fontId="4" fillId="0" borderId="0" xfId="2" applyNumberFormat="1">
      <alignment vertical="center"/>
    </xf>
    <xf numFmtId="176" fontId="4" fillId="0" borderId="0" xfId="2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8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8" fillId="0" borderId="0" xfId="4" applyFont="1" applyAlignment="1">
      <alignment vertical="center"/>
    </xf>
    <xf numFmtId="0" fontId="8" fillId="5" borderId="0" xfId="4" applyFont="1" applyFill="1" applyAlignment="1">
      <alignment vertical="center"/>
    </xf>
    <xf numFmtId="0" fontId="9" fillId="0" borderId="0" xfId="4" applyFont="1" applyAlignment="1">
      <alignment vertical="center"/>
    </xf>
    <xf numFmtId="0" fontId="10" fillId="0" borderId="0" xfId="4" applyFont="1" applyAlignment="1">
      <alignment vertical="center"/>
    </xf>
    <xf numFmtId="0" fontId="11" fillId="0" borderId="0" xfId="4" applyFont="1" applyAlignment="1">
      <alignment horizontal="right" vertical="center"/>
    </xf>
    <xf numFmtId="181" fontId="11" fillId="0" borderId="0" xfId="4" applyNumberFormat="1" applyFont="1" applyAlignment="1">
      <alignment horizontal="right" vertical="center"/>
    </xf>
    <xf numFmtId="0" fontId="12" fillId="0" borderId="0" xfId="4" applyFont="1" applyAlignment="1">
      <alignment vertical="center"/>
    </xf>
    <xf numFmtId="0" fontId="7" fillId="0" borderId="0" xfId="4" applyAlignment="1">
      <alignment vertical="center"/>
    </xf>
    <xf numFmtId="0" fontId="12" fillId="0" borderId="0" xfId="4" applyFont="1" applyAlignment="1">
      <alignment horizontal="center" vertical="center"/>
    </xf>
    <xf numFmtId="0" fontId="13" fillId="0" borderId="0" xfId="4" applyFont="1" applyAlignment="1">
      <alignment vertical="center"/>
    </xf>
    <xf numFmtId="0" fontId="14" fillId="5" borderId="0" xfId="4" applyFont="1" applyFill="1" applyAlignment="1">
      <alignment vertical="center"/>
    </xf>
    <xf numFmtId="38" fontId="0" fillId="6" borderId="0" xfId="1" applyFont="1" applyFill="1">
      <alignment vertical="center"/>
    </xf>
    <xf numFmtId="38" fontId="0" fillId="5" borderId="0" xfId="1" applyFont="1" applyFill="1">
      <alignment vertical="center"/>
    </xf>
    <xf numFmtId="0" fontId="0" fillId="6" borderId="0" xfId="0" applyFill="1">
      <alignment vertical="center"/>
    </xf>
    <xf numFmtId="38" fontId="0" fillId="0" borderId="0" xfId="1" applyFont="1">
      <alignment vertical="center"/>
    </xf>
    <xf numFmtId="40" fontId="0" fillId="6" borderId="0" xfId="1" applyNumberFormat="1" applyFont="1" applyFill="1">
      <alignment vertical="center"/>
    </xf>
    <xf numFmtId="0" fontId="0" fillId="5" borderId="0" xfId="0" applyFill="1">
      <alignment vertical="center"/>
    </xf>
    <xf numFmtId="40" fontId="0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桁区切り" xfId="1" builtinId="6"/>
    <cellStyle name="桁区切り 2" xfId="3" xr:uid="{40EB0585-5E8D-AA4A-A4BC-905DAE8AB1CD}"/>
    <cellStyle name="標準" xfId="0" builtinId="0"/>
    <cellStyle name="標準 2" xfId="2" xr:uid="{737BBC32-C373-B044-9613-CC128CC164B4}"/>
    <cellStyle name="標準 3" xfId="4" xr:uid="{8E526602-6989-5A4C-B43A-F64AE995DCB7}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8" formatCode="#,##0.00;[Red]\-#,##0.00"/>
    </dxf>
    <dxf>
      <numFmt numFmtId="8" formatCode="#,##0.00;[Red]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numFmt numFmtId="181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游ゴシック"/>
        <family val="3"/>
        <charset val="128"/>
        <scheme val="none"/>
      </font>
      <alignment horizontal="general" vertical="center" textRotation="0" wrapText="0" indent="0" justifyLastLine="0" shrinkToFit="0" readingOrder="0"/>
    </dxf>
    <dxf>
      <numFmt numFmtId="180" formatCode="#,##0.0;[Red]\-#,##0.0"/>
    </dxf>
    <dxf>
      <numFmt numFmtId="180" formatCode="#,##0.0;[Red]\-#,##0.0"/>
    </dxf>
    <dxf>
      <numFmt numFmtId="0" formatCode="General"/>
    </dxf>
    <dxf>
      <numFmt numFmtId="0" formatCode="General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178" formatCode="0.0_);[Red]\(0.0\)"/>
    </dxf>
    <dxf>
      <numFmt numFmtId="179" formatCode="0.00_);[Red]\(0.00\)"/>
    </dxf>
    <dxf>
      <numFmt numFmtId="178" formatCode="0.0_);[Red]\(0.0\)"/>
    </dxf>
    <dxf>
      <numFmt numFmtId="179" formatCode="0.00_);[Red]\(0.00\)"/>
    </dxf>
    <dxf>
      <numFmt numFmtId="0" formatCode="General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theme="9" tint="0.39997558519241921"/>
        </patternFill>
      </fill>
    </dxf>
    <dxf>
      <numFmt numFmtId="177" formatCode="0.0_ "/>
    </dxf>
    <dxf>
      <numFmt numFmtId="177" formatCode="0.0_ "/>
    </dxf>
    <dxf>
      <numFmt numFmtId="19" formatCode="yyyy/m/d"/>
    </dxf>
    <dxf>
      <numFmt numFmtId="176" formatCode="0.00_ "/>
    </dxf>
    <dxf>
      <numFmt numFmtId="176" formatCode="0.00_ "/>
    </dxf>
    <dxf>
      <numFmt numFmtId="178" formatCode="0.0_);[Red]\(0.0\)"/>
    </dxf>
    <dxf>
      <numFmt numFmtId="177" formatCode="0.0_ "/>
    </dxf>
    <dxf>
      <numFmt numFmtId="176" formatCode="0.00_ "/>
      <fill>
        <patternFill patternType="solid">
          <fgColor indexed="64"/>
          <bgColor theme="9" tint="0.39997558519241921"/>
        </patternFill>
      </fill>
    </dxf>
    <dxf>
      <numFmt numFmtId="177" formatCode="0.0_ "/>
    </dxf>
    <dxf>
      <numFmt numFmtId="176" formatCode="0.00_ 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theme="4"/>
          <bgColor theme="4"/>
        </patternFill>
      </fill>
      <alignment horizontal="general" vertical="center" textRotation="255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歩行速度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最大</c:v>
          </c:tx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Sheet2!$C$2:$C$6</c:f>
              <c:numCache>
                <c:formatCode>General</c:formatCode>
                <c:ptCount val="5"/>
                <c:pt idx="0">
                  <c:v>12</c:v>
                </c:pt>
                <c:pt idx="1">
                  <c:v>20</c:v>
                </c:pt>
                <c:pt idx="2">
                  <c:v>29</c:v>
                </c:pt>
                <c:pt idx="3">
                  <c:v>38</c:v>
                </c:pt>
                <c:pt idx="4">
                  <c:v>70</c:v>
                </c:pt>
              </c:numCache>
            </c:numRef>
          </c:xVal>
          <c:yVal>
            <c:numRef>
              <c:f>Sheet2!$E$2:$E$6</c:f>
              <c:numCache>
                <c:formatCode>0.00_ </c:formatCode>
                <c:ptCount val="5"/>
                <c:pt idx="0">
                  <c:v>0.17</c:v>
                </c:pt>
                <c:pt idx="1">
                  <c:v>0.18</c:v>
                </c:pt>
                <c:pt idx="2">
                  <c:v>0.24</c:v>
                </c:pt>
                <c:pt idx="3">
                  <c:v>0.33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C-6A48-9044-691C510A903C}"/>
            </c:ext>
          </c:extLst>
        </c:ser>
        <c:ser>
          <c:idx val="1"/>
          <c:order val="1"/>
          <c:tx>
            <c:v>至適</c:v>
          </c:tx>
          <c:spPr>
            <a:ln>
              <a:prstDash val="sysDash"/>
            </a:ln>
          </c:spPr>
          <c:marker>
            <c:symbol val="circl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2"/>
                    </a:solidFill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Sheet2!$C$2:$C$6</c:f>
              <c:numCache>
                <c:formatCode>General</c:formatCode>
                <c:ptCount val="5"/>
                <c:pt idx="0">
                  <c:v>12</c:v>
                </c:pt>
                <c:pt idx="1">
                  <c:v>20</c:v>
                </c:pt>
                <c:pt idx="2">
                  <c:v>29</c:v>
                </c:pt>
                <c:pt idx="3">
                  <c:v>38</c:v>
                </c:pt>
                <c:pt idx="4">
                  <c:v>70</c:v>
                </c:pt>
              </c:numCache>
            </c:numRef>
          </c:xVal>
          <c:yVal>
            <c:numRef>
              <c:f>Sheet2!$G$2:$G$6</c:f>
              <c:numCache>
                <c:formatCode>0.00_ </c:formatCode>
                <c:ptCount val="5"/>
                <c:pt idx="0">
                  <c:v>0.15</c:v>
                </c:pt>
                <c:pt idx="1">
                  <c:v>0.17</c:v>
                </c:pt>
                <c:pt idx="2">
                  <c:v>0.19</c:v>
                </c:pt>
                <c:pt idx="3">
                  <c:v>0.25</c:v>
                </c:pt>
                <c:pt idx="4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2C-6A48-9044-691C510A90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2522624"/>
        <c:axId val="122536704"/>
      </c:scatterChart>
      <c:scatterChart>
        <c:scatterStyle val="smoothMarker"/>
        <c:varyColors val="0"/>
        <c:ser>
          <c:idx val="2"/>
          <c:order val="2"/>
          <c:tx>
            <c:v>6分間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Sheet2!$C$2:$C$6</c:f>
              <c:numCache>
                <c:formatCode>General</c:formatCode>
                <c:ptCount val="5"/>
                <c:pt idx="0">
                  <c:v>12</c:v>
                </c:pt>
                <c:pt idx="1">
                  <c:v>20</c:v>
                </c:pt>
                <c:pt idx="2">
                  <c:v>29</c:v>
                </c:pt>
                <c:pt idx="3">
                  <c:v>38</c:v>
                </c:pt>
                <c:pt idx="4">
                  <c:v>70</c:v>
                </c:pt>
              </c:numCache>
            </c:numRef>
          </c:xVal>
          <c:yVal>
            <c:numRef>
              <c:f>Sheet2!$V$2:$V$6</c:f>
              <c:numCache>
                <c:formatCode>#,##0_);[Red]\(#,##0\)</c:formatCode>
                <c:ptCount val="5"/>
                <c:pt idx="3">
                  <c:v>160</c:v>
                </c:pt>
                <c:pt idx="4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2C-6A48-9044-691C510A9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56416"/>
        <c:axId val="122538240"/>
      </c:scatterChart>
      <c:valAx>
        <c:axId val="1225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536704"/>
        <c:crosses val="autoZero"/>
        <c:crossBetween val="midCat"/>
        <c:majorUnit val="30"/>
      </c:valAx>
      <c:valAx>
        <c:axId val="122536704"/>
        <c:scaling>
          <c:orientation val="minMax"/>
          <c:min val="0"/>
        </c:scaling>
        <c:delete val="0"/>
        <c:axPos val="l"/>
        <c:numFmt formatCode="0.00_ " sourceLinked="1"/>
        <c:majorTickMark val="out"/>
        <c:minorTickMark val="none"/>
        <c:tickLblPos val="nextTo"/>
        <c:crossAx val="122522624"/>
        <c:crosses val="autoZero"/>
        <c:crossBetween val="midCat"/>
      </c:valAx>
      <c:valAx>
        <c:axId val="122538240"/>
        <c:scaling>
          <c:orientation val="minMax"/>
          <c:min val="0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ja-JP"/>
          </a:p>
        </c:txPr>
        <c:crossAx val="122556416"/>
        <c:crosses val="max"/>
        <c:crossBetween val="midCat"/>
      </c:valAx>
      <c:valAx>
        <c:axId val="12255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253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909386268095906"/>
          <c:y val="0.21286660140297717"/>
          <c:w val="0.19788062827225117"/>
          <c:h val="0.231654074873148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>
          <a:latin typeface="BIZ UDPゴシック" pitchFamily="50" charset="-128"/>
          <a:ea typeface="BIZ UDPゴシック" pitchFamily="50" charset="-128"/>
        </a:defRPr>
      </a:pPr>
      <a:endParaRPr lang="ja-JP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[熊本医協リハ部会20250118.xlsx]Sheet3_2!ピボットテーブル2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Sheet3_2!$B$26:$B$27</c:f>
              <c:strCache>
                <c:ptCount val="1"/>
                <c:pt idx="0">
                  <c:v>自立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Sheet3_2!$B$26:$B$27</c:f>
                <c:numCache>
                  <c:formatCode>General</c:formatCode>
                  <c:ptCount val="2"/>
                  <c:pt idx="0">
                    <c:v>3.1049337491417641</c:v>
                  </c:pt>
                  <c:pt idx="1">
                    <c:v>2.272521406440855</c:v>
                  </c:pt>
                </c:numCache>
              </c:numRef>
            </c:plus>
            <c:minus>
              <c:numRef>
                <c:f>Sheet3_2!$B$26:$B$27</c:f>
                <c:numCache>
                  <c:formatCode>General</c:formatCode>
                  <c:ptCount val="2"/>
                  <c:pt idx="0">
                    <c:v>3.1049337491417641</c:v>
                  </c:pt>
                  <c:pt idx="1">
                    <c:v>2.272521406440855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Sheet3_2!$B$26:$B$27</c:f>
              <c:strCache>
                <c:ptCount val="2"/>
                <c:pt idx="0">
                  <c:v>平均 / testA</c:v>
                </c:pt>
                <c:pt idx="1">
                  <c:v>平均 / testB</c:v>
                </c:pt>
              </c:strCache>
            </c:strRef>
          </c:cat>
          <c:val>
            <c:numRef>
              <c:f>Sheet3_2!$B$26:$B$27</c:f>
              <c:numCache>
                <c:formatCode>#,##0.0;[Red]\-#,##0.0</c:formatCode>
                <c:ptCount val="2"/>
                <c:pt idx="0">
                  <c:v>7.6216216216216219</c:v>
                </c:pt>
                <c:pt idx="1">
                  <c:v>6.4324324324324325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5-B740-B264-BC0583E6DD1C}"/>
            </c:ext>
          </c:extLst>
        </c:ser>
        <c:ser>
          <c:idx val="1"/>
          <c:order val="1"/>
          <c:tx>
            <c:strRef>
              <c:f>Sheet3_2!$B$26:$B$27</c:f>
              <c:strCache>
                <c:ptCount val="1"/>
                <c:pt idx="0">
                  <c:v>非自立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Sheet3_2!$C$26:$C$27</c:f>
                <c:numCache>
                  <c:formatCode>General</c:formatCode>
                  <c:ptCount val="2"/>
                  <c:pt idx="0">
                    <c:v>2.5334303287774129</c:v>
                  </c:pt>
                  <c:pt idx="1">
                    <c:v>2.115734236842318</c:v>
                  </c:pt>
                </c:numCache>
              </c:numRef>
            </c:plus>
            <c:minus>
              <c:numRef>
                <c:f>Sheet3_2!$C$26:$C$27</c:f>
                <c:numCache>
                  <c:formatCode>General</c:formatCode>
                  <c:ptCount val="2"/>
                  <c:pt idx="0">
                    <c:v>2.5334303287774129</c:v>
                  </c:pt>
                  <c:pt idx="1">
                    <c:v>2.115734236842318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Sheet3_2!$B$26:$B$27</c:f>
              <c:strCache>
                <c:ptCount val="2"/>
                <c:pt idx="0">
                  <c:v>平均 / testA</c:v>
                </c:pt>
                <c:pt idx="1">
                  <c:v>平均 / testB</c:v>
                </c:pt>
              </c:strCache>
            </c:strRef>
          </c:cat>
          <c:val>
            <c:numRef>
              <c:f>Sheet3_2!$B$26:$B$27</c:f>
              <c:numCache>
                <c:formatCode>#,##0.0;[Red]\-#,##0.0</c:formatCode>
                <c:ptCount val="2"/>
                <c:pt idx="0">
                  <c:v>7.75</c:v>
                </c:pt>
                <c:pt idx="1">
                  <c:v>5.8461538461538458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5-B740-B264-BC0583E6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969151"/>
        <c:axId val="2074017455"/>
      </c:barChart>
      <c:catAx>
        <c:axId val="67996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017455"/>
        <c:crosses val="autoZero"/>
        <c:auto val="1"/>
        <c:lblAlgn val="ctr"/>
        <c:lblOffset val="100"/>
        <c:noMultiLvlLbl val="0"/>
      </c:catAx>
      <c:valAx>
        <c:axId val="20740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96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Sheet7!$G$1</c:f>
              <c:strCache>
                <c:ptCount val="1"/>
                <c:pt idx="0">
                  <c:v>アウトカム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Sheet7!$F$2:$F$101</c:f>
              <c:numCache>
                <c:formatCode>#,##0_);[Red]\(#,##0\)</c:formatCode>
                <c:ptCount val="100"/>
                <c:pt idx="0">
                  <c:v>38</c:v>
                </c:pt>
                <c:pt idx="1">
                  <c:v>66</c:v>
                </c:pt>
                <c:pt idx="2">
                  <c:v>69</c:v>
                </c:pt>
                <c:pt idx="3">
                  <c:v>90</c:v>
                </c:pt>
                <c:pt idx="4">
                  <c:v>68</c:v>
                </c:pt>
                <c:pt idx="5">
                  <c:v>81</c:v>
                </c:pt>
                <c:pt idx="6">
                  <c:v>101</c:v>
                </c:pt>
                <c:pt idx="7">
                  <c:v>91</c:v>
                </c:pt>
                <c:pt idx="8">
                  <c:v>41</c:v>
                </c:pt>
                <c:pt idx="9">
                  <c:v>105</c:v>
                </c:pt>
                <c:pt idx="10">
                  <c:v>62</c:v>
                </c:pt>
                <c:pt idx="11">
                  <c:v>111</c:v>
                </c:pt>
                <c:pt idx="12">
                  <c:v>24</c:v>
                </c:pt>
                <c:pt idx="13">
                  <c:v>71</c:v>
                </c:pt>
                <c:pt idx="14">
                  <c:v>69</c:v>
                </c:pt>
                <c:pt idx="15">
                  <c:v>99</c:v>
                </c:pt>
                <c:pt idx="16">
                  <c:v>52</c:v>
                </c:pt>
                <c:pt idx="17">
                  <c:v>23</c:v>
                </c:pt>
                <c:pt idx="18">
                  <c:v>72</c:v>
                </c:pt>
                <c:pt idx="19">
                  <c:v>47</c:v>
                </c:pt>
                <c:pt idx="20">
                  <c:v>52</c:v>
                </c:pt>
                <c:pt idx="21">
                  <c:v>36</c:v>
                </c:pt>
                <c:pt idx="22">
                  <c:v>35</c:v>
                </c:pt>
                <c:pt idx="23">
                  <c:v>50</c:v>
                </c:pt>
                <c:pt idx="24">
                  <c:v>106</c:v>
                </c:pt>
                <c:pt idx="25">
                  <c:v>77</c:v>
                </c:pt>
                <c:pt idx="26">
                  <c:v>101</c:v>
                </c:pt>
                <c:pt idx="27">
                  <c:v>87</c:v>
                </c:pt>
                <c:pt idx="28">
                  <c:v>109</c:v>
                </c:pt>
                <c:pt idx="29">
                  <c:v>37</c:v>
                </c:pt>
                <c:pt idx="30">
                  <c:v>27</c:v>
                </c:pt>
                <c:pt idx="31">
                  <c:v>72</c:v>
                </c:pt>
                <c:pt idx="32">
                  <c:v>76</c:v>
                </c:pt>
                <c:pt idx="33">
                  <c:v>47</c:v>
                </c:pt>
                <c:pt idx="34">
                  <c:v>64</c:v>
                </c:pt>
                <c:pt idx="35">
                  <c:v>45</c:v>
                </c:pt>
                <c:pt idx="36">
                  <c:v>39</c:v>
                </c:pt>
                <c:pt idx="37">
                  <c:v>86</c:v>
                </c:pt>
                <c:pt idx="38">
                  <c:v>109</c:v>
                </c:pt>
                <c:pt idx="39">
                  <c:v>86</c:v>
                </c:pt>
                <c:pt idx="40">
                  <c:v>56</c:v>
                </c:pt>
                <c:pt idx="41">
                  <c:v>118</c:v>
                </c:pt>
                <c:pt idx="42">
                  <c:v>72</c:v>
                </c:pt>
                <c:pt idx="43">
                  <c:v>40</c:v>
                </c:pt>
                <c:pt idx="44">
                  <c:v>52</c:v>
                </c:pt>
                <c:pt idx="45">
                  <c:v>63</c:v>
                </c:pt>
                <c:pt idx="46">
                  <c:v>76</c:v>
                </c:pt>
                <c:pt idx="47">
                  <c:v>86</c:v>
                </c:pt>
                <c:pt idx="48">
                  <c:v>55</c:v>
                </c:pt>
                <c:pt idx="49">
                  <c:v>32</c:v>
                </c:pt>
                <c:pt idx="50">
                  <c:v>41</c:v>
                </c:pt>
                <c:pt idx="51">
                  <c:v>69</c:v>
                </c:pt>
                <c:pt idx="52">
                  <c:v>75</c:v>
                </c:pt>
                <c:pt idx="53">
                  <c:v>33</c:v>
                </c:pt>
                <c:pt idx="54">
                  <c:v>25</c:v>
                </c:pt>
                <c:pt idx="55">
                  <c:v>82</c:v>
                </c:pt>
                <c:pt idx="56">
                  <c:v>39</c:v>
                </c:pt>
                <c:pt idx="57">
                  <c:v>70</c:v>
                </c:pt>
                <c:pt idx="58">
                  <c:v>51</c:v>
                </c:pt>
                <c:pt idx="59">
                  <c:v>25</c:v>
                </c:pt>
                <c:pt idx="60">
                  <c:v>58</c:v>
                </c:pt>
                <c:pt idx="61">
                  <c:v>24</c:v>
                </c:pt>
                <c:pt idx="62">
                  <c:v>123</c:v>
                </c:pt>
                <c:pt idx="63">
                  <c:v>36</c:v>
                </c:pt>
                <c:pt idx="64">
                  <c:v>65</c:v>
                </c:pt>
                <c:pt idx="65">
                  <c:v>32</c:v>
                </c:pt>
                <c:pt idx="66">
                  <c:v>30</c:v>
                </c:pt>
                <c:pt idx="67">
                  <c:v>65</c:v>
                </c:pt>
                <c:pt idx="68">
                  <c:v>71</c:v>
                </c:pt>
                <c:pt idx="69">
                  <c:v>59</c:v>
                </c:pt>
                <c:pt idx="70">
                  <c:v>22</c:v>
                </c:pt>
                <c:pt idx="71">
                  <c:v>71</c:v>
                </c:pt>
                <c:pt idx="72">
                  <c:v>63</c:v>
                </c:pt>
                <c:pt idx="73">
                  <c:v>81</c:v>
                </c:pt>
                <c:pt idx="74">
                  <c:v>32</c:v>
                </c:pt>
                <c:pt idx="75">
                  <c:v>75</c:v>
                </c:pt>
                <c:pt idx="76">
                  <c:v>87</c:v>
                </c:pt>
                <c:pt idx="77">
                  <c:v>93</c:v>
                </c:pt>
                <c:pt idx="78">
                  <c:v>59</c:v>
                </c:pt>
                <c:pt idx="79">
                  <c:v>54</c:v>
                </c:pt>
                <c:pt idx="80">
                  <c:v>56</c:v>
                </c:pt>
                <c:pt idx="81">
                  <c:v>64</c:v>
                </c:pt>
                <c:pt idx="82">
                  <c:v>69</c:v>
                </c:pt>
                <c:pt idx="83">
                  <c:v>27</c:v>
                </c:pt>
                <c:pt idx="84">
                  <c:v>64</c:v>
                </c:pt>
                <c:pt idx="85">
                  <c:v>99</c:v>
                </c:pt>
                <c:pt idx="86">
                  <c:v>36</c:v>
                </c:pt>
                <c:pt idx="87">
                  <c:v>82</c:v>
                </c:pt>
                <c:pt idx="88">
                  <c:v>52</c:v>
                </c:pt>
                <c:pt idx="89">
                  <c:v>55</c:v>
                </c:pt>
                <c:pt idx="90">
                  <c:v>52</c:v>
                </c:pt>
                <c:pt idx="91">
                  <c:v>86</c:v>
                </c:pt>
                <c:pt idx="92">
                  <c:v>87</c:v>
                </c:pt>
                <c:pt idx="93">
                  <c:v>46</c:v>
                </c:pt>
                <c:pt idx="94">
                  <c:v>91</c:v>
                </c:pt>
                <c:pt idx="95">
                  <c:v>42</c:v>
                </c:pt>
                <c:pt idx="96">
                  <c:v>62</c:v>
                </c:pt>
                <c:pt idx="97">
                  <c:v>105</c:v>
                </c:pt>
                <c:pt idx="98">
                  <c:v>58</c:v>
                </c:pt>
                <c:pt idx="99">
                  <c:v>52</c:v>
                </c:pt>
              </c:numCache>
            </c:numRef>
          </c:xVal>
          <c:yVal>
            <c:numRef>
              <c:f>Sheet7!$G$2:$G$101</c:f>
              <c:numCache>
                <c:formatCode>#,##0_);[Red]\(#,##0\)</c:formatCode>
                <c:ptCount val="100"/>
                <c:pt idx="0">
                  <c:v>38</c:v>
                </c:pt>
                <c:pt idx="1">
                  <c:v>80</c:v>
                </c:pt>
                <c:pt idx="2">
                  <c:v>67</c:v>
                </c:pt>
                <c:pt idx="3">
                  <c:v>117</c:v>
                </c:pt>
                <c:pt idx="4">
                  <c:v>74</c:v>
                </c:pt>
                <c:pt idx="5">
                  <c:v>72</c:v>
                </c:pt>
                <c:pt idx="6">
                  <c:v>90</c:v>
                </c:pt>
                <c:pt idx="7">
                  <c:v>96</c:v>
                </c:pt>
                <c:pt idx="8">
                  <c:v>39</c:v>
                </c:pt>
                <c:pt idx="9">
                  <c:v>112</c:v>
                </c:pt>
                <c:pt idx="10">
                  <c:v>66</c:v>
                </c:pt>
                <c:pt idx="11">
                  <c:v>111</c:v>
                </c:pt>
                <c:pt idx="12">
                  <c:v>15</c:v>
                </c:pt>
                <c:pt idx="13">
                  <c:v>55</c:v>
                </c:pt>
                <c:pt idx="14">
                  <c:v>65</c:v>
                </c:pt>
                <c:pt idx="15">
                  <c:v>108</c:v>
                </c:pt>
                <c:pt idx="16">
                  <c:v>54</c:v>
                </c:pt>
                <c:pt idx="17">
                  <c:v>11</c:v>
                </c:pt>
                <c:pt idx="18">
                  <c:v>73</c:v>
                </c:pt>
                <c:pt idx="19">
                  <c:v>51</c:v>
                </c:pt>
                <c:pt idx="20">
                  <c:v>43</c:v>
                </c:pt>
                <c:pt idx="21">
                  <c:v>38</c:v>
                </c:pt>
                <c:pt idx="22">
                  <c:v>36</c:v>
                </c:pt>
                <c:pt idx="23">
                  <c:v>39</c:v>
                </c:pt>
                <c:pt idx="24">
                  <c:v>109</c:v>
                </c:pt>
                <c:pt idx="25">
                  <c:v>82</c:v>
                </c:pt>
                <c:pt idx="26">
                  <c:v>112</c:v>
                </c:pt>
                <c:pt idx="27">
                  <c:v>98</c:v>
                </c:pt>
                <c:pt idx="28">
                  <c:v>95</c:v>
                </c:pt>
                <c:pt idx="29">
                  <c:v>28</c:v>
                </c:pt>
                <c:pt idx="30">
                  <c:v>32</c:v>
                </c:pt>
                <c:pt idx="31">
                  <c:v>77</c:v>
                </c:pt>
                <c:pt idx="32">
                  <c:v>81</c:v>
                </c:pt>
                <c:pt idx="33">
                  <c:v>86</c:v>
                </c:pt>
                <c:pt idx="34">
                  <c:v>70</c:v>
                </c:pt>
                <c:pt idx="35">
                  <c:v>57</c:v>
                </c:pt>
                <c:pt idx="36">
                  <c:v>49</c:v>
                </c:pt>
                <c:pt idx="37">
                  <c:v>92</c:v>
                </c:pt>
                <c:pt idx="38">
                  <c:v>106</c:v>
                </c:pt>
                <c:pt idx="39">
                  <c:v>93</c:v>
                </c:pt>
                <c:pt idx="40">
                  <c:v>48</c:v>
                </c:pt>
                <c:pt idx="41">
                  <c:v>115</c:v>
                </c:pt>
                <c:pt idx="42">
                  <c:v>67</c:v>
                </c:pt>
                <c:pt idx="43">
                  <c:v>41</c:v>
                </c:pt>
                <c:pt idx="44">
                  <c:v>75</c:v>
                </c:pt>
                <c:pt idx="45">
                  <c:v>44</c:v>
                </c:pt>
                <c:pt idx="46">
                  <c:v>83</c:v>
                </c:pt>
                <c:pt idx="47">
                  <c:v>70</c:v>
                </c:pt>
                <c:pt idx="48">
                  <c:v>51</c:v>
                </c:pt>
                <c:pt idx="49">
                  <c:v>43</c:v>
                </c:pt>
                <c:pt idx="50">
                  <c:v>42</c:v>
                </c:pt>
                <c:pt idx="51">
                  <c:v>58</c:v>
                </c:pt>
                <c:pt idx="52">
                  <c:v>68</c:v>
                </c:pt>
                <c:pt idx="53">
                  <c:v>39</c:v>
                </c:pt>
                <c:pt idx="54">
                  <c:v>18</c:v>
                </c:pt>
                <c:pt idx="55">
                  <c:v>84</c:v>
                </c:pt>
                <c:pt idx="56">
                  <c:v>40</c:v>
                </c:pt>
                <c:pt idx="57">
                  <c:v>63</c:v>
                </c:pt>
                <c:pt idx="58">
                  <c:v>73</c:v>
                </c:pt>
                <c:pt idx="59">
                  <c:v>32</c:v>
                </c:pt>
                <c:pt idx="60">
                  <c:v>38</c:v>
                </c:pt>
                <c:pt idx="61">
                  <c:v>26</c:v>
                </c:pt>
                <c:pt idx="62">
                  <c:v>116</c:v>
                </c:pt>
                <c:pt idx="63">
                  <c:v>45</c:v>
                </c:pt>
                <c:pt idx="64">
                  <c:v>57</c:v>
                </c:pt>
                <c:pt idx="65">
                  <c:v>31</c:v>
                </c:pt>
                <c:pt idx="66">
                  <c:v>35</c:v>
                </c:pt>
                <c:pt idx="67">
                  <c:v>74</c:v>
                </c:pt>
                <c:pt idx="68">
                  <c:v>59</c:v>
                </c:pt>
                <c:pt idx="69">
                  <c:v>56</c:v>
                </c:pt>
                <c:pt idx="70">
                  <c:v>17</c:v>
                </c:pt>
                <c:pt idx="71">
                  <c:v>64</c:v>
                </c:pt>
                <c:pt idx="72">
                  <c:v>81</c:v>
                </c:pt>
                <c:pt idx="73">
                  <c:v>86</c:v>
                </c:pt>
                <c:pt idx="74">
                  <c:v>19</c:v>
                </c:pt>
                <c:pt idx="75">
                  <c:v>84</c:v>
                </c:pt>
                <c:pt idx="76">
                  <c:v>108</c:v>
                </c:pt>
                <c:pt idx="77">
                  <c:v>104</c:v>
                </c:pt>
                <c:pt idx="78">
                  <c:v>44</c:v>
                </c:pt>
                <c:pt idx="79">
                  <c:v>49</c:v>
                </c:pt>
                <c:pt idx="80">
                  <c:v>68</c:v>
                </c:pt>
                <c:pt idx="81">
                  <c:v>57</c:v>
                </c:pt>
                <c:pt idx="82">
                  <c:v>74</c:v>
                </c:pt>
                <c:pt idx="83">
                  <c:v>35</c:v>
                </c:pt>
                <c:pt idx="84">
                  <c:v>55</c:v>
                </c:pt>
                <c:pt idx="85">
                  <c:v>98</c:v>
                </c:pt>
                <c:pt idx="86">
                  <c:v>4</c:v>
                </c:pt>
                <c:pt idx="87">
                  <c:v>71</c:v>
                </c:pt>
                <c:pt idx="88">
                  <c:v>49</c:v>
                </c:pt>
                <c:pt idx="89">
                  <c:v>43</c:v>
                </c:pt>
                <c:pt idx="90">
                  <c:v>68</c:v>
                </c:pt>
                <c:pt idx="91">
                  <c:v>72</c:v>
                </c:pt>
                <c:pt idx="92">
                  <c:v>83</c:v>
                </c:pt>
                <c:pt idx="93">
                  <c:v>48</c:v>
                </c:pt>
                <c:pt idx="94">
                  <c:v>105</c:v>
                </c:pt>
                <c:pt idx="95">
                  <c:v>27</c:v>
                </c:pt>
                <c:pt idx="96">
                  <c:v>74</c:v>
                </c:pt>
                <c:pt idx="97">
                  <c:v>105</c:v>
                </c:pt>
                <c:pt idx="98">
                  <c:v>48</c:v>
                </c:pt>
                <c:pt idx="9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7-4949-B399-6814ABA73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10143"/>
        <c:axId val="727515471"/>
      </c:scatterChart>
      <c:valAx>
        <c:axId val="726710143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ja-JP"/>
                  <a:t>予測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ja-JP"/>
          </a:p>
        </c:txPr>
        <c:crossAx val="727515471"/>
        <c:crosses val="autoZero"/>
        <c:crossBetween val="midCat"/>
        <c:majorUnit val="20"/>
      </c:valAx>
      <c:valAx>
        <c:axId val="7275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" panose="020B0604030504040204" pitchFamily="34" charset="-128"/>
                    <a:ea typeface="Meiryo" panose="020B0604030504040204" pitchFamily="34" charset="-128"/>
                    <a:cs typeface="+mn-cs"/>
                  </a:defRPr>
                </a:pPr>
                <a:r>
                  <a:rPr lang="ja-JP"/>
                  <a:t>実際</a:t>
                </a:r>
                <a:r>
                  <a:rPr lang="ja-JP" altLang="en-US"/>
                  <a:t>のアウトカム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" panose="020B0604030504040204" pitchFamily="34" charset="-128"/>
                  <a:ea typeface="Meiryo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" panose="020B0604030504040204" pitchFamily="34" charset="-128"/>
                <a:ea typeface="Meiryo" panose="020B0604030504040204" pitchFamily="34" charset="-128"/>
                <a:cs typeface="+mn-cs"/>
              </a:defRPr>
            </a:pPr>
            <a:endParaRPr lang="ja-JP"/>
          </a:p>
        </c:txPr>
        <c:crossAx val="7267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" panose="020B0604030504040204" pitchFamily="34" charset="-128"/>
          <a:ea typeface="Meiryo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ヒストグラム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clusteredColumn" uniqueId="{F9E8F4EE-A8EA-6547-ABAA-E3A6005542CD}">
          <cx:dataId val="0"/>
          <cx:layoutPr>
            <cx:binning intervalClosed="r" underflow="auto" overflow="auto">
              <cx:binSize val="4.6428571428571432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ja-JP" altLang="en-US" sz="14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ja-JP" altLang="en-US" sz="14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241300</xdr:colOff>
      <xdr:row>1</xdr:row>
      <xdr:rowOff>76200</xdr:rowOff>
    </xdr:from>
    <xdr:to>
      <xdr:col>37</xdr:col>
      <xdr:colOff>1698450</xdr:colOff>
      <xdr:row>17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6C4165-4A83-824B-95F2-18E06D113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984250</xdr:colOff>
      <xdr:row>3</xdr:row>
      <xdr:rowOff>228600</xdr:rowOff>
    </xdr:from>
    <xdr:to>
      <xdr:col>12</xdr:col>
      <xdr:colOff>114300</xdr:colOff>
      <xdr:row>25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AC09EA-B614-8623-7408-01EB93E63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583778</xdr:colOff>
      <xdr:row>13</xdr:row>
      <xdr:rowOff>133350</xdr:rowOff>
    </xdr:from>
    <xdr:to>
      <xdr:col>15</xdr:col>
      <xdr:colOff>101600</xdr:colOff>
      <xdr:row>37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C77479-82C5-5E42-8D72-70A11F40D1C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39</xdr:row>
      <xdr:rowOff>0</xdr:rowOff>
    </xdr:from>
    <xdr:to>
      <xdr:col>15</xdr:col>
      <xdr:colOff>25400</xdr:colOff>
      <xdr:row>54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A6D854EF-8759-9444-9CED-5FF4BD17C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1500" y="9906000"/>
              <a:ext cx="6172200" cy="383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9</xdr:col>
      <xdr:colOff>711200</xdr:colOff>
      <xdr:row>14</xdr:row>
      <xdr:rowOff>101600</xdr:rowOff>
    </xdr:from>
    <xdr:to>
      <xdr:col>14</xdr:col>
      <xdr:colOff>711200</xdr:colOff>
      <xdr:row>33</xdr:row>
      <xdr:rowOff>114300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C422E4CD-C8BF-104B-8E2D-8CE523020277}"/>
            </a:ext>
          </a:extLst>
        </xdr:cNvPr>
        <xdr:cNvCxnSpPr/>
      </xdr:nvCxnSpPr>
      <xdr:spPr>
        <a:xfrm flipV="1">
          <a:off x="8064500" y="3657600"/>
          <a:ext cx="4762500" cy="4838700"/>
        </a:xfrm>
        <a:prstGeom prst="line">
          <a:avLst/>
        </a:prstGeom>
        <a:ln w="31750">
          <a:solidFill>
            <a:srgbClr val="E3616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571500</xdr:colOff>
      <xdr:row>0</xdr:row>
      <xdr:rowOff>139699</xdr:rowOff>
    </xdr:from>
    <xdr:to>
      <xdr:col>18</xdr:col>
      <xdr:colOff>889000</xdr:colOff>
      <xdr:row>12</xdr:row>
      <xdr:rowOff>237704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75EE861-121B-5351-0FBC-A50401EB2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2300" y="139699"/>
          <a:ext cx="9842500" cy="31460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317499</xdr:colOff>
      <xdr:row>0</xdr:row>
      <xdr:rowOff>76200</xdr:rowOff>
    </xdr:from>
    <xdr:to>
      <xdr:col>19</xdr:col>
      <xdr:colOff>539114</xdr:colOff>
      <xdr:row>11</xdr:row>
      <xdr:rowOff>241300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A4B06D3-69C6-B64D-A65B-AA5F6F7D3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099" y="76200"/>
          <a:ext cx="7841615" cy="2959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TI" refreshedDate="45663.94127314815" createdVersion="8" refreshedVersion="8" minRefreshableVersion="3" recordCount="89" xr:uid="{55CE27FB-D138-C74C-959D-5083699560BB}">
  <cacheSource type="worksheet">
    <worksheetSource name="テーブル3"/>
  </cacheSource>
  <cacheFields count="20">
    <cacheField name="id" numFmtId="0">
      <sharedItems containsSemiMixedTypes="0" containsString="0" containsNumber="1" containsInteger="1" minValue="1" maxValue="142"/>
    </cacheField>
    <cacheField name="氏名" numFmtId="0">
      <sharedItems/>
    </cacheField>
    <cacheField name="入院日" numFmtId="0">
      <sharedItems containsSemiMixedTypes="0" containsString="0" containsNumber="1" containsInteger="1" minValue="43951" maxValue="44027"/>
    </cacheField>
    <cacheField name="年齢" numFmtId="0">
      <sharedItems containsSemiMixedTypes="0" containsString="0" containsNumber="1" containsInteger="1" minValue="39" maxValue="99"/>
    </cacheField>
    <cacheField name="女性1" numFmtId="0">
      <sharedItems containsSemiMixedTypes="0" containsString="0" containsNumber="1" containsInteger="1" minValue="0" maxValue="1" count="2">
        <n v="0"/>
        <n v="1"/>
      </sharedItems>
    </cacheField>
    <cacheField name="疾患名" numFmtId="0">
      <sharedItems/>
    </cacheField>
    <cacheField name="疾患区分" numFmtId="0">
      <sharedItems count="4">
        <s v="脳血管"/>
        <s v="運動器"/>
        <s v="循環器"/>
        <s v="神経難病"/>
      </sharedItems>
    </cacheField>
    <cacheField name="発症日" numFmtId="14">
      <sharedItems containsSemiMixedTypes="0" containsNonDate="0" containsDate="1" containsString="0" minDate="2020-01-29T00:00:00" maxDate="2020-06-28T00:00:00"/>
    </cacheField>
    <cacheField name="評価日" numFmtId="14">
      <sharedItems containsSemiMixedTypes="0" containsNonDate="0" containsDate="1" containsString="0" minDate="2020-05-04T00:00:00" maxDate="2020-07-22T00:00:00"/>
    </cacheField>
    <cacheField name="testA_1" numFmtId="0">
      <sharedItems containsSemiMixedTypes="0" containsString="0" containsNumber="1" containsInteger="1" minValue="0" maxValue="4"/>
    </cacheField>
    <cacheField name="testA_2" numFmtId="0">
      <sharedItems containsSemiMixedTypes="0" containsString="0" containsNumber="1" containsInteger="1" minValue="0" maxValue="4"/>
    </cacheField>
    <cacheField name="testA_3" numFmtId="0">
      <sharedItems containsSemiMixedTypes="0" containsString="0" containsNumber="1" containsInteger="1" minValue="0" maxValue="4"/>
    </cacheField>
    <cacheField name="testA_4" numFmtId="0">
      <sharedItems containsSemiMixedTypes="0" containsString="0" containsNumber="1" containsInteger="1" minValue="0" maxValue="4"/>
    </cacheField>
    <cacheField name="testB_1" numFmtId="0">
      <sharedItems containsSemiMixedTypes="0" containsString="0" containsNumber="1" containsInteger="1" minValue="0" maxValue="4"/>
    </cacheField>
    <cacheField name="testB_2" numFmtId="0">
      <sharedItems containsSemiMixedTypes="0" containsString="0" containsNumber="1" containsInteger="1" minValue="0" maxValue="4"/>
    </cacheField>
    <cacheField name="testB_3" numFmtId="0">
      <sharedItems containsSemiMixedTypes="0" containsString="0" containsNumber="1" containsInteger="1" minValue="0" maxValue="4"/>
    </cacheField>
    <cacheField name="testC" numFmtId="0">
      <sharedItems containsSemiMixedTypes="0" containsString="0" containsNumber="1" containsInteger="1" minValue="0" maxValue="3"/>
    </cacheField>
    <cacheField name="退院時歩行" numFmtId="0">
      <sharedItems count="2">
        <s v="自立"/>
        <s v="非自立"/>
      </sharedItems>
    </cacheField>
    <cacheField name="testA" numFmtId="0">
      <sharedItems containsSemiMixedTypes="0" containsString="0" containsNumber="1" containsInteger="1" minValue="1" maxValue="13"/>
    </cacheField>
    <cacheField name="testB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TI" refreshedDate="45664.750091087961" createdVersion="8" refreshedVersion="8" minRefreshableVersion="3" recordCount="100" xr:uid="{3E7E6303-8AFB-5F4D-8147-5D4AB5C71C1C}">
  <cacheSource type="worksheet">
    <worksheetSource name="テーブル8"/>
  </cacheSource>
  <cacheFields count="11">
    <cacheField name="ID" numFmtId="0">
      <sharedItems containsSemiMixedTypes="0" containsString="0" containsNumber="1" containsInteger="1" minValue="1" maxValue="100"/>
    </cacheField>
    <cacheField name="BBS" numFmtId="0">
      <sharedItems containsSemiMixedTypes="0" containsString="0" containsNumber="1" containsInteger="1" minValue="16" maxValue="62"/>
    </cacheField>
    <cacheField name="MARS" numFmtId="0">
      <sharedItems containsSemiMixedTypes="0" containsString="0" containsNumber="1" containsInteger="1" minValue="38" maxValue="123"/>
    </cacheField>
    <cacheField name="SWWT" numFmtId="0">
      <sharedItems containsSemiMixedTypes="0" containsString="0" containsNumber="1" containsInteger="1" minValue="0" maxValue="1"/>
    </cacheField>
    <cacheField name="判別式" numFmtId="40">
      <sharedItems containsSemiMixedTypes="0" containsString="0" containsNumber="1" minValue="-13.499000000000002" maxValue="8.7099999999999973"/>
    </cacheField>
    <cacheField name="確率" numFmtId="40">
      <sharedItems containsSemiMixedTypes="0" containsString="0" containsNumber="1" minValue="1.3723288478895075E-6" maxValue="0.99983509894237022"/>
    </cacheField>
    <cacheField name="予測" numFmtId="0">
      <sharedItems containsSemiMixedTypes="0" containsString="0" containsNumber="1" containsInteger="1" minValue="0" maxValue="1" count="2">
        <n v="1"/>
        <n v="0"/>
      </sharedItems>
    </cacheField>
    <cacheField name="アウトカム" numFmtId="0">
      <sharedItems containsSemiMixedTypes="0" containsString="0" containsNumber="1" containsInteger="1" minValue="0" maxValue="1" count="2">
        <n v="1"/>
        <n v="0"/>
      </sharedItems>
    </cacheField>
    <cacheField name="真偽" numFmtId="0">
      <sharedItems/>
    </cacheField>
    <cacheField name="陽性陰性" numFmtId="0">
      <sharedItems/>
    </cacheField>
    <cacheField name="判定結果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"/>
    <s v="大津"/>
    <n v="43951"/>
    <n v="72"/>
    <x v="0"/>
    <s v="右視床出血"/>
    <x v="0"/>
    <d v="2020-04-14T00:00:00"/>
    <d v="2020-05-04T00:00:00"/>
    <n v="2"/>
    <n v="2"/>
    <n v="2"/>
    <n v="2"/>
    <n v="2"/>
    <n v="3"/>
    <n v="4"/>
    <n v="1"/>
    <x v="0"/>
    <n v="8"/>
    <n v="9"/>
  </r>
  <r>
    <n v="2"/>
    <s v="佐久間"/>
    <n v="43952"/>
    <n v="74"/>
    <x v="1"/>
    <s v="左放線冠梗塞"/>
    <x v="0"/>
    <d v="2020-04-04T00:00:00"/>
    <d v="2020-05-05T00:00:00"/>
    <n v="3"/>
    <n v="4"/>
    <n v="2"/>
    <n v="3"/>
    <n v="1"/>
    <n v="1"/>
    <n v="3"/>
    <n v="1"/>
    <x v="1"/>
    <n v="12"/>
    <n v="5"/>
  </r>
  <r>
    <n v="4"/>
    <s v="大和"/>
    <n v="43958"/>
    <n v="73"/>
    <x v="1"/>
    <s v="左大腿骨頸部骨折"/>
    <x v="1"/>
    <d v="2020-04-13T00:00:00"/>
    <d v="2020-05-11T00:00:00"/>
    <n v="1"/>
    <n v="2"/>
    <n v="1"/>
    <n v="3"/>
    <n v="2"/>
    <n v="1"/>
    <n v="2"/>
    <n v="1"/>
    <x v="1"/>
    <n v="7"/>
    <n v="5"/>
  </r>
  <r>
    <n v="6"/>
    <s v="松川"/>
    <n v="43960"/>
    <n v="75"/>
    <x v="1"/>
    <s v="脳出血"/>
    <x v="0"/>
    <d v="2020-01-29T00:00:00"/>
    <d v="2020-05-13T00:00:00"/>
    <n v="1"/>
    <n v="3"/>
    <n v="3"/>
    <n v="3"/>
    <n v="1"/>
    <n v="3"/>
    <n v="3"/>
    <n v="3"/>
    <x v="0"/>
    <n v="10"/>
    <n v="7"/>
  </r>
  <r>
    <n v="9"/>
    <s v="風間"/>
    <n v="43965"/>
    <n v="52"/>
    <x v="1"/>
    <s v="小脳出血"/>
    <x v="0"/>
    <d v="2020-05-05T00:00:00"/>
    <d v="2020-05-18T00:00:00"/>
    <n v="1"/>
    <n v="1"/>
    <n v="2"/>
    <n v="2"/>
    <n v="2"/>
    <n v="1"/>
    <n v="3"/>
    <n v="3"/>
    <x v="1"/>
    <n v="6"/>
    <n v="6"/>
  </r>
  <r>
    <n v="10"/>
    <s v="内藤"/>
    <n v="43965"/>
    <n v="99"/>
    <x v="1"/>
    <s v="脳梗塞"/>
    <x v="0"/>
    <d v="2020-04-24T00:00:00"/>
    <d v="2020-05-18T00:00:00"/>
    <n v="2"/>
    <n v="1"/>
    <n v="2"/>
    <n v="2"/>
    <n v="4"/>
    <n v="4"/>
    <n v="3"/>
    <n v="0"/>
    <x v="1"/>
    <n v="7"/>
    <n v="11"/>
  </r>
  <r>
    <n v="13"/>
    <s v="依田"/>
    <n v="43966"/>
    <n v="86"/>
    <x v="0"/>
    <s v="脳皮質出血"/>
    <x v="0"/>
    <d v="2020-05-08T00:00:00"/>
    <d v="2020-05-19T00:00:00"/>
    <n v="2"/>
    <n v="4"/>
    <n v="3"/>
    <n v="1"/>
    <n v="1"/>
    <n v="3"/>
    <n v="1"/>
    <n v="2"/>
    <x v="0"/>
    <n v="10"/>
    <n v="5"/>
  </r>
  <r>
    <n v="16"/>
    <s v="野口"/>
    <n v="43964"/>
    <n v="55"/>
    <x v="1"/>
    <s v="アテローム血管性脳梗塞"/>
    <x v="0"/>
    <d v="2020-05-15T00:00:00"/>
    <d v="2020-05-17T00:00:00"/>
    <n v="3"/>
    <n v="3"/>
    <n v="1"/>
    <n v="1"/>
    <n v="3"/>
    <n v="3"/>
    <n v="1"/>
    <n v="1"/>
    <x v="1"/>
    <n v="8"/>
    <n v="7"/>
  </r>
  <r>
    <n v="17"/>
    <s v="下田"/>
    <n v="43969"/>
    <n v="76"/>
    <x v="0"/>
    <s v="L1圧迫骨折"/>
    <x v="1"/>
    <d v="2020-05-01T00:00:00"/>
    <d v="2020-05-22T00:00:00"/>
    <n v="4"/>
    <n v="2"/>
    <n v="1"/>
    <n v="2"/>
    <n v="2"/>
    <n v="3"/>
    <n v="4"/>
    <n v="0"/>
    <x v="1"/>
    <n v="9"/>
    <n v="9"/>
  </r>
  <r>
    <n v="20"/>
    <s v="岡崎"/>
    <n v="43970"/>
    <n v="63"/>
    <x v="1"/>
    <s v="アテローム血栓性脳梗塞"/>
    <x v="0"/>
    <d v="2020-05-19T00:00:00"/>
    <d v="2020-05-23T00:00:00"/>
    <n v="2"/>
    <n v="3"/>
    <n v="4"/>
    <n v="2"/>
    <n v="3"/>
    <n v="3"/>
    <n v="4"/>
    <n v="3"/>
    <x v="0"/>
    <n v="11"/>
    <n v="10"/>
  </r>
  <r>
    <n v="21"/>
    <s v="小森"/>
    <n v="43971"/>
    <n v="88"/>
    <x v="1"/>
    <s v="脳塞栓症、左大腿骨顆上骨折"/>
    <x v="0"/>
    <d v="2020-05-03T00:00:00"/>
    <d v="2020-05-23T00:00:00"/>
    <n v="2"/>
    <n v="1"/>
    <n v="0"/>
    <n v="2"/>
    <n v="0"/>
    <n v="2"/>
    <n v="4"/>
    <n v="1"/>
    <x v="1"/>
    <n v="5"/>
    <n v="6"/>
  </r>
  <r>
    <n v="23"/>
    <s v="安西"/>
    <n v="43972"/>
    <n v="66"/>
    <x v="1"/>
    <s v="脳梗塞"/>
    <x v="0"/>
    <d v="2020-05-06T00:00:00"/>
    <d v="2020-05-27T00:00:00"/>
    <n v="0"/>
    <n v="4"/>
    <n v="3"/>
    <n v="2"/>
    <n v="0"/>
    <n v="3"/>
    <n v="1"/>
    <n v="2"/>
    <x v="1"/>
    <n v="9"/>
    <n v="4"/>
  </r>
  <r>
    <n v="24"/>
    <s v="垣内"/>
    <n v="43972"/>
    <n v="83"/>
    <x v="0"/>
    <s v="脳幹梗塞"/>
    <x v="0"/>
    <d v="2020-04-14T00:00:00"/>
    <d v="2020-05-28T00:00:00"/>
    <n v="1"/>
    <n v="0"/>
    <n v="0"/>
    <n v="3"/>
    <n v="3"/>
    <n v="2"/>
    <n v="1"/>
    <n v="2"/>
    <x v="1"/>
    <n v="4"/>
    <n v="6"/>
  </r>
  <r>
    <n v="25"/>
    <s v="日下"/>
    <n v="43973"/>
    <n v="67"/>
    <x v="0"/>
    <s v="脳梗塞"/>
    <x v="0"/>
    <d v="2020-04-19T00:00:00"/>
    <d v="2020-05-29T00:00:00"/>
    <n v="4"/>
    <n v="2"/>
    <n v="0"/>
    <n v="2"/>
    <n v="1"/>
    <n v="0"/>
    <n v="1"/>
    <n v="0"/>
    <x v="1"/>
    <n v="8"/>
    <n v="2"/>
  </r>
  <r>
    <n v="26"/>
    <s v="鳥居"/>
    <n v="43973"/>
    <n v="75"/>
    <x v="0"/>
    <s v="脳挫傷、右慢性硬膜下血腫、症候性てんかん"/>
    <x v="0"/>
    <d v="2020-04-26T00:00:00"/>
    <d v="2020-05-29T00:00:00"/>
    <n v="2"/>
    <n v="2"/>
    <n v="1"/>
    <n v="4"/>
    <n v="4"/>
    <n v="0"/>
    <n v="3"/>
    <n v="1"/>
    <x v="1"/>
    <n v="9"/>
    <n v="7"/>
  </r>
  <r>
    <n v="27"/>
    <s v="西"/>
    <n v="43966"/>
    <n v="92"/>
    <x v="1"/>
    <s v="アテローム血管性脳梗塞"/>
    <x v="0"/>
    <d v="2020-04-28T00:00:00"/>
    <d v="2020-05-20T00:00:00"/>
    <n v="2"/>
    <n v="1"/>
    <n v="4"/>
    <n v="2"/>
    <n v="2"/>
    <n v="0"/>
    <n v="3"/>
    <n v="1"/>
    <x v="0"/>
    <n v="9"/>
    <n v="5"/>
  </r>
  <r>
    <n v="28"/>
    <s v="沖田"/>
    <n v="43965"/>
    <n v="84"/>
    <x v="0"/>
    <s v="慢性心不全"/>
    <x v="2"/>
    <d v="2020-04-29T00:00:00"/>
    <d v="2020-05-21T00:00:00"/>
    <n v="1"/>
    <n v="2"/>
    <n v="1"/>
    <n v="0"/>
    <n v="3"/>
    <n v="2"/>
    <n v="4"/>
    <n v="3"/>
    <x v="0"/>
    <n v="4"/>
    <n v="9"/>
  </r>
  <r>
    <n v="31"/>
    <s v="大原"/>
    <n v="43978"/>
    <n v="84"/>
    <x v="1"/>
    <s v="右大腿骨転子部骨折"/>
    <x v="1"/>
    <d v="2020-04-25T00:00:00"/>
    <d v="2020-06-01T00:00:00"/>
    <n v="0"/>
    <n v="2"/>
    <n v="0"/>
    <n v="3"/>
    <n v="4"/>
    <n v="2"/>
    <n v="0"/>
    <n v="1"/>
    <x v="1"/>
    <n v="5"/>
    <n v="6"/>
  </r>
  <r>
    <n v="32"/>
    <s v="佐川"/>
    <n v="43979"/>
    <n v="74"/>
    <x v="1"/>
    <s v="脳梗塞"/>
    <x v="0"/>
    <d v="2020-05-02T00:00:00"/>
    <d v="2020-06-03T00:00:00"/>
    <n v="2"/>
    <n v="1"/>
    <n v="3"/>
    <n v="4"/>
    <n v="2"/>
    <n v="2"/>
    <n v="3"/>
    <n v="2"/>
    <x v="0"/>
    <n v="10"/>
    <n v="7"/>
  </r>
  <r>
    <n v="35"/>
    <s v="難波"/>
    <n v="43972"/>
    <n v="83"/>
    <x v="1"/>
    <s v="アテローム血管性脳梗塞"/>
    <x v="0"/>
    <d v="2020-04-11T00:00:00"/>
    <d v="2020-05-27T00:00:00"/>
    <n v="2"/>
    <n v="2"/>
    <n v="1"/>
    <n v="1"/>
    <n v="4"/>
    <n v="0"/>
    <n v="2"/>
    <n v="1"/>
    <x v="1"/>
    <n v="6"/>
    <n v="6"/>
  </r>
  <r>
    <n v="40"/>
    <s v="工藤"/>
    <n v="43980"/>
    <n v="72"/>
    <x v="0"/>
    <s v="脳梗塞"/>
    <x v="0"/>
    <d v="2020-04-29T00:00:00"/>
    <d v="2020-06-05T00:00:00"/>
    <n v="2"/>
    <n v="0"/>
    <n v="0"/>
    <n v="2"/>
    <n v="2"/>
    <n v="3"/>
    <n v="4"/>
    <n v="3"/>
    <x v="0"/>
    <n v="4"/>
    <n v="9"/>
  </r>
  <r>
    <n v="43"/>
    <s v="中尾"/>
    <n v="43985"/>
    <n v="81"/>
    <x v="1"/>
    <s v="右急性硬膜下血腫の術後"/>
    <x v="0"/>
    <d v="2020-04-25T00:00:00"/>
    <d v="2020-06-09T00:00:00"/>
    <n v="4"/>
    <n v="4"/>
    <n v="4"/>
    <n v="1"/>
    <n v="2"/>
    <n v="1"/>
    <n v="3"/>
    <n v="1"/>
    <x v="1"/>
    <n v="13"/>
    <n v="6"/>
  </r>
  <r>
    <n v="44"/>
    <s v="塩田"/>
    <n v="43986"/>
    <n v="81"/>
    <x v="1"/>
    <s v="慢性心不全、狭心症"/>
    <x v="2"/>
    <d v="2020-05-11T00:00:00"/>
    <d v="2020-06-07T00:00:00"/>
    <n v="2"/>
    <n v="1"/>
    <n v="1"/>
    <n v="2"/>
    <n v="3"/>
    <n v="1"/>
    <n v="3"/>
    <n v="0"/>
    <x v="1"/>
    <n v="6"/>
    <n v="7"/>
  </r>
  <r>
    <n v="45"/>
    <s v="柳"/>
    <n v="43986"/>
    <n v="57"/>
    <x v="0"/>
    <s v="脳梗塞"/>
    <x v="0"/>
    <d v="2020-04-28T00:00:00"/>
    <d v="2020-06-07T00:00:00"/>
    <n v="4"/>
    <n v="1"/>
    <n v="4"/>
    <n v="4"/>
    <n v="0"/>
    <n v="0"/>
    <n v="1"/>
    <n v="2"/>
    <x v="0"/>
    <n v="13"/>
    <n v="1"/>
  </r>
  <r>
    <n v="46"/>
    <s v="福山"/>
    <n v="43987"/>
    <n v="86"/>
    <x v="0"/>
    <s v="脳梗塞"/>
    <x v="0"/>
    <d v="2020-05-05T00:00:00"/>
    <d v="2020-06-09T00:00:00"/>
    <n v="3"/>
    <n v="1"/>
    <n v="1"/>
    <n v="2"/>
    <n v="1"/>
    <n v="3"/>
    <n v="4"/>
    <n v="2"/>
    <x v="0"/>
    <n v="7"/>
    <n v="8"/>
  </r>
  <r>
    <n v="48"/>
    <s v="小川"/>
    <n v="43990"/>
    <n v="64"/>
    <x v="1"/>
    <s v="脊髄上衣腫の術後"/>
    <x v="1"/>
    <d v="2020-05-16T00:00:00"/>
    <d v="2020-06-15T00:00:00"/>
    <n v="1"/>
    <n v="0"/>
    <n v="1"/>
    <n v="3"/>
    <n v="0"/>
    <n v="3"/>
    <n v="1"/>
    <n v="2"/>
    <x v="1"/>
    <n v="5"/>
    <n v="4"/>
  </r>
  <r>
    <n v="49"/>
    <s v="鹿島"/>
    <n v="43990"/>
    <n v="65"/>
    <x v="0"/>
    <s v="脳梗塞"/>
    <x v="0"/>
    <d v="2020-05-09T00:00:00"/>
    <d v="2020-06-15T00:00:00"/>
    <n v="3"/>
    <n v="0"/>
    <n v="0"/>
    <n v="4"/>
    <n v="1"/>
    <n v="3"/>
    <n v="1"/>
    <n v="1"/>
    <x v="1"/>
    <n v="7"/>
    <n v="5"/>
  </r>
  <r>
    <n v="51"/>
    <s v="白井"/>
    <n v="43990"/>
    <n v="61"/>
    <x v="0"/>
    <s v="左視床出血の術後"/>
    <x v="0"/>
    <d v="2020-05-24T00:00:00"/>
    <d v="2020-06-11T00:00:00"/>
    <n v="1"/>
    <n v="3"/>
    <n v="3"/>
    <n v="4"/>
    <n v="4"/>
    <n v="3"/>
    <n v="0"/>
    <n v="3"/>
    <x v="0"/>
    <n v="11"/>
    <n v="7"/>
  </r>
  <r>
    <n v="53"/>
    <s v="益田"/>
    <n v="43990"/>
    <n v="53"/>
    <x v="0"/>
    <s v="右蝶形骨髄膜腫の術後"/>
    <x v="0"/>
    <d v="2020-05-10T00:00:00"/>
    <d v="2020-06-14T00:00:00"/>
    <n v="0"/>
    <n v="4"/>
    <n v="1"/>
    <n v="4"/>
    <n v="2"/>
    <n v="2"/>
    <n v="2"/>
    <n v="2"/>
    <x v="0"/>
    <n v="9"/>
    <n v="6"/>
  </r>
  <r>
    <n v="54"/>
    <s v="黒岩"/>
    <n v="43991"/>
    <n v="98"/>
    <x v="0"/>
    <s v="慢性心不全、大動脈弁狭窄症"/>
    <x v="2"/>
    <d v="2020-05-23T00:00:00"/>
    <d v="2020-06-13T00:00:00"/>
    <n v="4"/>
    <n v="3"/>
    <n v="4"/>
    <n v="2"/>
    <n v="2"/>
    <n v="4"/>
    <n v="1"/>
    <n v="2"/>
    <x v="1"/>
    <n v="13"/>
    <n v="7"/>
  </r>
  <r>
    <n v="55"/>
    <s v="菊池"/>
    <n v="43991"/>
    <n v="87"/>
    <x v="1"/>
    <s v="脳梗塞"/>
    <x v="0"/>
    <d v="2020-05-02T00:00:00"/>
    <d v="2020-06-16T00:00:00"/>
    <n v="0"/>
    <n v="4"/>
    <n v="2"/>
    <n v="0"/>
    <n v="4"/>
    <n v="3"/>
    <n v="2"/>
    <n v="3"/>
    <x v="1"/>
    <n v="6"/>
    <n v="9"/>
  </r>
  <r>
    <n v="56"/>
    <s v="玉城"/>
    <n v="43992"/>
    <n v="52"/>
    <x v="0"/>
    <s v="頚髄損傷の術後"/>
    <x v="1"/>
    <d v="2020-05-16T00:00:00"/>
    <d v="2020-06-14T00:00:00"/>
    <n v="1"/>
    <n v="1"/>
    <n v="3"/>
    <n v="4"/>
    <n v="4"/>
    <n v="4"/>
    <n v="1"/>
    <n v="2"/>
    <x v="0"/>
    <n v="9"/>
    <n v="9"/>
  </r>
  <r>
    <n v="57"/>
    <s v="小野田"/>
    <n v="43993"/>
    <n v="87"/>
    <x v="1"/>
    <s v="左視床出血の術後"/>
    <x v="0"/>
    <d v="2020-05-26T00:00:00"/>
    <d v="2020-06-14T00:00:00"/>
    <n v="0"/>
    <n v="3"/>
    <n v="1"/>
    <n v="2"/>
    <n v="1"/>
    <n v="3"/>
    <n v="3"/>
    <n v="1"/>
    <x v="1"/>
    <n v="6"/>
    <n v="7"/>
  </r>
  <r>
    <n v="58"/>
    <s v="住田"/>
    <n v="43993"/>
    <n v="65"/>
    <x v="0"/>
    <s v="パーキンソン病の術後"/>
    <x v="3"/>
    <d v="2020-05-09T00:00:00"/>
    <d v="2020-06-15T00:00:00"/>
    <n v="1"/>
    <n v="3"/>
    <n v="3"/>
    <n v="1"/>
    <n v="3"/>
    <n v="2"/>
    <n v="2"/>
    <n v="1"/>
    <x v="1"/>
    <n v="8"/>
    <n v="7"/>
  </r>
  <r>
    <n v="59"/>
    <s v="矢島"/>
    <n v="43994"/>
    <n v="72"/>
    <x v="0"/>
    <s v="右被殼出血"/>
    <x v="0"/>
    <d v="2020-05-22T00:00:00"/>
    <d v="2020-06-19T00:00:00"/>
    <n v="4"/>
    <n v="4"/>
    <n v="0"/>
    <n v="4"/>
    <n v="3"/>
    <n v="4"/>
    <n v="2"/>
    <n v="1"/>
    <x v="1"/>
    <n v="12"/>
    <n v="9"/>
  </r>
  <r>
    <n v="65"/>
    <s v="安永"/>
    <n v="43999"/>
    <n v="66"/>
    <x v="0"/>
    <s v="辺縁系脳炎"/>
    <x v="3"/>
    <d v="2020-05-08T00:00:00"/>
    <d v="2020-06-22T00:00:00"/>
    <n v="4"/>
    <n v="3"/>
    <n v="1"/>
    <n v="4"/>
    <n v="1"/>
    <n v="0"/>
    <n v="3"/>
    <n v="1"/>
    <x v="0"/>
    <n v="12"/>
    <n v="4"/>
  </r>
  <r>
    <n v="67"/>
    <s v="迫田"/>
    <n v="44000"/>
    <n v="76"/>
    <x v="1"/>
    <s v="急性大動脈解離、人工血管置換術後、慢性心不全"/>
    <x v="2"/>
    <d v="2020-05-15T00:00:00"/>
    <d v="2020-06-23T00:00:00"/>
    <n v="2"/>
    <n v="0"/>
    <n v="1"/>
    <n v="1"/>
    <n v="4"/>
    <n v="2"/>
    <n v="0"/>
    <n v="0"/>
    <x v="1"/>
    <n v="4"/>
    <n v="6"/>
  </r>
  <r>
    <n v="68"/>
    <s v="郡司"/>
    <n v="44000"/>
    <n v="64"/>
    <x v="1"/>
    <s v="慢性心不全、僧帽弁形成術後"/>
    <x v="2"/>
    <d v="2020-05-27T00:00:00"/>
    <d v="2020-06-24T00:00:00"/>
    <n v="4"/>
    <n v="2"/>
    <n v="0"/>
    <n v="0"/>
    <n v="1"/>
    <n v="0"/>
    <n v="3"/>
    <n v="3"/>
    <x v="0"/>
    <n v="6"/>
    <n v="4"/>
  </r>
  <r>
    <n v="69"/>
    <s v="中本"/>
    <n v="43998"/>
    <n v="74"/>
    <x v="1"/>
    <s v="脳梗塞"/>
    <x v="0"/>
    <d v="2020-05-29T00:00:00"/>
    <d v="2020-06-20T00:00:00"/>
    <n v="2"/>
    <n v="2"/>
    <n v="2"/>
    <n v="2"/>
    <n v="4"/>
    <n v="0"/>
    <n v="2"/>
    <n v="1"/>
    <x v="1"/>
    <n v="8"/>
    <n v="6"/>
  </r>
  <r>
    <n v="70"/>
    <s v="奥野"/>
    <n v="43998"/>
    <n v="89"/>
    <x v="1"/>
    <s v="両変形性膝関節症"/>
    <x v="1"/>
    <d v="2020-05-24T00:00:00"/>
    <d v="2020-06-22T00:00:00"/>
    <n v="0"/>
    <n v="0"/>
    <n v="0"/>
    <n v="2"/>
    <n v="0"/>
    <n v="3"/>
    <n v="4"/>
    <n v="3"/>
    <x v="0"/>
    <n v="2"/>
    <n v="7"/>
  </r>
  <r>
    <n v="71"/>
    <s v="新垣"/>
    <n v="44000"/>
    <n v="82"/>
    <x v="1"/>
    <s v="慢性心不全、慢性呼吸不全"/>
    <x v="2"/>
    <d v="2020-05-21T00:00:00"/>
    <d v="2020-06-21T00:00:00"/>
    <n v="0"/>
    <n v="2"/>
    <n v="0"/>
    <n v="3"/>
    <n v="1"/>
    <n v="3"/>
    <n v="1"/>
    <n v="3"/>
    <x v="0"/>
    <n v="5"/>
    <n v="5"/>
  </r>
  <r>
    <n v="73"/>
    <s v="稲葉"/>
    <n v="44001"/>
    <n v="80"/>
    <x v="1"/>
    <s v="第4腰椎破裂骨折"/>
    <x v="1"/>
    <d v="2020-05-29T00:00:00"/>
    <d v="2020-06-23T00:00:00"/>
    <n v="1"/>
    <n v="0"/>
    <n v="3"/>
    <n v="2"/>
    <n v="4"/>
    <n v="2"/>
    <n v="4"/>
    <n v="1"/>
    <x v="1"/>
    <n v="6"/>
    <n v="10"/>
  </r>
  <r>
    <n v="74"/>
    <s v="堀"/>
    <n v="43997"/>
    <n v="75"/>
    <x v="1"/>
    <s v="第1腰椎圧迫骨折"/>
    <x v="1"/>
    <d v="2020-05-27T00:00:00"/>
    <d v="2020-06-22T00:00:00"/>
    <n v="4"/>
    <n v="4"/>
    <n v="0"/>
    <n v="1"/>
    <n v="0"/>
    <n v="1"/>
    <n v="0"/>
    <n v="0"/>
    <x v="1"/>
    <n v="9"/>
    <n v="1"/>
  </r>
  <r>
    <n v="75"/>
    <s v="横山"/>
    <n v="44000"/>
    <n v="84"/>
    <x v="1"/>
    <s v="アテローム血栓性脳梗塞の再発"/>
    <x v="0"/>
    <d v="2020-05-16T00:00:00"/>
    <d v="2020-06-24T00:00:00"/>
    <n v="2"/>
    <n v="1"/>
    <n v="3"/>
    <n v="1"/>
    <n v="2"/>
    <n v="0"/>
    <n v="0"/>
    <n v="3"/>
    <x v="1"/>
    <n v="7"/>
    <n v="2"/>
  </r>
  <r>
    <n v="76"/>
    <s v="大畑"/>
    <n v="43983"/>
    <n v="79"/>
    <x v="0"/>
    <s v="心原性脳塞栓症、脳ヘルニアの術後、硬膜外膿瘍の術後、頭蓋骨欠損の術後"/>
    <x v="0"/>
    <d v="2020-04-24T00:00:00"/>
    <d v="2020-06-06T00:00:00"/>
    <n v="1"/>
    <n v="3"/>
    <n v="3"/>
    <n v="2"/>
    <n v="0"/>
    <n v="3"/>
    <n v="2"/>
    <n v="3"/>
    <x v="1"/>
    <n v="9"/>
    <n v="5"/>
  </r>
  <r>
    <n v="77"/>
    <s v="市村"/>
    <n v="44004"/>
    <n v="66"/>
    <x v="0"/>
    <s v="脳梗塞後遺症の急性増悪"/>
    <x v="0"/>
    <d v="2020-06-06T00:00:00"/>
    <d v="2020-06-28T00:00:00"/>
    <n v="0"/>
    <n v="4"/>
    <n v="0"/>
    <n v="3"/>
    <n v="3"/>
    <n v="4"/>
    <n v="2"/>
    <n v="1"/>
    <x v="1"/>
    <n v="7"/>
    <n v="9"/>
  </r>
  <r>
    <n v="78"/>
    <s v="吉永"/>
    <n v="44004"/>
    <n v="57"/>
    <x v="0"/>
    <s v="右急性硬膜下血腫"/>
    <x v="0"/>
    <d v="2020-05-17T00:00:00"/>
    <d v="2020-06-27T00:00:00"/>
    <n v="2"/>
    <n v="0"/>
    <n v="0"/>
    <n v="0"/>
    <n v="1"/>
    <n v="2"/>
    <n v="3"/>
    <n v="2"/>
    <x v="0"/>
    <n v="2"/>
    <n v="6"/>
  </r>
  <r>
    <n v="79"/>
    <s v="岩永"/>
    <n v="44004"/>
    <n v="67"/>
    <x v="1"/>
    <s v="右膝内側半月板損傷"/>
    <x v="1"/>
    <d v="2020-06-07T00:00:00"/>
    <d v="2020-06-27T00:00:00"/>
    <n v="0"/>
    <n v="1"/>
    <n v="3"/>
    <n v="3"/>
    <n v="2"/>
    <n v="1"/>
    <n v="2"/>
    <n v="2"/>
    <x v="0"/>
    <n v="7"/>
    <n v="5"/>
  </r>
  <r>
    <n v="80"/>
    <s v="滝本"/>
    <n v="44001"/>
    <n v="41"/>
    <x v="1"/>
    <s v="脳梗塞"/>
    <x v="0"/>
    <d v="2020-05-21T00:00:00"/>
    <d v="2020-06-23T00:00:00"/>
    <n v="3"/>
    <n v="1"/>
    <n v="2"/>
    <n v="0"/>
    <n v="2"/>
    <n v="0"/>
    <n v="1"/>
    <n v="1"/>
    <x v="0"/>
    <n v="6"/>
    <n v="3"/>
  </r>
  <r>
    <n v="84"/>
    <s v="藤井"/>
    <n v="44006"/>
    <n v="61"/>
    <x v="0"/>
    <s v="左視床出血の術後"/>
    <x v="0"/>
    <d v="2020-05-23T00:00:00"/>
    <d v="2020-06-27T00:00:00"/>
    <n v="3"/>
    <n v="0"/>
    <n v="1"/>
    <n v="1"/>
    <n v="4"/>
    <n v="4"/>
    <n v="0"/>
    <n v="3"/>
    <x v="0"/>
    <n v="5"/>
    <n v="8"/>
  </r>
  <r>
    <n v="86"/>
    <s v="太田"/>
    <n v="44005"/>
    <n v="77"/>
    <x v="1"/>
    <s v="小脳出血　"/>
    <x v="0"/>
    <d v="2020-05-16T00:00:00"/>
    <d v="2020-06-26T00:00:00"/>
    <n v="3"/>
    <n v="1"/>
    <n v="2"/>
    <n v="2"/>
    <n v="3"/>
    <n v="1"/>
    <n v="3"/>
    <n v="1"/>
    <x v="1"/>
    <n v="8"/>
    <n v="7"/>
  </r>
  <r>
    <n v="88"/>
    <s v="風間"/>
    <n v="44007"/>
    <n v="52"/>
    <x v="0"/>
    <s v="脳梗塞"/>
    <x v="0"/>
    <d v="2020-05-22T00:00:00"/>
    <d v="2020-07-01T00:00:00"/>
    <n v="0"/>
    <n v="4"/>
    <n v="2"/>
    <n v="1"/>
    <n v="1"/>
    <n v="2"/>
    <n v="4"/>
    <n v="0"/>
    <x v="1"/>
    <n v="7"/>
    <n v="7"/>
  </r>
  <r>
    <n v="89"/>
    <s v="上山"/>
    <n v="44008"/>
    <n v="71"/>
    <x v="0"/>
    <s v="脳梗塞"/>
    <x v="0"/>
    <d v="2020-05-27T00:00:00"/>
    <d v="2020-06-30T00:00:00"/>
    <n v="2"/>
    <n v="1"/>
    <n v="3"/>
    <n v="2"/>
    <n v="0"/>
    <n v="2"/>
    <n v="2"/>
    <n v="1"/>
    <x v="1"/>
    <n v="8"/>
    <n v="4"/>
  </r>
  <r>
    <n v="92"/>
    <s v="高岡"/>
    <n v="44008"/>
    <n v="65"/>
    <x v="0"/>
    <s v="脳梗塞"/>
    <x v="0"/>
    <d v="2020-05-27T00:00:00"/>
    <d v="2020-07-01T00:00:00"/>
    <n v="3"/>
    <n v="1"/>
    <n v="4"/>
    <n v="2"/>
    <n v="1"/>
    <n v="4"/>
    <n v="2"/>
    <n v="0"/>
    <x v="1"/>
    <n v="10"/>
    <n v="7"/>
  </r>
  <r>
    <n v="93"/>
    <s v="樋口"/>
    <n v="44007"/>
    <n v="58"/>
    <x v="1"/>
    <s v="第2腰椎圧迫骨折"/>
    <x v="1"/>
    <d v="2020-05-27T00:00:00"/>
    <d v="2020-06-30T00:00:00"/>
    <n v="3"/>
    <n v="1"/>
    <n v="0"/>
    <n v="2"/>
    <n v="0"/>
    <n v="3"/>
    <n v="2"/>
    <n v="2"/>
    <x v="0"/>
    <n v="6"/>
    <n v="5"/>
  </r>
  <r>
    <n v="95"/>
    <s v="上野"/>
    <n v="44000"/>
    <n v="77"/>
    <x v="0"/>
    <s v="脳梗塞"/>
    <x v="0"/>
    <d v="2020-05-31T00:00:00"/>
    <d v="2020-06-22T00:00:00"/>
    <n v="3"/>
    <n v="2"/>
    <n v="0"/>
    <n v="1"/>
    <n v="3"/>
    <n v="3"/>
    <n v="1"/>
    <n v="2"/>
    <x v="1"/>
    <n v="6"/>
    <n v="7"/>
  </r>
  <r>
    <n v="97"/>
    <s v="金谷"/>
    <n v="44011"/>
    <n v="69"/>
    <x v="1"/>
    <s v="アテローム血栓性脳梗塞"/>
    <x v="0"/>
    <d v="2020-06-11T00:00:00"/>
    <d v="2020-07-04T00:00:00"/>
    <n v="4"/>
    <n v="1"/>
    <n v="3"/>
    <n v="3"/>
    <n v="1"/>
    <n v="0"/>
    <n v="1"/>
    <n v="1"/>
    <x v="1"/>
    <n v="11"/>
    <n v="2"/>
  </r>
  <r>
    <n v="98"/>
    <s v="相良"/>
    <n v="44012"/>
    <n v="82"/>
    <x v="1"/>
    <s v="脳梗塞"/>
    <x v="0"/>
    <d v="2020-06-01T00:00:00"/>
    <d v="2020-07-04T00:00:00"/>
    <n v="1"/>
    <n v="1"/>
    <n v="3"/>
    <n v="1"/>
    <n v="0"/>
    <n v="3"/>
    <n v="0"/>
    <n v="1"/>
    <x v="1"/>
    <n v="6"/>
    <n v="3"/>
  </r>
  <r>
    <n v="101"/>
    <s v="中井"/>
    <n v="44012"/>
    <n v="83"/>
    <x v="1"/>
    <s v="心原性脳塞栓症"/>
    <x v="0"/>
    <d v="2020-05-21T00:00:00"/>
    <d v="2020-07-03T00:00:00"/>
    <n v="0"/>
    <n v="3"/>
    <n v="0"/>
    <n v="1"/>
    <n v="2"/>
    <n v="2"/>
    <n v="1"/>
    <n v="2"/>
    <x v="1"/>
    <n v="4"/>
    <n v="5"/>
  </r>
  <r>
    <n v="102"/>
    <s v="片岡"/>
    <n v="44014"/>
    <n v="84"/>
    <x v="0"/>
    <s v="脳梗塞"/>
    <x v="0"/>
    <d v="2020-06-10T00:00:00"/>
    <d v="2020-07-05T00:00:00"/>
    <n v="2"/>
    <n v="3"/>
    <n v="2"/>
    <n v="4"/>
    <n v="4"/>
    <n v="0"/>
    <n v="3"/>
    <n v="2"/>
    <x v="1"/>
    <n v="11"/>
    <n v="7"/>
  </r>
  <r>
    <n v="103"/>
    <s v="鳴海"/>
    <n v="44013"/>
    <n v="73"/>
    <x v="1"/>
    <s v="脳梗塞"/>
    <x v="0"/>
    <d v="2020-06-07T00:00:00"/>
    <d v="2020-07-07T00:00:00"/>
    <n v="1"/>
    <n v="4"/>
    <n v="0"/>
    <n v="4"/>
    <n v="0"/>
    <n v="4"/>
    <n v="2"/>
    <n v="2"/>
    <x v="0"/>
    <n v="9"/>
    <n v="6"/>
  </r>
  <r>
    <n v="104"/>
    <s v="板倉"/>
    <n v="44013"/>
    <n v="73"/>
    <x v="1"/>
    <s v="脳梗塞"/>
    <x v="0"/>
    <d v="2020-06-01T00:00:00"/>
    <d v="2020-07-06T00:00:00"/>
    <n v="4"/>
    <n v="3"/>
    <n v="2"/>
    <n v="1"/>
    <n v="4"/>
    <n v="1"/>
    <n v="4"/>
    <n v="1"/>
    <x v="1"/>
    <n v="10"/>
    <n v="9"/>
  </r>
  <r>
    <n v="105"/>
    <s v="久野"/>
    <n v="44013"/>
    <n v="76"/>
    <x v="1"/>
    <s v="脳梗塞"/>
    <x v="0"/>
    <d v="2020-06-06T00:00:00"/>
    <d v="2020-07-08T00:00:00"/>
    <n v="2"/>
    <n v="2"/>
    <n v="2"/>
    <n v="2"/>
    <n v="1"/>
    <n v="4"/>
    <n v="4"/>
    <n v="3"/>
    <x v="0"/>
    <n v="8"/>
    <n v="9"/>
  </r>
  <r>
    <n v="106"/>
    <s v="平良"/>
    <n v="44014"/>
    <n v="73"/>
    <x v="0"/>
    <s v="慢性心不全、拡張型心筋症"/>
    <x v="2"/>
    <d v="2020-06-01T00:00:00"/>
    <d v="2020-07-06T00:00:00"/>
    <n v="4"/>
    <n v="4"/>
    <n v="4"/>
    <n v="1"/>
    <n v="0"/>
    <n v="4"/>
    <n v="3"/>
    <n v="3"/>
    <x v="0"/>
    <n v="13"/>
    <n v="7"/>
  </r>
  <r>
    <n v="108"/>
    <s v="中田"/>
    <n v="44014"/>
    <n v="75"/>
    <x v="1"/>
    <s v="両肩腱板損傷"/>
    <x v="1"/>
    <d v="2020-06-10T00:00:00"/>
    <d v="2020-07-08T00:00:00"/>
    <n v="2"/>
    <n v="4"/>
    <n v="1"/>
    <n v="4"/>
    <n v="2"/>
    <n v="3"/>
    <n v="2"/>
    <n v="0"/>
    <x v="1"/>
    <n v="11"/>
    <n v="7"/>
  </r>
  <r>
    <n v="109"/>
    <s v="国分"/>
    <n v="44014"/>
    <n v="71"/>
    <x v="1"/>
    <s v="右肩関節脱臼、右肩甲骨関節窩骨折、左第3中手骨骨折、左環指基節骨骨折"/>
    <x v="1"/>
    <d v="2020-06-12T00:00:00"/>
    <d v="2020-07-07T00:00:00"/>
    <n v="0"/>
    <n v="2"/>
    <n v="1"/>
    <n v="2"/>
    <n v="1"/>
    <n v="3"/>
    <n v="3"/>
    <n v="2"/>
    <x v="0"/>
    <n v="5"/>
    <n v="7"/>
  </r>
  <r>
    <n v="110"/>
    <s v="川村"/>
    <n v="44015"/>
    <n v="76"/>
    <x v="0"/>
    <s v="脳梗塞"/>
    <x v="0"/>
    <d v="2020-06-17T00:00:00"/>
    <d v="2020-07-08T00:00:00"/>
    <n v="1"/>
    <n v="3"/>
    <n v="4"/>
    <n v="4"/>
    <n v="4"/>
    <n v="0"/>
    <n v="3"/>
    <n v="2"/>
    <x v="0"/>
    <n v="12"/>
    <n v="7"/>
  </r>
  <r>
    <n v="112"/>
    <s v="滝"/>
    <n v="44015"/>
    <n v="82"/>
    <x v="1"/>
    <s v="脳梗塞"/>
    <x v="0"/>
    <d v="2020-06-13T00:00:00"/>
    <d v="2020-07-06T00:00:00"/>
    <n v="2"/>
    <n v="1"/>
    <n v="1"/>
    <n v="3"/>
    <n v="1"/>
    <n v="2"/>
    <n v="2"/>
    <n v="2"/>
    <x v="1"/>
    <n v="7"/>
    <n v="5"/>
  </r>
  <r>
    <n v="113"/>
    <s v="小野田"/>
    <n v="44018"/>
    <n v="97"/>
    <x v="1"/>
    <s v="脳梗塞"/>
    <x v="0"/>
    <d v="2020-06-12T00:00:00"/>
    <d v="2020-07-09T00:00:00"/>
    <n v="3"/>
    <n v="4"/>
    <n v="2"/>
    <n v="3"/>
    <n v="1"/>
    <n v="0"/>
    <n v="2"/>
    <n v="1"/>
    <x v="1"/>
    <n v="12"/>
    <n v="3"/>
  </r>
  <r>
    <n v="114"/>
    <s v="川村"/>
    <n v="44011"/>
    <n v="93"/>
    <x v="1"/>
    <s v="脳梗塞"/>
    <x v="0"/>
    <d v="2020-06-03T00:00:00"/>
    <d v="2020-07-05T00:00:00"/>
    <n v="0"/>
    <n v="0"/>
    <n v="1"/>
    <n v="0"/>
    <n v="3"/>
    <n v="0"/>
    <n v="3"/>
    <n v="3"/>
    <x v="0"/>
    <n v="1"/>
    <n v="6"/>
  </r>
  <r>
    <n v="115"/>
    <s v="岸"/>
    <n v="44015"/>
    <n v="67"/>
    <x v="0"/>
    <s v="左視床出血　高血圧"/>
    <x v="0"/>
    <d v="2020-05-30T00:00:00"/>
    <d v="2020-07-06T00:00:00"/>
    <n v="2"/>
    <n v="1"/>
    <n v="2"/>
    <n v="1"/>
    <n v="4"/>
    <n v="1"/>
    <n v="0"/>
    <n v="3"/>
    <x v="0"/>
    <n v="6"/>
    <n v="5"/>
  </r>
  <r>
    <n v="118"/>
    <s v="中島"/>
    <n v="44019"/>
    <n v="68"/>
    <x v="1"/>
    <s v="左大腿骨頚部骨折の術後"/>
    <x v="1"/>
    <d v="2020-06-14T00:00:00"/>
    <d v="2020-07-13T00:00:00"/>
    <n v="4"/>
    <n v="4"/>
    <n v="1"/>
    <n v="4"/>
    <n v="1"/>
    <n v="4"/>
    <n v="2"/>
    <n v="2"/>
    <x v="1"/>
    <n v="13"/>
    <n v="7"/>
  </r>
  <r>
    <n v="119"/>
    <s v="今田"/>
    <n v="44014"/>
    <n v="72"/>
    <x v="0"/>
    <s v="第12胸椎椎体骨折"/>
    <x v="1"/>
    <d v="2020-06-01T00:00:00"/>
    <d v="2020-07-07T00:00:00"/>
    <n v="2"/>
    <n v="2"/>
    <n v="3"/>
    <n v="2"/>
    <n v="4"/>
    <n v="1"/>
    <n v="2"/>
    <n v="2"/>
    <x v="1"/>
    <n v="9"/>
    <n v="7"/>
  </r>
  <r>
    <n v="120"/>
    <s v="尾形"/>
    <n v="44015"/>
    <n v="82"/>
    <x v="0"/>
    <s v="脳梗塞"/>
    <x v="0"/>
    <d v="2020-06-01T00:00:00"/>
    <d v="2020-07-06T00:00:00"/>
    <n v="1"/>
    <n v="1"/>
    <n v="0"/>
    <n v="4"/>
    <n v="4"/>
    <n v="4"/>
    <n v="4"/>
    <n v="2"/>
    <x v="0"/>
    <n v="6"/>
    <n v="12"/>
  </r>
  <r>
    <n v="121"/>
    <s v="井手"/>
    <n v="44019"/>
    <n v="39"/>
    <x v="0"/>
    <s v="頚椎後縦靱帯骨化症の術後"/>
    <x v="1"/>
    <d v="2020-06-18T00:00:00"/>
    <d v="2020-07-14T00:00:00"/>
    <n v="2"/>
    <n v="0"/>
    <n v="3"/>
    <n v="1"/>
    <n v="2"/>
    <n v="0"/>
    <n v="4"/>
    <n v="0"/>
    <x v="1"/>
    <n v="6"/>
    <n v="6"/>
  </r>
  <r>
    <n v="122"/>
    <s v="富永"/>
    <n v="44020"/>
    <n v="76"/>
    <x v="0"/>
    <s v="脳出血"/>
    <x v="0"/>
    <d v="2020-06-04T00:00:00"/>
    <d v="2020-07-14T00:00:00"/>
    <n v="0"/>
    <n v="4"/>
    <n v="4"/>
    <n v="1"/>
    <n v="1"/>
    <n v="4"/>
    <n v="3"/>
    <n v="3"/>
    <x v="0"/>
    <n v="9"/>
    <n v="8"/>
  </r>
  <r>
    <n v="123"/>
    <s v="吉田"/>
    <n v="44019"/>
    <n v="83"/>
    <x v="0"/>
    <s v="急性硬膜外血腫"/>
    <x v="0"/>
    <d v="2020-06-05T00:00:00"/>
    <d v="2020-07-10T00:00:00"/>
    <n v="3"/>
    <n v="2"/>
    <n v="4"/>
    <n v="0"/>
    <n v="1"/>
    <n v="1"/>
    <n v="1"/>
    <n v="2"/>
    <x v="0"/>
    <n v="9"/>
    <n v="3"/>
  </r>
  <r>
    <n v="124"/>
    <s v="川西"/>
    <n v="44021"/>
    <n v="83"/>
    <x v="1"/>
    <s v="心原性脳塞栓症"/>
    <x v="0"/>
    <d v="2020-06-19T00:00:00"/>
    <d v="2020-07-16T00:00:00"/>
    <n v="2"/>
    <n v="4"/>
    <n v="3"/>
    <n v="0"/>
    <n v="2"/>
    <n v="1"/>
    <n v="3"/>
    <n v="3"/>
    <x v="1"/>
    <n v="9"/>
    <n v="6"/>
  </r>
  <r>
    <n v="126"/>
    <s v="柏木"/>
    <n v="44015"/>
    <n v="47"/>
    <x v="1"/>
    <s v="右中大脳動脈瘤破裂によるくも膜下出血の術後"/>
    <x v="0"/>
    <d v="2020-06-08T00:00:00"/>
    <d v="2020-07-07T00:00:00"/>
    <n v="2"/>
    <n v="2"/>
    <n v="0"/>
    <n v="3"/>
    <n v="0"/>
    <n v="3"/>
    <n v="0"/>
    <n v="3"/>
    <x v="1"/>
    <n v="7"/>
    <n v="3"/>
  </r>
  <r>
    <n v="128"/>
    <s v="岩本"/>
    <n v="44022"/>
    <n v="86"/>
    <x v="0"/>
    <s v="慢性心不全、陳旧性心筋梗塞"/>
    <x v="2"/>
    <d v="2020-06-14T00:00:00"/>
    <d v="2020-07-14T00:00:00"/>
    <n v="1"/>
    <n v="3"/>
    <n v="0"/>
    <n v="2"/>
    <n v="0"/>
    <n v="3"/>
    <n v="3"/>
    <n v="0"/>
    <x v="1"/>
    <n v="6"/>
    <n v="6"/>
  </r>
  <r>
    <n v="129"/>
    <s v="今"/>
    <n v="44022"/>
    <n v="63"/>
    <x v="1"/>
    <s v="脳梗塞"/>
    <x v="0"/>
    <d v="2020-06-03T00:00:00"/>
    <d v="2020-07-16T00:00:00"/>
    <n v="1"/>
    <n v="1"/>
    <n v="1"/>
    <n v="1"/>
    <n v="2"/>
    <n v="2"/>
    <n v="0"/>
    <n v="3"/>
    <x v="0"/>
    <n v="4"/>
    <n v="4"/>
  </r>
  <r>
    <n v="130"/>
    <s v="平塚"/>
    <n v="44022"/>
    <n v="44"/>
    <x v="1"/>
    <s v="脳梗塞"/>
    <x v="0"/>
    <d v="2020-06-19T00:00:00"/>
    <d v="2020-07-14T00:00:00"/>
    <n v="2"/>
    <n v="1"/>
    <n v="1"/>
    <n v="1"/>
    <n v="2"/>
    <n v="4"/>
    <n v="4"/>
    <n v="1"/>
    <x v="0"/>
    <n v="5"/>
    <n v="10"/>
  </r>
  <r>
    <n v="131"/>
    <s v="杉原"/>
    <n v="44022"/>
    <n v="79"/>
    <x v="0"/>
    <s v="慢性心不全、徐脈性心房細動"/>
    <x v="2"/>
    <d v="2020-06-18T00:00:00"/>
    <d v="2020-07-14T00:00:00"/>
    <n v="4"/>
    <n v="1"/>
    <n v="4"/>
    <n v="3"/>
    <n v="0"/>
    <n v="3"/>
    <n v="1"/>
    <n v="3"/>
    <x v="0"/>
    <n v="12"/>
    <n v="4"/>
  </r>
  <r>
    <n v="132"/>
    <s v="玉井"/>
    <n v="44025"/>
    <n v="66"/>
    <x v="0"/>
    <s v="第一腰椎破裂骨折"/>
    <x v="1"/>
    <d v="2020-06-12T00:00:00"/>
    <d v="2020-07-20T00:00:00"/>
    <n v="1"/>
    <n v="1"/>
    <n v="0"/>
    <n v="0"/>
    <n v="0"/>
    <n v="2"/>
    <n v="2"/>
    <n v="1"/>
    <x v="1"/>
    <n v="2"/>
    <n v="4"/>
  </r>
  <r>
    <n v="133"/>
    <s v="碓井"/>
    <n v="44016"/>
    <n v="84"/>
    <x v="1"/>
    <s v="脳梗塞"/>
    <x v="0"/>
    <d v="2020-06-12T00:00:00"/>
    <d v="2020-07-11T00:00:00"/>
    <n v="2"/>
    <n v="0"/>
    <n v="0"/>
    <n v="3"/>
    <n v="0"/>
    <n v="4"/>
    <n v="0"/>
    <n v="2"/>
    <x v="1"/>
    <n v="5"/>
    <n v="4"/>
  </r>
  <r>
    <n v="134"/>
    <s v="神戸"/>
    <n v="44022"/>
    <n v="64"/>
    <x v="0"/>
    <s v="左視床出血の術後"/>
    <x v="0"/>
    <d v="2020-06-12T00:00:00"/>
    <d v="2020-07-17T00:00:00"/>
    <n v="1"/>
    <n v="0"/>
    <n v="3"/>
    <n v="4"/>
    <n v="2"/>
    <n v="4"/>
    <n v="0"/>
    <n v="3"/>
    <x v="0"/>
    <n v="8"/>
    <n v="6"/>
  </r>
  <r>
    <n v="139"/>
    <s v="江原"/>
    <n v="44027"/>
    <n v="51"/>
    <x v="1"/>
    <s v="脳梗塞"/>
    <x v="0"/>
    <d v="2020-06-07T00:00:00"/>
    <d v="2020-07-21T00:00:00"/>
    <n v="0"/>
    <n v="0"/>
    <n v="4"/>
    <n v="2"/>
    <n v="0"/>
    <n v="4"/>
    <n v="0"/>
    <n v="0"/>
    <x v="1"/>
    <n v="6"/>
    <n v="4"/>
  </r>
  <r>
    <n v="140"/>
    <s v="永井"/>
    <n v="44021"/>
    <n v="88"/>
    <x v="0"/>
    <s v="脳梗塞"/>
    <x v="0"/>
    <d v="2020-06-02T00:00:00"/>
    <d v="2020-07-16T00:00:00"/>
    <n v="0"/>
    <n v="1"/>
    <n v="3"/>
    <n v="4"/>
    <n v="1"/>
    <n v="1"/>
    <n v="2"/>
    <n v="1"/>
    <x v="1"/>
    <n v="8"/>
    <n v="4"/>
  </r>
  <r>
    <n v="142"/>
    <s v="沢井"/>
    <n v="44026"/>
    <n v="78"/>
    <x v="0"/>
    <s v="脳梗塞"/>
    <x v="0"/>
    <d v="2020-06-27T00:00:00"/>
    <d v="2020-07-21T00:00:00"/>
    <n v="4"/>
    <n v="4"/>
    <n v="1"/>
    <n v="0"/>
    <n v="4"/>
    <n v="1"/>
    <n v="0"/>
    <n v="2"/>
    <x v="0"/>
    <n v="9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4"/>
    <n v="59"/>
    <n v="123"/>
    <n v="0"/>
    <n v="8.7099999999999973"/>
    <n v="0.99983509894237022"/>
    <x v="0"/>
    <x v="0"/>
    <s v="真"/>
    <s v="陽性"/>
    <s v="真陽性"/>
  </r>
  <r>
    <n v="18"/>
    <n v="61"/>
    <n v="116"/>
    <n v="0"/>
    <n v="8.4709999999999983"/>
    <n v="0.99979058851909641"/>
    <x v="0"/>
    <x v="1"/>
    <s v="偽"/>
    <s v="陽性"/>
    <s v="偽陽性"/>
  </r>
  <r>
    <n v="46"/>
    <n v="56"/>
    <n v="123"/>
    <n v="0"/>
    <n v="7.7979999999999983"/>
    <n v="0.9995896132175015"/>
    <x v="0"/>
    <x v="0"/>
    <s v="真"/>
    <s v="陽性"/>
    <s v="真陽性"/>
  </r>
  <r>
    <n v="12"/>
    <n v="53"/>
    <n v="123"/>
    <n v="0"/>
    <n v="6.8859999999999957"/>
    <n v="0.9989790497541301"/>
    <x v="0"/>
    <x v="0"/>
    <s v="真"/>
    <s v="陽性"/>
    <s v="真陽性"/>
  </r>
  <r>
    <n v="66"/>
    <n v="57"/>
    <n v="112"/>
    <n v="0"/>
    <n v="6.7709999999999972"/>
    <n v="0.99885476553583941"/>
    <x v="0"/>
    <x v="0"/>
    <s v="真"/>
    <s v="陽性"/>
    <s v="真陽性"/>
  </r>
  <r>
    <n v="30"/>
    <n v="54"/>
    <n v="114"/>
    <n v="0"/>
    <n v="6.1009999999999991"/>
    <n v="0.99776438320822247"/>
    <x v="0"/>
    <x v="1"/>
    <s v="偽"/>
    <s v="陽性"/>
    <s v="偽陽性"/>
  </r>
  <r>
    <n v="37"/>
    <n v="53"/>
    <n v="115"/>
    <n v="0"/>
    <n v="5.9179999999999957"/>
    <n v="0.99731664382231033"/>
    <x v="0"/>
    <x v="0"/>
    <s v="真"/>
    <s v="陽性"/>
    <s v="真陽性"/>
  </r>
  <r>
    <n v="2"/>
    <n v="56"/>
    <n v="104"/>
    <n v="0"/>
    <n v="5.4989999999999988"/>
    <n v="0.99592580670146247"/>
    <x v="0"/>
    <x v="0"/>
    <s v="真"/>
    <s v="陽性"/>
    <s v="真陽性"/>
  </r>
  <r>
    <n v="43"/>
    <n v="52"/>
    <n v="114"/>
    <n v="0"/>
    <n v="5.4929999999999986"/>
    <n v="0.99590138855168808"/>
    <x v="0"/>
    <x v="0"/>
    <s v="真"/>
    <s v="陽性"/>
    <s v="真陽性"/>
  </r>
  <r>
    <n v="55"/>
    <n v="52"/>
    <n v="114"/>
    <n v="0"/>
    <n v="5.4929999999999986"/>
    <n v="0.99590138855168808"/>
    <x v="0"/>
    <x v="0"/>
    <s v="真"/>
    <s v="陽性"/>
    <s v="真陽性"/>
  </r>
  <r>
    <n v="38"/>
    <n v="57"/>
    <n v="100"/>
    <n v="0"/>
    <n v="5.3189999999999973"/>
    <n v="0.99512622113168359"/>
    <x v="0"/>
    <x v="0"/>
    <s v="真"/>
    <s v="陽性"/>
    <s v="真陽性"/>
  </r>
  <r>
    <n v="61"/>
    <n v="53"/>
    <n v="110"/>
    <n v="0"/>
    <n v="5.3129999999999953"/>
    <n v="0.9950970343615454"/>
    <x v="0"/>
    <x v="0"/>
    <s v="真"/>
    <s v="陽性"/>
    <s v="真陽性"/>
  </r>
  <r>
    <n v="70"/>
    <n v="56"/>
    <n v="101"/>
    <n v="0"/>
    <n v="5.1359999999999992"/>
    <n v="0.99415321850445326"/>
    <x v="0"/>
    <x v="0"/>
    <s v="真"/>
    <s v="陽性"/>
    <s v="真陽性"/>
  </r>
  <r>
    <n v="47"/>
    <n v="52"/>
    <n v="111"/>
    <n v="0"/>
    <n v="5.1299999999999972"/>
    <n v="0.9941182393190785"/>
    <x v="0"/>
    <x v="0"/>
    <s v="真"/>
    <s v="陽性"/>
    <s v="真陽性"/>
  </r>
  <r>
    <n v="32"/>
    <n v="52"/>
    <n v="110"/>
    <n v="0"/>
    <n v="5.0089999999999968"/>
    <n v="0.99336671671737997"/>
    <x v="0"/>
    <x v="0"/>
    <s v="真"/>
    <s v="陽性"/>
    <s v="真陽性"/>
  </r>
  <r>
    <n v="35"/>
    <n v="57"/>
    <n v="97"/>
    <n v="0"/>
    <n v="4.9559999999999977"/>
    <n v="0.99300819383475436"/>
    <x v="0"/>
    <x v="0"/>
    <s v="真"/>
    <s v="陽性"/>
    <s v="真陽性"/>
  </r>
  <r>
    <n v="63"/>
    <n v="54"/>
    <n v="104"/>
    <n v="0"/>
    <n v="4.8909999999999982"/>
    <n v="0.99254213289157678"/>
    <x v="0"/>
    <x v="0"/>
    <s v="真"/>
    <s v="陽性"/>
    <s v="真陽性"/>
  </r>
  <r>
    <n v="60"/>
    <n v="57"/>
    <n v="96"/>
    <n v="0"/>
    <n v="4.8349999999999973"/>
    <n v="0.99211596365461596"/>
    <x v="0"/>
    <x v="0"/>
    <s v="真"/>
    <s v="陽性"/>
    <s v="真陽性"/>
  </r>
  <r>
    <n v="3"/>
    <n v="50"/>
    <n v="113"/>
    <n v="0"/>
    <n v="4.7639999999999976"/>
    <n v="0.99154075394847341"/>
    <x v="0"/>
    <x v="1"/>
    <s v="偽"/>
    <s v="陽性"/>
    <s v="偽陽性"/>
  </r>
  <r>
    <n v="34"/>
    <n v="57"/>
    <n v="95"/>
    <n v="0"/>
    <n v="4.7139999999999969"/>
    <n v="0.99111089446570011"/>
    <x v="0"/>
    <x v="1"/>
    <s v="偽"/>
    <s v="陽性"/>
    <s v="偽陽性"/>
  </r>
  <r>
    <n v="25"/>
    <n v="53"/>
    <n v="105"/>
    <n v="0"/>
    <n v="4.7079999999999966"/>
    <n v="0.99105787786655064"/>
    <x v="0"/>
    <x v="0"/>
    <s v="真"/>
    <s v="陽性"/>
    <s v="真陽性"/>
  </r>
  <r>
    <n v="65"/>
    <n v="55"/>
    <n v="99"/>
    <n v="0"/>
    <n v="4.5899999999999963"/>
    <n v="0.98994918611652616"/>
    <x v="0"/>
    <x v="0"/>
    <s v="真"/>
    <s v="陽性"/>
    <s v="真陽性"/>
  </r>
  <r>
    <n v="42"/>
    <n v="50"/>
    <n v="111"/>
    <n v="0"/>
    <n v="4.5219999999999967"/>
    <n v="0.98924956051562707"/>
    <x v="0"/>
    <x v="0"/>
    <s v="真"/>
    <s v="陽性"/>
    <s v="真陽性"/>
  </r>
  <r>
    <n v="68"/>
    <n v="55"/>
    <n v="98"/>
    <n v="0"/>
    <n v="4.4689999999999976"/>
    <n v="0.98867104696271912"/>
    <x v="0"/>
    <x v="0"/>
    <s v="真"/>
    <s v="陽性"/>
    <s v="真陽性"/>
  </r>
  <r>
    <n v="31"/>
    <n v="55"/>
    <n v="97"/>
    <n v="0"/>
    <n v="4.3479999999999972"/>
    <n v="0.98723246603761583"/>
    <x v="0"/>
    <x v="0"/>
    <s v="真"/>
    <s v="陽性"/>
    <s v="真陽性"/>
  </r>
  <r>
    <n v="67"/>
    <n v="50"/>
    <n v="109"/>
    <n v="0"/>
    <n v="4.2799999999999976"/>
    <n v="0.98634634090264905"/>
    <x v="0"/>
    <x v="0"/>
    <s v="真"/>
    <s v="陽性"/>
    <s v="真陽性"/>
  </r>
  <r>
    <n v="27"/>
    <n v="51"/>
    <n v="106"/>
    <n v="0"/>
    <n v="4.2209999999999983"/>
    <n v="0.98552854496135855"/>
    <x v="0"/>
    <x v="0"/>
    <s v="真"/>
    <s v="陽性"/>
    <s v="真陽性"/>
  </r>
  <r>
    <n v="99"/>
    <n v="62"/>
    <n v="78"/>
    <n v="0"/>
    <n v="4.176999999999996"/>
    <n v="0.98488742252040307"/>
    <x v="0"/>
    <x v="0"/>
    <s v="真"/>
    <s v="陽性"/>
    <s v="真陽性"/>
  </r>
  <r>
    <n v="10"/>
    <n v="54"/>
    <n v="98"/>
    <n v="0"/>
    <n v="4.1649999999999991"/>
    <n v="0.98470776908617286"/>
    <x v="0"/>
    <x v="0"/>
    <s v="真"/>
    <s v="陽性"/>
    <s v="真陽性"/>
  </r>
  <r>
    <n v="54"/>
    <n v="52"/>
    <n v="102"/>
    <n v="0"/>
    <n v="4.0409999999999968"/>
    <n v="0.98272382933277336"/>
    <x v="0"/>
    <x v="0"/>
    <s v="真"/>
    <s v="陽性"/>
    <s v="真陽性"/>
  </r>
  <r>
    <n v="13"/>
    <n v="52"/>
    <n v="101"/>
    <n v="0"/>
    <n v="3.9199999999999982"/>
    <n v="0.98054491543180688"/>
    <x v="0"/>
    <x v="0"/>
    <s v="真"/>
    <s v="陽性"/>
    <s v="真陽性"/>
  </r>
  <r>
    <n v="48"/>
    <n v="52"/>
    <n v="100"/>
    <n v="0"/>
    <n v="3.7989999999999977"/>
    <n v="0.97809731634691455"/>
    <x v="0"/>
    <x v="1"/>
    <s v="偽"/>
    <s v="陽性"/>
    <s v="偽陽性"/>
  </r>
  <r>
    <n v="23"/>
    <n v="54"/>
    <n v="94"/>
    <n v="0"/>
    <n v="3.6809999999999974"/>
    <n v="0.97542155734141667"/>
    <x v="0"/>
    <x v="0"/>
    <s v="真"/>
    <s v="陽性"/>
    <s v="真陽性"/>
  </r>
  <r>
    <n v="14"/>
    <n v="52"/>
    <n v="99"/>
    <n v="0"/>
    <n v="3.6779999999999973"/>
    <n v="0.97534953163927618"/>
    <x v="0"/>
    <x v="0"/>
    <s v="真"/>
    <s v="陽性"/>
    <s v="真陽性"/>
  </r>
  <r>
    <n v="9"/>
    <n v="54"/>
    <n v="93"/>
    <n v="0"/>
    <n v="3.5599999999999987"/>
    <n v="0.97234757767717694"/>
    <x v="0"/>
    <x v="0"/>
    <s v="真"/>
    <s v="陽性"/>
    <s v="真陽性"/>
  </r>
  <r>
    <n v="17"/>
    <n v="52"/>
    <n v="98"/>
    <n v="0"/>
    <n v="3.5569999999999986"/>
    <n v="0.97226679997471643"/>
    <x v="0"/>
    <x v="0"/>
    <s v="真"/>
    <s v="陽性"/>
    <s v="真陽性"/>
  </r>
  <r>
    <n v="26"/>
    <n v="52"/>
    <n v="98"/>
    <n v="0"/>
    <n v="3.5569999999999986"/>
    <n v="0.97226679997471643"/>
    <x v="0"/>
    <x v="0"/>
    <s v="真"/>
    <s v="陽性"/>
    <s v="真陽性"/>
  </r>
  <r>
    <n v="58"/>
    <n v="51"/>
    <n v="100"/>
    <n v="0"/>
    <n v="3.4949999999999974"/>
    <n v="0.97054516882495245"/>
    <x v="0"/>
    <x v="0"/>
    <s v="真"/>
    <s v="陽性"/>
    <s v="真陽性"/>
  </r>
  <r>
    <n v="21"/>
    <n v="49"/>
    <n v="104"/>
    <n v="0"/>
    <n v="3.3709999999999969"/>
    <n v="0.96678581715471024"/>
    <x v="0"/>
    <x v="1"/>
    <s v="偽"/>
    <s v="陽性"/>
    <s v="偽陽性"/>
  </r>
  <r>
    <n v="44"/>
    <n v="53"/>
    <n v="114"/>
    <n v="1"/>
    <n v="3.296999999999997"/>
    <n v="0.96432574957165051"/>
    <x v="0"/>
    <x v="0"/>
    <s v="真"/>
    <s v="陽性"/>
    <s v="真陽性"/>
  </r>
  <r>
    <n v="49"/>
    <n v="55"/>
    <n v="108"/>
    <n v="1"/>
    <n v="3.1789999999999967"/>
    <n v="0.96003631710534365"/>
    <x v="0"/>
    <x v="0"/>
    <s v="真"/>
    <s v="陽性"/>
    <s v="真陽性"/>
  </r>
  <r>
    <n v="41"/>
    <n v="53"/>
    <n v="92"/>
    <n v="0"/>
    <n v="3.1349999999999962"/>
    <n v="0.95831359454597564"/>
    <x v="0"/>
    <x v="0"/>
    <s v="真"/>
    <s v="陽性"/>
    <s v="真陽性"/>
  </r>
  <r>
    <n v="57"/>
    <n v="53"/>
    <n v="92"/>
    <n v="0"/>
    <n v="3.1349999999999962"/>
    <n v="0.95831359454597564"/>
    <x v="0"/>
    <x v="0"/>
    <s v="真"/>
    <s v="陽性"/>
    <s v="真陽性"/>
  </r>
  <r>
    <n v="7"/>
    <n v="52"/>
    <n v="92"/>
    <n v="0"/>
    <n v="2.8309999999999977"/>
    <n v="0.94432819788931688"/>
    <x v="0"/>
    <x v="0"/>
    <s v="真"/>
    <s v="陽性"/>
    <s v="真陽性"/>
  </r>
  <r>
    <n v="40"/>
    <n v="53"/>
    <n v="89"/>
    <n v="0"/>
    <n v="2.7719999999999967"/>
    <n v="0.94114386850261256"/>
    <x v="0"/>
    <x v="0"/>
    <s v="真"/>
    <s v="陽性"/>
    <s v="真陽性"/>
  </r>
  <r>
    <n v="51"/>
    <n v="53"/>
    <n v="88"/>
    <n v="0"/>
    <n v="2.6509999999999962"/>
    <n v="0.9340725982253385"/>
    <x v="0"/>
    <x v="0"/>
    <s v="真"/>
    <s v="陽性"/>
    <s v="真陽性"/>
  </r>
  <r>
    <n v="87"/>
    <n v="48"/>
    <n v="121"/>
    <n v="1"/>
    <n v="2.623999999999997"/>
    <n v="0.93239029748048619"/>
    <x v="0"/>
    <x v="0"/>
    <s v="真"/>
    <s v="陽性"/>
    <s v="真陽性"/>
  </r>
  <r>
    <n v="20"/>
    <n v="54"/>
    <n v="85"/>
    <n v="0"/>
    <n v="2.5919999999999987"/>
    <n v="0.93034493520070993"/>
    <x v="0"/>
    <x v="0"/>
    <s v="真"/>
    <s v="陽性"/>
    <s v="真陽性"/>
  </r>
  <r>
    <n v="36"/>
    <n v="50"/>
    <n v="95"/>
    <n v="0"/>
    <n v="2.5859999999999967"/>
    <n v="0.92995511039491618"/>
    <x v="0"/>
    <x v="1"/>
    <s v="偽"/>
    <s v="陽性"/>
    <s v="偽陽性"/>
  </r>
  <r>
    <n v="1"/>
    <n v="57"/>
    <n v="77"/>
    <n v="0"/>
    <n v="2.5359999999999978"/>
    <n v="0.92662733377230533"/>
    <x v="0"/>
    <x v="0"/>
    <s v="真"/>
    <s v="陽性"/>
    <s v="真陽性"/>
  </r>
  <r>
    <n v="6"/>
    <n v="53"/>
    <n v="87"/>
    <n v="0"/>
    <n v="2.5299999999999958"/>
    <n v="0.92621835339753433"/>
    <x v="0"/>
    <x v="0"/>
    <s v="真"/>
    <s v="陽性"/>
    <s v="真陽性"/>
  </r>
  <r>
    <n v="19"/>
    <n v="49"/>
    <n v="97"/>
    <n v="0"/>
    <n v="2.5239999999999974"/>
    <n v="0.92580727588672507"/>
    <x v="0"/>
    <x v="0"/>
    <s v="真"/>
    <s v="陽性"/>
    <s v="真陽性"/>
  </r>
  <r>
    <n v="11"/>
    <n v="53"/>
    <n v="86"/>
    <n v="0"/>
    <n v="2.4089999999999954"/>
    <n v="0.91751102892360448"/>
    <x v="0"/>
    <x v="0"/>
    <s v="真"/>
    <s v="陽性"/>
    <s v="真陽性"/>
  </r>
  <r>
    <n v="22"/>
    <n v="49"/>
    <n v="96"/>
    <n v="0"/>
    <n v="2.4029999999999969"/>
    <n v="0.91705578262287124"/>
    <x v="0"/>
    <x v="0"/>
    <s v="真"/>
    <s v="陽性"/>
    <s v="真陽性"/>
  </r>
  <r>
    <n v="59"/>
    <n v="52"/>
    <n v="88"/>
    <n v="0"/>
    <n v="2.3469999999999978"/>
    <n v="0.91269547600159251"/>
    <x v="0"/>
    <x v="0"/>
    <s v="真"/>
    <s v="陽性"/>
    <s v="真陽性"/>
  </r>
  <r>
    <n v="74"/>
    <n v="61"/>
    <n v="84"/>
    <n v="1"/>
    <n v="2.0989999999999984"/>
    <n v="0.89080594609911556"/>
    <x v="0"/>
    <x v="0"/>
    <s v="真"/>
    <s v="陽性"/>
    <s v="真陽性"/>
  </r>
  <r>
    <n v="62"/>
    <n v="50"/>
    <n v="111"/>
    <n v="1"/>
    <n v="2.0219999999999967"/>
    <n v="0.88308765507941744"/>
    <x v="0"/>
    <x v="0"/>
    <s v="真"/>
    <s v="陽性"/>
    <s v="真陽性"/>
  </r>
  <r>
    <n v="28"/>
    <n v="47"/>
    <n v="97"/>
    <n v="0"/>
    <n v="1.9159999999999986"/>
    <n v="0.87169171737059792"/>
    <x v="0"/>
    <x v="0"/>
    <s v="真"/>
    <s v="陽性"/>
    <s v="真陽性"/>
  </r>
  <r>
    <n v="45"/>
    <n v="52"/>
    <n v="84"/>
    <n v="0"/>
    <n v="1.8629999999999978"/>
    <n v="0.86564623942002705"/>
    <x v="0"/>
    <x v="0"/>
    <s v="真"/>
    <s v="陽性"/>
    <s v="真陽性"/>
  </r>
  <r>
    <n v="24"/>
    <n v="50"/>
    <n v="88"/>
    <n v="0"/>
    <n v="1.7389999999999972"/>
    <n v="0.85056000233823537"/>
    <x v="0"/>
    <x v="0"/>
    <s v="真"/>
    <s v="陽性"/>
    <s v="真陽性"/>
  </r>
  <r>
    <n v="39"/>
    <n v="52"/>
    <n v="103"/>
    <n v="1"/>
    <n v="1.6619999999999973"/>
    <n v="0.84050629660213139"/>
    <x v="0"/>
    <x v="1"/>
    <s v="偽"/>
    <s v="陽性"/>
    <s v="偽陽性"/>
  </r>
  <r>
    <n v="5"/>
    <n v="51"/>
    <n v="84"/>
    <n v="0"/>
    <n v="1.5589999999999975"/>
    <n v="0.82620981265909288"/>
    <x v="0"/>
    <x v="0"/>
    <s v="真"/>
    <s v="陽性"/>
    <s v="真陽性"/>
  </r>
  <r>
    <n v="56"/>
    <n v="49"/>
    <n v="88"/>
    <n v="0"/>
    <n v="1.4349999999999969"/>
    <n v="0.80767917842277659"/>
    <x v="0"/>
    <x v="0"/>
    <s v="真"/>
    <s v="陽性"/>
    <s v="真陽性"/>
  </r>
  <r>
    <n v="64"/>
    <n v="52"/>
    <n v="79"/>
    <n v="0"/>
    <n v="1.2579999999999973"/>
    <n v="0.77868162679390673"/>
    <x v="0"/>
    <x v="0"/>
    <s v="真"/>
    <s v="陽性"/>
    <s v="真陽性"/>
  </r>
  <r>
    <n v="53"/>
    <n v="57"/>
    <n v="86"/>
    <n v="1"/>
    <n v="1.1249999999999964"/>
    <n v="0.7549149868676277"/>
    <x v="0"/>
    <x v="0"/>
    <s v="真"/>
    <s v="陽性"/>
    <s v="真陽性"/>
  </r>
  <r>
    <n v="98"/>
    <n v="46"/>
    <n v="92"/>
    <n v="0"/>
    <n v="1.0069999999999979"/>
    <n v="0.73243263414077986"/>
    <x v="0"/>
    <x v="0"/>
    <s v="真"/>
    <s v="陽性"/>
    <s v="真陽性"/>
  </r>
  <r>
    <n v="15"/>
    <n v="48"/>
    <n v="105"/>
    <n v="1"/>
    <n v="0.68799999999999706"/>
    <n v="0.6655218692120588"/>
    <x v="0"/>
    <x v="1"/>
    <s v="偽"/>
    <s v="陽性"/>
    <s v="偽陽性"/>
  </r>
  <r>
    <n v="72"/>
    <n v="50"/>
    <n v="77"/>
    <n v="0"/>
    <n v="0.4079999999999977"/>
    <n v="0.60060821955127397"/>
    <x v="0"/>
    <x v="0"/>
    <s v="真"/>
    <s v="陽性"/>
    <s v="真陽性"/>
  </r>
  <r>
    <n v="52"/>
    <n v="48"/>
    <n v="100"/>
    <n v="1"/>
    <n v="8.2999999999996632E-2"/>
    <n v="0.52073809597145049"/>
    <x v="0"/>
    <x v="0"/>
    <s v="真"/>
    <s v="陽性"/>
    <s v="真陽性"/>
  </r>
  <r>
    <n v="29"/>
    <n v="42"/>
    <n v="92"/>
    <n v="0"/>
    <n v="-0.20900000000000318"/>
    <n v="0.44793936722219585"/>
    <x v="1"/>
    <x v="0"/>
    <s v="偽"/>
    <s v="陰性"/>
    <s v="偽陰性"/>
  </r>
  <r>
    <n v="8"/>
    <n v="53"/>
    <n v="85"/>
    <n v="1"/>
    <n v="-0.2120000000000033"/>
    <n v="0.44719761455530554"/>
    <x v="1"/>
    <x v="0"/>
    <s v="偽"/>
    <s v="陰性"/>
    <s v="偽陰性"/>
  </r>
  <r>
    <n v="84"/>
    <n v="43"/>
    <n v="88"/>
    <n v="0"/>
    <n v="-0.3890000000000029"/>
    <n v="0.40395805350529451"/>
    <x v="1"/>
    <x v="0"/>
    <s v="偽"/>
    <s v="陰性"/>
    <s v="偽陰性"/>
  </r>
  <r>
    <n v="50"/>
    <n v="50"/>
    <n v="89"/>
    <n v="1"/>
    <n v="-0.64000000000000234"/>
    <n v="0.34524653939368022"/>
    <x v="1"/>
    <x v="0"/>
    <s v="偽"/>
    <s v="陰性"/>
    <s v="偽陰性"/>
  </r>
  <r>
    <n v="79"/>
    <n v="45"/>
    <n v="101"/>
    <n v="1"/>
    <n v="-0.70800000000000196"/>
    <n v="0.33004091759424786"/>
    <x v="1"/>
    <x v="0"/>
    <s v="偽"/>
    <s v="陰性"/>
    <s v="偽陰性"/>
  </r>
  <r>
    <n v="16"/>
    <n v="52"/>
    <n v="80"/>
    <n v="1"/>
    <n v="-1.1210000000000022"/>
    <n v="0.24582584093492049"/>
    <x v="1"/>
    <x v="0"/>
    <s v="偽"/>
    <s v="陰性"/>
    <s v="偽陰性"/>
  </r>
  <r>
    <n v="33"/>
    <n v="49"/>
    <n v="86"/>
    <n v="1"/>
    <n v="-1.3070000000000039"/>
    <n v="0.21298928567697045"/>
    <x v="1"/>
    <x v="0"/>
    <s v="偽"/>
    <s v="陰性"/>
    <s v="偽陰性"/>
  </r>
  <r>
    <n v="69"/>
    <n v="53"/>
    <n v="70"/>
    <n v="1"/>
    <n v="-2.0270000000000046"/>
    <n v="0.1163971136450568"/>
    <x v="1"/>
    <x v="1"/>
    <s v="真"/>
    <s v="陰性"/>
    <s v="真陰性"/>
  </r>
  <r>
    <n v="96"/>
    <n v="53"/>
    <n v="68"/>
    <n v="1"/>
    <n v="-2.2690000000000037"/>
    <n v="9.372311683008859E-2"/>
    <x v="1"/>
    <x v="1"/>
    <s v="真"/>
    <s v="陰性"/>
    <s v="真陰性"/>
  </r>
  <r>
    <n v="83"/>
    <n v="44"/>
    <n v="66"/>
    <n v="0"/>
    <n v="-2.7470000000000026"/>
    <n v="6.0256302677906638E-2"/>
    <x v="1"/>
    <x v="0"/>
    <s v="偽"/>
    <s v="陰性"/>
    <s v="偽陰性"/>
  </r>
  <r>
    <n v="80"/>
    <n v="39"/>
    <n v="98"/>
    <n v="1"/>
    <n v="-2.8950000000000014"/>
    <n v="5.2401285114168812E-2"/>
    <x v="1"/>
    <x v="0"/>
    <s v="偽"/>
    <s v="陰性"/>
    <s v="偽陰性"/>
  </r>
  <r>
    <n v="75"/>
    <n v="50"/>
    <n v="69"/>
    <n v="1"/>
    <n v="-3.0600000000000023"/>
    <n v="4.4787703049786645E-2"/>
    <x v="1"/>
    <x v="1"/>
    <s v="真"/>
    <s v="陰性"/>
    <s v="真陰性"/>
  </r>
  <r>
    <n v="81"/>
    <n v="41"/>
    <n v="91"/>
    <n v="1"/>
    <n v="-3.1340000000000021"/>
    <n v="4.1726372417150409E-2"/>
    <x v="1"/>
    <x v="1"/>
    <s v="真"/>
    <s v="陰性"/>
    <s v="真陰性"/>
  </r>
  <r>
    <n v="76"/>
    <n v="37"/>
    <n v="100"/>
    <n v="1"/>
    <n v="-3.2610000000000028"/>
    <n v="3.693362329019851E-2"/>
    <x v="1"/>
    <x v="0"/>
    <s v="偽"/>
    <s v="陰性"/>
    <s v="偽陰性"/>
  </r>
  <r>
    <n v="94"/>
    <n v="22"/>
    <n v="116"/>
    <n v="0"/>
    <n v="-3.3850000000000033"/>
    <n v="3.2767554842188289E-2"/>
    <x v="1"/>
    <x v="1"/>
    <s v="真"/>
    <s v="陰性"/>
    <s v="真陰性"/>
  </r>
  <r>
    <n v="93"/>
    <n v="42"/>
    <n v="61"/>
    <n v="0"/>
    <n v="-3.9600000000000026"/>
    <n v="1.8706509954354557E-2"/>
    <x v="1"/>
    <x v="1"/>
    <s v="真"/>
    <s v="陰性"/>
    <s v="真陰性"/>
  </r>
  <r>
    <n v="97"/>
    <n v="44"/>
    <n v="73"/>
    <n v="1"/>
    <n v="-4.4000000000000021"/>
    <n v="1.2128434984274213E-2"/>
    <x v="1"/>
    <x v="1"/>
    <s v="真"/>
    <s v="陰性"/>
    <s v="真陰性"/>
  </r>
  <r>
    <n v="71"/>
    <n v="36"/>
    <n v="87"/>
    <n v="1"/>
    <n v="-5.1380000000000035"/>
    <n v="5.835167784040288E-3"/>
    <x v="1"/>
    <x v="1"/>
    <s v="真"/>
    <s v="陰性"/>
    <s v="真陰性"/>
  </r>
  <r>
    <n v="88"/>
    <n v="46"/>
    <n v="61"/>
    <n v="1"/>
    <n v="-5.2440000000000015"/>
    <n v="5.2513756267244813E-3"/>
    <x v="1"/>
    <x v="1"/>
    <s v="真"/>
    <s v="陰性"/>
    <s v="真陰性"/>
  </r>
  <r>
    <n v="78"/>
    <n v="47"/>
    <n v="54"/>
    <n v="1"/>
    <n v="-5.7870000000000017"/>
    <n v="3.057791132728028E-3"/>
    <x v="1"/>
    <x v="1"/>
    <s v="真"/>
    <s v="陰性"/>
    <s v="真陰性"/>
  </r>
  <r>
    <n v="91"/>
    <n v="42"/>
    <n v="64"/>
    <n v="1"/>
    <n v="-6.0970000000000031"/>
    <n v="2.244557055674288E-3"/>
    <x v="1"/>
    <x v="0"/>
    <s v="偽"/>
    <s v="陰性"/>
    <s v="偽陰性"/>
  </r>
  <r>
    <n v="92"/>
    <n v="34"/>
    <n v="84"/>
    <n v="1"/>
    <n v="-6.1090000000000018"/>
    <n v="2.2178427145186168E-3"/>
    <x v="1"/>
    <x v="1"/>
    <s v="真"/>
    <s v="陰性"/>
    <s v="真陰性"/>
  </r>
  <r>
    <n v="85"/>
    <n v="35"/>
    <n v="77"/>
    <n v="1"/>
    <n v="-6.652000000000001"/>
    <n v="1.2897709900510951E-3"/>
    <x v="1"/>
    <x v="1"/>
    <s v="真"/>
    <s v="陰性"/>
    <s v="真陰性"/>
  </r>
  <r>
    <n v="86"/>
    <n v="21"/>
    <n v="82"/>
    <n v="0"/>
    <n v="-7.8030000000000008"/>
    <n v="4.0834080567878051E-4"/>
    <x v="1"/>
    <x v="1"/>
    <s v="真"/>
    <s v="陰性"/>
    <s v="真陰性"/>
  </r>
  <r>
    <n v="100"/>
    <n v="41"/>
    <n v="47"/>
    <n v="1"/>
    <n v="-8.458000000000002"/>
    <n v="2.121510210353658E-4"/>
    <x v="1"/>
    <x v="1"/>
    <s v="真"/>
    <s v="陰性"/>
    <s v="真陰性"/>
  </r>
  <r>
    <n v="82"/>
    <n v="31"/>
    <n v="46"/>
    <n v="0"/>
    <n v="-9.1190000000000033"/>
    <n v="1.0955218376273613E-4"/>
    <x v="1"/>
    <x v="1"/>
    <s v="真"/>
    <s v="陰性"/>
    <s v="真陰性"/>
  </r>
  <r>
    <n v="95"/>
    <n v="26"/>
    <n v="74"/>
    <n v="1"/>
    <n v="-9.7510000000000012"/>
    <n v="5.8233006924176479E-5"/>
    <x v="1"/>
    <x v="1"/>
    <s v="真"/>
    <s v="陰性"/>
    <s v="真陰性"/>
  </r>
  <r>
    <n v="77"/>
    <n v="20"/>
    <n v="85"/>
    <n v="1"/>
    <n v="-10.244000000000003"/>
    <n v="3.5569018365239869E-5"/>
    <x v="1"/>
    <x v="1"/>
    <s v="真"/>
    <s v="陰性"/>
    <s v="真陰性"/>
  </r>
  <r>
    <n v="90"/>
    <n v="18"/>
    <n v="81"/>
    <n v="1"/>
    <n v="-11.336"/>
    <n v="1.1935278838554683E-5"/>
    <x v="1"/>
    <x v="0"/>
    <s v="偽"/>
    <s v="陰性"/>
    <s v="偽陰性"/>
  </r>
  <r>
    <n v="73"/>
    <n v="16"/>
    <n v="79"/>
    <n v="1"/>
    <n v="-12.186000000000002"/>
    <n v="5.1013512550128206E-6"/>
    <x v="1"/>
    <x v="1"/>
    <s v="真"/>
    <s v="陰性"/>
    <s v="真陰性"/>
  </r>
  <r>
    <n v="89"/>
    <n v="28"/>
    <n v="38"/>
    <n v="1"/>
    <n v="-13.499000000000002"/>
    <n v="1.3723288478895075E-6"/>
    <x v="1"/>
    <x v="1"/>
    <s v="真"/>
    <s v="陰性"/>
    <s v="真陰性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9282F-9190-DD46-AF70-34C94EA8824E}" name="ピボットテーブル2" cacheId="17" dataOnRows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4">
  <location ref="A15:D18" firstHeaderRow="1" firstDataRow="2" firstDataCol="1" rowPageCount="1" colPageCount="1"/>
  <pivotFields count="20"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Page" showAll="0">
      <items count="5">
        <item x="1"/>
        <item x="2"/>
        <item x="3"/>
        <item x="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-2"/>
  </rowFields>
  <rowItems count="2">
    <i>
      <x/>
    </i>
    <i i="1">
      <x v="1"/>
    </i>
  </rowItems>
  <colFields count="1">
    <field x="17"/>
  </colFields>
  <colItems count="3">
    <i>
      <x/>
    </i>
    <i>
      <x v="1"/>
    </i>
    <i t="grand">
      <x/>
    </i>
  </colItems>
  <pageFields count="1">
    <pageField fld="6" hier="-1"/>
  </pageFields>
  <dataFields count="2">
    <dataField name="平均 / testA" fld="18" subtotal="average" baseField="0" baseItem="0"/>
    <dataField name="平均 / testB" fld="19" subtotal="average" baseField="0" baseItem="0"/>
  </dataFields>
  <formats count="1">
    <format dxfId="28">
      <pivotArea outline="0" collapsedLevelsAreSubtotals="1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82518-298F-EE45-8F98-AE6A4E909A9E}" name="ピボットテーブル1" cacheId="1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D9" firstHeaderRow="1" firstDataRow="2" firstDataCol="1" rowPageCount="1" colPageCount="1"/>
  <pivotFields count="20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3">
    <i>
      <x/>
    </i>
    <i>
      <x v="1"/>
    </i>
    <i t="grand">
      <x/>
    </i>
  </colItems>
  <pageFields count="1">
    <pageField fld="4" hier="-1"/>
  </pageFields>
  <dataFields count="1">
    <dataField name="個数 / 退院時歩行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B8B448-A982-7C4A-84FD-266E2109A13B}" name="ピボットテーブル3" cacheId="17" dataOnRows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24:D27" firstHeaderRow="1" firstDataRow="2" firstDataCol="1" rowPageCount="1" colPageCount="1"/>
  <pivotFields count="20"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Page" showAll="0">
      <items count="5">
        <item x="1"/>
        <item x="2"/>
        <item x="3"/>
        <item x="0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-2"/>
  </rowFields>
  <rowItems count="2">
    <i>
      <x/>
    </i>
    <i i="1">
      <x v="1"/>
    </i>
  </rowItems>
  <colFields count="1">
    <field x="17"/>
  </colFields>
  <colItems count="3">
    <i>
      <x/>
    </i>
    <i>
      <x v="1"/>
    </i>
    <i t="grand">
      <x/>
    </i>
  </colItems>
  <pageFields count="1">
    <pageField fld="6" hier="-1"/>
  </pageFields>
  <dataFields count="2">
    <dataField name="標準偏差 / testA" fld="18" subtotal="stdDevp" baseField="0" baseItem="0"/>
    <dataField name="標準偏差 / testB" fld="19" subtotal="stdDevp" baseField="0" baseItem="0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0601E-D36A-EE45-AD79-007AEDB0FF46}" name="ピボットテーブル4" cacheId="1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B3:E7" firstHeaderRow="1" firstDataRow="2" firstDataCol="1"/>
  <pivotFields count="11">
    <pivotField showAll="0"/>
    <pivotField showAll="0"/>
    <pivotField showAll="0"/>
    <pivotField showAll="0"/>
    <pivotField numFmtId="40" showAll="0"/>
    <pivotField numFmtId="40" showAll="0"/>
    <pivotField axis="axisRow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個数 / 予測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CDD34-BA95-474E-8B86-DBF4E7E7A31A}" name="歩行テーブル" displayName="歩行テーブル" ref="A1:AF6" totalsRowShown="0" headerRowDxfId="56" headerRowBorderDxfId="55">
  <autoFilter ref="A1:AF6" xr:uid="{00000000-0009-0000-0100-000001000000}"/>
  <tableColumns count="32">
    <tableColumn id="1" xr3:uid="{723376F6-E455-9E40-AD11-74A0CB49BBA7}" name="key"/>
    <tableColumn id="2" xr3:uid="{F4A00505-08A7-F842-8E9C-5EB4BEFCA017}" name="氏名" dataDxfId="54">
      <calculatedColumnFormula>"aaa"</calculatedColumnFormula>
    </tableColumn>
    <tableColumn id="6" xr3:uid="{BCFCE1DA-4D04-0245-A29A-D18BF284A6DB}" name="日数"/>
    <tableColumn id="17" xr3:uid="{4B6476E0-4687-5448-9EC7-368C0F15E96D}" name="前回からの日数" dataDxfId="53">
      <calculatedColumnFormula>IF(ROW()=2,"",歩行テーブル[[#This Row],[日数]]-OFFSET(歩行テーブル[[#This Row],[日数]],-1,0))</calculatedColumnFormula>
    </tableColumn>
    <tableColumn id="18" xr3:uid="{DA675FEE-84B1-0540-8AEB-CAEF36D43569}" name="歩行_最大歩行速度" dataDxfId="52">
      <calculatedColumnFormula>IF(歩行テーブル[[#This Row],[歩行_10m最大時間]]="","",ROUND(10/歩行テーブル[[#This Row],[歩行_10m最大時間]],2))</calculatedColumnFormula>
    </tableColumn>
    <tableColumn id="19" xr3:uid="{24C2C812-0158-3142-84C3-CE74330CF324}" name="歩行_最大ケイデンス" dataDxfId="51">
      <calculatedColumnFormula>IF(歩行テーブル[[#This Row],[歩行_10m最大時間]]*歩行テーブル[[#This Row],[歩行_10m最大歩数]]=0,"",ROUND(歩行テーブル[[#This Row],[歩行_10m最大歩数]]*60/歩行テーブル[[#This Row],[歩行_10m最大時間]],1))</calculatedColumnFormula>
    </tableColumn>
    <tableColumn id="20" xr3:uid="{E9AAF998-FCA3-6C43-BC2B-54956F0D3ED9}" name="歩行_至適歩行速度" dataDxfId="50">
      <calculatedColumnFormula>IFERROR(ROUND(10/歩行テーブル[[#This Row],[歩行_10m至適時間]],2),"")</calculatedColumnFormula>
    </tableColumn>
    <tableColumn id="21" xr3:uid="{6A4D22EC-8DF4-6947-892B-6C4CFE9B24E4}" name="歩行_至適ケイデンス" dataDxfId="49">
      <calculatedColumnFormula>IF(歩行テーブル[[#This Row],[歩行_10m至適時間]]*歩行テーブル[[#This Row],[歩行_10m至適歩数]]=0,"",ROUND(歩行テーブル[[#This Row],[歩行_10m至適歩数]]*60/歩行テーブル[[#This Row],[歩行_10m至適時間]],1))</calculatedColumnFormula>
    </tableColumn>
    <tableColumn id="22" xr3:uid="{115C055E-63C8-5149-88FC-6D82A6C5065E}" name="歩行_6分間歩行速度" dataDxfId="48">
      <calculatedColumnFormula>IF(歩行テーブル[[#This Row],[歩行_6分間歩行]]="","",歩行テーブル[[#This Row],[歩行_6分間歩行]]*1/100)</calculatedColumnFormula>
    </tableColumn>
    <tableColumn id="3" xr3:uid="{CC29B74F-FAB1-0643-81F5-533427F32D90}" name="評価時期" dataDxfId="47"/>
    <tableColumn id="4" xr3:uid="{E580C099-70AE-E94A-BC1D-3F1A013EC5AE}" name="カルテ用評価時期" dataDxfId="46"/>
    <tableColumn id="5" xr3:uid="{C7B22A91-A992-274B-85F1-A5CD708B0D46}" name="評価日" dataDxfId="45"/>
    <tableColumn id="7" xr3:uid="{7DC72972-32D8-FF46-9898-45F4961FFEA5}" name="歩行_FAC"/>
    <tableColumn id="9" xr3:uid="{07D0E460-9998-7E4E-B4EE-AADB30DA9559}" name="歩行_10m最大時間" dataDxfId="44"/>
    <tableColumn id="10" xr3:uid="{72EF4716-2D88-F248-A81D-27F6D5D9E75C}" name="歩行_10m最大歩数"/>
    <tableColumn id="11" xr3:uid="{27D87975-5B92-FF47-8F81-68216AD58411}" name="歩行_10m最大補装具"/>
    <tableColumn id="12" xr3:uid="{46C2F86F-742C-474F-941D-31830B5976B1}" name="歩行_10m最大介助"/>
    <tableColumn id="13" xr3:uid="{C3CDB48B-4C3A-CD4C-B15E-4BEA938CBA76}" name="歩行_10m至適時間" dataDxfId="43"/>
    <tableColumn id="14" xr3:uid="{F271672C-5F6C-6B49-BC29-9ECB7F4CFF95}" name="歩行_10m至適歩数"/>
    <tableColumn id="15" xr3:uid="{B980E886-F985-CB46-A0B0-504139354408}" name="歩行_10m至適補装具"/>
    <tableColumn id="16" xr3:uid="{E4C34711-57CF-5448-924D-DC44AD0D5325}" name="歩行_10m至適介助"/>
    <tableColumn id="8" xr3:uid="{680244C7-775E-814D-81E0-3B112C3402F1}" name="歩行_6分間歩行" dataDxfId="42" dataCellStyle="桁区切り"/>
    <tableColumn id="24" xr3:uid="{AF8FE739-6892-A740-81D6-9D4D01BD39E4}" name="歩行_SWWT"/>
    <tableColumn id="23" xr3:uid="{92052621-42AE-424F-860E-C20A704F52C5}" name="歩行_コメント"/>
    <tableColumn id="26" xr3:uid="{F181AF05-5731-E246-9B72-780139ABCF9E}" name="前回評価日" dataDxfId="41">
      <calculatedColumnFormula>IF(ROW()=2,"",OFFSET(歩行テーブル[[#This Row],[評価日]],-1,0))</calculatedColumnFormula>
    </tableColumn>
    <tableColumn id="27" xr3:uid="{8033B017-18ED-1D4C-BD09-6FACB3FADE05}" name="前回合計" dataDxfId="40">
      <calculatedColumnFormula>IF(ROW()=2,"",OFFSET(歩行テーブル[[#This Row],[歩行_FAC]],-1,0))</calculatedColumnFormula>
    </tableColumn>
    <tableColumn id="28" xr3:uid="{21F2838E-5677-2A46-A30B-230ECE6039E5}" name="前回最大歩行速度" dataDxfId="39">
      <calculatedColumnFormula>ROUND(歩行テーブル[[#This Row],[歩行_最大歩行速度]],2)</calculatedColumnFormula>
    </tableColumn>
    <tableColumn id="29" xr3:uid="{7F0B6395-B7BC-134D-8C75-B2F6F69FD88E}" name="前回最大歩行ケイデンス" dataDxfId="38">
      <calculatedColumnFormula>ROUND(歩行テーブル[[#This Row],[歩行_最大ケイデンス]],1)</calculatedColumnFormula>
    </tableColumn>
    <tableColumn id="25" xr3:uid="{EAACE002-5ED3-8D4C-B0E4-C71DA12D3375}" name="前回至適歩行速度" dataDxfId="37">
      <calculatedColumnFormula>ROUND(歩行テーブル[[#This Row],[歩行_至適歩行速度]],2)</calculatedColumnFormula>
    </tableColumn>
    <tableColumn id="30" xr3:uid="{AB4010E7-8B87-AF43-ADC2-821581AF5A98}" name="前回至適歩行ケイデンス" dataDxfId="36">
      <calculatedColumnFormula>ROUND(歩行テーブル[[#This Row],[歩行_至適ケイデンス]],1)</calculatedColumnFormula>
    </tableColumn>
    <tableColumn id="31" xr3:uid="{1DB88D3A-46B4-574D-AE5B-A6D923E5657C}" name="前回歩行速度最大" dataDxfId="35">
      <calculatedColumnFormula>IF(ROW()=2,"",OFFSET(歩行テーブル[[#This Row],[前回最大歩行速度]],-1,0))</calculatedColumnFormula>
    </tableColumn>
    <tableColumn id="32" xr3:uid="{CD5A4C7E-197A-D647-B010-0FB0390943EA}" name="前回歩行速度至適" dataDxfId="34">
      <calculatedColumnFormula>IF(ROW()=2,"",OFFSET(歩行テーブル[[#This Row],[前回至適歩行速度]],-1,0))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830A2C-9714-8D4F-BDC6-908C32A16335}" name="テーブル3" displayName="テーブル3" ref="A1:T90" totalsRowShown="0">
  <autoFilter ref="A1:T90" xr:uid="{F0830A2C-9714-8D4F-BDC6-908C32A16335}"/>
  <tableColumns count="20">
    <tableColumn id="1" xr3:uid="{A607FB56-7FA2-4941-AE9F-8ED482277E9F}" name="id"/>
    <tableColumn id="2" xr3:uid="{C299EC7A-9160-6C4A-B1D8-49A21A747B0F}" name="氏名"/>
    <tableColumn id="3" xr3:uid="{C48BE148-A1A5-E04E-AC85-EF1F85FE44ED}" name="入院日"/>
    <tableColumn id="4" xr3:uid="{EAA3B7B5-1DE3-A54C-B60B-783CB150D384}" name="年齢"/>
    <tableColumn id="5" xr3:uid="{9028FA5D-FFE6-AB4B-8D3C-AC8968111A5C}" name="女性1"/>
    <tableColumn id="6" xr3:uid="{D29F65B1-7524-1241-B7E0-56EAC92C6C7C}" name="疾患名"/>
    <tableColumn id="7" xr3:uid="{E4ACE153-F380-2F49-BEAC-432B6E2E482F}" name="疾患区分"/>
    <tableColumn id="8" xr3:uid="{819F4141-9F7E-564F-9F6B-779E7174473C}" name="発症日" dataDxfId="33"/>
    <tableColumn id="9" xr3:uid="{13CA2BB1-1791-9F4E-8B53-01625160F7FC}" name="評価日" dataDxfId="32"/>
    <tableColumn id="10" xr3:uid="{E1E9DE26-B45A-3141-8910-7918BFCF02B2}" name="testA_1"/>
    <tableColumn id="11" xr3:uid="{C73FDEBA-3C03-6044-8D45-43DB2F6C166F}" name="testA_2"/>
    <tableColumn id="12" xr3:uid="{3362F9EC-C173-E949-B3A7-F4AC489834B5}" name="testA_3"/>
    <tableColumn id="13" xr3:uid="{E94B0039-FBCD-6141-8432-2BE14973FFBA}" name="testA_4"/>
    <tableColumn id="14" xr3:uid="{A6986AEE-AC59-8940-AB7C-C30C085CB38F}" name="testB_1"/>
    <tableColumn id="15" xr3:uid="{04E674DA-B76D-D441-9ECC-0320766BD8A2}" name="testB_2"/>
    <tableColumn id="16" xr3:uid="{41BD59C4-2DFD-F144-93A8-6447E2782B84}" name="testB_3"/>
    <tableColumn id="17" xr3:uid="{29BCB414-7315-684A-B3D6-F69C84DFD967}" name="testC"/>
    <tableColumn id="18" xr3:uid="{EAF66B07-0DF4-2A44-B5FD-7BEE080C7297}" name="退院時歩行"/>
    <tableColumn id="19" xr3:uid="{3C3FD76E-C6A3-BE42-851D-1A9BD14C4A2A}" name="testA" dataDxfId="31">
      <calculatedColumnFormula>SUM(テーブル3[[#This Row],[testA_1]:[testA_4]])</calculatedColumnFormula>
    </tableColumn>
    <tableColumn id="20" xr3:uid="{911633C5-A019-4949-A000-FC03E0A9F82B}" name="testB" dataDxfId="30">
      <calculatedColumnFormula>SUM(テーブル3[[#This Row],[testB_1]:[testB_3]])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1F0BEA-B765-FC4E-8289-37702032C6C2}" name="テーブル4" displayName="テーブル4" ref="A1:C22" totalsRowShown="0">
  <autoFilter ref="A1:C22" xr:uid="{0C1F0BEA-B765-FC4E-8289-37702032C6C2}"/>
  <tableColumns count="3">
    <tableColumn id="1" xr3:uid="{7BCEBD95-EA24-C448-8624-9306E28812E8}" name="列名"/>
    <tableColumn id="2" xr3:uid="{094D9ED1-A947-BF4A-91B9-7D7729956534}" name="内容"/>
    <tableColumn id="3" xr3:uid="{62D468F8-4A8D-D747-AE5F-46A86CDA0387}" name="型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2B4B6C-60FC-B740-82EA-17D979864033}" name="テーブル5" displayName="テーブル5" ref="A1:F201" totalsRowShown="0" headerRowDxfId="27" dataDxfId="26" headerRowCellStyle="標準 3" dataCellStyle="標準 3">
  <autoFilter ref="A1:F201" xr:uid="{2A78AA4F-906E-6748-9316-E532AF44553F}"/>
  <tableColumns count="6">
    <tableColumn id="1" xr3:uid="{D0225FBA-94C7-5749-B810-6752847D73AD}" name="性別_男1" dataDxfId="25" dataCellStyle="標準 3"/>
    <tableColumn id="2" xr3:uid="{DEE16130-99AF-2240-9EAD-C3BBB9A26B47}" name="年齢" dataDxfId="24" dataCellStyle="標準 3"/>
    <tableColumn id="3" xr3:uid="{0EC6094A-C3ED-8840-8D73-A90778DBDD49}" name="SIAS" dataDxfId="23" dataCellStyle="標準 3"/>
    <tableColumn id="4" xr3:uid="{46939079-C82C-2140-B8CB-975755921DD7}" name="BBS" dataDxfId="22" dataCellStyle="標準 3"/>
    <tableColumn id="5" xr3:uid="{8532F3CA-8D31-D242-B941-4E04587946D6}" name="MMSE" dataDxfId="21" dataCellStyle="標準 3"/>
    <tableColumn id="6" xr3:uid="{23867DDA-9F81-4540-8D9C-F7B92360F90E}" name="6MD" dataDxfId="20" dataCellStyle="標準 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366074-A830-0347-A90C-8103AFA08EC6}" name="テーブル212" displayName="テーブル212" ref="A1:I173" totalsRowShown="0" headerRowDxfId="19" dataDxfId="18">
  <autoFilter ref="A1:I173" xr:uid="{794FD584-96F7-4145-9F18-87A33E0C21AE}"/>
  <tableColumns count="9">
    <tableColumn id="1" xr3:uid="{ECF57FCF-3CB7-0C4C-9242-B8ED6062908C}" name="性別 _男1" dataDxfId="17"/>
    <tableColumn id="2" xr3:uid="{0040FAD7-41D5-0B43-8B39-7BEF2EA87246}" name="年齢" dataDxfId="16"/>
    <tableColumn id="3" xr3:uid="{A0E8B2AF-F900-1945-94AD-94D665F54FD4}" name="身長" dataDxfId="15"/>
    <tableColumn id="4" xr3:uid="{EBE4E097-2BF2-9D49-AF82-40241A1E05E8}" name="体重" dataDxfId="14"/>
    <tableColumn id="5" xr3:uid="{533BE34F-BAFF-784E-8A43-55905940A8B5}" name="SIAS" dataDxfId="13"/>
    <tableColumn id="6" xr3:uid="{AA90921B-DE27-7244-AD98-C83454A3BC8C}" name="BBS" dataDxfId="12"/>
    <tableColumn id="7" xr3:uid="{A864BAFB-5114-A046-84FB-02981BFCF8A2}" name="MMSE" dataDxfId="11"/>
    <tableColumn id="8" xr3:uid="{9600B90D-A069-D74A-84CD-9D50B8FDF4A4}" name="フレイル_あり1" dataDxfId="10"/>
    <tableColumn id="9" xr3:uid="{7573D08C-BAFC-E843-AF64-1506A1752B35}" name="歩行_自立1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3BD7F6-D1DA-D345-B827-4E29262963B4}" name="テーブル7" displayName="テーブル7" ref="A1:H101" totalsRowShown="0">
  <autoFilter ref="A1:H101" xr:uid="{E2DEC0F7-0FB0-AF4F-A369-DD23BF68C624}"/>
  <tableColumns count="8">
    <tableColumn id="1" xr3:uid="{885A3ACC-2CE4-F64A-AAA4-6FC6F4E93113}" name="ID"/>
    <tableColumn id="2" xr3:uid="{42E2C75E-9AFB-364F-BD1E-5C8B0B07CCD8}" name="下肢BRS"/>
    <tableColumn id="3" xr3:uid="{E1416CF5-2DA9-7D4A-A8FE-367204B152CA}" name="SCP"/>
    <tableColumn id="4" xr3:uid="{02AFF9E9-C06E-D547-A356-C33E29542401}" name="FIM運動項目"/>
    <tableColumn id="5" xr3:uid="{12892D7E-B197-834B-8BD4-DA9D16293C6D}" name="年齢"/>
    <tableColumn id="6" xr3:uid="{54570255-4F7B-1F4E-BFD5-D860BB66C9B6}" name="予測" dataDxfId="8" dataCellStyle="桁区切り">
      <calculatedColumnFormula>ROUND(94.221-16.034*B2+5.98*C2-0.65*D2+0.557*E2,0)</calculatedColumnFormula>
    </tableColumn>
    <tableColumn id="7" xr3:uid="{F3F68F9C-8500-5D4E-8219-E56977AC8432}" name="アウトカム" dataCellStyle="桁区切り"/>
    <tableColumn id="8" xr3:uid="{360C3ACD-9E32-BF4D-A39D-8A64F18A76C2}" name="残差" dataDxfId="7" dataCellStyle="桁区切り">
      <calculatedColumnFormula>F2-G2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390B95-9E12-5F4E-9CAC-D9984C11C825}" name="テーブル8" displayName="テーブル8" ref="A1:K101" totalsRowShown="0">
  <autoFilter ref="A1:K101" xr:uid="{27041EB9-AFA5-7248-B7AE-E44552FD8E8C}"/>
  <sortState xmlns:xlrd2="http://schemas.microsoft.com/office/spreadsheetml/2017/richdata2" ref="A2:K101">
    <sortCondition descending="1" ref="F1:F101"/>
  </sortState>
  <tableColumns count="11">
    <tableColumn id="1" xr3:uid="{ED534086-FD7A-7F4D-B331-D61B243D101D}" name="ID"/>
    <tableColumn id="4" xr3:uid="{240F8B43-B787-8E4B-BB48-BFBBF356AC06}" name="BBS"/>
    <tableColumn id="5" xr3:uid="{BA56DAAC-4A96-9943-82E6-A1B439B72F9A}" name="MARS"/>
    <tableColumn id="7" xr3:uid="{0D2D9929-DA3A-2447-B554-F250D2E15743}" name="SWWT"/>
    <tableColumn id="6" xr3:uid="{BC12BF4D-C09C-5D41-99B0-65EB27559F97}" name="判別式" dataDxfId="6" dataCellStyle="桁区切り">
      <calculatedColumnFormula>-24.109+0.304*テーブル8[[#This Row],[BBS]]+0.121*テーブル8[[#This Row],[MARS]]-2.5*テーブル8[[#This Row],[SWWT]]</calculatedColumnFormula>
    </tableColumn>
    <tableColumn id="8" xr3:uid="{72029313-71A4-664C-88CE-55F3064A7F84}" name="確率" dataDxfId="5" dataCellStyle="桁区切り">
      <calculatedColumnFormula>1/(1+EXP(-1*テーブル8[[#This Row],[判別式]]))</calculatedColumnFormula>
    </tableColumn>
    <tableColumn id="9" xr3:uid="{99D065BB-74DA-B54D-99CE-2DDEDAE5D825}" name="予測" dataDxfId="4">
      <calculatedColumnFormula>IF(テーブル8[[#This Row],[確率]]&lt;0.5,0,1)</calculatedColumnFormula>
    </tableColumn>
    <tableColumn id="10" xr3:uid="{DA0C6830-45E4-9E48-BF4A-0B269309EBA0}" name="アウトカム" dataDxfId="3"/>
    <tableColumn id="11" xr3:uid="{DAB16161-86CD-8143-B593-4D81D32270AA}" name="真偽" dataDxfId="2">
      <calculatedColumnFormula>IF(テーブル8[[#This Row],[予測]]=テーブル8[[#This Row],[アウトカム]], "真", "偽")</calculatedColumnFormula>
    </tableColumn>
    <tableColumn id="12" xr3:uid="{9AE6FD0B-431A-BE43-9C9F-6E2076FDEEA1}" name="陽性陰性" dataDxfId="1">
      <calculatedColumnFormula>IF(テーブル8[[#This Row],[予測]]=1,"陽性","陰性")</calculatedColumnFormula>
    </tableColumn>
    <tableColumn id="13" xr3:uid="{430270E5-52B0-8743-A72F-73FF59BCF2C3}" name="判定結果" dataDxfId="0">
      <calculatedColumnFormula>テーブル8[[#This Row],[真偽]]&amp;テーブル8[[#This Row],[陽性陰性]]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3567-61B7-D240-98C8-665AACD8EE41}">
  <dimension ref="A1:L144"/>
  <sheetViews>
    <sheetView tabSelected="1" workbookViewId="0">
      <selection activeCell="N32" sqref="N32"/>
    </sheetView>
  </sheetViews>
  <sheetFormatPr baseColWidth="10" defaultRowHeight="20"/>
  <sheetData>
    <row r="1" spans="1:12">
      <c r="A1" s="1"/>
      <c r="B1" s="1"/>
      <c r="C1" s="1"/>
      <c r="D1" s="1"/>
      <c r="E1" s="39" t="s">
        <v>0</v>
      </c>
      <c r="F1" s="39"/>
      <c r="G1" s="39"/>
      <c r="H1" s="39"/>
      <c r="I1" s="39" t="s">
        <v>1</v>
      </c>
      <c r="J1" s="39"/>
      <c r="K1" s="39"/>
      <c r="L1" s="1"/>
    </row>
    <row r="2" spans="1:12">
      <c r="A2" s="1" t="s">
        <v>2</v>
      </c>
      <c r="B2" s="1" t="s">
        <v>3</v>
      </c>
      <c r="C2" s="1" t="s">
        <v>4</v>
      </c>
      <c r="D2" s="1" t="s">
        <v>5</v>
      </c>
      <c r="E2" s="1">
        <v>1</v>
      </c>
      <c r="F2" s="1">
        <v>2</v>
      </c>
      <c r="G2" s="1">
        <v>3</v>
      </c>
      <c r="H2" s="1">
        <v>4</v>
      </c>
      <c r="I2" s="1">
        <v>1</v>
      </c>
      <c r="J2" s="1">
        <v>2</v>
      </c>
      <c r="K2" s="1">
        <v>3</v>
      </c>
      <c r="L2" s="1" t="s">
        <v>6</v>
      </c>
    </row>
    <row r="3" spans="1:12" hidden="1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6</v>
      </c>
    </row>
    <row r="4" spans="1:12">
      <c r="A4" s="1">
        <v>1</v>
      </c>
      <c r="B4" s="1" t="s">
        <v>18</v>
      </c>
      <c r="C4" s="2">
        <v>44058</v>
      </c>
      <c r="D4" s="1" t="s">
        <v>19</v>
      </c>
      <c r="E4" s="1">
        <v>4</v>
      </c>
      <c r="F4" s="1">
        <v>4</v>
      </c>
      <c r="G4" s="1">
        <v>4</v>
      </c>
      <c r="H4" s="1">
        <v>2</v>
      </c>
      <c r="I4" s="1">
        <v>4</v>
      </c>
      <c r="J4" s="1">
        <v>4</v>
      </c>
      <c r="K4" s="1">
        <v>4</v>
      </c>
      <c r="L4" s="1">
        <v>4</v>
      </c>
    </row>
    <row r="5" spans="1:12">
      <c r="A5" s="1">
        <v>2</v>
      </c>
      <c r="B5" s="1" t="s">
        <v>20</v>
      </c>
      <c r="C5" s="2">
        <v>44019</v>
      </c>
      <c r="D5" s="1" t="s">
        <v>19</v>
      </c>
      <c r="E5" s="1">
        <v>4</v>
      </c>
      <c r="F5" s="1">
        <v>4</v>
      </c>
      <c r="G5" s="1">
        <v>2</v>
      </c>
      <c r="H5" s="1">
        <v>4</v>
      </c>
      <c r="I5" s="1">
        <v>1</v>
      </c>
      <c r="J5" s="1">
        <v>1</v>
      </c>
      <c r="K5" s="1">
        <v>4</v>
      </c>
      <c r="L5" s="1">
        <v>3</v>
      </c>
    </row>
    <row r="6" spans="1:12">
      <c r="A6" s="1">
        <v>3</v>
      </c>
      <c r="B6" s="1" t="s">
        <v>21</v>
      </c>
      <c r="C6" s="2">
        <v>44024</v>
      </c>
      <c r="D6" s="1" t="s">
        <v>19</v>
      </c>
      <c r="E6" s="1">
        <v>3</v>
      </c>
      <c r="F6" s="1">
        <v>4</v>
      </c>
      <c r="G6" s="1">
        <v>4</v>
      </c>
      <c r="H6" s="1">
        <v>4</v>
      </c>
      <c r="I6" s="1">
        <v>4</v>
      </c>
      <c r="J6" s="1">
        <v>2</v>
      </c>
      <c r="K6" s="1">
        <v>4</v>
      </c>
      <c r="L6" s="1">
        <v>5</v>
      </c>
    </row>
    <row r="7" spans="1:12">
      <c r="A7" s="1">
        <v>4</v>
      </c>
      <c r="B7" s="1" t="s">
        <v>22</v>
      </c>
      <c r="C7" s="2">
        <v>44072</v>
      </c>
      <c r="D7" s="1" t="s">
        <v>19</v>
      </c>
      <c r="E7" s="1">
        <v>2</v>
      </c>
      <c r="F7" s="1">
        <v>4</v>
      </c>
      <c r="G7" s="1">
        <v>2</v>
      </c>
      <c r="H7" s="1">
        <v>4</v>
      </c>
      <c r="I7" s="1">
        <v>4</v>
      </c>
      <c r="J7" s="1">
        <v>1</v>
      </c>
      <c r="K7" s="1">
        <v>4</v>
      </c>
      <c r="L7" s="1">
        <v>2</v>
      </c>
    </row>
    <row r="8" spans="1:12">
      <c r="A8" s="1">
        <v>5</v>
      </c>
      <c r="B8" s="1" t="s">
        <v>23</v>
      </c>
      <c r="C8" s="2">
        <v>44020</v>
      </c>
      <c r="D8" s="1" t="s">
        <v>19</v>
      </c>
      <c r="E8" s="1">
        <v>4</v>
      </c>
      <c r="F8" s="1">
        <v>4</v>
      </c>
      <c r="G8" s="1">
        <v>2</v>
      </c>
      <c r="H8" s="1">
        <v>4</v>
      </c>
      <c r="I8" s="1">
        <v>4</v>
      </c>
      <c r="J8" s="1">
        <v>4</v>
      </c>
      <c r="K8" s="1">
        <v>4</v>
      </c>
      <c r="L8" s="1">
        <v>5</v>
      </c>
    </row>
    <row r="9" spans="1:12">
      <c r="A9" s="1">
        <v>6</v>
      </c>
      <c r="B9" s="1" t="s">
        <v>24</v>
      </c>
      <c r="C9" s="2">
        <v>44044</v>
      </c>
      <c r="D9" s="1" t="s">
        <v>19</v>
      </c>
      <c r="E9" s="1">
        <v>3</v>
      </c>
      <c r="F9" s="1">
        <v>3</v>
      </c>
      <c r="G9" s="1">
        <v>5</v>
      </c>
      <c r="H9" s="1">
        <v>4</v>
      </c>
      <c r="I9" s="1">
        <v>1</v>
      </c>
      <c r="J9" s="1">
        <v>4</v>
      </c>
      <c r="K9" s="1">
        <v>5</v>
      </c>
      <c r="L9" s="1">
        <v>5</v>
      </c>
    </row>
    <row r="10" spans="1:12">
      <c r="A10" s="1">
        <v>7</v>
      </c>
      <c r="B10" s="1" t="s">
        <v>25</v>
      </c>
      <c r="C10" s="2">
        <v>44048</v>
      </c>
      <c r="D10" s="1" t="s">
        <v>19</v>
      </c>
      <c r="E10" s="1">
        <v>4</v>
      </c>
      <c r="F10" s="1">
        <v>4</v>
      </c>
      <c r="G10" s="1">
        <v>1</v>
      </c>
      <c r="H10" s="1">
        <v>4</v>
      </c>
      <c r="I10" s="1">
        <v>1</v>
      </c>
      <c r="J10" s="1">
        <v>4</v>
      </c>
      <c r="K10" s="1">
        <v>4</v>
      </c>
      <c r="L10" s="1">
        <v>5</v>
      </c>
    </row>
    <row r="11" spans="1:12">
      <c r="A11" s="1">
        <v>8</v>
      </c>
      <c r="B11" s="1" t="s">
        <v>26</v>
      </c>
      <c r="C11" s="2">
        <v>44043</v>
      </c>
      <c r="D11" s="1" t="s">
        <v>19</v>
      </c>
      <c r="E11" s="1">
        <v>4</v>
      </c>
      <c r="F11" s="1">
        <v>4</v>
      </c>
      <c r="G11" s="1">
        <v>4</v>
      </c>
      <c r="H11" s="1">
        <v>2</v>
      </c>
      <c r="I11" s="1">
        <v>3</v>
      </c>
      <c r="J11" s="1">
        <v>4</v>
      </c>
      <c r="K11" s="1">
        <v>4</v>
      </c>
      <c r="L11" s="1">
        <v>5</v>
      </c>
    </row>
    <row r="12" spans="1:12">
      <c r="A12" s="1">
        <v>9</v>
      </c>
      <c r="B12" s="1" t="s">
        <v>27</v>
      </c>
      <c r="C12" s="2">
        <v>44073</v>
      </c>
      <c r="D12" s="1" t="s">
        <v>19</v>
      </c>
      <c r="E12" s="1">
        <v>1</v>
      </c>
      <c r="F12" s="1">
        <v>2</v>
      </c>
      <c r="G12" s="1">
        <v>3</v>
      </c>
      <c r="H12" s="1">
        <v>2</v>
      </c>
      <c r="I12" s="1">
        <v>4</v>
      </c>
      <c r="J12" s="1">
        <v>2</v>
      </c>
      <c r="K12" s="1">
        <v>4</v>
      </c>
      <c r="L12" s="1">
        <v>3</v>
      </c>
    </row>
    <row r="13" spans="1:12">
      <c r="A13" s="1">
        <v>10</v>
      </c>
      <c r="B13" s="1" t="s">
        <v>28</v>
      </c>
      <c r="C13" s="2">
        <v>44052</v>
      </c>
      <c r="D13" s="1" t="s">
        <v>19</v>
      </c>
      <c r="E13" s="1">
        <v>4</v>
      </c>
      <c r="F13" s="1">
        <v>3</v>
      </c>
      <c r="G13" s="1">
        <v>4</v>
      </c>
      <c r="H13" s="1">
        <v>3</v>
      </c>
      <c r="I13" s="1">
        <v>4</v>
      </c>
      <c r="J13" s="1">
        <v>4</v>
      </c>
      <c r="K13" s="1">
        <v>4</v>
      </c>
      <c r="L13" s="1">
        <v>3</v>
      </c>
    </row>
    <row r="14" spans="1:12">
      <c r="A14" s="1">
        <v>11</v>
      </c>
      <c r="B14" s="1" t="s">
        <v>29</v>
      </c>
      <c r="C14" s="2">
        <v>44025</v>
      </c>
      <c r="D14" s="1" t="s">
        <v>19</v>
      </c>
      <c r="E14" s="1">
        <v>4</v>
      </c>
      <c r="F14" s="1">
        <v>4</v>
      </c>
      <c r="G14" s="1">
        <v>4</v>
      </c>
      <c r="H14" s="1">
        <v>3</v>
      </c>
      <c r="I14" s="1">
        <v>3</v>
      </c>
      <c r="J14" s="1">
        <v>2</v>
      </c>
      <c r="K14" s="1">
        <v>4</v>
      </c>
      <c r="L14" s="1">
        <v>5</v>
      </c>
    </row>
    <row r="15" spans="1:12">
      <c r="A15" s="1">
        <v>12</v>
      </c>
      <c r="B15" s="1" t="s">
        <v>30</v>
      </c>
      <c r="C15" s="2">
        <v>44036</v>
      </c>
      <c r="D15" s="1" t="s">
        <v>19</v>
      </c>
      <c r="E15" s="1">
        <v>4</v>
      </c>
      <c r="F15" s="1">
        <v>4</v>
      </c>
      <c r="G15" s="1">
        <v>1</v>
      </c>
      <c r="H15" s="1">
        <v>3</v>
      </c>
      <c r="I15" s="1">
        <v>4</v>
      </c>
      <c r="J15" s="1">
        <v>4</v>
      </c>
      <c r="K15" s="1">
        <v>1</v>
      </c>
      <c r="L15" s="1">
        <v>5</v>
      </c>
    </row>
    <row r="16" spans="1:12">
      <c r="A16" s="1">
        <v>13</v>
      </c>
      <c r="B16" s="1" t="s">
        <v>31</v>
      </c>
      <c r="C16" s="2">
        <v>44077</v>
      </c>
      <c r="D16" s="1" t="s">
        <v>19</v>
      </c>
      <c r="E16" s="1">
        <v>4</v>
      </c>
      <c r="F16" s="1">
        <v>4</v>
      </c>
      <c r="G16" s="1">
        <v>4</v>
      </c>
      <c r="H16" s="1">
        <v>2</v>
      </c>
      <c r="I16" s="1">
        <v>3</v>
      </c>
      <c r="J16" s="1">
        <v>4</v>
      </c>
      <c r="K16" s="1">
        <v>1</v>
      </c>
      <c r="L16" s="1">
        <v>5</v>
      </c>
    </row>
    <row r="17" spans="1:12">
      <c r="A17" s="1">
        <v>15</v>
      </c>
      <c r="B17" s="1" t="s">
        <v>32</v>
      </c>
      <c r="C17" s="2">
        <v>44065</v>
      </c>
      <c r="D17" s="1" t="s">
        <v>19</v>
      </c>
      <c r="E17" s="1">
        <v>4</v>
      </c>
      <c r="F17" s="1">
        <v>4</v>
      </c>
      <c r="G17" s="1">
        <v>2</v>
      </c>
      <c r="H17" s="1">
        <v>1</v>
      </c>
      <c r="I17" s="1">
        <v>4</v>
      </c>
      <c r="J17" s="1">
        <v>4</v>
      </c>
      <c r="K17" s="1">
        <v>4</v>
      </c>
      <c r="L17" s="1">
        <v>5</v>
      </c>
    </row>
    <row r="18" spans="1:12">
      <c r="A18" s="1">
        <v>16</v>
      </c>
      <c r="B18" s="1" t="s">
        <v>33</v>
      </c>
      <c r="C18" s="2">
        <v>44073</v>
      </c>
      <c r="D18" s="1" t="s">
        <v>19</v>
      </c>
      <c r="E18" s="1">
        <v>4</v>
      </c>
      <c r="F18" s="1">
        <v>4</v>
      </c>
      <c r="G18" s="1">
        <v>3</v>
      </c>
      <c r="H18" s="1">
        <v>2</v>
      </c>
      <c r="I18" s="1">
        <v>4</v>
      </c>
      <c r="J18" s="1">
        <v>4</v>
      </c>
      <c r="K18" s="1">
        <v>3</v>
      </c>
      <c r="L18" s="1">
        <v>3</v>
      </c>
    </row>
    <row r="19" spans="1:12">
      <c r="A19" s="1">
        <v>17</v>
      </c>
      <c r="B19" s="1" t="s">
        <v>34</v>
      </c>
      <c r="C19" s="2">
        <v>44069</v>
      </c>
      <c r="D19" s="1" t="s">
        <v>19</v>
      </c>
      <c r="E19" s="1">
        <v>4</v>
      </c>
      <c r="F19" s="1">
        <v>2</v>
      </c>
      <c r="G19" s="1">
        <v>2</v>
      </c>
      <c r="H19" s="1">
        <v>3</v>
      </c>
      <c r="I19" s="1">
        <v>2</v>
      </c>
      <c r="J19" s="1">
        <v>4</v>
      </c>
      <c r="K19" s="1">
        <v>4</v>
      </c>
      <c r="L19" s="1">
        <v>3</v>
      </c>
    </row>
    <row r="20" spans="1:12">
      <c r="A20" s="1">
        <v>18</v>
      </c>
      <c r="B20" s="1" t="s">
        <v>35</v>
      </c>
      <c r="C20" s="2">
        <v>44042</v>
      </c>
      <c r="D20" s="1" t="s">
        <v>19</v>
      </c>
      <c r="E20" s="1">
        <v>4</v>
      </c>
      <c r="F20" s="1">
        <v>4</v>
      </c>
      <c r="G20" s="1">
        <v>4</v>
      </c>
      <c r="H20" s="1">
        <v>3</v>
      </c>
      <c r="I20" s="1">
        <v>4</v>
      </c>
      <c r="J20" s="1">
        <v>3</v>
      </c>
      <c r="K20" s="1">
        <v>4</v>
      </c>
      <c r="L20" s="1">
        <v>6</v>
      </c>
    </row>
    <row r="21" spans="1:12">
      <c r="A21" s="1">
        <v>19</v>
      </c>
      <c r="B21" s="1" t="s">
        <v>36</v>
      </c>
      <c r="C21" s="2">
        <v>44067</v>
      </c>
      <c r="D21" s="1" t="s">
        <v>19</v>
      </c>
      <c r="E21" s="1">
        <v>4</v>
      </c>
      <c r="F21" s="1">
        <v>2</v>
      </c>
      <c r="G21" s="1">
        <v>4</v>
      </c>
      <c r="H21" s="1">
        <v>4</v>
      </c>
      <c r="I21" s="1">
        <v>4</v>
      </c>
      <c r="J21" s="1">
        <v>4</v>
      </c>
      <c r="K21" s="1">
        <v>1</v>
      </c>
      <c r="L21" s="1">
        <v>5</v>
      </c>
    </row>
    <row r="22" spans="1:12">
      <c r="A22" s="1">
        <v>20</v>
      </c>
      <c r="B22" s="1" t="s">
        <v>37</v>
      </c>
      <c r="C22" s="2">
        <v>44063</v>
      </c>
      <c r="D22" s="1" t="s">
        <v>19</v>
      </c>
      <c r="E22" s="1">
        <v>2</v>
      </c>
      <c r="F22" s="1">
        <v>4</v>
      </c>
      <c r="G22" s="1">
        <v>4</v>
      </c>
      <c r="H22" s="1">
        <v>4</v>
      </c>
      <c r="I22" s="1">
        <v>4</v>
      </c>
      <c r="J22" s="1">
        <v>3</v>
      </c>
      <c r="K22" s="1">
        <v>4</v>
      </c>
      <c r="L22" s="1">
        <v>5</v>
      </c>
    </row>
    <row r="23" spans="1:12">
      <c r="A23" s="1">
        <v>21</v>
      </c>
      <c r="B23" s="1" t="s">
        <v>38</v>
      </c>
      <c r="C23" s="2">
        <v>44055</v>
      </c>
      <c r="D23" s="1" t="s">
        <v>19</v>
      </c>
      <c r="E23" s="1">
        <v>4</v>
      </c>
      <c r="F23" s="1">
        <v>1</v>
      </c>
      <c r="G23" s="1">
        <v>1</v>
      </c>
      <c r="H23" s="1">
        <v>2</v>
      </c>
      <c r="I23" s="1">
        <v>1</v>
      </c>
      <c r="J23" s="1">
        <v>4</v>
      </c>
      <c r="K23" s="1">
        <v>4</v>
      </c>
      <c r="L23" s="1">
        <v>1</v>
      </c>
    </row>
    <row r="24" spans="1:12">
      <c r="A24" s="1">
        <v>22</v>
      </c>
      <c r="B24" s="1" t="s">
        <v>39</v>
      </c>
      <c r="C24" s="2">
        <v>44058</v>
      </c>
      <c r="D24" s="1" t="s">
        <v>19</v>
      </c>
      <c r="E24" s="1">
        <v>1</v>
      </c>
      <c r="F24" s="1">
        <v>4</v>
      </c>
      <c r="G24" s="1">
        <v>0</v>
      </c>
      <c r="H24" s="1">
        <v>3</v>
      </c>
      <c r="I24" s="1">
        <v>4</v>
      </c>
      <c r="J24" s="1">
        <v>0</v>
      </c>
      <c r="K24" s="1">
        <v>4</v>
      </c>
      <c r="L24" s="1">
        <v>5</v>
      </c>
    </row>
    <row r="25" spans="1:12">
      <c r="A25" s="1">
        <v>23</v>
      </c>
      <c r="B25" s="1" t="s">
        <v>40</v>
      </c>
      <c r="C25" s="2">
        <v>44085</v>
      </c>
      <c r="D25" s="1" t="s">
        <v>19</v>
      </c>
      <c r="E25" s="1">
        <v>0</v>
      </c>
      <c r="F25" s="1">
        <v>4</v>
      </c>
      <c r="G25" s="1">
        <v>4</v>
      </c>
      <c r="H25" s="1">
        <v>4</v>
      </c>
      <c r="I25" s="1">
        <v>0</v>
      </c>
      <c r="J25" s="1">
        <v>4</v>
      </c>
      <c r="K25" s="1">
        <v>2</v>
      </c>
      <c r="L25" s="1">
        <v>2</v>
      </c>
    </row>
    <row r="26" spans="1:12">
      <c r="A26" s="1">
        <v>24</v>
      </c>
      <c r="B26" s="1" t="s">
        <v>41</v>
      </c>
      <c r="C26" s="2">
        <v>44040</v>
      </c>
      <c r="D26" s="1" t="s">
        <v>19</v>
      </c>
      <c r="E26" s="1">
        <v>1</v>
      </c>
      <c r="F26" s="1">
        <v>1</v>
      </c>
      <c r="G26" s="1">
        <v>2</v>
      </c>
      <c r="H26" s="1">
        <v>3</v>
      </c>
      <c r="I26" s="1">
        <v>3</v>
      </c>
      <c r="J26" s="1">
        <v>3</v>
      </c>
      <c r="K26" s="1">
        <v>2</v>
      </c>
      <c r="L26" s="1">
        <v>3</v>
      </c>
    </row>
    <row r="27" spans="1:12">
      <c r="A27" s="1">
        <v>25</v>
      </c>
      <c r="B27" s="1" t="s">
        <v>42</v>
      </c>
      <c r="C27" s="2">
        <v>44058</v>
      </c>
      <c r="D27" s="1" t="s">
        <v>19</v>
      </c>
      <c r="E27" s="1">
        <v>4</v>
      </c>
      <c r="F27" s="1">
        <v>4</v>
      </c>
      <c r="G27" s="1">
        <v>2</v>
      </c>
      <c r="H27" s="1">
        <v>4</v>
      </c>
      <c r="I27" s="1">
        <v>2</v>
      </c>
      <c r="J27" s="1">
        <v>1</v>
      </c>
      <c r="K27" s="1">
        <v>3</v>
      </c>
      <c r="L27" s="1">
        <v>2</v>
      </c>
    </row>
    <row r="28" spans="1:12">
      <c r="A28" s="1">
        <v>26</v>
      </c>
      <c r="B28" s="1" t="s">
        <v>43</v>
      </c>
      <c r="C28" s="2">
        <v>44047</v>
      </c>
      <c r="D28" s="1" t="s">
        <v>19</v>
      </c>
      <c r="E28" s="1">
        <v>3</v>
      </c>
      <c r="F28" s="1">
        <v>4</v>
      </c>
      <c r="G28" s="1">
        <v>2</v>
      </c>
      <c r="H28" s="1">
        <v>4</v>
      </c>
      <c r="I28" s="1">
        <v>4</v>
      </c>
      <c r="J28" s="1">
        <v>2</v>
      </c>
      <c r="K28" s="1">
        <v>4</v>
      </c>
      <c r="L28" s="1">
        <v>3</v>
      </c>
    </row>
    <row r="29" spans="1:12">
      <c r="A29" s="1">
        <v>27</v>
      </c>
      <c r="B29" s="1" t="s">
        <v>44</v>
      </c>
      <c r="C29" s="2">
        <v>44074</v>
      </c>
      <c r="D29" s="1" t="s">
        <v>19</v>
      </c>
      <c r="E29" s="1">
        <v>3</v>
      </c>
      <c r="F29" s="1">
        <v>2</v>
      </c>
      <c r="G29" s="1">
        <v>4</v>
      </c>
      <c r="H29" s="1">
        <v>4</v>
      </c>
      <c r="I29" s="1">
        <v>4</v>
      </c>
      <c r="J29" s="1">
        <v>0</v>
      </c>
      <c r="K29" s="1">
        <v>4</v>
      </c>
      <c r="L29" s="1">
        <v>4</v>
      </c>
    </row>
    <row r="30" spans="1:12">
      <c r="A30" s="1">
        <v>28</v>
      </c>
      <c r="B30" s="1" t="s">
        <v>45</v>
      </c>
      <c r="C30" s="2">
        <v>44073</v>
      </c>
      <c r="D30" s="1" t="s">
        <v>19</v>
      </c>
      <c r="E30" s="1">
        <v>3</v>
      </c>
      <c r="F30" s="1">
        <v>2</v>
      </c>
      <c r="G30" s="1">
        <v>1</v>
      </c>
      <c r="H30" s="1">
        <v>2</v>
      </c>
      <c r="I30" s="1">
        <v>4</v>
      </c>
      <c r="J30" s="1">
        <v>4</v>
      </c>
      <c r="K30" s="1">
        <v>4</v>
      </c>
      <c r="L30" s="1">
        <v>6</v>
      </c>
    </row>
    <row r="31" spans="1:12">
      <c r="A31" s="1">
        <v>29</v>
      </c>
      <c r="B31" s="1" t="s">
        <v>46</v>
      </c>
      <c r="C31" s="2">
        <v>44051</v>
      </c>
      <c r="D31" s="1" t="s">
        <v>19</v>
      </c>
      <c r="E31" s="1">
        <v>1</v>
      </c>
      <c r="F31" s="1">
        <v>2</v>
      </c>
      <c r="G31" s="1">
        <v>4</v>
      </c>
      <c r="H31" s="1">
        <v>4</v>
      </c>
      <c r="I31" s="1">
        <v>4</v>
      </c>
      <c r="J31" s="1">
        <v>3</v>
      </c>
      <c r="K31" s="1">
        <v>1</v>
      </c>
      <c r="L31" s="1">
        <v>5</v>
      </c>
    </row>
    <row r="32" spans="1:12">
      <c r="A32" s="1">
        <v>30</v>
      </c>
      <c r="B32" s="1" t="s">
        <v>47</v>
      </c>
      <c r="C32" s="2">
        <v>44067</v>
      </c>
      <c r="D32" s="1" t="s">
        <v>19</v>
      </c>
      <c r="E32" s="1">
        <v>3</v>
      </c>
      <c r="F32" s="1">
        <v>2</v>
      </c>
      <c r="G32" s="1">
        <v>4</v>
      </c>
      <c r="H32" s="1">
        <v>1</v>
      </c>
      <c r="I32" s="1">
        <v>4</v>
      </c>
      <c r="J32" s="1">
        <v>4</v>
      </c>
      <c r="K32" s="1">
        <v>2</v>
      </c>
      <c r="L32" s="1">
        <v>5</v>
      </c>
    </row>
    <row r="33" spans="1:12">
      <c r="A33" s="1">
        <v>31</v>
      </c>
      <c r="B33" s="1" t="s">
        <v>48</v>
      </c>
      <c r="C33" s="2">
        <v>44096</v>
      </c>
      <c r="D33" s="1" t="s">
        <v>19</v>
      </c>
      <c r="E33" s="1">
        <v>2</v>
      </c>
      <c r="F33" s="1">
        <v>4</v>
      </c>
      <c r="G33" s="1">
        <v>1</v>
      </c>
      <c r="H33" s="1">
        <v>4</v>
      </c>
      <c r="I33" s="1">
        <v>4</v>
      </c>
      <c r="J33" s="1">
        <v>4</v>
      </c>
      <c r="K33" s="1">
        <v>0</v>
      </c>
      <c r="L33" s="1">
        <v>2</v>
      </c>
    </row>
    <row r="34" spans="1:12">
      <c r="A34" s="1">
        <v>32</v>
      </c>
      <c r="B34" s="1" t="s">
        <v>49</v>
      </c>
      <c r="C34" s="2">
        <v>44072</v>
      </c>
      <c r="D34" s="1" t="s">
        <v>19</v>
      </c>
      <c r="E34" s="1">
        <v>3</v>
      </c>
      <c r="F34" s="1">
        <v>3</v>
      </c>
      <c r="G34" s="1">
        <v>3</v>
      </c>
      <c r="H34" s="1">
        <v>4</v>
      </c>
      <c r="I34" s="1">
        <v>4</v>
      </c>
      <c r="J34" s="1">
        <v>2</v>
      </c>
      <c r="K34" s="1">
        <v>5</v>
      </c>
      <c r="L34" s="1">
        <v>4</v>
      </c>
    </row>
    <row r="35" spans="1:12">
      <c r="A35" s="1">
        <v>33</v>
      </c>
      <c r="B35" s="1" t="s">
        <v>50</v>
      </c>
      <c r="C35" s="2">
        <v>44089</v>
      </c>
      <c r="D35" s="1" t="s">
        <v>19</v>
      </c>
      <c r="E35" s="1">
        <v>4</v>
      </c>
      <c r="F35" s="1">
        <v>4</v>
      </c>
      <c r="G35" s="1">
        <v>4</v>
      </c>
      <c r="H35" s="1">
        <v>2</v>
      </c>
      <c r="I35" s="1">
        <v>4</v>
      </c>
      <c r="J35" s="1">
        <v>5</v>
      </c>
      <c r="K35" s="1">
        <v>4</v>
      </c>
      <c r="L35" s="1">
        <v>5</v>
      </c>
    </row>
    <row r="36" spans="1:12">
      <c r="A36" s="1">
        <v>34</v>
      </c>
      <c r="B36" s="1" t="s">
        <v>51</v>
      </c>
      <c r="C36" s="2">
        <v>44063</v>
      </c>
      <c r="D36" s="1" t="s">
        <v>19</v>
      </c>
      <c r="E36" s="1">
        <v>4</v>
      </c>
      <c r="F36" s="1">
        <v>4</v>
      </c>
      <c r="G36" s="1">
        <v>4</v>
      </c>
      <c r="H36" s="1">
        <v>4</v>
      </c>
      <c r="I36" s="1">
        <v>3</v>
      </c>
      <c r="J36" s="1">
        <v>4</v>
      </c>
      <c r="K36" s="1">
        <v>3</v>
      </c>
      <c r="L36" s="1">
        <v>5</v>
      </c>
    </row>
    <row r="37" spans="1:12">
      <c r="A37" s="1">
        <v>35</v>
      </c>
      <c r="B37" s="1" t="s">
        <v>52</v>
      </c>
      <c r="C37" s="2">
        <v>44081</v>
      </c>
      <c r="D37" s="1" t="s">
        <v>19</v>
      </c>
      <c r="E37" s="1">
        <v>4</v>
      </c>
      <c r="F37" s="1">
        <v>4</v>
      </c>
      <c r="G37" s="1">
        <v>3</v>
      </c>
      <c r="H37" s="1">
        <v>1</v>
      </c>
      <c r="I37" s="1">
        <v>4</v>
      </c>
      <c r="J37" s="1">
        <v>2</v>
      </c>
      <c r="K37" s="1">
        <v>3</v>
      </c>
      <c r="L37" s="1">
        <v>1</v>
      </c>
    </row>
    <row r="38" spans="1:12">
      <c r="A38" s="1">
        <v>36</v>
      </c>
      <c r="B38" s="1" t="s">
        <v>53</v>
      </c>
      <c r="C38" s="2">
        <v>44073</v>
      </c>
      <c r="D38" s="1" t="s">
        <v>19</v>
      </c>
      <c r="E38" s="1">
        <v>2</v>
      </c>
      <c r="F38" s="1">
        <v>4</v>
      </c>
      <c r="G38" s="1">
        <v>1</v>
      </c>
      <c r="H38" s="1">
        <v>4</v>
      </c>
      <c r="I38" s="1">
        <v>4</v>
      </c>
      <c r="J38" s="1">
        <v>4</v>
      </c>
      <c r="K38" s="1">
        <v>4</v>
      </c>
      <c r="L38" s="1">
        <v>5</v>
      </c>
    </row>
    <row r="39" spans="1:12">
      <c r="A39" s="1">
        <v>37</v>
      </c>
      <c r="B39" s="1" t="s">
        <v>54</v>
      </c>
      <c r="C39" s="2">
        <v>44048</v>
      </c>
      <c r="D39" s="1" t="s">
        <v>19</v>
      </c>
      <c r="E39" s="1">
        <v>1</v>
      </c>
      <c r="F39" s="1">
        <v>4</v>
      </c>
      <c r="G39" s="1">
        <v>1</v>
      </c>
      <c r="H39" s="1">
        <v>3</v>
      </c>
      <c r="I39" s="1">
        <v>0</v>
      </c>
      <c r="J39" s="1">
        <v>2</v>
      </c>
      <c r="K39" s="1">
        <v>4</v>
      </c>
      <c r="L39" s="1">
        <v>5</v>
      </c>
    </row>
    <row r="40" spans="1:12">
      <c r="A40" s="1">
        <v>38</v>
      </c>
      <c r="B40" s="1" t="s">
        <v>55</v>
      </c>
      <c r="C40" s="2">
        <v>44083</v>
      </c>
      <c r="D40" s="1" t="s">
        <v>19</v>
      </c>
      <c r="E40" s="1">
        <v>5</v>
      </c>
      <c r="F40" s="1">
        <v>1</v>
      </c>
      <c r="G40" s="1">
        <v>5</v>
      </c>
      <c r="H40" s="1">
        <v>2</v>
      </c>
      <c r="I40" s="1">
        <v>4</v>
      </c>
      <c r="J40" s="1">
        <v>0</v>
      </c>
      <c r="K40" s="1">
        <v>2</v>
      </c>
      <c r="L40" s="1">
        <v>5</v>
      </c>
    </row>
    <row r="41" spans="1:12">
      <c r="A41" s="1">
        <v>39</v>
      </c>
      <c r="B41" s="1" t="s">
        <v>56</v>
      </c>
      <c r="C41" s="2">
        <v>44044</v>
      </c>
      <c r="D41" s="1" t="s">
        <v>19</v>
      </c>
      <c r="E41" s="1">
        <v>2</v>
      </c>
      <c r="F41" s="1">
        <v>1</v>
      </c>
      <c r="G41" s="1">
        <v>4</v>
      </c>
      <c r="H41" s="1">
        <v>0</v>
      </c>
      <c r="I41" s="1">
        <v>2</v>
      </c>
      <c r="J41" s="1">
        <v>4</v>
      </c>
      <c r="K41" s="1">
        <v>4</v>
      </c>
      <c r="L41" s="1">
        <v>5</v>
      </c>
    </row>
    <row r="42" spans="1:12">
      <c r="A42" s="1">
        <v>40</v>
      </c>
      <c r="B42" s="1" t="s">
        <v>57</v>
      </c>
      <c r="C42" s="2">
        <v>44063</v>
      </c>
      <c r="D42" s="1" t="s">
        <v>19</v>
      </c>
      <c r="E42" s="1">
        <v>4</v>
      </c>
      <c r="F42" s="1">
        <v>1</v>
      </c>
      <c r="G42" s="1">
        <v>2</v>
      </c>
      <c r="H42" s="1">
        <v>3</v>
      </c>
      <c r="I42" s="1">
        <v>4</v>
      </c>
      <c r="J42" s="1">
        <v>4</v>
      </c>
      <c r="K42" s="1">
        <v>4</v>
      </c>
      <c r="L42" s="1">
        <v>6</v>
      </c>
    </row>
    <row r="43" spans="1:12">
      <c r="A43" s="1">
        <v>41</v>
      </c>
      <c r="B43" s="1" t="s">
        <v>58</v>
      </c>
      <c r="C43" s="2">
        <v>44056</v>
      </c>
      <c r="D43" s="1" t="s">
        <v>19</v>
      </c>
      <c r="E43" s="1">
        <v>0</v>
      </c>
      <c r="F43" s="1">
        <v>4</v>
      </c>
      <c r="G43" s="1">
        <v>1</v>
      </c>
      <c r="H43" s="1">
        <v>3</v>
      </c>
      <c r="I43" s="1">
        <v>4</v>
      </c>
      <c r="J43" s="1">
        <v>1</v>
      </c>
      <c r="K43" s="1">
        <v>2</v>
      </c>
      <c r="L43" s="1">
        <v>5</v>
      </c>
    </row>
    <row r="44" spans="1:12">
      <c r="A44" s="1">
        <v>42</v>
      </c>
      <c r="B44" s="1" t="s">
        <v>59</v>
      </c>
      <c r="C44" s="2">
        <v>44063</v>
      </c>
      <c r="D44" s="1" t="s">
        <v>19</v>
      </c>
      <c r="E44" s="1">
        <v>4</v>
      </c>
      <c r="F44" s="1">
        <v>1</v>
      </c>
      <c r="G44" s="1">
        <v>2</v>
      </c>
      <c r="H44" s="1">
        <v>4</v>
      </c>
      <c r="I44" s="1">
        <v>3</v>
      </c>
      <c r="J44" s="1">
        <v>4</v>
      </c>
      <c r="K44" s="1">
        <v>4</v>
      </c>
      <c r="L44" s="1">
        <v>5</v>
      </c>
    </row>
    <row r="45" spans="1:12">
      <c r="A45" s="1">
        <v>43</v>
      </c>
      <c r="B45" s="1" t="s">
        <v>60</v>
      </c>
      <c r="C45" s="2">
        <v>44063</v>
      </c>
      <c r="D45" s="1" t="s">
        <v>19</v>
      </c>
      <c r="E45" s="1">
        <v>4</v>
      </c>
      <c r="F45" s="1">
        <v>4</v>
      </c>
      <c r="G45" s="1">
        <v>4</v>
      </c>
      <c r="H45" s="1">
        <v>2</v>
      </c>
      <c r="I45" s="1">
        <v>3</v>
      </c>
      <c r="J45" s="1">
        <v>1</v>
      </c>
      <c r="K45" s="1">
        <v>4</v>
      </c>
      <c r="L45" s="1">
        <v>2</v>
      </c>
    </row>
    <row r="46" spans="1:12">
      <c r="A46" s="1">
        <v>44</v>
      </c>
      <c r="B46" s="1" t="s">
        <v>61</v>
      </c>
      <c r="C46" s="2">
        <v>44076</v>
      </c>
      <c r="D46" s="1" t="s">
        <v>19</v>
      </c>
      <c r="E46" s="1">
        <v>2</v>
      </c>
      <c r="F46" s="1">
        <v>1</v>
      </c>
      <c r="G46" s="1">
        <v>3</v>
      </c>
      <c r="H46" s="1">
        <v>4</v>
      </c>
      <c r="I46" s="1">
        <v>4</v>
      </c>
      <c r="J46" s="1">
        <v>3</v>
      </c>
      <c r="K46" s="1">
        <v>4</v>
      </c>
      <c r="L46" s="1">
        <v>1</v>
      </c>
    </row>
    <row r="47" spans="1:12">
      <c r="A47" s="1">
        <v>45</v>
      </c>
      <c r="B47" s="1" t="s">
        <v>62</v>
      </c>
      <c r="C47" s="2">
        <v>44055</v>
      </c>
      <c r="D47" s="1" t="s">
        <v>19</v>
      </c>
      <c r="E47" s="1">
        <v>4</v>
      </c>
      <c r="F47" s="1">
        <v>3</v>
      </c>
      <c r="G47" s="1">
        <v>4</v>
      </c>
      <c r="H47" s="1">
        <v>4</v>
      </c>
      <c r="I47" s="1">
        <v>2</v>
      </c>
      <c r="J47" s="1">
        <v>0</v>
      </c>
      <c r="K47" s="1">
        <v>3</v>
      </c>
      <c r="L47" s="1">
        <v>5</v>
      </c>
    </row>
    <row r="48" spans="1:12">
      <c r="A48" s="1">
        <v>46</v>
      </c>
      <c r="B48" s="1" t="s">
        <v>63</v>
      </c>
      <c r="C48" s="2">
        <v>44050</v>
      </c>
      <c r="D48" s="1" t="s">
        <v>19</v>
      </c>
      <c r="E48" s="1">
        <v>4</v>
      </c>
      <c r="F48" s="1">
        <v>1</v>
      </c>
      <c r="G48" s="1">
        <v>1</v>
      </c>
      <c r="H48" s="1">
        <v>2</v>
      </c>
      <c r="I48" s="1">
        <v>3</v>
      </c>
      <c r="J48" s="1">
        <v>3</v>
      </c>
      <c r="K48" s="1">
        <v>4</v>
      </c>
      <c r="L48" s="1">
        <v>5</v>
      </c>
    </row>
    <row r="49" spans="1:12">
      <c r="A49" s="1">
        <v>47</v>
      </c>
      <c r="B49" s="1" t="s">
        <v>64</v>
      </c>
      <c r="C49" s="2">
        <v>44084</v>
      </c>
      <c r="D49" s="1" t="s">
        <v>19</v>
      </c>
      <c r="E49" s="1">
        <v>2</v>
      </c>
      <c r="F49" s="1">
        <v>4</v>
      </c>
      <c r="G49" s="1">
        <v>5</v>
      </c>
      <c r="H49" s="1">
        <v>4</v>
      </c>
      <c r="I49" s="1">
        <v>3</v>
      </c>
      <c r="J49" s="1">
        <v>4</v>
      </c>
      <c r="K49" s="1">
        <v>4</v>
      </c>
      <c r="L49" s="1">
        <v>5</v>
      </c>
    </row>
    <row r="50" spans="1:12">
      <c r="A50" s="1">
        <v>48</v>
      </c>
      <c r="B50" s="1" t="s">
        <v>65</v>
      </c>
      <c r="C50" s="2">
        <v>44066</v>
      </c>
      <c r="D50" s="1" t="s">
        <v>19</v>
      </c>
      <c r="E50" s="1">
        <v>3</v>
      </c>
      <c r="F50" s="1">
        <v>1</v>
      </c>
      <c r="G50" s="1">
        <v>2</v>
      </c>
      <c r="H50" s="1">
        <v>4</v>
      </c>
      <c r="I50" s="1">
        <v>0</v>
      </c>
      <c r="J50" s="1">
        <v>3</v>
      </c>
      <c r="K50" s="1">
        <v>3</v>
      </c>
      <c r="L50" s="1">
        <v>3</v>
      </c>
    </row>
    <row r="51" spans="1:12">
      <c r="A51" s="1">
        <v>49</v>
      </c>
      <c r="B51" s="1" t="s">
        <v>66</v>
      </c>
      <c r="C51" s="2">
        <v>44063</v>
      </c>
      <c r="D51" s="1" t="s">
        <v>19</v>
      </c>
      <c r="E51" s="1">
        <v>4</v>
      </c>
      <c r="F51" s="1">
        <v>0</v>
      </c>
      <c r="G51" s="1">
        <v>2</v>
      </c>
      <c r="H51" s="1">
        <v>4</v>
      </c>
      <c r="I51" s="1">
        <v>1</v>
      </c>
      <c r="J51" s="1">
        <v>4</v>
      </c>
      <c r="K51" s="1">
        <v>1</v>
      </c>
      <c r="L51" s="1">
        <v>1</v>
      </c>
    </row>
    <row r="52" spans="1:12">
      <c r="A52" s="1">
        <v>50</v>
      </c>
      <c r="B52" s="1" t="s">
        <v>67</v>
      </c>
      <c r="C52" s="2">
        <v>44086</v>
      </c>
      <c r="D52" s="1" t="s">
        <v>19</v>
      </c>
      <c r="E52" s="1">
        <v>5</v>
      </c>
      <c r="F52" s="1">
        <v>0</v>
      </c>
      <c r="G52" s="1">
        <v>4</v>
      </c>
      <c r="H52" s="1">
        <v>3</v>
      </c>
      <c r="I52" s="1">
        <v>4</v>
      </c>
      <c r="J52" s="1">
        <v>0</v>
      </c>
      <c r="K52" s="1">
        <v>4</v>
      </c>
      <c r="L52" s="1">
        <v>5</v>
      </c>
    </row>
    <row r="53" spans="1:12">
      <c r="A53" s="1">
        <v>51</v>
      </c>
      <c r="B53" s="1" t="s">
        <v>68</v>
      </c>
      <c r="C53" s="2">
        <v>44058</v>
      </c>
      <c r="D53" s="1" t="s">
        <v>19</v>
      </c>
      <c r="E53" s="1">
        <v>2</v>
      </c>
      <c r="F53" s="1">
        <v>4</v>
      </c>
      <c r="G53" s="1">
        <v>3</v>
      </c>
      <c r="H53" s="1">
        <v>4</v>
      </c>
      <c r="I53" s="1">
        <v>4</v>
      </c>
      <c r="J53" s="1">
        <v>4</v>
      </c>
      <c r="K53" s="1">
        <v>0</v>
      </c>
      <c r="L53" s="1">
        <v>5</v>
      </c>
    </row>
    <row r="54" spans="1:12">
      <c r="A54" s="1">
        <v>52</v>
      </c>
      <c r="B54" s="1" t="s">
        <v>69</v>
      </c>
      <c r="C54" s="2">
        <v>44050</v>
      </c>
      <c r="D54" s="1" t="s">
        <v>19</v>
      </c>
      <c r="E54" s="1">
        <v>0</v>
      </c>
      <c r="F54" s="1">
        <v>1</v>
      </c>
      <c r="G54" s="1">
        <v>4</v>
      </c>
      <c r="H54" s="1">
        <v>4</v>
      </c>
      <c r="I54" s="1">
        <v>4</v>
      </c>
      <c r="J54" s="1">
        <v>2</v>
      </c>
      <c r="K54" s="1">
        <v>4</v>
      </c>
      <c r="L54" s="1">
        <v>5</v>
      </c>
    </row>
    <row r="55" spans="1:12">
      <c r="A55" s="1">
        <v>53</v>
      </c>
      <c r="B55" s="1" t="s">
        <v>70</v>
      </c>
      <c r="C55" s="2">
        <v>44093</v>
      </c>
      <c r="D55" s="1" t="s">
        <v>19</v>
      </c>
      <c r="E55" s="1">
        <v>2</v>
      </c>
      <c r="F55" s="1">
        <v>4</v>
      </c>
      <c r="G55" s="1">
        <v>3</v>
      </c>
      <c r="H55" s="1">
        <v>4</v>
      </c>
      <c r="I55" s="1">
        <v>4</v>
      </c>
      <c r="J55" s="1">
        <v>4</v>
      </c>
      <c r="K55" s="1">
        <v>3</v>
      </c>
      <c r="L55" s="1">
        <v>5</v>
      </c>
    </row>
    <row r="56" spans="1:12">
      <c r="A56" s="1">
        <v>54</v>
      </c>
      <c r="B56" s="1" t="s">
        <v>71</v>
      </c>
      <c r="C56" s="2">
        <v>44066</v>
      </c>
      <c r="D56" s="1" t="s">
        <v>19</v>
      </c>
      <c r="E56" s="1">
        <v>4</v>
      </c>
      <c r="F56" s="1">
        <v>3</v>
      </c>
      <c r="G56" s="1">
        <v>4</v>
      </c>
      <c r="H56" s="1">
        <v>4</v>
      </c>
      <c r="I56" s="1">
        <v>4</v>
      </c>
      <c r="J56" s="1">
        <v>4</v>
      </c>
      <c r="K56" s="1">
        <v>3</v>
      </c>
      <c r="L56" s="1">
        <v>3</v>
      </c>
    </row>
    <row r="57" spans="1:12">
      <c r="A57" s="1">
        <v>55</v>
      </c>
      <c r="B57" s="1" t="s">
        <v>72</v>
      </c>
      <c r="C57" s="2">
        <v>44101</v>
      </c>
      <c r="D57" s="1" t="s">
        <v>19</v>
      </c>
      <c r="E57" s="1">
        <v>1</v>
      </c>
      <c r="F57" s="1">
        <v>4</v>
      </c>
      <c r="G57" s="1">
        <v>4</v>
      </c>
      <c r="H57" s="1">
        <v>2</v>
      </c>
      <c r="I57" s="1">
        <v>4</v>
      </c>
      <c r="J57" s="1">
        <v>3</v>
      </c>
      <c r="K57" s="1">
        <v>4</v>
      </c>
      <c r="L57" s="1">
        <v>3</v>
      </c>
    </row>
    <row r="58" spans="1:12">
      <c r="A58" s="1">
        <v>56</v>
      </c>
      <c r="B58" s="1" t="s">
        <v>73</v>
      </c>
      <c r="C58" s="2">
        <v>44096</v>
      </c>
      <c r="D58" s="1" t="s">
        <v>19</v>
      </c>
      <c r="E58" s="1">
        <v>1</v>
      </c>
      <c r="F58" s="1">
        <v>1</v>
      </c>
      <c r="G58" s="1">
        <v>4</v>
      </c>
      <c r="H58" s="1">
        <v>4</v>
      </c>
      <c r="I58" s="1">
        <v>4</v>
      </c>
      <c r="J58" s="1">
        <v>4</v>
      </c>
      <c r="K58" s="1">
        <v>2</v>
      </c>
      <c r="L58" s="1">
        <v>5</v>
      </c>
    </row>
    <row r="59" spans="1:12">
      <c r="A59" s="1">
        <v>57</v>
      </c>
      <c r="B59" s="1" t="s">
        <v>74</v>
      </c>
      <c r="C59" s="2">
        <v>44101</v>
      </c>
      <c r="D59" s="1" t="s">
        <v>19</v>
      </c>
      <c r="E59" s="1">
        <v>0</v>
      </c>
      <c r="F59" s="1">
        <v>4</v>
      </c>
      <c r="G59" s="1">
        <v>2</v>
      </c>
      <c r="H59" s="1">
        <v>3</v>
      </c>
      <c r="I59" s="1">
        <v>1</v>
      </c>
      <c r="J59" s="1">
        <v>3</v>
      </c>
      <c r="K59" s="1">
        <v>4</v>
      </c>
      <c r="L59" s="1">
        <v>2</v>
      </c>
    </row>
    <row r="60" spans="1:12">
      <c r="A60" s="1">
        <v>58</v>
      </c>
      <c r="B60" s="1" t="s">
        <v>75</v>
      </c>
      <c r="C60" s="2">
        <v>44072</v>
      </c>
      <c r="D60" s="1" t="s">
        <v>19</v>
      </c>
      <c r="E60" s="1">
        <v>3</v>
      </c>
      <c r="F60" s="1">
        <v>4</v>
      </c>
      <c r="G60" s="1">
        <v>4</v>
      </c>
      <c r="H60" s="1">
        <v>2</v>
      </c>
      <c r="I60" s="1">
        <v>4</v>
      </c>
      <c r="J60" s="1">
        <v>4</v>
      </c>
      <c r="K60" s="1">
        <v>4</v>
      </c>
      <c r="L60" s="1">
        <v>2</v>
      </c>
    </row>
    <row r="61" spans="1:12">
      <c r="A61" s="1">
        <v>59</v>
      </c>
      <c r="B61" s="1" t="s">
        <v>76</v>
      </c>
      <c r="C61" s="2">
        <v>44105</v>
      </c>
      <c r="D61" s="1" t="s">
        <v>19</v>
      </c>
      <c r="E61" s="1">
        <v>4</v>
      </c>
      <c r="F61" s="1">
        <v>4</v>
      </c>
      <c r="G61" s="1">
        <v>0</v>
      </c>
      <c r="H61" s="1">
        <v>4</v>
      </c>
      <c r="I61" s="1">
        <v>4</v>
      </c>
      <c r="J61" s="1">
        <v>4</v>
      </c>
      <c r="K61" s="1">
        <v>4</v>
      </c>
      <c r="L61" s="1">
        <v>1</v>
      </c>
    </row>
    <row r="62" spans="1:12">
      <c r="A62" s="1">
        <v>60</v>
      </c>
      <c r="B62" s="1" t="s">
        <v>77</v>
      </c>
      <c r="C62" s="2">
        <v>44086</v>
      </c>
      <c r="D62" s="1" t="s">
        <v>19</v>
      </c>
      <c r="E62" s="1">
        <v>3</v>
      </c>
      <c r="F62" s="1">
        <v>3</v>
      </c>
      <c r="G62" s="1">
        <v>4</v>
      </c>
      <c r="H62" s="1">
        <v>4</v>
      </c>
      <c r="I62" s="1">
        <v>4</v>
      </c>
      <c r="J62" s="1">
        <v>0</v>
      </c>
      <c r="K62" s="1">
        <v>1</v>
      </c>
      <c r="L62" s="1">
        <v>5</v>
      </c>
    </row>
    <row r="63" spans="1:12">
      <c r="A63" s="1">
        <v>61</v>
      </c>
      <c r="B63" s="1" t="s">
        <v>78</v>
      </c>
      <c r="C63" s="2">
        <v>44057</v>
      </c>
      <c r="D63" s="1" t="s">
        <v>19</v>
      </c>
      <c r="E63" s="1">
        <v>2</v>
      </c>
      <c r="F63" s="1">
        <v>3</v>
      </c>
      <c r="G63" s="1">
        <v>4</v>
      </c>
      <c r="H63" s="1">
        <v>2</v>
      </c>
      <c r="I63" s="1">
        <v>1</v>
      </c>
      <c r="J63" s="1">
        <v>3</v>
      </c>
      <c r="K63" s="1">
        <v>5</v>
      </c>
      <c r="L63" s="1">
        <v>7</v>
      </c>
    </row>
    <row r="64" spans="1:12">
      <c r="A64" s="1">
        <v>62</v>
      </c>
      <c r="B64" s="1" t="s">
        <v>79</v>
      </c>
      <c r="C64" s="2">
        <v>44102</v>
      </c>
      <c r="D64" s="1" t="s">
        <v>19</v>
      </c>
      <c r="E64" s="1">
        <v>4</v>
      </c>
      <c r="F64" s="1">
        <v>3</v>
      </c>
      <c r="G64" s="1">
        <v>1</v>
      </c>
      <c r="H64" s="1">
        <v>0</v>
      </c>
      <c r="I64" s="1">
        <v>4</v>
      </c>
      <c r="J64" s="1">
        <v>0</v>
      </c>
      <c r="K64" s="1">
        <v>0</v>
      </c>
      <c r="L64" s="1">
        <v>5</v>
      </c>
    </row>
    <row r="65" spans="1:12">
      <c r="A65" s="1">
        <v>63</v>
      </c>
      <c r="B65" s="1" t="s">
        <v>80</v>
      </c>
      <c r="C65" s="2">
        <v>44064</v>
      </c>
      <c r="D65" s="1" t="s">
        <v>19</v>
      </c>
      <c r="E65" s="1">
        <v>3</v>
      </c>
      <c r="F65" s="1">
        <v>1</v>
      </c>
      <c r="G65" s="1">
        <v>3</v>
      </c>
      <c r="H65" s="1">
        <v>0</v>
      </c>
      <c r="I65" s="1">
        <v>2</v>
      </c>
      <c r="J65" s="1">
        <v>4</v>
      </c>
      <c r="K65" s="1">
        <v>4</v>
      </c>
      <c r="L65" s="1">
        <v>5</v>
      </c>
    </row>
    <row r="66" spans="1:12">
      <c r="A66" s="1">
        <v>64</v>
      </c>
      <c r="B66" s="1" t="s">
        <v>81</v>
      </c>
      <c r="C66" s="2">
        <v>44100</v>
      </c>
      <c r="D66" s="1" t="s">
        <v>19</v>
      </c>
      <c r="E66" s="1">
        <v>4</v>
      </c>
      <c r="F66" s="1">
        <v>3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5</v>
      </c>
    </row>
    <row r="67" spans="1:12">
      <c r="A67" s="1">
        <v>65</v>
      </c>
      <c r="B67" s="1" t="s">
        <v>82</v>
      </c>
      <c r="C67" s="2">
        <v>44069</v>
      </c>
      <c r="D67" s="1" t="s">
        <v>19</v>
      </c>
      <c r="E67" s="1">
        <v>4</v>
      </c>
      <c r="F67" s="1">
        <v>4</v>
      </c>
      <c r="G67" s="1">
        <v>1</v>
      </c>
      <c r="H67" s="1">
        <v>4</v>
      </c>
      <c r="I67" s="1">
        <v>3</v>
      </c>
      <c r="J67" s="1">
        <v>2</v>
      </c>
      <c r="K67" s="1">
        <v>4</v>
      </c>
      <c r="L67" s="1">
        <v>4</v>
      </c>
    </row>
    <row r="68" spans="1:12">
      <c r="A68" s="1">
        <v>66</v>
      </c>
      <c r="B68" s="1" t="s">
        <v>83</v>
      </c>
      <c r="C68" s="2">
        <v>44104</v>
      </c>
      <c r="D68" s="1" t="s">
        <v>19</v>
      </c>
      <c r="E68" s="1">
        <v>4</v>
      </c>
      <c r="F68" s="1">
        <v>4</v>
      </c>
      <c r="G68" s="1">
        <v>1</v>
      </c>
      <c r="H68" s="1">
        <v>2</v>
      </c>
      <c r="I68" s="1">
        <v>4</v>
      </c>
      <c r="J68" s="1">
        <v>1</v>
      </c>
      <c r="K68" s="1">
        <v>1</v>
      </c>
      <c r="L68" s="1">
        <v>5</v>
      </c>
    </row>
    <row r="69" spans="1:12">
      <c r="A69" s="1">
        <v>67</v>
      </c>
      <c r="B69" s="1" t="s">
        <v>84</v>
      </c>
      <c r="C69" s="2">
        <v>44094</v>
      </c>
      <c r="D69" s="1" t="s">
        <v>19</v>
      </c>
      <c r="E69" s="1">
        <v>3</v>
      </c>
      <c r="F69" s="1">
        <v>0</v>
      </c>
      <c r="G69" s="1">
        <v>3</v>
      </c>
      <c r="H69" s="1">
        <v>1</v>
      </c>
      <c r="I69" s="1">
        <v>4</v>
      </c>
      <c r="J69" s="1">
        <v>2</v>
      </c>
      <c r="K69" s="1">
        <v>0</v>
      </c>
      <c r="L69" s="1">
        <v>2</v>
      </c>
    </row>
    <row r="70" spans="1:12">
      <c r="A70" s="1">
        <v>68</v>
      </c>
      <c r="B70" s="1" t="s">
        <v>85</v>
      </c>
      <c r="C70" s="2">
        <v>44102</v>
      </c>
      <c r="D70" s="1" t="s">
        <v>19</v>
      </c>
      <c r="E70" s="1">
        <v>4</v>
      </c>
      <c r="F70" s="1">
        <v>4</v>
      </c>
      <c r="G70" s="1">
        <v>2</v>
      </c>
      <c r="H70" s="1">
        <v>0</v>
      </c>
      <c r="I70" s="1">
        <v>2</v>
      </c>
      <c r="J70" s="1">
        <v>1</v>
      </c>
      <c r="K70" s="1">
        <v>4</v>
      </c>
      <c r="L70" s="1">
        <v>5</v>
      </c>
    </row>
    <row r="71" spans="1:12">
      <c r="A71" s="1">
        <v>69</v>
      </c>
      <c r="B71" s="1" t="s">
        <v>86</v>
      </c>
      <c r="C71" s="2">
        <v>44094</v>
      </c>
      <c r="D71" s="1" t="s">
        <v>19</v>
      </c>
      <c r="E71" s="1">
        <v>3</v>
      </c>
      <c r="F71" s="1">
        <v>2</v>
      </c>
      <c r="G71" s="1">
        <v>4</v>
      </c>
      <c r="H71" s="1">
        <v>4</v>
      </c>
      <c r="I71" s="1">
        <v>4</v>
      </c>
      <c r="J71" s="1">
        <v>2</v>
      </c>
      <c r="K71" s="1">
        <v>2</v>
      </c>
      <c r="L71" s="1">
        <v>2</v>
      </c>
    </row>
    <row r="72" spans="1:12">
      <c r="A72" s="1">
        <v>70</v>
      </c>
      <c r="B72" s="1" t="s">
        <v>87</v>
      </c>
      <c r="C72" s="2">
        <v>44096</v>
      </c>
      <c r="D72" s="1" t="s">
        <v>19</v>
      </c>
      <c r="E72" s="1">
        <v>1</v>
      </c>
      <c r="F72" s="1">
        <v>1</v>
      </c>
      <c r="G72" s="1">
        <v>0</v>
      </c>
      <c r="H72" s="1">
        <v>4</v>
      </c>
      <c r="I72" s="1">
        <v>1</v>
      </c>
      <c r="J72" s="1">
        <v>4</v>
      </c>
      <c r="K72" s="1">
        <v>4</v>
      </c>
      <c r="L72" s="1">
        <v>6</v>
      </c>
    </row>
    <row r="73" spans="1:12">
      <c r="A73" s="1">
        <v>71</v>
      </c>
      <c r="B73" s="1" t="s">
        <v>88</v>
      </c>
      <c r="C73" s="2">
        <v>44119</v>
      </c>
      <c r="D73" s="1" t="s">
        <v>19</v>
      </c>
      <c r="E73" s="1">
        <v>0</v>
      </c>
      <c r="F73" s="1">
        <v>4</v>
      </c>
      <c r="G73" s="1">
        <v>2</v>
      </c>
      <c r="H73" s="1">
        <v>4</v>
      </c>
      <c r="I73" s="1">
        <v>3</v>
      </c>
      <c r="J73" s="1">
        <v>4</v>
      </c>
      <c r="K73" s="1">
        <v>2</v>
      </c>
      <c r="L73" s="1">
        <v>5</v>
      </c>
    </row>
    <row r="74" spans="1:12">
      <c r="A74" s="1">
        <v>72</v>
      </c>
      <c r="B74" s="1" t="s">
        <v>89</v>
      </c>
      <c r="C74" s="2">
        <v>44064</v>
      </c>
      <c r="D74" s="1" t="s">
        <v>19</v>
      </c>
      <c r="E74" s="1">
        <v>1</v>
      </c>
      <c r="F74" s="1">
        <v>1</v>
      </c>
      <c r="G74" s="1">
        <v>3</v>
      </c>
      <c r="H74" s="1">
        <v>4</v>
      </c>
      <c r="I74" s="1">
        <v>3</v>
      </c>
      <c r="J74" s="1">
        <v>2</v>
      </c>
      <c r="K74" s="1">
        <v>5</v>
      </c>
      <c r="L74" s="1">
        <v>5</v>
      </c>
    </row>
    <row r="75" spans="1:12">
      <c r="A75" s="1">
        <v>73</v>
      </c>
      <c r="B75" s="1" t="s">
        <v>90</v>
      </c>
      <c r="C75" s="2">
        <v>44108</v>
      </c>
      <c r="D75" s="1" t="s">
        <v>19</v>
      </c>
      <c r="E75" s="1">
        <v>2</v>
      </c>
      <c r="F75" s="1">
        <v>0</v>
      </c>
      <c r="G75" s="1">
        <v>4</v>
      </c>
      <c r="H75" s="1">
        <v>3</v>
      </c>
      <c r="I75" s="1">
        <v>4</v>
      </c>
      <c r="J75" s="1">
        <v>3</v>
      </c>
      <c r="K75" s="1">
        <v>4</v>
      </c>
      <c r="L75" s="1">
        <v>1</v>
      </c>
    </row>
    <row r="76" spans="1:12">
      <c r="A76" s="1">
        <v>74</v>
      </c>
      <c r="B76" s="1" t="s">
        <v>91</v>
      </c>
      <c r="C76" s="2">
        <v>44115</v>
      </c>
      <c r="D76" s="1" t="s">
        <v>19</v>
      </c>
      <c r="E76" s="1">
        <v>4</v>
      </c>
      <c r="F76" s="1">
        <v>4</v>
      </c>
      <c r="G76" s="1">
        <v>2</v>
      </c>
      <c r="H76" s="1">
        <v>3</v>
      </c>
      <c r="I76" s="1">
        <v>2</v>
      </c>
      <c r="J76" s="1">
        <v>2</v>
      </c>
      <c r="K76" s="1">
        <v>2</v>
      </c>
      <c r="L76" s="1">
        <v>2</v>
      </c>
    </row>
    <row r="77" spans="1:12">
      <c r="A77" s="1">
        <v>75</v>
      </c>
      <c r="B77" s="1" t="s">
        <v>92</v>
      </c>
      <c r="C77" s="2">
        <v>44111</v>
      </c>
      <c r="D77" s="1" t="s">
        <v>19</v>
      </c>
      <c r="E77" s="1">
        <v>2</v>
      </c>
      <c r="F77" s="1">
        <v>1</v>
      </c>
      <c r="G77" s="1">
        <v>4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</row>
    <row r="78" spans="1:12">
      <c r="A78" s="1">
        <v>76</v>
      </c>
      <c r="B78" s="1" t="s">
        <v>93</v>
      </c>
      <c r="C78" s="2">
        <v>44069</v>
      </c>
      <c r="D78" s="1" t="s">
        <v>19</v>
      </c>
      <c r="E78" s="1">
        <v>2</v>
      </c>
      <c r="F78" s="1">
        <v>4</v>
      </c>
      <c r="G78" s="1">
        <v>4</v>
      </c>
      <c r="H78" s="1">
        <v>3</v>
      </c>
      <c r="I78" s="1">
        <v>2</v>
      </c>
      <c r="J78" s="1">
        <v>4</v>
      </c>
      <c r="K78" s="1">
        <v>2</v>
      </c>
      <c r="L78" s="1">
        <v>3</v>
      </c>
    </row>
    <row r="79" spans="1:12">
      <c r="A79" s="1">
        <v>77</v>
      </c>
      <c r="B79" s="1" t="s">
        <v>94</v>
      </c>
      <c r="C79" s="2">
        <v>44103</v>
      </c>
      <c r="D79" s="1" t="s">
        <v>19</v>
      </c>
      <c r="E79" s="1">
        <v>2</v>
      </c>
      <c r="F79" s="1">
        <v>4</v>
      </c>
      <c r="G79" s="1">
        <v>2</v>
      </c>
      <c r="H79" s="1">
        <v>4</v>
      </c>
      <c r="I79" s="1">
        <v>4</v>
      </c>
      <c r="J79" s="1">
        <v>4</v>
      </c>
      <c r="K79" s="1">
        <v>2</v>
      </c>
      <c r="L79" s="1">
        <v>2</v>
      </c>
    </row>
    <row r="80" spans="1:12">
      <c r="A80" s="1">
        <v>78</v>
      </c>
      <c r="B80" s="1" t="s">
        <v>95</v>
      </c>
      <c r="C80" s="2">
        <v>44096</v>
      </c>
      <c r="D80" s="1" t="s">
        <v>19</v>
      </c>
      <c r="E80" s="1">
        <v>2</v>
      </c>
      <c r="F80" s="1">
        <v>0</v>
      </c>
      <c r="G80" s="1">
        <v>2</v>
      </c>
      <c r="H80" s="1">
        <v>0</v>
      </c>
      <c r="I80" s="1">
        <v>2</v>
      </c>
      <c r="J80" s="1">
        <v>2</v>
      </c>
      <c r="K80" s="1">
        <v>4</v>
      </c>
      <c r="L80" s="1">
        <v>5</v>
      </c>
    </row>
    <row r="81" spans="1:12">
      <c r="A81" s="1">
        <v>79</v>
      </c>
      <c r="B81" s="1" t="s">
        <v>96</v>
      </c>
      <c r="C81" s="2">
        <v>44108</v>
      </c>
      <c r="D81" s="1" t="s">
        <v>19</v>
      </c>
      <c r="E81" s="1">
        <v>1</v>
      </c>
      <c r="F81" s="1">
        <v>2</v>
      </c>
      <c r="G81" s="1">
        <v>4</v>
      </c>
      <c r="H81" s="1">
        <v>4</v>
      </c>
      <c r="I81" s="1">
        <v>4</v>
      </c>
      <c r="J81" s="1">
        <v>1</v>
      </c>
      <c r="K81" s="1">
        <v>4</v>
      </c>
      <c r="L81" s="1">
        <v>5</v>
      </c>
    </row>
    <row r="82" spans="1:12">
      <c r="A82" s="1">
        <v>80</v>
      </c>
      <c r="B82" s="1" t="s">
        <v>97</v>
      </c>
      <c r="C82" s="2">
        <v>44080</v>
      </c>
      <c r="D82" s="1" t="s">
        <v>19</v>
      </c>
      <c r="E82" s="1">
        <v>4</v>
      </c>
      <c r="F82" s="1">
        <v>3</v>
      </c>
      <c r="G82" s="1">
        <v>2</v>
      </c>
      <c r="H82" s="1">
        <v>1</v>
      </c>
      <c r="I82" s="1">
        <v>4</v>
      </c>
      <c r="J82" s="1">
        <v>2</v>
      </c>
      <c r="K82" s="1">
        <v>1</v>
      </c>
      <c r="L82" s="1">
        <v>4</v>
      </c>
    </row>
    <row r="83" spans="1:12">
      <c r="A83" s="1">
        <v>81</v>
      </c>
      <c r="B83" s="1" t="s">
        <v>98</v>
      </c>
      <c r="C83" s="2">
        <v>44095</v>
      </c>
      <c r="D83" s="1" t="s">
        <v>19</v>
      </c>
      <c r="E83" s="1">
        <v>4</v>
      </c>
      <c r="F83" s="1">
        <v>4</v>
      </c>
      <c r="G83" s="1">
        <v>2</v>
      </c>
      <c r="H83" s="1">
        <v>4</v>
      </c>
      <c r="I83" s="1">
        <v>2</v>
      </c>
      <c r="J83" s="1">
        <v>2</v>
      </c>
      <c r="K83" s="1">
        <v>4</v>
      </c>
      <c r="L83" s="1">
        <v>5</v>
      </c>
    </row>
    <row r="84" spans="1:12">
      <c r="A84" s="1">
        <v>82</v>
      </c>
      <c r="B84" s="1" t="s">
        <v>99</v>
      </c>
      <c r="C84" s="2">
        <v>44083</v>
      </c>
      <c r="D84" s="1" t="s">
        <v>19</v>
      </c>
      <c r="E84" s="1">
        <v>3</v>
      </c>
      <c r="F84" s="1">
        <v>1</v>
      </c>
      <c r="G84" s="1">
        <v>1</v>
      </c>
      <c r="H84" s="1">
        <v>4</v>
      </c>
      <c r="I84" s="1">
        <v>2</v>
      </c>
      <c r="J84" s="1">
        <v>4</v>
      </c>
      <c r="K84" s="1">
        <v>4</v>
      </c>
      <c r="L84" s="1">
        <v>5</v>
      </c>
    </row>
    <row r="85" spans="1:12">
      <c r="A85" s="1">
        <v>83</v>
      </c>
      <c r="B85" s="1" t="s">
        <v>100</v>
      </c>
      <c r="C85" s="2">
        <v>44114</v>
      </c>
      <c r="D85" s="1" t="s">
        <v>19</v>
      </c>
      <c r="E85" s="1">
        <v>5</v>
      </c>
      <c r="F85" s="1">
        <v>4</v>
      </c>
      <c r="G85" s="1">
        <v>2</v>
      </c>
      <c r="H85" s="1">
        <v>1</v>
      </c>
      <c r="I85" s="1">
        <v>4</v>
      </c>
      <c r="J85" s="1">
        <v>2</v>
      </c>
      <c r="K85" s="1">
        <v>4</v>
      </c>
      <c r="L85" s="1">
        <v>5</v>
      </c>
    </row>
    <row r="86" spans="1:12">
      <c r="A86" s="1">
        <v>84</v>
      </c>
      <c r="B86" s="1" t="s">
        <v>101</v>
      </c>
      <c r="C86" s="2">
        <v>44080</v>
      </c>
      <c r="D86" s="1" t="s">
        <v>19</v>
      </c>
      <c r="E86" s="1">
        <v>4</v>
      </c>
      <c r="F86" s="1">
        <v>2</v>
      </c>
      <c r="G86" s="1">
        <v>1</v>
      </c>
      <c r="H86" s="1">
        <v>3</v>
      </c>
      <c r="I86" s="1">
        <v>4</v>
      </c>
      <c r="J86" s="1">
        <v>4</v>
      </c>
      <c r="K86" s="1">
        <v>2</v>
      </c>
      <c r="L86" s="1">
        <v>5</v>
      </c>
    </row>
    <row r="87" spans="1:12">
      <c r="A87" s="1">
        <v>85</v>
      </c>
      <c r="B87" s="1" t="s">
        <v>102</v>
      </c>
      <c r="C87" s="2">
        <v>44114</v>
      </c>
      <c r="D87" s="1" t="s">
        <v>19</v>
      </c>
      <c r="E87" s="1">
        <v>4</v>
      </c>
      <c r="F87" s="1">
        <v>4</v>
      </c>
      <c r="G87" s="1">
        <v>4</v>
      </c>
      <c r="H87" s="1">
        <v>4</v>
      </c>
      <c r="I87" s="1">
        <v>2</v>
      </c>
      <c r="J87" s="1">
        <v>1</v>
      </c>
      <c r="K87" s="1">
        <v>4</v>
      </c>
      <c r="L87" s="1">
        <v>5</v>
      </c>
    </row>
    <row r="88" spans="1:12">
      <c r="A88" s="1">
        <v>86</v>
      </c>
      <c r="B88" s="1" t="s">
        <v>103</v>
      </c>
      <c r="C88" s="2">
        <v>44124</v>
      </c>
      <c r="D88" s="1" t="s">
        <v>19</v>
      </c>
      <c r="E88" s="1">
        <v>4</v>
      </c>
      <c r="F88" s="1">
        <v>3</v>
      </c>
      <c r="G88" s="1">
        <v>2</v>
      </c>
      <c r="H88" s="1">
        <v>4</v>
      </c>
      <c r="I88" s="1">
        <v>4</v>
      </c>
      <c r="J88" s="1">
        <v>3</v>
      </c>
      <c r="K88" s="1">
        <v>4</v>
      </c>
      <c r="L88" s="1">
        <v>1</v>
      </c>
    </row>
    <row r="89" spans="1:12">
      <c r="A89" s="1">
        <v>87</v>
      </c>
      <c r="B89" s="1" t="s">
        <v>104</v>
      </c>
      <c r="C89" s="2">
        <v>44084</v>
      </c>
      <c r="D89" s="1" t="s">
        <v>19</v>
      </c>
      <c r="E89" s="1">
        <v>4</v>
      </c>
      <c r="F89" s="1">
        <v>4</v>
      </c>
      <c r="G89" s="1">
        <v>4</v>
      </c>
      <c r="H89" s="1">
        <v>2</v>
      </c>
      <c r="I89" s="1">
        <v>4</v>
      </c>
      <c r="J89" s="1">
        <v>4</v>
      </c>
      <c r="K89" s="1">
        <v>1</v>
      </c>
      <c r="L89" s="1">
        <v>5</v>
      </c>
    </row>
    <row r="90" spans="1:12">
      <c r="A90" s="1">
        <v>88</v>
      </c>
      <c r="B90" s="1" t="s">
        <v>27</v>
      </c>
      <c r="C90" s="2">
        <v>44093</v>
      </c>
      <c r="D90" s="1" t="s">
        <v>19</v>
      </c>
      <c r="E90" s="1">
        <v>2</v>
      </c>
      <c r="F90" s="1">
        <v>4</v>
      </c>
      <c r="G90" s="1">
        <v>4</v>
      </c>
      <c r="H90" s="1">
        <v>3</v>
      </c>
      <c r="I90" s="1">
        <v>1</v>
      </c>
      <c r="J90" s="1">
        <v>4</v>
      </c>
      <c r="K90" s="1">
        <v>4</v>
      </c>
      <c r="L90" s="1">
        <v>0</v>
      </c>
    </row>
    <row r="91" spans="1:12">
      <c r="A91" s="1">
        <v>89</v>
      </c>
      <c r="B91" s="1" t="s">
        <v>105</v>
      </c>
      <c r="C91" s="2">
        <v>44093</v>
      </c>
      <c r="D91" s="1" t="s">
        <v>19</v>
      </c>
      <c r="E91" s="1">
        <v>4</v>
      </c>
      <c r="F91" s="1">
        <v>2</v>
      </c>
      <c r="G91" s="1">
        <v>4</v>
      </c>
      <c r="H91" s="1">
        <v>3</v>
      </c>
      <c r="I91" s="1">
        <v>0</v>
      </c>
      <c r="J91" s="1">
        <v>2</v>
      </c>
      <c r="K91" s="1">
        <v>4</v>
      </c>
      <c r="L91" s="1">
        <v>3</v>
      </c>
    </row>
    <row r="92" spans="1:12">
      <c r="A92" s="1">
        <v>90</v>
      </c>
      <c r="B92" s="1" t="s">
        <v>106</v>
      </c>
      <c r="C92" s="2">
        <v>44098</v>
      </c>
      <c r="D92" s="1" t="s">
        <v>19</v>
      </c>
      <c r="E92" s="1">
        <v>3</v>
      </c>
      <c r="F92" s="1">
        <v>3</v>
      </c>
      <c r="G92" s="1">
        <v>2</v>
      </c>
      <c r="H92" s="1">
        <v>4</v>
      </c>
      <c r="I92" s="1">
        <v>3</v>
      </c>
      <c r="J92" s="1">
        <v>2</v>
      </c>
      <c r="K92" s="1">
        <v>4</v>
      </c>
      <c r="L92" s="1">
        <v>5</v>
      </c>
    </row>
    <row r="93" spans="1:12">
      <c r="A93" s="1">
        <v>91</v>
      </c>
      <c r="B93" s="1" t="s">
        <v>107</v>
      </c>
      <c r="C93" s="2">
        <v>44071</v>
      </c>
      <c r="D93" s="1" t="s">
        <v>19</v>
      </c>
      <c r="E93" s="1">
        <v>1</v>
      </c>
      <c r="F93" s="1">
        <v>0</v>
      </c>
      <c r="G93" s="1">
        <v>2</v>
      </c>
      <c r="H93" s="1">
        <v>4</v>
      </c>
      <c r="I93" s="1">
        <v>4</v>
      </c>
      <c r="J93" s="1">
        <v>4</v>
      </c>
      <c r="K93" s="1">
        <v>0</v>
      </c>
      <c r="L93" s="1">
        <v>5</v>
      </c>
    </row>
    <row r="94" spans="1:12">
      <c r="A94" s="1">
        <v>92</v>
      </c>
      <c r="B94" s="1" t="s">
        <v>108</v>
      </c>
      <c r="C94" s="2">
        <v>44091</v>
      </c>
      <c r="D94" s="1" t="s">
        <v>19</v>
      </c>
      <c r="E94" s="1">
        <v>4</v>
      </c>
      <c r="F94" s="1">
        <v>1</v>
      </c>
      <c r="G94" s="1">
        <v>4</v>
      </c>
      <c r="H94" s="1">
        <v>4</v>
      </c>
      <c r="I94" s="1">
        <v>3</v>
      </c>
      <c r="J94" s="1">
        <v>4</v>
      </c>
      <c r="K94" s="1">
        <v>4</v>
      </c>
      <c r="L94" s="1">
        <v>3</v>
      </c>
    </row>
    <row r="95" spans="1:12">
      <c r="A95" s="1">
        <v>93</v>
      </c>
      <c r="B95" s="1" t="s">
        <v>109</v>
      </c>
      <c r="C95" s="2">
        <v>44113</v>
      </c>
      <c r="D95" s="1" t="s">
        <v>19</v>
      </c>
      <c r="E95" s="1">
        <v>4</v>
      </c>
      <c r="F95" s="1">
        <v>3</v>
      </c>
      <c r="G95" s="1">
        <v>1</v>
      </c>
      <c r="H95" s="1">
        <v>4</v>
      </c>
      <c r="I95" s="1">
        <v>0</v>
      </c>
      <c r="J95" s="1">
        <v>4</v>
      </c>
      <c r="K95" s="1">
        <v>2</v>
      </c>
      <c r="L95" s="1">
        <v>5</v>
      </c>
    </row>
    <row r="96" spans="1:12">
      <c r="A96" s="1">
        <v>94</v>
      </c>
      <c r="B96" s="1" t="s">
        <v>110</v>
      </c>
      <c r="C96" s="2">
        <v>44107</v>
      </c>
      <c r="D96" s="1" t="s">
        <v>19</v>
      </c>
      <c r="E96" s="1">
        <v>3</v>
      </c>
      <c r="F96" s="1">
        <v>4</v>
      </c>
      <c r="G96" s="1">
        <v>3</v>
      </c>
      <c r="H96" s="1">
        <v>3</v>
      </c>
      <c r="I96" s="1">
        <v>1</v>
      </c>
      <c r="J96" s="1">
        <v>4</v>
      </c>
      <c r="K96" s="1">
        <v>0</v>
      </c>
      <c r="L96" s="1">
        <v>5</v>
      </c>
    </row>
    <row r="97" spans="1:12">
      <c r="A97" s="1">
        <v>95</v>
      </c>
      <c r="B97" s="1" t="s">
        <v>111</v>
      </c>
      <c r="C97" s="2">
        <v>44102</v>
      </c>
      <c r="D97" s="1" t="s">
        <v>19</v>
      </c>
      <c r="E97" s="1">
        <v>5</v>
      </c>
      <c r="F97" s="1">
        <v>4</v>
      </c>
      <c r="G97" s="1">
        <v>1</v>
      </c>
      <c r="H97" s="1">
        <v>1</v>
      </c>
      <c r="I97" s="1">
        <v>4</v>
      </c>
      <c r="J97" s="1">
        <v>3</v>
      </c>
      <c r="K97" s="1">
        <v>2</v>
      </c>
      <c r="L97" s="1">
        <v>3</v>
      </c>
    </row>
    <row r="98" spans="1:12">
      <c r="A98" s="1">
        <v>96</v>
      </c>
      <c r="B98" s="1" t="s">
        <v>112</v>
      </c>
      <c r="C98" s="2">
        <v>44079</v>
      </c>
      <c r="D98" s="1" t="s">
        <v>19</v>
      </c>
      <c r="E98" s="1">
        <v>2</v>
      </c>
      <c r="F98" s="1">
        <v>0</v>
      </c>
      <c r="G98" s="1">
        <v>0</v>
      </c>
      <c r="H98" s="1">
        <v>4</v>
      </c>
      <c r="I98" s="1">
        <v>2</v>
      </c>
      <c r="J98" s="1">
        <v>4</v>
      </c>
      <c r="K98" s="1">
        <v>4</v>
      </c>
      <c r="L98" s="1">
        <v>5</v>
      </c>
    </row>
    <row r="99" spans="1:12">
      <c r="A99" s="1">
        <v>97</v>
      </c>
      <c r="B99" s="1" t="s">
        <v>113</v>
      </c>
      <c r="C99" s="2">
        <v>44101</v>
      </c>
      <c r="D99" s="1" t="s">
        <v>19</v>
      </c>
      <c r="E99" s="1">
        <v>4</v>
      </c>
      <c r="F99" s="1">
        <v>1</v>
      </c>
      <c r="G99" s="1">
        <v>4</v>
      </c>
      <c r="H99" s="1">
        <v>4</v>
      </c>
      <c r="I99" s="1">
        <v>3</v>
      </c>
      <c r="J99" s="1">
        <v>1</v>
      </c>
      <c r="K99" s="1">
        <v>2</v>
      </c>
      <c r="L99" s="1">
        <v>3</v>
      </c>
    </row>
    <row r="100" spans="1:12">
      <c r="A100" s="1">
        <v>98</v>
      </c>
      <c r="B100" s="1" t="s">
        <v>114</v>
      </c>
      <c r="C100" s="2">
        <v>44108</v>
      </c>
      <c r="D100" s="1" t="s">
        <v>19</v>
      </c>
      <c r="E100" s="1">
        <v>2</v>
      </c>
      <c r="F100" s="1">
        <v>3</v>
      </c>
      <c r="G100" s="1">
        <v>4</v>
      </c>
      <c r="H100" s="1">
        <v>1</v>
      </c>
      <c r="I100" s="1">
        <v>0</v>
      </c>
      <c r="J100" s="1">
        <v>3</v>
      </c>
      <c r="K100" s="1">
        <v>0</v>
      </c>
      <c r="L100" s="1">
        <v>3</v>
      </c>
    </row>
    <row r="101" spans="1:12">
      <c r="A101" s="1">
        <v>99</v>
      </c>
      <c r="B101" s="1" t="s">
        <v>115</v>
      </c>
      <c r="C101" s="2">
        <v>44091</v>
      </c>
      <c r="D101" s="1" t="s">
        <v>19</v>
      </c>
      <c r="E101" s="1">
        <v>3</v>
      </c>
      <c r="F101" s="1">
        <v>1</v>
      </c>
      <c r="G101" s="1">
        <v>3</v>
      </c>
      <c r="H101" s="1">
        <v>3</v>
      </c>
      <c r="I101" s="1">
        <v>4</v>
      </c>
      <c r="J101" s="1">
        <v>2</v>
      </c>
      <c r="K101" s="1">
        <v>3</v>
      </c>
      <c r="L101" s="1">
        <v>5</v>
      </c>
    </row>
    <row r="102" spans="1:12">
      <c r="A102" s="1">
        <v>100</v>
      </c>
      <c r="B102" s="1" t="s">
        <v>116</v>
      </c>
      <c r="C102" s="2">
        <v>44073</v>
      </c>
      <c r="D102" s="1" t="s">
        <v>19</v>
      </c>
      <c r="E102" s="1">
        <v>4</v>
      </c>
      <c r="F102" s="1">
        <v>3</v>
      </c>
      <c r="G102" s="1">
        <v>4</v>
      </c>
      <c r="H102" s="1">
        <v>0</v>
      </c>
      <c r="I102" s="1">
        <v>4</v>
      </c>
      <c r="J102" s="1">
        <v>3</v>
      </c>
      <c r="K102" s="1">
        <v>2</v>
      </c>
      <c r="L102" s="1">
        <v>5</v>
      </c>
    </row>
    <row r="103" spans="1:12">
      <c r="A103" s="1">
        <v>101</v>
      </c>
      <c r="B103" s="1" t="s">
        <v>117</v>
      </c>
      <c r="C103" s="2">
        <v>44113</v>
      </c>
      <c r="D103" s="1" t="s">
        <v>19</v>
      </c>
      <c r="E103" s="1">
        <v>1</v>
      </c>
      <c r="F103" s="1">
        <v>4</v>
      </c>
      <c r="G103" s="1">
        <v>1</v>
      </c>
      <c r="H103" s="1">
        <v>3</v>
      </c>
      <c r="I103" s="1">
        <v>4</v>
      </c>
      <c r="J103" s="1">
        <v>3</v>
      </c>
      <c r="K103" s="1">
        <v>2</v>
      </c>
      <c r="L103" s="1">
        <v>3</v>
      </c>
    </row>
    <row r="104" spans="1:12">
      <c r="A104" s="1">
        <v>102</v>
      </c>
      <c r="B104" s="1" t="s">
        <v>118</v>
      </c>
      <c r="C104" s="2">
        <v>44077</v>
      </c>
      <c r="D104" s="1" t="s">
        <v>19</v>
      </c>
      <c r="E104" s="1">
        <v>3</v>
      </c>
      <c r="F104" s="1">
        <v>4</v>
      </c>
      <c r="G104" s="1">
        <v>4</v>
      </c>
      <c r="H104" s="1">
        <v>4</v>
      </c>
      <c r="I104" s="1">
        <v>4</v>
      </c>
      <c r="J104" s="1">
        <v>0</v>
      </c>
      <c r="K104" s="1">
        <v>4</v>
      </c>
      <c r="L104" s="1">
        <v>3</v>
      </c>
    </row>
    <row r="105" spans="1:12">
      <c r="A105" s="1">
        <v>103</v>
      </c>
      <c r="B105" s="1" t="s">
        <v>119</v>
      </c>
      <c r="C105" s="2">
        <v>44087</v>
      </c>
      <c r="D105" s="1" t="s">
        <v>19</v>
      </c>
      <c r="E105" s="1">
        <v>2</v>
      </c>
      <c r="F105" s="1">
        <v>4</v>
      </c>
      <c r="G105" s="1">
        <v>1</v>
      </c>
      <c r="H105" s="1">
        <v>4</v>
      </c>
      <c r="I105" s="1">
        <v>1</v>
      </c>
      <c r="J105" s="1">
        <v>4</v>
      </c>
      <c r="K105" s="1">
        <v>3</v>
      </c>
      <c r="L105" s="1">
        <v>5</v>
      </c>
    </row>
    <row r="106" spans="1:12">
      <c r="A106" s="1">
        <v>104</v>
      </c>
      <c r="B106" s="1" t="s">
        <v>120</v>
      </c>
      <c r="C106" s="2">
        <v>44106</v>
      </c>
      <c r="D106" s="1" t="s">
        <v>19</v>
      </c>
      <c r="E106" s="1">
        <v>4</v>
      </c>
      <c r="F106" s="1">
        <v>4</v>
      </c>
      <c r="G106" s="1">
        <v>4</v>
      </c>
      <c r="H106" s="1">
        <v>3</v>
      </c>
      <c r="I106" s="1">
        <v>4</v>
      </c>
      <c r="J106" s="1">
        <v>3</v>
      </c>
      <c r="K106" s="1">
        <v>4</v>
      </c>
      <c r="L106" s="1">
        <v>3</v>
      </c>
    </row>
    <row r="107" spans="1:12">
      <c r="A107" s="1">
        <v>105</v>
      </c>
      <c r="B107" s="1" t="s">
        <v>121</v>
      </c>
      <c r="C107" s="2">
        <v>44121</v>
      </c>
      <c r="D107" s="1" t="s">
        <v>19</v>
      </c>
      <c r="E107" s="1">
        <v>4</v>
      </c>
      <c r="F107" s="1">
        <v>2</v>
      </c>
      <c r="G107" s="1">
        <v>4</v>
      </c>
      <c r="H107" s="1">
        <v>4</v>
      </c>
      <c r="I107" s="1">
        <v>3</v>
      </c>
      <c r="J107" s="1">
        <v>4</v>
      </c>
      <c r="K107" s="1">
        <v>4</v>
      </c>
      <c r="L107" s="1">
        <v>5</v>
      </c>
    </row>
    <row r="108" spans="1:12">
      <c r="A108" s="1">
        <v>106</v>
      </c>
      <c r="B108" s="1" t="s">
        <v>122</v>
      </c>
      <c r="C108" s="2">
        <v>44122</v>
      </c>
      <c r="D108" s="1" t="s">
        <v>19</v>
      </c>
      <c r="E108" s="1">
        <v>4</v>
      </c>
      <c r="F108" s="1">
        <v>4</v>
      </c>
      <c r="G108" s="1">
        <v>4</v>
      </c>
      <c r="H108" s="1">
        <v>3</v>
      </c>
      <c r="I108" s="1">
        <v>1</v>
      </c>
      <c r="J108" s="1">
        <v>4</v>
      </c>
      <c r="K108" s="1">
        <v>4</v>
      </c>
      <c r="L108" s="1">
        <v>6</v>
      </c>
    </row>
    <row r="109" spans="1:12">
      <c r="A109" s="1">
        <v>107</v>
      </c>
      <c r="B109" s="1" t="s">
        <v>123</v>
      </c>
      <c r="C109" s="2">
        <v>44113</v>
      </c>
      <c r="D109" s="1" t="s">
        <v>19</v>
      </c>
      <c r="E109" s="1">
        <v>1</v>
      </c>
      <c r="F109" s="1">
        <v>2</v>
      </c>
      <c r="G109" s="1">
        <v>1</v>
      </c>
      <c r="H109" s="1">
        <v>4</v>
      </c>
      <c r="I109" s="1">
        <v>1</v>
      </c>
      <c r="J109" s="1">
        <v>3</v>
      </c>
      <c r="K109" s="1">
        <v>4</v>
      </c>
      <c r="L109" s="1">
        <v>5</v>
      </c>
    </row>
    <row r="110" spans="1:12">
      <c r="A110" s="1">
        <v>108</v>
      </c>
      <c r="B110" s="1" t="s">
        <v>67</v>
      </c>
      <c r="C110" s="2">
        <v>44115</v>
      </c>
      <c r="D110" s="1" t="s">
        <v>19</v>
      </c>
      <c r="E110" s="1">
        <v>2</v>
      </c>
      <c r="F110" s="1">
        <v>4</v>
      </c>
      <c r="G110" s="1">
        <v>1</v>
      </c>
      <c r="H110" s="1">
        <v>4</v>
      </c>
      <c r="I110" s="1">
        <v>4</v>
      </c>
      <c r="J110" s="1">
        <v>4</v>
      </c>
      <c r="K110" s="1">
        <v>3</v>
      </c>
      <c r="L110" s="1">
        <v>0</v>
      </c>
    </row>
    <row r="111" spans="1:12">
      <c r="A111" s="1">
        <v>109</v>
      </c>
      <c r="B111" s="1" t="s">
        <v>124</v>
      </c>
      <c r="C111" s="2">
        <v>44086</v>
      </c>
      <c r="D111" s="1" t="s">
        <v>19</v>
      </c>
      <c r="E111" s="1">
        <v>1</v>
      </c>
      <c r="F111" s="1">
        <v>4</v>
      </c>
      <c r="G111" s="1">
        <v>1</v>
      </c>
      <c r="H111" s="1">
        <v>2</v>
      </c>
      <c r="I111" s="1">
        <v>1</v>
      </c>
      <c r="J111" s="1">
        <v>4</v>
      </c>
      <c r="K111" s="1">
        <v>4</v>
      </c>
      <c r="L111" s="1">
        <v>5</v>
      </c>
    </row>
    <row r="112" spans="1:12">
      <c r="A112" s="1">
        <v>110</v>
      </c>
      <c r="B112" s="1" t="s">
        <v>125</v>
      </c>
      <c r="C112" s="2">
        <v>44117</v>
      </c>
      <c r="D112" s="1" t="s">
        <v>19</v>
      </c>
      <c r="E112" s="1">
        <v>2</v>
      </c>
      <c r="F112" s="1">
        <v>3</v>
      </c>
      <c r="G112" s="1">
        <v>4</v>
      </c>
      <c r="H112" s="1">
        <v>4</v>
      </c>
      <c r="I112" s="1">
        <v>4</v>
      </c>
      <c r="J112" s="1">
        <v>0</v>
      </c>
      <c r="K112" s="1">
        <v>4</v>
      </c>
      <c r="L112" s="1">
        <v>5</v>
      </c>
    </row>
    <row r="113" spans="1:12">
      <c r="A113" s="1">
        <v>111</v>
      </c>
      <c r="B113" s="1" t="s">
        <v>126</v>
      </c>
      <c r="C113" s="2">
        <v>44105</v>
      </c>
      <c r="D113" s="1" t="s">
        <v>19</v>
      </c>
      <c r="E113" s="1">
        <v>4</v>
      </c>
      <c r="F113" s="1">
        <v>2</v>
      </c>
      <c r="G113" s="1">
        <v>4</v>
      </c>
      <c r="H113" s="1">
        <v>4</v>
      </c>
      <c r="I113" s="1">
        <v>4</v>
      </c>
      <c r="J113" s="1">
        <v>4</v>
      </c>
      <c r="K113" s="1">
        <v>1</v>
      </c>
      <c r="L113" s="1">
        <v>5</v>
      </c>
    </row>
    <row r="114" spans="1:12">
      <c r="A114" s="1">
        <v>112</v>
      </c>
      <c r="B114" s="1" t="s">
        <v>127</v>
      </c>
      <c r="C114" s="2">
        <v>44115</v>
      </c>
      <c r="D114" s="1" t="s">
        <v>19</v>
      </c>
      <c r="E114" s="1">
        <v>4</v>
      </c>
      <c r="F114" s="1">
        <v>1</v>
      </c>
      <c r="G114" s="1">
        <v>3</v>
      </c>
      <c r="H114" s="1">
        <v>4</v>
      </c>
      <c r="I114" s="1">
        <v>2</v>
      </c>
      <c r="J114" s="1">
        <v>4</v>
      </c>
      <c r="K114" s="1">
        <v>2</v>
      </c>
      <c r="L114" s="1">
        <v>2</v>
      </c>
    </row>
    <row r="115" spans="1:12">
      <c r="A115" s="1">
        <v>113</v>
      </c>
      <c r="B115" s="1" t="s">
        <v>74</v>
      </c>
      <c r="C115" s="2">
        <v>44131</v>
      </c>
      <c r="D115" s="1" t="s">
        <v>19</v>
      </c>
      <c r="E115" s="1">
        <v>3</v>
      </c>
      <c r="F115" s="1">
        <v>4</v>
      </c>
      <c r="G115" s="1">
        <v>4</v>
      </c>
      <c r="H115" s="1">
        <v>5</v>
      </c>
      <c r="I115" s="1">
        <v>3</v>
      </c>
      <c r="J115" s="1">
        <v>0</v>
      </c>
      <c r="K115" s="1">
        <v>4</v>
      </c>
      <c r="L115" s="1">
        <v>3</v>
      </c>
    </row>
    <row r="116" spans="1:12">
      <c r="A116" s="1">
        <v>114</v>
      </c>
      <c r="B116" s="1" t="s">
        <v>125</v>
      </c>
      <c r="C116" s="2">
        <v>44108</v>
      </c>
      <c r="D116" s="1" t="s">
        <v>19</v>
      </c>
      <c r="E116" s="1">
        <v>2</v>
      </c>
      <c r="F116" s="1">
        <v>1</v>
      </c>
      <c r="G116" s="1">
        <v>3</v>
      </c>
      <c r="H116" s="1">
        <v>1</v>
      </c>
      <c r="I116" s="1">
        <v>5</v>
      </c>
      <c r="J116" s="1">
        <v>0</v>
      </c>
      <c r="K116" s="1">
        <v>4</v>
      </c>
      <c r="L116" s="1">
        <v>5</v>
      </c>
    </row>
    <row r="117" spans="1:12">
      <c r="A117" s="1">
        <v>115</v>
      </c>
      <c r="B117" s="1" t="s">
        <v>128</v>
      </c>
      <c r="C117" s="2">
        <v>44106</v>
      </c>
      <c r="D117" s="1" t="s">
        <v>19</v>
      </c>
      <c r="E117" s="1">
        <v>4</v>
      </c>
      <c r="F117" s="1">
        <v>3</v>
      </c>
      <c r="G117" s="1">
        <v>3</v>
      </c>
      <c r="H117" s="1">
        <v>2</v>
      </c>
      <c r="I117" s="1">
        <v>4</v>
      </c>
      <c r="J117" s="1">
        <v>3</v>
      </c>
      <c r="K117" s="1">
        <v>2</v>
      </c>
      <c r="L117" s="1">
        <v>5</v>
      </c>
    </row>
    <row r="118" spans="1:12">
      <c r="A118" s="1">
        <v>116</v>
      </c>
      <c r="B118" s="1" t="s">
        <v>129</v>
      </c>
      <c r="C118" s="2">
        <v>44078</v>
      </c>
      <c r="D118" s="1" t="s">
        <v>19</v>
      </c>
      <c r="E118" s="1">
        <v>4</v>
      </c>
      <c r="F118" s="1">
        <v>1</v>
      </c>
      <c r="G118" s="1">
        <v>1</v>
      </c>
      <c r="H118" s="1">
        <v>3</v>
      </c>
      <c r="I118" s="1">
        <v>4</v>
      </c>
      <c r="J118" s="1">
        <v>2</v>
      </c>
      <c r="K118" s="1">
        <v>2</v>
      </c>
      <c r="L118" s="1">
        <v>5</v>
      </c>
    </row>
    <row r="119" spans="1:12">
      <c r="A119" s="1">
        <v>117</v>
      </c>
      <c r="B119" s="1" t="s">
        <v>72</v>
      </c>
      <c r="C119" s="2">
        <v>44116</v>
      </c>
      <c r="D119" s="1" t="s">
        <v>19</v>
      </c>
      <c r="E119" s="1">
        <v>3</v>
      </c>
      <c r="F119" s="1">
        <v>0</v>
      </c>
      <c r="G119" s="1">
        <v>3</v>
      </c>
      <c r="H119" s="1">
        <v>2</v>
      </c>
      <c r="I119" s="1">
        <v>3</v>
      </c>
      <c r="J119" s="1">
        <v>2</v>
      </c>
      <c r="K119" s="1">
        <v>4</v>
      </c>
      <c r="L119" s="1">
        <v>5</v>
      </c>
    </row>
    <row r="120" spans="1:12">
      <c r="A120" s="1">
        <v>118</v>
      </c>
      <c r="B120" s="1" t="s">
        <v>130</v>
      </c>
      <c r="C120" s="2">
        <v>44091</v>
      </c>
      <c r="D120" s="1" t="s">
        <v>19</v>
      </c>
      <c r="E120" s="1">
        <v>4</v>
      </c>
      <c r="F120" s="1">
        <v>4</v>
      </c>
      <c r="G120" s="1">
        <v>2</v>
      </c>
      <c r="H120" s="1">
        <v>4</v>
      </c>
      <c r="I120" s="1">
        <v>2</v>
      </c>
      <c r="J120" s="1">
        <v>4</v>
      </c>
      <c r="K120" s="1">
        <v>2</v>
      </c>
      <c r="L120" s="1">
        <v>3</v>
      </c>
    </row>
    <row r="121" spans="1:12">
      <c r="A121" s="1">
        <v>119</v>
      </c>
      <c r="B121" s="1" t="s">
        <v>131</v>
      </c>
      <c r="C121" s="2">
        <v>44128</v>
      </c>
      <c r="D121" s="1" t="s">
        <v>19</v>
      </c>
      <c r="E121" s="1">
        <v>3</v>
      </c>
      <c r="F121" s="1">
        <v>2</v>
      </c>
      <c r="G121" s="1">
        <v>4</v>
      </c>
      <c r="H121" s="1">
        <v>3</v>
      </c>
      <c r="I121" s="1">
        <v>4</v>
      </c>
      <c r="J121" s="1">
        <v>1</v>
      </c>
      <c r="K121" s="1">
        <v>4</v>
      </c>
      <c r="L121" s="1">
        <v>2</v>
      </c>
    </row>
    <row r="122" spans="1:12">
      <c r="A122" s="1">
        <v>120</v>
      </c>
      <c r="B122" s="1" t="s">
        <v>132</v>
      </c>
      <c r="C122" s="2">
        <v>44113</v>
      </c>
      <c r="D122" s="1" t="s">
        <v>19</v>
      </c>
      <c r="E122" s="1">
        <v>1</v>
      </c>
      <c r="F122" s="1">
        <v>2</v>
      </c>
      <c r="G122" s="1">
        <v>1</v>
      </c>
      <c r="H122" s="1">
        <v>4</v>
      </c>
      <c r="I122" s="1">
        <v>4</v>
      </c>
      <c r="J122" s="1">
        <v>4</v>
      </c>
      <c r="K122" s="1">
        <v>4</v>
      </c>
      <c r="L122" s="1">
        <v>4</v>
      </c>
    </row>
    <row r="123" spans="1:12">
      <c r="A123" s="1">
        <v>121</v>
      </c>
      <c r="B123" s="1" t="s">
        <v>133</v>
      </c>
      <c r="C123" s="2">
        <v>44139</v>
      </c>
      <c r="D123" s="1" t="s">
        <v>19</v>
      </c>
      <c r="E123" s="1">
        <v>4</v>
      </c>
      <c r="F123" s="1">
        <v>1</v>
      </c>
      <c r="G123" s="1">
        <v>4</v>
      </c>
      <c r="H123" s="1">
        <v>2</v>
      </c>
      <c r="I123" s="1">
        <v>2</v>
      </c>
      <c r="J123" s="1">
        <v>2</v>
      </c>
      <c r="K123" s="1">
        <v>4</v>
      </c>
      <c r="L123" s="1">
        <v>1</v>
      </c>
    </row>
    <row r="124" spans="1:12">
      <c r="A124" s="1">
        <v>122</v>
      </c>
      <c r="B124" s="1" t="s">
        <v>134</v>
      </c>
      <c r="C124" s="2">
        <v>44127</v>
      </c>
      <c r="D124" s="1" t="s">
        <v>19</v>
      </c>
      <c r="E124" s="1">
        <v>0</v>
      </c>
      <c r="F124" s="1">
        <v>4</v>
      </c>
      <c r="G124" s="1">
        <v>4</v>
      </c>
      <c r="H124" s="1">
        <v>3</v>
      </c>
      <c r="I124" s="1">
        <v>1</v>
      </c>
      <c r="J124" s="1">
        <v>4</v>
      </c>
      <c r="K124" s="1">
        <v>4</v>
      </c>
      <c r="L124" s="1">
        <v>5</v>
      </c>
    </row>
    <row r="125" spans="1:12">
      <c r="A125" s="1">
        <v>123</v>
      </c>
      <c r="B125" s="1" t="s">
        <v>135</v>
      </c>
      <c r="C125" s="2">
        <v>44123</v>
      </c>
      <c r="D125" s="1" t="s">
        <v>19</v>
      </c>
      <c r="E125" s="1">
        <v>4</v>
      </c>
      <c r="F125" s="1">
        <v>3</v>
      </c>
      <c r="G125" s="1">
        <v>4</v>
      </c>
      <c r="H125" s="1">
        <v>2</v>
      </c>
      <c r="I125" s="1">
        <v>2</v>
      </c>
      <c r="J125" s="1">
        <v>1</v>
      </c>
      <c r="K125" s="1">
        <v>3</v>
      </c>
      <c r="L125" s="1">
        <v>5</v>
      </c>
    </row>
    <row r="126" spans="1:12">
      <c r="A126" s="1">
        <v>124</v>
      </c>
      <c r="B126" s="1" t="s">
        <v>39</v>
      </c>
      <c r="C126" s="2">
        <v>44124</v>
      </c>
      <c r="D126" s="1" t="s">
        <v>19</v>
      </c>
      <c r="E126" s="1">
        <v>2</v>
      </c>
      <c r="F126" s="1">
        <v>4</v>
      </c>
      <c r="G126" s="1">
        <v>5</v>
      </c>
      <c r="H126" s="1">
        <v>2</v>
      </c>
      <c r="I126" s="1">
        <v>2</v>
      </c>
      <c r="J126" s="1">
        <v>1</v>
      </c>
      <c r="K126" s="1">
        <v>4</v>
      </c>
      <c r="L126" s="1">
        <v>3</v>
      </c>
    </row>
    <row r="127" spans="1:12">
      <c r="A127" s="1">
        <v>125</v>
      </c>
      <c r="B127" s="1" t="s">
        <v>136</v>
      </c>
      <c r="C127" s="2">
        <v>44099</v>
      </c>
      <c r="D127" s="1" t="s">
        <v>19</v>
      </c>
      <c r="E127" s="1">
        <v>1</v>
      </c>
      <c r="F127" s="1">
        <v>4</v>
      </c>
      <c r="G127" s="1">
        <v>4</v>
      </c>
      <c r="H127" s="1">
        <v>5</v>
      </c>
      <c r="I127" s="1">
        <v>3</v>
      </c>
      <c r="J127" s="1">
        <v>4</v>
      </c>
      <c r="K127" s="1">
        <v>0</v>
      </c>
      <c r="L127" s="1">
        <v>5</v>
      </c>
    </row>
    <row r="128" spans="1:12">
      <c r="A128" s="1">
        <v>126</v>
      </c>
      <c r="B128" s="1" t="s">
        <v>137</v>
      </c>
      <c r="C128" s="2">
        <v>44102</v>
      </c>
      <c r="D128" s="1" t="s">
        <v>19</v>
      </c>
      <c r="E128" s="1">
        <v>4</v>
      </c>
      <c r="F128" s="1">
        <v>4</v>
      </c>
      <c r="G128" s="1">
        <v>2</v>
      </c>
      <c r="H128" s="1">
        <v>4</v>
      </c>
      <c r="I128" s="1">
        <v>2</v>
      </c>
      <c r="J128" s="1">
        <v>3</v>
      </c>
      <c r="K128" s="1">
        <v>1</v>
      </c>
      <c r="L128" s="1">
        <v>3</v>
      </c>
    </row>
    <row r="129" spans="1:12">
      <c r="A129" s="1">
        <v>127</v>
      </c>
      <c r="B129" s="1" t="s">
        <v>138</v>
      </c>
      <c r="C129" s="2">
        <v>44109</v>
      </c>
      <c r="D129" s="1" t="s">
        <v>19</v>
      </c>
      <c r="E129" s="1">
        <v>4</v>
      </c>
      <c r="F129" s="1">
        <v>1</v>
      </c>
      <c r="G129" s="1">
        <v>4</v>
      </c>
      <c r="H129" s="1">
        <v>4</v>
      </c>
      <c r="I129" s="1">
        <v>4</v>
      </c>
      <c r="J129" s="1">
        <v>2</v>
      </c>
      <c r="K129" s="1">
        <v>4</v>
      </c>
      <c r="L129" s="1">
        <v>5</v>
      </c>
    </row>
    <row r="130" spans="1:12">
      <c r="A130" s="1">
        <v>128</v>
      </c>
      <c r="B130" s="1" t="s">
        <v>139</v>
      </c>
      <c r="C130" s="2">
        <v>44088</v>
      </c>
      <c r="D130" s="1" t="s">
        <v>19</v>
      </c>
      <c r="E130" s="1">
        <v>1</v>
      </c>
      <c r="F130" s="1">
        <v>4</v>
      </c>
      <c r="G130" s="1">
        <v>0</v>
      </c>
      <c r="H130" s="1">
        <v>4</v>
      </c>
      <c r="I130" s="1">
        <v>0</v>
      </c>
      <c r="J130" s="1">
        <v>4</v>
      </c>
      <c r="K130" s="1">
        <v>4</v>
      </c>
      <c r="L130" s="1">
        <v>3</v>
      </c>
    </row>
    <row r="131" spans="1:12">
      <c r="A131" s="1">
        <v>129</v>
      </c>
      <c r="B131" s="1" t="s">
        <v>140</v>
      </c>
      <c r="C131" s="2">
        <v>44114</v>
      </c>
      <c r="D131" s="1" t="s">
        <v>19</v>
      </c>
      <c r="E131" s="1">
        <v>1</v>
      </c>
      <c r="F131" s="1">
        <v>1</v>
      </c>
      <c r="G131" s="1">
        <v>2</v>
      </c>
      <c r="H131" s="1">
        <v>3</v>
      </c>
      <c r="I131" s="1">
        <v>4</v>
      </c>
      <c r="J131" s="1">
        <v>3</v>
      </c>
      <c r="K131" s="1">
        <v>2</v>
      </c>
      <c r="L131" s="1">
        <v>5</v>
      </c>
    </row>
    <row r="132" spans="1:12">
      <c r="A132" s="1">
        <v>130</v>
      </c>
      <c r="B132" s="1" t="s">
        <v>141</v>
      </c>
      <c r="C132" s="2">
        <v>44126</v>
      </c>
      <c r="D132" s="1" t="s">
        <v>19</v>
      </c>
      <c r="E132" s="1">
        <v>3</v>
      </c>
      <c r="F132" s="1">
        <v>2</v>
      </c>
      <c r="G132" s="1">
        <v>3</v>
      </c>
      <c r="H132" s="1">
        <v>1</v>
      </c>
      <c r="I132" s="1">
        <v>3</v>
      </c>
      <c r="J132" s="1">
        <v>4</v>
      </c>
      <c r="K132" s="1">
        <v>4</v>
      </c>
      <c r="L132" s="1">
        <v>4</v>
      </c>
    </row>
    <row r="133" spans="1:12">
      <c r="A133" s="1">
        <v>131</v>
      </c>
      <c r="B133" s="1" t="s">
        <v>142</v>
      </c>
      <c r="C133" s="2">
        <v>44086</v>
      </c>
      <c r="D133" s="1" t="s">
        <v>19</v>
      </c>
      <c r="E133" s="1">
        <v>4</v>
      </c>
      <c r="F133" s="1">
        <v>2</v>
      </c>
      <c r="G133" s="1">
        <v>4</v>
      </c>
      <c r="H133" s="1">
        <v>3</v>
      </c>
      <c r="I133" s="1">
        <v>0</v>
      </c>
      <c r="J133" s="1">
        <v>5</v>
      </c>
      <c r="K133" s="1">
        <v>3</v>
      </c>
      <c r="L133" s="1">
        <v>4</v>
      </c>
    </row>
    <row r="134" spans="1:12">
      <c r="A134" s="1">
        <v>132</v>
      </c>
      <c r="B134" s="1" t="s">
        <v>77</v>
      </c>
      <c r="C134" s="2">
        <v>44121</v>
      </c>
      <c r="D134" s="1" t="s">
        <v>19</v>
      </c>
      <c r="E134" s="1">
        <v>2</v>
      </c>
      <c r="F134" s="1">
        <v>3</v>
      </c>
      <c r="G134" s="1">
        <v>0</v>
      </c>
      <c r="H134" s="1">
        <v>0</v>
      </c>
      <c r="I134" s="1">
        <v>0</v>
      </c>
      <c r="J134" s="1">
        <v>2</v>
      </c>
      <c r="K134" s="1">
        <v>4</v>
      </c>
      <c r="L134" s="1">
        <v>3</v>
      </c>
    </row>
    <row r="135" spans="1:12">
      <c r="A135" s="1">
        <v>133</v>
      </c>
      <c r="B135" s="1" t="s">
        <v>143</v>
      </c>
      <c r="C135" s="2">
        <v>44081</v>
      </c>
      <c r="D135" s="1" t="s">
        <v>19</v>
      </c>
      <c r="E135" s="1">
        <v>2</v>
      </c>
      <c r="F135" s="1">
        <v>1</v>
      </c>
      <c r="G135" s="1">
        <v>1</v>
      </c>
      <c r="H135" s="1">
        <v>4</v>
      </c>
      <c r="I135" s="1">
        <v>1</v>
      </c>
      <c r="J135" s="1">
        <v>4</v>
      </c>
      <c r="K135" s="1">
        <v>0</v>
      </c>
      <c r="L135" s="1">
        <v>3</v>
      </c>
    </row>
    <row r="136" spans="1:12">
      <c r="A136" s="1">
        <v>134</v>
      </c>
      <c r="B136" s="1" t="s">
        <v>144</v>
      </c>
      <c r="C136" s="2">
        <v>44129</v>
      </c>
      <c r="D136" s="1" t="s">
        <v>19</v>
      </c>
      <c r="E136" s="1">
        <v>1</v>
      </c>
      <c r="F136" s="1">
        <v>2</v>
      </c>
      <c r="G136" s="1">
        <v>4</v>
      </c>
      <c r="H136" s="1">
        <v>4</v>
      </c>
      <c r="I136" s="1">
        <v>3</v>
      </c>
      <c r="J136" s="1">
        <v>4</v>
      </c>
      <c r="K136" s="1">
        <v>1</v>
      </c>
      <c r="L136" s="1">
        <v>5</v>
      </c>
    </row>
    <row r="137" spans="1:12">
      <c r="A137" s="1">
        <v>135</v>
      </c>
      <c r="B137" s="1" t="s">
        <v>145</v>
      </c>
      <c r="C137" s="2">
        <v>44103</v>
      </c>
      <c r="D137" s="1" t="s">
        <v>19</v>
      </c>
      <c r="E137" s="1">
        <v>1</v>
      </c>
      <c r="F137" s="1">
        <v>4</v>
      </c>
      <c r="G137" s="1">
        <v>4</v>
      </c>
      <c r="H137" s="1">
        <v>2</v>
      </c>
      <c r="I137" s="1">
        <v>2</v>
      </c>
      <c r="J137" s="1">
        <v>1</v>
      </c>
      <c r="K137" s="1">
        <v>4</v>
      </c>
      <c r="L137" s="1">
        <v>7</v>
      </c>
    </row>
    <row r="138" spans="1:12">
      <c r="A138" s="1">
        <v>136</v>
      </c>
      <c r="B138" s="1" t="s">
        <v>146</v>
      </c>
      <c r="C138" s="2">
        <v>44107</v>
      </c>
      <c r="D138" s="1" t="s">
        <v>19</v>
      </c>
      <c r="E138" s="1">
        <v>1</v>
      </c>
      <c r="F138" s="1">
        <v>4</v>
      </c>
      <c r="G138" s="1">
        <v>2</v>
      </c>
      <c r="H138" s="1">
        <v>4</v>
      </c>
      <c r="I138" s="1">
        <v>3</v>
      </c>
      <c r="J138" s="1">
        <v>3</v>
      </c>
      <c r="K138" s="1">
        <v>4</v>
      </c>
      <c r="L138" s="1">
        <v>5</v>
      </c>
    </row>
    <row r="139" spans="1:12">
      <c r="A139" s="1">
        <v>137</v>
      </c>
      <c r="B139" s="1" t="s">
        <v>144</v>
      </c>
      <c r="C139" s="2">
        <v>44123</v>
      </c>
      <c r="D139" s="1" t="s">
        <v>19</v>
      </c>
      <c r="E139" s="1">
        <v>0</v>
      </c>
      <c r="F139" s="1">
        <v>4</v>
      </c>
      <c r="G139" s="1">
        <v>4</v>
      </c>
      <c r="H139" s="1">
        <v>0</v>
      </c>
      <c r="I139" s="1">
        <v>2</v>
      </c>
      <c r="J139" s="1">
        <v>4</v>
      </c>
      <c r="K139" s="1">
        <v>2</v>
      </c>
      <c r="L139" s="1">
        <v>5</v>
      </c>
    </row>
    <row r="140" spans="1:12">
      <c r="A140" s="1">
        <v>138</v>
      </c>
      <c r="B140" s="1" t="s">
        <v>147</v>
      </c>
      <c r="C140" s="2">
        <v>44114</v>
      </c>
      <c r="D140" s="1" t="s">
        <v>19</v>
      </c>
      <c r="E140" s="1">
        <v>4</v>
      </c>
      <c r="F140" s="1">
        <v>4</v>
      </c>
      <c r="G140" s="1">
        <v>1</v>
      </c>
      <c r="H140" s="1">
        <v>4</v>
      </c>
      <c r="I140" s="1">
        <v>2</v>
      </c>
      <c r="J140" s="1">
        <v>4</v>
      </c>
      <c r="K140" s="1">
        <v>5</v>
      </c>
      <c r="L140" s="1">
        <v>5</v>
      </c>
    </row>
    <row r="141" spans="1:12">
      <c r="A141" s="1">
        <v>139</v>
      </c>
      <c r="B141" s="1" t="s">
        <v>148</v>
      </c>
      <c r="C141" s="2">
        <v>44101</v>
      </c>
      <c r="D141" s="1" t="s">
        <v>19</v>
      </c>
      <c r="E141" s="1">
        <v>2</v>
      </c>
      <c r="F141" s="1">
        <v>0</v>
      </c>
      <c r="G141" s="1">
        <v>4</v>
      </c>
      <c r="H141" s="1">
        <v>4</v>
      </c>
      <c r="I141" s="1">
        <v>2</v>
      </c>
      <c r="J141" s="1">
        <v>4</v>
      </c>
      <c r="K141" s="1">
        <v>0</v>
      </c>
      <c r="L141" s="1">
        <v>0</v>
      </c>
    </row>
    <row r="142" spans="1:12">
      <c r="A142" s="1">
        <v>140</v>
      </c>
      <c r="B142" s="1" t="s">
        <v>149</v>
      </c>
      <c r="C142" s="2">
        <v>44114</v>
      </c>
      <c r="D142" s="1" t="s">
        <v>19</v>
      </c>
      <c r="E142" s="1">
        <v>2</v>
      </c>
      <c r="F142" s="1">
        <v>2</v>
      </c>
      <c r="G142" s="1">
        <v>4</v>
      </c>
      <c r="H142" s="1">
        <v>4</v>
      </c>
      <c r="I142" s="1">
        <v>1</v>
      </c>
      <c r="J142" s="1">
        <v>3</v>
      </c>
      <c r="K142" s="1">
        <v>4</v>
      </c>
      <c r="L142" s="1">
        <v>3</v>
      </c>
    </row>
    <row r="143" spans="1:12">
      <c r="A143" s="1">
        <v>141</v>
      </c>
      <c r="B143" s="1" t="s">
        <v>150</v>
      </c>
      <c r="C143" s="2">
        <v>44118</v>
      </c>
      <c r="D143" s="1" t="s">
        <v>19</v>
      </c>
      <c r="E143" s="1">
        <v>2</v>
      </c>
      <c r="F143" s="1">
        <v>2</v>
      </c>
      <c r="G143" s="1">
        <v>3</v>
      </c>
      <c r="H143" s="1">
        <v>4</v>
      </c>
      <c r="I143" s="1">
        <v>4</v>
      </c>
      <c r="J143" s="1">
        <v>0</v>
      </c>
      <c r="K143" s="1">
        <v>3</v>
      </c>
      <c r="L143" s="1">
        <v>5</v>
      </c>
    </row>
    <row r="144" spans="1:12">
      <c r="A144" s="1">
        <v>142</v>
      </c>
      <c r="B144" s="1" t="s">
        <v>151</v>
      </c>
      <c r="C144" s="2">
        <v>44123</v>
      </c>
      <c r="D144" s="1" t="s">
        <v>19</v>
      </c>
      <c r="E144" s="1">
        <v>4</v>
      </c>
      <c r="F144" s="1">
        <v>4</v>
      </c>
      <c r="G144" s="1">
        <v>1</v>
      </c>
      <c r="H144" s="1">
        <v>2</v>
      </c>
      <c r="I144" s="1">
        <v>4</v>
      </c>
      <c r="J144" s="1">
        <v>3</v>
      </c>
      <c r="K144" s="1">
        <v>2</v>
      </c>
      <c r="L144" s="1">
        <v>5</v>
      </c>
    </row>
  </sheetData>
  <mergeCells count="2">
    <mergeCell ref="E1:H1"/>
    <mergeCell ref="I1:K1"/>
  </mergeCells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E16C-EF5E-4F4D-876A-B24CEA478DD0}">
  <dimension ref="A2:G9"/>
  <sheetViews>
    <sheetView workbookViewId="0">
      <selection activeCell="I19" sqref="I19"/>
    </sheetView>
  </sheetViews>
  <sheetFormatPr baseColWidth="10" defaultRowHeight="20"/>
  <cols>
    <col min="2" max="2" width="10.7109375" bestFit="1" customWidth="1"/>
    <col min="3" max="4" width="16.140625" customWidth="1"/>
    <col min="5" max="5" width="5.140625" bestFit="1" customWidth="1"/>
  </cols>
  <sheetData>
    <row r="2" spans="1:7">
      <c r="C2" s="40" t="s">
        <v>326</v>
      </c>
      <c r="D2" s="40"/>
    </row>
    <row r="3" spans="1:7">
      <c r="B3" s="17" t="s">
        <v>325</v>
      </c>
      <c r="C3" s="17" t="s">
        <v>262</v>
      </c>
    </row>
    <row r="4" spans="1:7">
      <c r="B4" s="17" t="s">
        <v>260</v>
      </c>
      <c r="C4">
        <v>1</v>
      </c>
      <c r="D4">
        <v>0</v>
      </c>
      <c r="E4" t="s">
        <v>261</v>
      </c>
    </row>
    <row r="5" spans="1:7">
      <c r="A5" s="40" t="s">
        <v>315</v>
      </c>
      <c r="B5" s="18">
        <v>1</v>
      </c>
      <c r="C5">
        <v>60</v>
      </c>
      <c r="D5">
        <v>9</v>
      </c>
      <c r="E5">
        <v>69</v>
      </c>
      <c r="F5" s="38">
        <f>GETPIVOTDATA("予測",$B$3,"予測",1,"アウトカム",1)/GETPIVOTDATA("予測",$B$3,"予測",1)</f>
        <v>0.86956521739130432</v>
      </c>
      <c r="G5" t="s">
        <v>327</v>
      </c>
    </row>
    <row r="6" spans="1:7">
      <c r="A6" s="40"/>
      <c r="B6" s="18">
        <v>0</v>
      </c>
      <c r="C6">
        <v>12</v>
      </c>
      <c r="D6">
        <v>19</v>
      </c>
      <c r="E6">
        <v>31</v>
      </c>
      <c r="F6" s="38">
        <f>GETPIVOTDATA("予測",$B$3,"予測",0,"アウトカム",0)/GETPIVOTDATA("予測",$B$3,"予測",0)</f>
        <v>0.61290322580645162</v>
      </c>
      <c r="G6" t="s">
        <v>328</v>
      </c>
    </row>
    <row r="7" spans="1:7">
      <c r="B7" s="18" t="s">
        <v>261</v>
      </c>
      <c r="C7">
        <v>72</v>
      </c>
      <c r="D7">
        <v>28</v>
      </c>
      <c r="E7">
        <v>100</v>
      </c>
    </row>
    <row r="8" spans="1:7">
      <c r="C8" s="38">
        <f>GETPIVOTDATA("予測",$B$3,"予測",1,"アウトカム",1)/GETPIVOTDATA("予測",$B$3,"アウトカム",1)</f>
        <v>0.83333333333333337</v>
      </c>
      <c r="D8" s="38">
        <f>GETPIVOTDATA("予測",$B$3,"予測",0,"アウトカム",0)/GETPIVOTDATA("予測",$B$3,"アウトカム",0)</f>
        <v>0.6785714285714286</v>
      </c>
      <c r="F8">
        <f>(GETPIVOTDATA("予測",$B$3,"予測",1,"アウトカム",1)+GETPIVOTDATA("予測",$B$3,"予測",0,"アウトカム",0))/GETPIVOTDATA("予測",$B$3)</f>
        <v>0.79</v>
      </c>
      <c r="G8" t="s">
        <v>329</v>
      </c>
    </row>
    <row r="9" spans="1:7">
      <c r="C9" t="s">
        <v>330</v>
      </c>
      <c r="D9" t="s">
        <v>331</v>
      </c>
    </row>
  </sheetData>
  <mergeCells count="2">
    <mergeCell ref="C2:D2"/>
    <mergeCell ref="A5:A6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0204-7AA9-AA49-8EAF-F80C337255A6}">
  <sheetPr codeName="Sheet13"/>
  <dimension ref="A1:AF6"/>
  <sheetViews>
    <sheetView topLeftCell="B1" workbookViewId="0">
      <selection activeCell="V14" sqref="V14"/>
    </sheetView>
  </sheetViews>
  <sheetFormatPr baseColWidth="10" defaultColWidth="7.5703125" defaultRowHeight="18"/>
  <cols>
    <col min="1" max="1" width="7.7109375" style="8" hidden="1" customWidth="1"/>
    <col min="2" max="2" width="8" style="8" bestFit="1" customWidth="1"/>
    <col min="3" max="3" width="6.5703125" style="8" customWidth="1"/>
    <col min="4" max="4" width="2.7109375" style="8" hidden="1" customWidth="1"/>
    <col min="5" max="9" width="4.5703125" style="8" customWidth="1"/>
    <col min="10" max="11" width="5" style="8" customWidth="1"/>
    <col min="12" max="12" width="10" style="8" bestFit="1" customWidth="1"/>
    <col min="13" max="13" width="2.7109375" style="8" customWidth="1"/>
    <col min="14" max="15" width="4.85546875" style="8" customWidth="1"/>
    <col min="16" max="16" width="9.42578125" style="8" bestFit="1" customWidth="1"/>
    <col min="17" max="19" width="4.85546875" style="8" customWidth="1"/>
    <col min="20" max="20" width="9.42578125" style="8" bestFit="1" customWidth="1"/>
    <col min="21" max="22" width="6.140625" style="8" bestFit="1" customWidth="1"/>
    <col min="23" max="23" width="7.7109375" style="8" customWidth="1"/>
    <col min="24" max="24" width="25.85546875" style="8" customWidth="1"/>
    <col min="25" max="25" width="54.42578125" style="8" hidden="1" customWidth="1"/>
    <col min="26" max="26" width="9" style="8" hidden="1" customWidth="1"/>
    <col min="27" max="27" width="5.85546875" style="8" hidden="1" customWidth="1"/>
    <col min="28" max="31" width="9" style="8" hidden="1" customWidth="1"/>
    <col min="32" max="32" width="7.7109375" style="8" hidden="1" customWidth="1"/>
    <col min="33" max="33" width="7.7109375" style="8" customWidth="1"/>
    <col min="34" max="37" width="7.5703125" style="8"/>
    <col min="38" max="38" width="55.28515625" style="8" customWidth="1"/>
    <col min="39" max="16384" width="7.5703125" style="8"/>
  </cols>
  <sheetData>
    <row r="1" spans="1:32" ht="201" thickBot="1">
      <c r="A1" s="3" t="s">
        <v>152</v>
      </c>
      <c r="B1" s="3" t="s">
        <v>153</v>
      </c>
      <c r="C1" s="3" t="s">
        <v>154</v>
      </c>
      <c r="D1" s="4" t="s">
        <v>155</v>
      </c>
      <c r="E1" s="3" t="s">
        <v>156</v>
      </c>
      <c r="F1" s="4" t="s">
        <v>157</v>
      </c>
      <c r="G1" s="3" t="s">
        <v>158</v>
      </c>
      <c r="H1" s="4" t="s">
        <v>159</v>
      </c>
      <c r="I1" s="3" t="s">
        <v>160</v>
      </c>
      <c r="J1" s="5" t="s">
        <v>161</v>
      </c>
      <c r="K1" s="5" t="s">
        <v>162</v>
      </c>
      <c r="L1" s="5" t="s">
        <v>163</v>
      </c>
      <c r="M1" s="5" t="s">
        <v>164</v>
      </c>
      <c r="N1" s="6" t="s">
        <v>165</v>
      </c>
      <c r="O1" s="6" t="s">
        <v>166</v>
      </c>
      <c r="P1" s="6" t="s">
        <v>167</v>
      </c>
      <c r="Q1" s="6" t="s">
        <v>168</v>
      </c>
      <c r="R1" s="6" t="s">
        <v>169</v>
      </c>
      <c r="S1" s="6" t="s">
        <v>170</v>
      </c>
      <c r="T1" s="6" t="s">
        <v>171</v>
      </c>
      <c r="U1" s="6" t="s">
        <v>172</v>
      </c>
      <c r="V1" s="6" t="s">
        <v>173</v>
      </c>
      <c r="W1" s="6" t="s">
        <v>174</v>
      </c>
      <c r="X1" s="7" t="s">
        <v>175</v>
      </c>
      <c r="Y1" s="4" t="s">
        <v>176</v>
      </c>
      <c r="Z1" s="4" t="s">
        <v>177</v>
      </c>
      <c r="AA1" s="4" t="s">
        <v>178</v>
      </c>
      <c r="AB1" s="4" t="s">
        <v>179</v>
      </c>
      <c r="AC1" s="4" t="s">
        <v>180</v>
      </c>
      <c r="AD1" s="4" t="s">
        <v>181</v>
      </c>
      <c r="AE1" s="4" t="s">
        <v>182</v>
      </c>
      <c r="AF1" s="4" t="s">
        <v>183</v>
      </c>
    </row>
    <row r="2" spans="1:32" ht="21" thickTop="1">
      <c r="A2" s="8" t="e">
        <v>#REF!</v>
      </c>
      <c r="B2" s="8" t="str">
        <f t="shared" ref="B2:B6" si="0">"aaa"</f>
        <v>aaa</v>
      </c>
      <c r="C2" s="8">
        <v>12</v>
      </c>
      <c r="D2" s="8" t="str">
        <f ca="1">IF(ROW()=2,"",歩行テーブル[[#This Row],[日数]]-OFFSET(歩行テーブル[[#This Row],[日数]],-1,0))</f>
        <v/>
      </c>
      <c r="E2" s="9">
        <f>IF(歩行テーブル[[#This Row],[歩行_10m最大時間]]="","",ROUND(10/歩行テーブル[[#This Row],[歩行_10m最大時間]],2))</f>
        <v>0.17</v>
      </c>
      <c r="F2" s="10">
        <f>IF(歩行テーブル[[#This Row],[歩行_10m最大時間]]*歩行テーブル[[#This Row],[歩行_10m最大歩数]]=0,"",ROUND(歩行テーブル[[#This Row],[歩行_10m最大歩数]]*60/歩行テーブル[[#This Row],[歩行_10m最大時間]],1))</f>
        <v>67.2</v>
      </c>
      <c r="G2" s="9">
        <f>IFERROR(ROUND(10/歩行テーブル[[#This Row],[歩行_10m至適時間]],2),"")</f>
        <v>0.15</v>
      </c>
      <c r="H2" s="10">
        <f>IF(歩行テーブル[[#This Row],[歩行_10m至適時間]]*歩行テーブル[[#This Row],[歩行_10m至適歩数]]=0,"",ROUND(歩行テーブル[[#This Row],[歩行_10m至適歩数]]*60/歩行テーブル[[#This Row],[歩行_10m至適時間]],1))</f>
        <v>72</v>
      </c>
      <c r="I2" s="11" t="str">
        <f>IF(歩行テーブル[[#This Row],[歩行_6分間歩行]]="","",歩行テーブル[[#This Row],[歩行_6分間歩行]]*1/100)</f>
        <v/>
      </c>
      <c r="K2" s="8" t="s">
        <v>184</v>
      </c>
      <c r="L2" s="12">
        <v>45073</v>
      </c>
      <c r="M2" s="8">
        <v>2</v>
      </c>
      <c r="N2" s="10">
        <v>58</v>
      </c>
      <c r="O2" s="8">
        <v>65</v>
      </c>
      <c r="P2" s="8" t="s">
        <v>185</v>
      </c>
      <c r="Q2" s="8" t="s">
        <v>186</v>
      </c>
      <c r="R2" s="10">
        <v>65</v>
      </c>
      <c r="S2" s="8">
        <v>78</v>
      </c>
      <c r="T2" s="8" t="s">
        <v>185</v>
      </c>
      <c r="U2" s="8" t="s">
        <v>186</v>
      </c>
      <c r="V2" s="13"/>
      <c r="Y2" s="12" t="str">
        <f ca="1">IF(ROW()=2,"",OFFSET(歩行テーブル[[#This Row],[評価日]],-1,0))</f>
        <v/>
      </c>
      <c r="Z2" s="8" t="str">
        <f ca="1">IF(ROW()=2,"",OFFSET(歩行テーブル[[#This Row],[歩行_FAC]],-1,0))</f>
        <v/>
      </c>
      <c r="AA2" s="14">
        <f>ROUND(歩行テーブル[[#This Row],[歩行_最大歩行速度]],2)</f>
        <v>0.17</v>
      </c>
      <c r="AB2" s="11">
        <f>ROUND(歩行テーブル[[#This Row],[歩行_最大ケイデンス]],1)</f>
        <v>67.2</v>
      </c>
      <c r="AC2" s="14">
        <f>ROUND(歩行テーブル[[#This Row],[歩行_至適歩行速度]],2)</f>
        <v>0.15</v>
      </c>
      <c r="AD2" s="11">
        <f>ROUND(歩行テーブル[[#This Row],[歩行_至適ケイデンス]],1)</f>
        <v>72</v>
      </c>
      <c r="AE2" s="8" t="str">
        <f ca="1">IF(ROW()=2,"",OFFSET(歩行テーブル[[#This Row],[前回最大歩行速度]],-1,0))</f>
        <v/>
      </c>
      <c r="AF2" s="8" t="str">
        <f ca="1">IF(ROW()=2,"",OFFSET(歩行テーブル[[#This Row],[前回至適歩行速度]],-1,0))</f>
        <v/>
      </c>
    </row>
    <row r="3" spans="1:32" ht="20">
      <c r="A3" s="8" t="e">
        <v>#REF!</v>
      </c>
      <c r="B3" s="8" t="str">
        <f t="shared" si="0"/>
        <v>aaa</v>
      </c>
      <c r="C3" s="8">
        <v>20</v>
      </c>
      <c r="D3" s="8">
        <f ca="1">IF(ROW()=2,"",歩行テーブル[[#This Row],[日数]]-OFFSET(歩行テーブル[[#This Row],[日数]],-1,0))</f>
        <v>8</v>
      </c>
      <c r="E3" s="9">
        <f>IF(歩行テーブル[[#This Row],[歩行_10m最大時間]]="","",ROUND(10/歩行テーブル[[#This Row],[歩行_10m最大時間]],2))</f>
        <v>0.18</v>
      </c>
      <c r="F3" s="10">
        <f>IF(歩行テーブル[[#This Row],[歩行_10m最大時間]]*歩行テーブル[[#This Row],[歩行_10m最大歩数]]=0,"",ROUND(歩行テーブル[[#This Row],[歩行_10m最大歩数]]*60/歩行テーブル[[#This Row],[歩行_10m最大時間]],1))</f>
        <v>70.900000000000006</v>
      </c>
      <c r="G3" s="9">
        <f>IFERROR(ROUND(10/歩行テーブル[[#This Row],[歩行_10m至適時間]],2),"")</f>
        <v>0.17</v>
      </c>
      <c r="H3" s="10">
        <f>IF(歩行テーブル[[#This Row],[歩行_10m至適時間]]*歩行テーブル[[#This Row],[歩行_10m至適歩数]]=0,"",ROUND(歩行テーブル[[#This Row],[歩行_10m至適歩数]]*60/歩行テーブル[[#This Row],[歩行_10m至適時間]],1))</f>
        <v>78</v>
      </c>
      <c r="I3" s="11" t="str">
        <f>IF(歩行テーブル[[#This Row],[歩行_6分間歩行]]="","",歩行テーブル[[#This Row],[歩行_6分間歩行]]*1/100)</f>
        <v/>
      </c>
      <c r="J3" s="15"/>
      <c r="K3" s="15"/>
      <c r="L3" s="12">
        <v>45081</v>
      </c>
      <c r="M3" s="8">
        <v>2</v>
      </c>
      <c r="N3" s="10">
        <v>55</v>
      </c>
      <c r="O3" s="8">
        <v>65</v>
      </c>
      <c r="P3" s="8" t="s">
        <v>185</v>
      </c>
      <c r="Q3" s="8" t="s">
        <v>186</v>
      </c>
      <c r="R3" s="10">
        <v>60</v>
      </c>
      <c r="S3" s="8">
        <v>78</v>
      </c>
      <c r="T3" s="8" t="s">
        <v>185</v>
      </c>
      <c r="U3" s="8" t="s">
        <v>186</v>
      </c>
      <c r="V3" s="13"/>
      <c r="Y3" s="12">
        <f ca="1">IF(ROW()=2,"",OFFSET(歩行テーブル[[#This Row],[評価日]],-1,0))</f>
        <v>45073</v>
      </c>
      <c r="Z3" s="8">
        <f ca="1">IF(ROW()=2,"",OFFSET(歩行テーブル[[#This Row],[歩行_FAC]],-1,0))</f>
        <v>2</v>
      </c>
      <c r="AA3" s="14">
        <f>ROUND(歩行テーブル[[#This Row],[歩行_最大歩行速度]],2)</f>
        <v>0.18</v>
      </c>
      <c r="AB3" s="11">
        <f>ROUND(歩行テーブル[[#This Row],[歩行_最大ケイデンス]],1)</f>
        <v>70.900000000000006</v>
      </c>
      <c r="AC3" s="14">
        <f>ROUND(歩行テーブル[[#This Row],[歩行_至適歩行速度]],2)</f>
        <v>0.17</v>
      </c>
      <c r="AD3" s="11">
        <f>ROUND(歩行テーブル[[#This Row],[歩行_至適ケイデンス]],1)</f>
        <v>78</v>
      </c>
      <c r="AE3" s="8">
        <f ca="1">IF(ROW()=2,"",OFFSET(歩行テーブル[[#This Row],[前回最大歩行速度]],-1,0))</f>
        <v>0.17</v>
      </c>
      <c r="AF3" s="8">
        <f ca="1">IF(ROW()=2,"",OFFSET(歩行テーブル[[#This Row],[前回至適歩行速度]],-1,0))</f>
        <v>0.15</v>
      </c>
    </row>
    <row r="4" spans="1:32" ht="20">
      <c r="A4" s="8" t="e">
        <v>#REF!</v>
      </c>
      <c r="B4" s="8" t="str">
        <f t="shared" si="0"/>
        <v>aaa</v>
      </c>
      <c r="C4" s="8">
        <v>29</v>
      </c>
      <c r="D4" s="8">
        <f ca="1">IF(ROW()=2,"",歩行テーブル[[#This Row],[日数]]-OFFSET(歩行テーブル[[#This Row],[日数]],-1,0))</f>
        <v>9</v>
      </c>
      <c r="E4" s="9">
        <f>IF(歩行テーブル[[#This Row],[歩行_10m最大時間]]="","",ROUND(10/歩行テーブル[[#This Row],[歩行_10m最大時間]],2))</f>
        <v>0.24</v>
      </c>
      <c r="F4" s="10">
        <f>IF(歩行テーブル[[#This Row],[歩行_10m最大時間]]*歩行テーブル[[#This Row],[歩行_10m最大歩数]]=0,"",ROUND(歩行テーブル[[#This Row],[歩行_10m最大歩数]]*60/歩行テーブル[[#This Row],[歩行_10m最大時間]],1))</f>
        <v>64.3</v>
      </c>
      <c r="G4" s="9">
        <f>IFERROR(ROUND(10/歩行テーブル[[#This Row],[歩行_10m至適時間]],2),"")</f>
        <v>0.19</v>
      </c>
      <c r="H4" s="10">
        <f>IF(歩行テーブル[[#This Row],[歩行_10m至適時間]]*歩行テーブル[[#This Row],[歩行_10m至適歩数]]=0,"",ROUND(歩行テーブル[[#This Row],[歩行_10m至適歩数]]*60/歩行テーブル[[#This Row],[歩行_10m至適時間]],1))</f>
        <v>58.9</v>
      </c>
      <c r="I4" s="11" t="str">
        <f>IF(歩行テーブル[[#This Row],[歩行_6分間歩行]]="","",歩行テーブル[[#This Row],[歩行_6分間歩行]]*1/100)</f>
        <v/>
      </c>
      <c r="J4" s="15" t="s">
        <v>187</v>
      </c>
      <c r="K4" s="15"/>
      <c r="L4" s="12">
        <v>45090</v>
      </c>
      <c r="M4" s="8">
        <v>2</v>
      </c>
      <c r="N4" s="10">
        <v>42</v>
      </c>
      <c r="O4" s="8">
        <v>45</v>
      </c>
      <c r="P4" s="8" t="s">
        <v>188</v>
      </c>
      <c r="Q4" s="8" t="s">
        <v>186</v>
      </c>
      <c r="R4" s="10">
        <v>53</v>
      </c>
      <c r="S4" s="8">
        <v>52</v>
      </c>
      <c r="T4" s="8" t="s">
        <v>188</v>
      </c>
      <c r="U4" s="8" t="s">
        <v>186</v>
      </c>
      <c r="V4" s="13"/>
      <c r="Y4" s="12">
        <f ca="1">IF(ROW()=2,"",OFFSET(歩行テーブル[[#This Row],[評価日]],-1,0))</f>
        <v>45081</v>
      </c>
      <c r="Z4" s="8">
        <f ca="1">IF(ROW()=2,"",OFFSET(歩行テーブル[[#This Row],[歩行_FAC]],-1,0))</f>
        <v>2</v>
      </c>
      <c r="AA4" s="14">
        <f>ROUND(歩行テーブル[[#This Row],[歩行_最大歩行速度]],2)</f>
        <v>0.24</v>
      </c>
      <c r="AB4" s="11">
        <f>ROUND(歩行テーブル[[#This Row],[歩行_最大ケイデンス]],1)</f>
        <v>64.3</v>
      </c>
      <c r="AC4" s="14">
        <f>ROUND(歩行テーブル[[#This Row],[歩行_至適歩行速度]],2)</f>
        <v>0.19</v>
      </c>
      <c r="AD4" s="11">
        <f>ROUND(歩行テーブル[[#This Row],[歩行_至適ケイデンス]],1)</f>
        <v>58.9</v>
      </c>
      <c r="AE4" s="8">
        <f ca="1">IF(ROW()=2,"",OFFSET(歩行テーブル[[#This Row],[前回最大歩行速度]],-1,0))</f>
        <v>0.18</v>
      </c>
      <c r="AF4" s="8">
        <f ca="1">IF(ROW()=2,"",OFFSET(歩行テーブル[[#This Row],[前回至適歩行速度]],-1,0))</f>
        <v>0.17</v>
      </c>
    </row>
    <row r="5" spans="1:32" ht="20">
      <c r="A5" s="8" t="e">
        <v>#REF!</v>
      </c>
      <c r="B5" s="8" t="str">
        <f t="shared" si="0"/>
        <v>aaa</v>
      </c>
      <c r="C5" s="8">
        <v>38</v>
      </c>
      <c r="D5" s="8">
        <f ca="1">IF(ROW()=2,"",歩行テーブル[[#This Row],[日数]]-OFFSET(歩行テーブル[[#This Row],[日数]],-1,0))</f>
        <v>9</v>
      </c>
      <c r="E5" s="9">
        <f>IF(歩行テーブル[[#This Row],[歩行_10m最大時間]]="","",ROUND(10/歩行テーブル[[#This Row],[歩行_10m最大時間]],2))</f>
        <v>0.33</v>
      </c>
      <c r="F5" s="10">
        <f>IF(歩行テーブル[[#This Row],[歩行_10m最大時間]]*歩行テーブル[[#This Row],[歩行_10m最大歩数]]=0,"",ROUND(歩行テーブル[[#This Row],[歩行_10m最大歩数]]*60/歩行テーブル[[#This Row],[歩行_10m最大時間]],1))</f>
        <v>80</v>
      </c>
      <c r="G5" s="9">
        <f>IFERROR(ROUND(10/歩行テーブル[[#This Row],[歩行_10m至適時間]],2),"")</f>
        <v>0.25</v>
      </c>
      <c r="H5" s="10">
        <f>IF(歩行テーブル[[#This Row],[歩行_10m至適時間]]*歩行テーブル[[#This Row],[歩行_10m至適歩数]]=0,"",ROUND(歩行テーブル[[#This Row],[歩行_10m至適歩数]]*60/歩行テーブル[[#This Row],[歩行_10m至適時間]],1))</f>
        <v>78</v>
      </c>
      <c r="I5" s="11">
        <f>IF(歩行テーブル[[#This Row],[歩行_6分間歩行]]="","",歩行テーブル[[#This Row],[歩行_6分間歩行]]*1/100)</f>
        <v>1.6</v>
      </c>
      <c r="K5" s="8" t="s">
        <v>189</v>
      </c>
      <c r="L5" s="12">
        <v>45099</v>
      </c>
      <c r="M5" s="8">
        <v>3</v>
      </c>
      <c r="N5" s="10">
        <v>30</v>
      </c>
      <c r="O5" s="8">
        <v>40</v>
      </c>
      <c r="P5" s="8" t="s">
        <v>188</v>
      </c>
      <c r="Q5" s="8" t="s">
        <v>190</v>
      </c>
      <c r="R5" s="10">
        <v>40</v>
      </c>
      <c r="S5" s="8">
        <v>52</v>
      </c>
      <c r="T5" s="8" t="s">
        <v>188</v>
      </c>
      <c r="U5" s="8" t="s">
        <v>190</v>
      </c>
      <c r="V5" s="13">
        <v>160</v>
      </c>
      <c r="W5" s="8" t="s">
        <v>191</v>
      </c>
      <c r="Y5" s="12">
        <f ca="1">IF(ROW()=2,"",OFFSET(歩行テーブル[[#This Row],[評価日]],-1,0))</f>
        <v>45090</v>
      </c>
      <c r="Z5" s="8">
        <f ca="1">IF(ROW()=2,"",OFFSET(歩行テーブル[[#This Row],[歩行_FAC]],-1,0))</f>
        <v>2</v>
      </c>
      <c r="AA5" s="14">
        <f>ROUND(歩行テーブル[[#This Row],[歩行_最大歩行速度]],2)</f>
        <v>0.33</v>
      </c>
      <c r="AB5" s="11">
        <f>ROUND(歩行テーブル[[#This Row],[歩行_最大ケイデンス]],1)</f>
        <v>80</v>
      </c>
      <c r="AC5" s="14">
        <f>ROUND(歩行テーブル[[#This Row],[歩行_至適歩行速度]],2)</f>
        <v>0.25</v>
      </c>
      <c r="AD5" s="11">
        <f>ROUND(歩行テーブル[[#This Row],[歩行_至適ケイデンス]],1)</f>
        <v>78</v>
      </c>
      <c r="AE5" s="8">
        <f ca="1">IF(ROW()=2,"",OFFSET(歩行テーブル[[#This Row],[前回最大歩行速度]],-1,0))</f>
        <v>0.24</v>
      </c>
      <c r="AF5" s="8">
        <f ca="1">IF(ROW()=2,"",OFFSET(歩行テーブル[[#This Row],[前回至適歩行速度]],-1,0))</f>
        <v>0.19</v>
      </c>
    </row>
    <row r="6" spans="1:32" ht="20">
      <c r="A6" s="8" t="e">
        <v>#REF!</v>
      </c>
      <c r="B6" s="8" t="str">
        <f t="shared" si="0"/>
        <v>aaa</v>
      </c>
      <c r="C6" s="8">
        <v>70</v>
      </c>
      <c r="D6" s="8">
        <f ca="1">IF(ROW()=2,"",歩行テーブル[[#This Row],[日数]]-OFFSET(歩行テーブル[[#This Row],[日数]],-1,0))</f>
        <v>32</v>
      </c>
      <c r="E6" s="9">
        <f>IF(歩行テーブル[[#This Row],[歩行_10m最大時間]]="","",ROUND(10/歩行テーブル[[#This Row],[歩行_10m最大時間]],2))</f>
        <v>0.5</v>
      </c>
      <c r="F6" s="10">
        <f>IF(歩行テーブル[[#This Row],[歩行_10m最大時間]]*歩行テーブル[[#This Row],[歩行_10m最大歩数]]=0,"",ROUND(歩行テーブル[[#This Row],[歩行_10m最大歩数]]*60/歩行テーブル[[#This Row],[歩行_10m最大時間]],1))</f>
        <v>96</v>
      </c>
      <c r="G6" s="9">
        <f>IFERROR(ROUND(10/歩行テーブル[[#This Row],[歩行_10m至適時間]],2),"")</f>
        <v>0.28999999999999998</v>
      </c>
      <c r="H6" s="10">
        <f>IF(歩行テーブル[[#This Row],[歩行_10m至適時間]]*歩行テーブル[[#This Row],[歩行_10m至適歩数]]=0,"",ROUND(歩行テーブル[[#This Row],[歩行_10m至適歩数]]*60/歩行テーブル[[#This Row],[歩行_10m至適時間]],1))</f>
        <v>68.599999999999994</v>
      </c>
      <c r="I6" s="11">
        <f>IF(歩行テーブル[[#This Row],[歩行_6分間歩行]]="","",歩行テーブル[[#This Row],[歩行_6分間歩行]]*1/100)</f>
        <v>2</v>
      </c>
      <c r="K6" s="8" t="s">
        <v>192</v>
      </c>
      <c r="L6" s="12">
        <v>45131</v>
      </c>
      <c r="M6" s="8">
        <v>4</v>
      </c>
      <c r="N6" s="10">
        <v>20</v>
      </c>
      <c r="O6" s="8">
        <v>32</v>
      </c>
      <c r="P6" s="8" t="s">
        <v>188</v>
      </c>
      <c r="Q6" s="8" t="s">
        <v>190</v>
      </c>
      <c r="R6" s="10">
        <v>35</v>
      </c>
      <c r="S6" s="8">
        <v>40</v>
      </c>
      <c r="T6" s="8" t="s">
        <v>188</v>
      </c>
      <c r="U6" s="8" t="s">
        <v>190</v>
      </c>
      <c r="V6" s="13">
        <v>200</v>
      </c>
      <c r="W6" s="8" t="s">
        <v>193</v>
      </c>
      <c r="Y6" s="12">
        <f ca="1">IF(ROW()=2,"",OFFSET(歩行テーブル[[#This Row],[評価日]],-1,0))</f>
        <v>45099</v>
      </c>
      <c r="Z6" s="8">
        <f ca="1">IF(ROW()=2,"",OFFSET(歩行テーブル[[#This Row],[歩行_FAC]],-1,0))</f>
        <v>3</v>
      </c>
      <c r="AA6" s="14">
        <f>ROUND(歩行テーブル[[#This Row],[歩行_最大歩行速度]],2)</f>
        <v>0.5</v>
      </c>
      <c r="AB6" s="11">
        <f>ROUND(歩行テーブル[[#This Row],[歩行_最大ケイデンス]],1)</f>
        <v>96</v>
      </c>
      <c r="AC6" s="14">
        <f>ROUND(歩行テーブル[[#This Row],[歩行_至適歩行速度]],2)</f>
        <v>0.28999999999999998</v>
      </c>
      <c r="AD6" s="11">
        <f>ROUND(歩行テーブル[[#This Row],[歩行_至適ケイデンス]],1)</f>
        <v>68.599999999999994</v>
      </c>
      <c r="AE6" s="8">
        <f ca="1">IF(ROW()=2,"",OFFSET(歩行テーブル[[#This Row],[前回最大歩行速度]],-1,0))</f>
        <v>0.33</v>
      </c>
      <c r="AF6" s="8">
        <f ca="1">IF(ROW()=2,"",OFFSET(歩行テーブル[[#This Row],[前回至適歩行速度]],-1,0))</f>
        <v>0.25</v>
      </c>
    </row>
  </sheetData>
  <phoneticPr fontId="3"/>
  <dataValidations count="12">
    <dataValidation allowBlank="1" showInputMessage="1" showErrorMessage="1" promptTitle="目安" prompt="FAC2 : 141.8m_x000a_FAC3 : 224.5m_x000a_FAC4 : 352.6m_x000a_FAC5 : 448.8m_x000a__x000a_MCID ; 71m" sqref="V2:V6" xr:uid="{5080327D-D057-5E4D-ACFF-C22660E4A832}"/>
    <dataValidation type="list" allowBlank="1" showInputMessage="1" showErrorMessage="1" sqref="Q2:Q6 U2:U6" xr:uid="{066A7E3F-B9D0-2741-8B2B-502279D717D4}">
      <formula1>"あり,なし"</formula1>
    </dataValidation>
    <dataValidation type="list" allowBlank="1" showInputMessage="1" prompt="なしなら「なし」を選択。使用した場合は自由記載。セルからはみ出してもセル内改行しても問題なし" sqref="P2:P6 T2:T6" xr:uid="{9409597B-78D8-6146-B8C7-9E632C5E43F1}">
      <formula1>"なし"</formula1>
    </dataValidation>
    <dataValidation allowBlank="1" showInputMessage="1" showErrorMessage="1" prompt="秒で入力" sqref="R2:R6 N2:N6" xr:uid="{FF929530-8ABF-5046-A366-1B5B5F549F8B}"/>
    <dataValidation type="list" allowBlank="1" showInputMessage="1" showErrorMessage="1" promptTitle="歩行のデュアルタスクの評価（自立判断にも利用可）" prompt="・FAC3以上でｺﾐｭﾆｹｰｼｮﾝ可能であれば評価可能_x000a_＜方法＞_x000a_歩行中に①朝食の内容②現在服薬している薬について質問_x000a_＜判定基準＞_x000a_歩行継続：それぞれ立ち止まらずに返答（内容の正誤は問わず）_x000a_歩行不可：どちらかの質問で立ち止まる、返答できず歩き続けてしまう_x000a__x000a_※FAC3だと歩行自立判断ができます。詳細は歩行の予測タブにて。" sqref="W6" xr:uid="{5600D729-10E7-0D4A-9A8E-74D4C0F42100}">
      <formula1>"歩行継続,歩行不可,FAC2以下,失語で実施不可"</formula1>
    </dataValidation>
    <dataValidation allowBlank="1" showInputMessage="1" showErrorMessage="1" prompt="セルに入りきれなくてもセル内で改行しても問題ありません" sqref="X2:X6" xr:uid="{72FCDADF-D37F-9348-BAF9-A44E56C75ADC}"/>
    <dataValidation type="list" allowBlank="1" showInputMessage="1" showErrorMessage="1" prompt="FAC2以上なら10m歩行も計測_x000a_FAC3以上なら6分間歩行も計測" sqref="M2:M6" xr:uid="{3F16DE6C-3413-E54C-9951-B2A7A0B0B1F5}">
      <formula1>"0,1,2,3,4,5"</formula1>
    </dataValidation>
    <dataValidation allowBlank="1" showInputMessage="1" showErrorMessage="1" promptTitle="目安" prompt="屋内歩行レベル：_x000a_0.5±0.3m/s_x000a_地域歩行制限大：_x000a_0.9±0.3m/s_x000a_制限小：_x000a_1.0±0.3m/s_x000a_制限な：_x000a_1.2±0.3m/s_x000a__x000a_MCID：0.16m/s" sqref="E2:E6" xr:uid="{51F47DBF-3CAA-EF4E-9087-A469E4B8024B}"/>
    <dataValidation allowBlank="1" showInputMessage="1" showErrorMessage="1" promptTitle="目安" prompt="屋内歩行レベル：_x000a_0.4±0.3m/s_x000a__x000a_地域歩行制限大：_x000a_0.7±0.3m/s_x000a__x000a_制限小：_x000a_0.8±0.2m/s_x000a__x000a_制限な：_x000a_0.9±0.2m/s" sqref="G2:G6" xr:uid="{88F8FA3D-0611-264B-BF2E-3A9F70A63786}"/>
    <dataValidation type="list" allowBlank="1" showInputMessage="1" showErrorMessage="1" promptTitle="ｶﾙﾃの評価記載に使います" prompt="ここを選んでおくと「個人情報シート」でコピーボタンを押すとカルテに記載しやすい形でコピーできます" sqref="K2:K6" xr:uid="{E09E3455-F769-EA44-B70D-C25FADC22815}">
      <formula1>"入院時,回復期入棟時,退院時,4月,5月,6月,7月,8月,9月,10月,11月,12月,1月,2月,3月"</formula1>
    </dataValidation>
    <dataValidation type="list" allowBlank="1" showInputMessage="1" showErrorMessage="1" promptTitle="歩行のデュアルタスクの評価（自立判断にも利用可）　　　　　　　." prompt="・FAC3以上でｺﾐｭﾆｹｰｼｮﾝ可能であれば評価可能_x000a_＜方法＞_x000a_歩行中に①今朝の朝食の内容②現在服薬している薬について質問_x000a_＜判定基準＞_x000a_歩行継続：それぞれ立ち止まらずに返答（内容の正誤は問わず）_x000a_歩行不可：どちらかの質問で立ち止まる、返答できず歩き続けてしまう（会話できる余裕がない）_x000a__x000a_※FAC3だと歩行自立判断ができます。詳細は歩行の予測タブにて。" sqref="W2:W5" xr:uid="{16225629-0735-2B43-9561-50D72B3A6591}">
      <formula1>"歩行継続,歩行不可,FAC2以下,失語で実施不可"</formula1>
    </dataValidation>
    <dataValidation type="list" allowBlank="1" showInputMessage="1" showErrorMessage="1" prompt="30,60,90,120,150,180日のﾀｲﾐﾝｸﾞで行なった評価はここに記載して下さい" sqref="J2:J6" xr:uid="{C612BD87-40C0-AE43-9135-AFB34AE83409}">
      <formula1>"30日,60日,90日,120日,150日,180日,270日, 365日"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6755-AF11-6C48-A1D6-F067886D5496}">
  <dimension ref="A1:T90"/>
  <sheetViews>
    <sheetView topLeftCell="A2" workbookViewId="0">
      <selection activeCell="E7" sqref="E7"/>
    </sheetView>
  </sheetViews>
  <sheetFormatPr baseColWidth="10" defaultRowHeight="20"/>
  <cols>
    <col min="18" max="18" width="11.5703125" customWidth="1"/>
  </cols>
  <sheetData>
    <row r="1" spans="1:20">
      <c r="A1" t="s">
        <v>7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6</v>
      </c>
      <c r="R1" t="s">
        <v>259</v>
      </c>
      <c r="S1" t="s">
        <v>0</v>
      </c>
      <c r="T1" t="s">
        <v>1</v>
      </c>
    </row>
    <row r="2" spans="1:20">
      <c r="A2">
        <v>1</v>
      </c>
      <c r="B2" t="s">
        <v>18</v>
      </c>
      <c r="C2">
        <v>43951</v>
      </c>
      <c r="D2">
        <v>72</v>
      </c>
      <c r="E2">
        <v>0</v>
      </c>
      <c r="F2" t="s">
        <v>194</v>
      </c>
      <c r="G2" t="s">
        <v>195</v>
      </c>
      <c r="H2" s="16">
        <v>43935</v>
      </c>
      <c r="I2" s="16">
        <v>43955</v>
      </c>
      <c r="J2">
        <v>2</v>
      </c>
      <c r="K2">
        <v>2</v>
      </c>
      <c r="L2">
        <v>2</v>
      </c>
      <c r="M2">
        <v>2</v>
      </c>
      <c r="N2">
        <v>2</v>
      </c>
      <c r="O2">
        <v>3</v>
      </c>
      <c r="P2">
        <v>4</v>
      </c>
      <c r="Q2">
        <v>1</v>
      </c>
      <c r="R2" t="s">
        <v>196</v>
      </c>
      <c r="S2">
        <f>SUM(テーブル3[[#This Row],[testA_1]:[testA_4]])</f>
        <v>8</v>
      </c>
      <c r="T2">
        <f>SUM(テーブル3[[#This Row],[testB_1]:[testB_3]])</f>
        <v>9</v>
      </c>
    </row>
    <row r="3" spans="1:20">
      <c r="A3">
        <v>2</v>
      </c>
      <c r="B3" t="s">
        <v>20</v>
      </c>
      <c r="C3">
        <v>43952</v>
      </c>
      <c r="D3">
        <v>74</v>
      </c>
      <c r="E3">
        <v>1</v>
      </c>
      <c r="F3" t="s">
        <v>197</v>
      </c>
      <c r="G3" t="s">
        <v>195</v>
      </c>
      <c r="H3" s="16">
        <v>43925</v>
      </c>
      <c r="I3" s="16">
        <v>43956</v>
      </c>
      <c r="J3">
        <v>3</v>
      </c>
      <c r="K3">
        <v>4</v>
      </c>
      <c r="L3">
        <v>2</v>
      </c>
      <c r="M3">
        <v>3</v>
      </c>
      <c r="N3">
        <v>1</v>
      </c>
      <c r="O3">
        <v>1</v>
      </c>
      <c r="P3">
        <v>3</v>
      </c>
      <c r="Q3">
        <v>1</v>
      </c>
      <c r="R3" t="s">
        <v>198</v>
      </c>
      <c r="S3">
        <f>SUM(テーブル3[[#This Row],[testA_1]:[testA_4]])</f>
        <v>12</v>
      </c>
      <c r="T3">
        <f>SUM(テーブル3[[#This Row],[testB_1]:[testB_3]])</f>
        <v>5</v>
      </c>
    </row>
    <row r="4" spans="1:20">
      <c r="A4">
        <v>4</v>
      </c>
      <c r="B4" t="s">
        <v>22</v>
      </c>
      <c r="C4">
        <v>43958</v>
      </c>
      <c r="D4">
        <v>73</v>
      </c>
      <c r="E4">
        <v>1</v>
      </c>
      <c r="F4" t="s">
        <v>199</v>
      </c>
      <c r="G4" t="s">
        <v>200</v>
      </c>
      <c r="H4" s="16">
        <v>43934</v>
      </c>
      <c r="I4" s="16">
        <v>43962</v>
      </c>
      <c r="J4">
        <v>1</v>
      </c>
      <c r="K4">
        <v>2</v>
      </c>
      <c r="L4">
        <v>1</v>
      </c>
      <c r="M4">
        <v>3</v>
      </c>
      <c r="N4">
        <v>2</v>
      </c>
      <c r="O4">
        <v>1</v>
      </c>
      <c r="P4">
        <v>2</v>
      </c>
      <c r="Q4">
        <v>1</v>
      </c>
      <c r="R4" t="s">
        <v>198</v>
      </c>
      <c r="S4">
        <f>SUM(テーブル3[[#This Row],[testA_1]:[testA_4]])</f>
        <v>7</v>
      </c>
      <c r="T4">
        <f>SUM(テーブル3[[#This Row],[testB_1]:[testB_3]])</f>
        <v>5</v>
      </c>
    </row>
    <row r="5" spans="1:20">
      <c r="A5">
        <v>6</v>
      </c>
      <c r="B5" t="s">
        <v>24</v>
      </c>
      <c r="C5">
        <v>43960</v>
      </c>
      <c r="D5">
        <v>75</v>
      </c>
      <c r="E5">
        <v>1</v>
      </c>
      <c r="F5" t="s">
        <v>201</v>
      </c>
      <c r="G5" t="s">
        <v>195</v>
      </c>
      <c r="H5" s="16">
        <v>43859</v>
      </c>
      <c r="I5" s="16">
        <v>43964</v>
      </c>
      <c r="J5">
        <v>1</v>
      </c>
      <c r="K5">
        <v>3</v>
      </c>
      <c r="L5">
        <v>3</v>
      </c>
      <c r="M5">
        <v>3</v>
      </c>
      <c r="N5">
        <v>1</v>
      </c>
      <c r="O5">
        <v>3</v>
      </c>
      <c r="P5">
        <v>3</v>
      </c>
      <c r="Q5">
        <v>3</v>
      </c>
      <c r="R5" t="s">
        <v>196</v>
      </c>
      <c r="S5">
        <f>SUM(テーブル3[[#This Row],[testA_1]:[testA_4]])</f>
        <v>10</v>
      </c>
      <c r="T5">
        <f>SUM(テーブル3[[#This Row],[testB_1]:[testB_3]])</f>
        <v>7</v>
      </c>
    </row>
    <row r="6" spans="1:20">
      <c r="A6">
        <v>9</v>
      </c>
      <c r="B6" t="s">
        <v>27</v>
      </c>
      <c r="C6">
        <v>43965</v>
      </c>
      <c r="D6">
        <v>52</v>
      </c>
      <c r="E6">
        <v>1</v>
      </c>
      <c r="F6" t="s">
        <v>202</v>
      </c>
      <c r="G6" t="s">
        <v>195</v>
      </c>
      <c r="H6" s="16">
        <v>43956</v>
      </c>
      <c r="I6" s="16">
        <v>43969</v>
      </c>
      <c r="J6">
        <v>1</v>
      </c>
      <c r="K6">
        <v>1</v>
      </c>
      <c r="L6">
        <v>2</v>
      </c>
      <c r="M6">
        <v>2</v>
      </c>
      <c r="N6">
        <v>2</v>
      </c>
      <c r="O6">
        <v>1</v>
      </c>
      <c r="P6">
        <v>3</v>
      </c>
      <c r="Q6">
        <v>3</v>
      </c>
      <c r="R6" t="s">
        <v>198</v>
      </c>
      <c r="S6">
        <f>SUM(テーブル3[[#This Row],[testA_1]:[testA_4]])</f>
        <v>6</v>
      </c>
      <c r="T6">
        <f>SUM(テーブル3[[#This Row],[testB_1]:[testB_3]])</f>
        <v>6</v>
      </c>
    </row>
    <row r="7" spans="1:20">
      <c r="A7">
        <v>10</v>
      </c>
      <c r="B7" t="s">
        <v>28</v>
      </c>
      <c r="C7">
        <v>43965</v>
      </c>
      <c r="D7">
        <v>99</v>
      </c>
      <c r="E7">
        <v>1</v>
      </c>
      <c r="F7" t="s">
        <v>203</v>
      </c>
      <c r="G7" t="s">
        <v>195</v>
      </c>
      <c r="H7" s="16">
        <v>43945</v>
      </c>
      <c r="I7" s="16">
        <v>43969</v>
      </c>
      <c r="J7">
        <v>2</v>
      </c>
      <c r="K7">
        <v>1</v>
      </c>
      <c r="L7">
        <v>2</v>
      </c>
      <c r="M7">
        <v>2</v>
      </c>
      <c r="N7">
        <v>4</v>
      </c>
      <c r="O7">
        <v>4</v>
      </c>
      <c r="P7">
        <v>3</v>
      </c>
      <c r="Q7">
        <v>0</v>
      </c>
      <c r="R7" t="s">
        <v>198</v>
      </c>
      <c r="S7">
        <f>SUM(テーブル3[[#This Row],[testA_1]:[testA_4]])</f>
        <v>7</v>
      </c>
      <c r="T7">
        <f>SUM(テーブル3[[#This Row],[testB_1]:[testB_3]])</f>
        <v>11</v>
      </c>
    </row>
    <row r="8" spans="1:20">
      <c r="A8">
        <v>13</v>
      </c>
      <c r="B8" t="s">
        <v>31</v>
      </c>
      <c r="C8">
        <v>43966</v>
      </c>
      <c r="D8">
        <v>86</v>
      </c>
      <c r="E8">
        <v>0</v>
      </c>
      <c r="F8" t="s">
        <v>204</v>
      </c>
      <c r="G8" t="s">
        <v>195</v>
      </c>
      <c r="H8" s="16">
        <v>43959</v>
      </c>
      <c r="I8" s="16">
        <v>43970</v>
      </c>
      <c r="J8">
        <v>2</v>
      </c>
      <c r="K8">
        <v>4</v>
      </c>
      <c r="L8">
        <v>3</v>
      </c>
      <c r="M8">
        <v>1</v>
      </c>
      <c r="N8">
        <v>1</v>
      </c>
      <c r="O8">
        <v>3</v>
      </c>
      <c r="P8">
        <v>1</v>
      </c>
      <c r="Q8">
        <v>2</v>
      </c>
      <c r="R8" t="s">
        <v>196</v>
      </c>
      <c r="S8">
        <f>SUM(テーブル3[[#This Row],[testA_1]:[testA_4]])</f>
        <v>10</v>
      </c>
      <c r="T8">
        <f>SUM(テーブル3[[#This Row],[testB_1]:[testB_3]])</f>
        <v>5</v>
      </c>
    </row>
    <row r="9" spans="1:20">
      <c r="A9">
        <v>16</v>
      </c>
      <c r="B9" t="s">
        <v>33</v>
      </c>
      <c r="C9">
        <v>43964</v>
      </c>
      <c r="D9">
        <v>55</v>
      </c>
      <c r="E9">
        <v>1</v>
      </c>
      <c r="F9" t="s">
        <v>205</v>
      </c>
      <c r="G9" t="s">
        <v>195</v>
      </c>
      <c r="H9" s="16">
        <v>43966</v>
      </c>
      <c r="I9" s="16">
        <v>43968</v>
      </c>
      <c r="J9">
        <v>3</v>
      </c>
      <c r="K9">
        <v>3</v>
      </c>
      <c r="L9">
        <v>1</v>
      </c>
      <c r="M9">
        <v>1</v>
      </c>
      <c r="N9">
        <v>3</v>
      </c>
      <c r="O9">
        <v>3</v>
      </c>
      <c r="P9">
        <v>1</v>
      </c>
      <c r="Q9">
        <v>1</v>
      </c>
      <c r="R9" t="s">
        <v>198</v>
      </c>
      <c r="S9">
        <f>SUM(テーブル3[[#This Row],[testA_1]:[testA_4]])</f>
        <v>8</v>
      </c>
      <c r="T9">
        <f>SUM(テーブル3[[#This Row],[testB_1]:[testB_3]])</f>
        <v>7</v>
      </c>
    </row>
    <row r="10" spans="1:20">
      <c r="A10">
        <v>17</v>
      </c>
      <c r="B10" t="s">
        <v>34</v>
      </c>
      <c r="C10">
        <v>43969</v>
      </c>
      <c r="D10">
        <v>76</v>
      </c>
      <c r="E10">
        <v>0</v>
      </c>
      <c r="F10" t="s">
        <v>206</v>
      </c>
      <c r="G10" t="s">
        <v>200</v>
      </c>
      <c r="H10" s="16">
        <v>43952</v>
      </c>
      <c r="I10" s="16">
        <v>43973</v>
      </c>
      <c r="J10">
        <v>4</v>
      </c>
      <c r="K10">
        <v>2</v>
      </c>
      <c r="L10">
        <v>1</v>
      </c>
      <c r="M10">
        <v>2</v>
      </c>
      <c r="N10">
        <v>2</v>
      </c>
      <c r="O10">
        <v>3</v>
      </c>
      <c r="P10">
        <v>4</v>
      </c>
      <c r="Q10">
        <v>0</v>
      </c>
      <c r="R10" t="s">
        <v>198</v>
      </c>
      <c r="S10">
        <f>SUM(テーブル3[[#This Row],[testA_1]:[testA_4]])</f>
        <v>9</v>
      </c>
      <c r="T10">
        <f>SUM(テーブル3[[#This Row],[testB_1]:[testB_3]])</f>
        <v>9</v>
      </c>
    </row>
    <row r="11" spans="1:20">
      <c r="A11">
        <v>20</v>
      </c>
      <c r="B11" t="s">
        <v>37</v>
      </c>
      <c r="C11">
        <v>43970</v>
      </c>
      <c r="D11">
        <v>63</v>
      </c>
      <c r="E11">
        <v>1</v>
      </c>
      <c r="F11" t="s">
        <v>207</v>
      </c>
      <c r="G11" t="s">
        <v>195</v>
      </c>
      <c r="H11" s="16">
        <v>43970</v>
      </c>
      <c r="I11" s="16">
        <v>43974</v>
      </c>
      <c r="J11">
        <v>2</v>
      </c>
      <c r="K11">
        <v>3</v>
      </c>
      <c r="L11">
        <v>4</v>
      </c>
      <c r="M11">
        <v>2</v>
      </c>
      <c r="N11">
        <v>3</v>
      </c>
      <c r="O11">
        <v>3</v>
      </c>
      <c r="P11">
        <v>4</v>
      </c>
      <c r="Q11">
        <v>3</v>
      </c>
      <c r="R11" t="s">
        <v>196</v>
      </c>
      <c r="S11">
        <f>SUM(テーブル3[[#This Row],[testA_1]:[testA_4]])</f>
        <v>11</v>
      </c>
      <c r="T11">
        <f>SUM(テーブル3[[#This Row],[testB_1]:[testB_3]])</f>
        <v>10</v>
      </c>
    </row>
    <row r="12" spans="1:20">
      <c r="A12">
        <v>21</v>
      </c>
      <c r="B12" t="s">
        <v>38</v>
      </c>
      <c r="C12">
        <v>43971</v>
      </c>
      <c r="D12">
        <v>88</v>
      </c>
      <c r="E12">
        <v>1</v>
      </c>
      <c r="F12" t="s">
        <v>208</v>
      </c>
      <c r="G12" t="s">
        <v>195</v>
      </c>
      <c r="H12" s="16">
        <v>43954</v>
      </c>
      <c r="I12" s="16">
        <v>43974</v>
      </c>
      <c r="J12">
        <v>2</v>
      </c>
      <c r="K12">
        <v>1</v>
      </c>
      <c r="L12">
        <v>0</v>
      </c>
      <c r="M12">
        <v>2</v>
      </c>
      <c r="N12">
        <v>0</v>
      </c>
      <c r="O12">
        <v>2</v>
      </c>
      <c r="P12">
        <v>4</v>
      </c>
      <c r="Q12">
        <v>1</v>
      </c>
      <c r="R12" t="s">
        <v>198</v>
      </c>
      <c r="S12">
        <f>SUM(テーブル3[[#This Row],[testA_1]:[testA_4]])</f>
        <v>5</v>
      </c>
      <c r="T12">
        <f>SUM(テーブル3[[#This Row],[testB_1]:[testB_3]])</f>
        <v>6</v>
      </c>
    </row>
    <row r="13" spans="1:20">
      <c r="A13">
        <v>23</v>
      </c>
      <c r="B13" t="s">
        <v>40</v>
      </c>
      <c r="C13">
        <v>43972</v>
      </c>
      <c r="D13">
        <v>66</v>
      </c>
      <c r="E13">
        <v>1</v>
      </c>
      <c r="F13" t="s">
        <v>203</v>
      </c>
      <c r="G13" t="s">
        <v>195</v>
      </c>
      <c r="H13" s="16">
        <v>43957</v>
      </c>
      <c r="I13" s="16">
        <v>43978</v>
      </c>
      <c r="J13">
        <v>0</v>
      </c>
      <c r="K13">
        <v>4</v>
      </c>
      <c r="L13">
        <v>3</v>
      </c>
      <c r="M13">
        <v>2</v>
      </c>
      <c r="N13">
        <v>0</v>
      </c>
      <c r="O13">
        <v>3</v>
      </c>
      <c r="P13">
        <v>1</v>
      </c>
      <c r="Q13">
        <v>2</v>
      </c>
      <c r="R13" t="s">
        <v>198</v>
      </c>
      <c r="S13">
        <f>SUM(テーブル3[[#This Row],[testA_1]:[testA_4]])</f>
        <v>9</v>
      </c>
      <c r="T13">
        <f>SUM(テーブル3[[#This Row],[testB_1]:[testB_3]])</f>
        <v>4</v>
      </c>
    </row>
    <row r="14" spans="1:20">
      <c r="A14">
        <v>24</v>
      </c>
      <c r="B14" t="s">
        <v>41</v>
      </c>
      <c r="C14">
        <v>43972</v>
      </c>
      <c r="D14">
        <v>83</v>
      </c>
      <c r="E14">
        <v>0</v>
      </c>
      <c r="F14" t="s">
        <v>209</v>
      </c>
      <c r="G14" t="s">
        <v>195</v>
      </c>
      <c r="H14" s="16">
        <v>43935</v>
      </c>
      <c r="I14" s="16">
        <v>43979</v>
      </c>
      <c r="J14">
        <v>1</v>
      </c>
      <c r="K14">
        <v>0</v>
      </c>
      <c r="L14">
        <v>0</v>
      </c>
      <c r="M14">
        <v>3</v>
      </c>
      <c r="N14">
        <v>3</v>
      </c>
      <c r="O14">
        <v>2</v>
      </c>
      <c r="P14">
        <v>1</v>
      </c>
      <c r="Q14">
        <v>2</v>
      </c>
      <c r="R14" t="s">
        <v>198</v>
      </c>
      <c r="S14">
        <f>SUM(テーブル3[[#This Row],[testA_1]:[testA_4]])</f>
        <v>4</v>
      </c>
      <c r="T14">
        <f>SUM(テーブル3[[#This Row],[testB_1]:[testB_3]])</f>
        <v>6</v>
      </c>
    </row>
    <row r="15" spans="1:20">
      <c r="A15">
        <v>25</v>
      </c>
      <c r="B15" t="s">
        <v>42</v>
      </c>
      <c r="C15">
        <v>43973</v>
      </c>
      <c r="D15">
        <v>67</v>
      </c>
      <c r="E15">
        <v>0</v>
      </c>
      <c r="F15" t="s">
        <v>203</v>
      </c>
      <c r="G15" t="s">
        <v>195</v>
      </c>
      <c r="H15" s="16">
        <v>43940</v>
      </c>
      <c r="I15" s="16">
        <v>43980</v>
      </c>
      <c r="J15">
        <v>4</v>
      </c>
      <c r="K15">
        <v>2</v>
      </c>
      <c r="L15">
        <v>0</v>
      </c>
      <c r="M15">
        <v>2</v>
      </c>
      <c r="N15">
        <v>1</v>
      </c>
      <c r="O15">
        <v>0</v>
      </c>
      <c r="P15">
        <v>1</v>
      </c>
      <c r="Q15">
        <v>0</v>
      </c>
      <c r="R15" t="s">
        <v>198</v>
      </c>
      <c r="S15">
        <f>SUM(テーブル3[[#This Row],[testA_1]:[testA_4]])</f>
        <v>8</v>
      </c>
      <c r="T15">
        <f>SUM(テーブル3[[#This Row],[testB_1]:[testB_3]])</f>
        <v>2</v>
      </c>
    </row>
    <row r="16" spans="1:20">
      <c r="A16">
        <v>26</v>
      </c>
      <c r="B16" t="s">
        <v>43</v>
      </c>
      <c r="C16">
        <v>43973</v>
      </c>
      <c r="D16">
        <v>75</v>
      </c>
      <c r="E16">
        <v>0</v>
      </c>
      <c r="F16" t="s">
        <v>210</v>
      </c>
      <c r="G16" t="s">
        <v>195</v>
      </c>
      <c r="H16" s="16">
        <v>43947</v>
      </c>
      <c r="I16" s="16">
        <v>43980</v>
      </c>
      <c r="J16">
        <v>2</v>
      </c>
      <c r="K16">
        <v>2</v>
      </c>
      <c r="L16">
        <v>1</v>
      </c>
      <c r="M16">
        <v>4</v>
      </c>
      <c r="N16">
        <v>4</v>
      </c>
      <c r="O16">
        <v>0</v>
      </c>
      <c r="P16">
        <v>3</v>
      </c>
      <c r="Q16">
        <v>1</v>
      </c>
      <c r="R16" t="s">
        <v>198</v>
      </c>
      <c r="S16">
        <f>SUM(テーブル3[[#This Row],[testA_1]:[testA_4]])</f>
        <v>9</v>
      </c>
      <c r="T16">
        <f>SUM(テーブル3[[#This Row],[testB_1]:[testB_3]])</f>
        <v>7</v>
      </c>
    </row>
    <row r="17" spans="1:20">
      <c r="A17">
        <v>27</v>
      </c>
      <c r="B17" t="s">
        <v>44</v>
      </c>
      <c r="C17">
        <v>43966</v>
      </c>
      <c r="D17">
        <v>92</v>
      </c>
      <c r="E17">
        <v>1</v>
      </c>
      <c r="F17" t="s">
        <v>205</v>
      </c>
      <c r="G17" t="s">
        <v>195</v>
      </c>
      <c r="H17" s="16">
        <v>43949</v>
      </c>
      <c r="I17" s="16">
        <v>43971</v>
      </c>
      <c r="J17">
        <v>2</v>
      </c>
      <c r="K17">
        <v>1</v>
      </c>
      <c r="L17">
        <v>4</v>
      </c>
      <c r="M17">
        <v>2</v>
      </c>
      <c r="N17">
        <v>2</v>
      </c>
      <c r="O17">
        <v>0</v>
      </c>
      <c r="P17">
        <v>3</v>
      </c>
      <c r="Q17">
        <v>1</v>
      </c>
      <c r="R17" t="s">
        <v>196</v>
      </c>
      <c r="S17">
        <f>SUM(テーブル3[[#This Row],[testA_1]:[testA_4]])</f>
        <v>9</v>
      </c>
      <c r="T17">
        <f>SUM(テーブル3[[#This Row],[testB_1]:[testB_3]])</f>
        <v>5</v>
      </c>
    </row>
    <row r="18" spans="1:20">
      <c r="A18">
        <v>28</v>
      </c>
      <c r="B18" t="s">
        <v>45</v>
      </c>
      <c r="C18">
        <v>43965</v>
      </c>
      <c r="D18">
        <v>84</v>
      </c>
      <c r="E18">
        <v>0</v>
      </c>
      <c r="F18" t="s">
        <v>211</v>
      </c>
      <c r="G18" t="s">
        <v>212</v>
      </c>
      <c r="H18" s="16">
        <v>43950</v>
      </c>
      <c r="I18" s="16">
        <v>43972</v>
      </c>
      <c r="J18">
        <v>1</v>
      </c>
      <c r="K18">
        <v>2</v>
      </c>
      <c r="L18">
        <v>1</v>
      </c>
      <c r="M18">
        <v>0</v>
      </c>
      <c r="N18">
        <v>3</v>
      </c>
      <c r="O18">
        <v>2</v>
      </c>
      <c r="P18">
        <v>4</v>
      </c>
      <c r="Q18">
        <v>3</v>
      </c>
      <c r="R18" t="s">
        <v>196</v>
      </c>
      <c r="S18">
        <f>SUM(テーブル3[[#This Row],[testA_1]:[testA_4]])</f>
        <v>4</v>
      </c>
      <c r="T18">
        <f>SUM(テーブル3[[#This Row],[testB_1]:[testB_3]])</f>
        <v>9</v>
      </c>
    </row>
    <row r="19" spans="1:20">
      <c r="A19">
        <v>31</v>
      </c>
      <c r="B19" t="s">
        <v>48</v>
      </c>
      <c r="C19">
        <v>43978</v>
      </c>
      <c r="D19">
        <v>84</v>
      </c>
      <c r="E19">
        <v>1</v>
      </c>
      <c r="F19" t="s">
        <v>213</v>
      </c>
      <c r="G19" t="s">
        <v>200</v>
      </c>
      <c r="H19" s="16">
        <v>43946</v>
      </c>
      <c r="I19" s="16">
        <v>43983</v>
      </c>
      <c r="J19">
        <v>0</v>
      </c>
      <c r="K19">
        <v>2</v>
      </c>
      <c r="L19">
        <v>0</v>
      </c>
      <c r="M19">
        <v>3</v>
      </c>
      <c r="N19">
        <v>4</v>
      </c>
      <c r="O19">
        <v>2</v>
      </c>
      <c r="P19">
        <v>0</v>
      </c>
      <c r="Q19">
        <v>1</v>
      </c>
      <c r="R19" t="s">
        <v>198</v>
      </c>
      <c r="S19">
        <f>SUM(テーブル3[[#This Row],[testA_1]:[testA_4]])</f>
        <v>5</v>
      </c>
      <c r="T19">
        <f>SUM(テーブル3[[#This Row],[testB_1]:[testB_3]])</f>
        <v>6</v>
      </c>
    </row>
    <row r="20" spans="1:20">
      <c r="A20">
        <v>32</v>
      </c>
      <c r="B20" t="s">
        <v>49</v>
      </c>
      <c r="C20">
        <v>43979</v>
      </c>
      <c r="D20">
        <v>74</v>
      </c>
      <c r="E20">
        <v>1</v>
      </c>
      <c r="F20" t="s">
        <v>203</v>
      </c>
      <c r="G20" t="s">
        <v>195</v>
      </c>
      <c r="H20" s="16">
        <v>43953</v>
      </c>
      <c r="I20" s="16">
        <v>43985</v>
      </c>
      <c r="J20">
        <v>2</v>
      </c>
      <c r="K20">
        <v>1</v>
      </c>
      <c r="L20">
        <v>3</v>
      </c>
      <c r="M20">
        <v>4</v>
      </c>
      <c r="N20">
        <v>2</v>
      </c>
      <c r="O20">
        <v>2</v>
      </c>
      <c r="P20">
        <v>3</v>
      </c>
      <c r="Q20">
        <v>2</v>
      </c>
      <c r="R20" t="s">
        <v>196</v>
      </c>
      <c r="S20">
        <f>SUM(テーブル3[[#This Row],[testA_1]:[testA_4]])</f>
        <v>10</v>
      </c>
      <c r="T20">
        <f>SUM(テーブル3[[#This Row],[testB_1]:[testB_3]])</f>
        <v>7</v>
      </c>
    </row>
    <row r="21" spans="1:20">
      <c r="A21">
        <v>35</v>
      </c>
      <c r="B21" t="s">
        <v>52</v>
      </c>
      <c r="C21">
        <v>43972</v>
      </c>
      <c r="D21">
        <v>83</v>
      </c>
      <c r="E21">
        <v>1</v>
      </c>
      <c r="F21" t="s">
        <v>205</v>
      </c>
      <c r="G21" t="s">
        <v>195</v>
      </c>
      <c r="H21" s="16">
        <v>43932</v>
      </c>
      <c r="I21" s="16">
        <v>43978</v>
      </c>
      <c r="J21">
        <v>2</v>
      </c>
      <c r="K21">
        <v>2</v>
      </c>
      <c r="L21">
        <v>1</v>
      </c>
      <c r="M21">
        <v>1</v>
      </c>
      <c r="N21">
        <v>4</v>
      </c>
      <c r="O21">
        <v>0</v>
      </c>
      <c r="P21">
        <v>2</v>
      </c>
      <c r="Q21">
        <v>1</v>
      </c>
      <c r="R21" t="s">
        <v>198</v>
      </c>
      <c r="S21">
        <f>SUM(テーブル3[[#This Row],[testA_1]:[testA_4]])</f>
        <v>6</v>
      </c>
      <c r="T21">
        <f>SUM(テーブル3[[#This Row],[testB_1]:[testB_3]])</f>
        <v>6</v>
      </c>
    </row>
    <row r="22" spans="1:20">
      <c r="A22">
        <v>40</v>
      </c>
      <c r="B22" t="s">
        <v>57</v>
      </c>
      <c r="C22">
        <v>43980</v>
      </c>
      <c r="D22">
        <v>72</v>
      </c>
      <c r="E22">
        <v>0</v>
      </c>
      <c r="F22" t="s">
        <v>203</v>
      </c>
      <c r="G22" t="s">
        <v>195</v>
      </c>
      <c r="H22" s="16">
        <v>43950</v>
      </c>
      <c r="I22" s="16">
        <v>43987</v>
      </c>
      <c r="J22">
        <v>2</v>
      </c>
      <c r="K22">
        <v>0</v>
      </c>
      <c r="L22">
        <v>0</v>
      </c>
      <c r="M22">
        <v>2</v>
      </c>
      <c r="N22">
        <v>2</v>
      </c>
      <c r="O22">
        <v>3</v>
      </c>
      <c r="P22">
        <v>4</v>
      </c>
      <c r="Q22">
        <v>3</v>
      </c>
      <c r="R22" t="s">
        <v>196</v>
      </c>
      <c r="S22">
        <f>SUM(テーブル3[[#This Row],[testA_1]:[testA_4]])</f>
        <v>4</v>
      </c>
      <c r="T22">
        <f>SUM(テーブル3[[#This Row],[testB_1]:[testB_3]])</f>
        <v>9</v>
      </c>
    </row>
    <row r="23" spans="1:20">
      <c r="A23">
        <v>43</v>
      </c>
      <c r="B23" t="s">
        <v>60</v>
      </c>
      <c r="C23">
        <v>43985</v>
      </c>
      <c r="D23">
        <v>81</v>
      </c>
      <c r="E23">
        <v>1</v>
      </c>
      <c r="F23" t="s">
        <v>214</v>
      </c>
      <c r="G23" t="s">
        <v>195</v>
      </c>
      <c r="H23" s="16">
        <v>43946</v>
      </c>
      <c r="I23" s="16">
        <v>43991</v>
      </c>
      <c r="J23">
        <v>4</v>
      </c>
      <c r="K23">
        <v>4</v>
      </c>
      <c r="L23">
        <v>4</v>
      </c>
      <c r="M23">
        <v>1</v>
      </c>
      <c r="N23">
        <v>2</v>
      </c>
      <c r="O23">
        <v>1</v>
      </c>
      <c r="P23">
        <v>3</v>
      </c>
      <c r="Q23">
        <v>1</v>
      </c>
      <c r="R23" t="s">
        <v>198</v>
      </c>
      <c r="S23">
        <f>SUM(テーブル3[[#This Row],[testA_1]:[testA_4]])</f>
        <v>13</v>
      </c>
      <c r="T23">
        <f>SUM(テーブル3[[#This Row],[testB_1]:[testB_3]])</f>
        <v>6</v>
      </c>
    </row>
    <row r="24" spans="1:20">
      <c r="A24">
        <v>44</v>
      </c>
      <c r="B24" t="s">
        <v>61</v>
      </c>
      <c r="C24">
        <v>43986</v>
      </c>
      <c r="D24">
        <v>81</v>
      </c>
      <c r="E24">
        <v>1</v>
      </c>
      <c r="F24" t="s">
        <v>215</v>
      </c>
      <c r="G24" t="s">
        <v>212</v>
      </c>
      <c r="H24" s="16">
        <v>43962</v>
      </c>
      <c r="I24" s="16">
        <v>43989</v>
      </c>
      <c r="J24">
        <v>2</v>
      </c>
      <c r="K24">
        <v>1</v>
      </c>
      <c r="L24">
        <v>1</v>
      </c>
      <c r="M24">
        <v>2</v>
      </c>
      <c r="N24">
        <v>3</v>
      </c>
      <c r="O24">
        <v>1</v>
      </c>
      <c r="P24">
        <v>3</v>
      </c>
      <c r="Q24">
        <v>0</v>
      </c>
      <c r="R24" t="s">
        <v>198</v>
      </c>
      <c r="S24">
        <f>SUM(テーブル3[[#This Row],[testA_1]:[testA_4]])</f>
        <v>6</v>
      </c>
      <c r="T24">
        <f>SUM(テーブル3[[#This Row],[testB_1]:[testB_3]])</f>
        <v>7</v>
      </c>
    </row>
    <row r="25" spans="1:20">
      <c r="A25">
        <v>45</v>
      </c>
      <c r="B25" t="s">
        <v>62</v>
      </c>
      <c r="C25">
        <v>43986</v>
      </c>
      <c r="D25">
        <v>57</v>
      </c>
      <c r="E25">
        <v>0</v>
      </c>
      <c r="F25" t="s">
        <v>203</v>
      </c>
      <c r="G25" t="s">
        <v>195</v>
      </c>
      <c r="H25" s="16">
        <v>43949</v>
      </c>
      <c r="I25" s="16">
        <v>43989</v>
      </c>
      <c r="J25">
        <v>4</v>
      </c>
      <c r="K25">
        <v>1</v>
      </c>
      <c r="L25">
        <v>4</v>
      </c>
      <c r="M25">
        <v>4</v>
      </c>
      <c r="N25">
        <v>0</v>
      </c>
      <c r="O25">
        <v>0</v>
      </c>
      <c r="P25">
        <v>1</v>
      </c>
      <c r="Q25">
        <v>2</v>
      </c>
      <c r="R25" t="s">
        <v>196</v>
      </c>
      <c r="S25">
        <f>SUM(テーブル3[[#This Row],[testA_1]:[testA_4]])</f>
        <v>13</v>
      </c>
      <c r="T25">
        <f>SUM(テーブル3[[#This Row],[testB_1]:[testB_3]])</f>
        <v>1</v>
      </c>
    </row>
    <row r="26" spans="1:20">
      <c r="A26">
        <v>46</v>
      </c>
      <c r="B26" t="s">
        <v>63</v>
      </c>
      <c r="C26">
        <v>43987</v>
      </c>
      <c r="D26">
        <v>86</v>
      </c>
      <c r="E26">
        <v>0</v>
      </c>
      <c r="F26" t="s">
        <v>203</v>
      </c>
      <c r="G26" t="s">
        <v>195</v>
      </c>
      <c r="H26" s="16">
        <v>43956</v>
      </c>
      <c r="I26" s="16">
        <v>43991</v>
      </c>
      <c r="J26">
        <v>3</v>
      </c>
      <c r="K26">
        <v>1</v>
      </c>
      <c r="L26">
        <v>1</v>
      </c>
      <c r="M26">
        <v>2</v>
      </c>
      <c r="N26">
        <v>1</v>
      </c>
      <c r="O26">
        <v>3</v>
      </c>
      <c r="P26">
        <v>4</v>
      </c>
      <c r="Q26">
        <v>2</v>
      </c>
      <c r="R26" t="s">
        <v>196</v>
      </c>
      <c r="S26">
        <f>SUM(テーブル3[[#This Row],[testA_1]:[testA_4]])</f>
        <v>7</v>
      </c>
      <c r="T26">
        <f>SUM(テーブル3[[#This Row],[testB_1]:[testB_3]])</f>
        <v>8</v>
      </c>
    </row>
    <row r="27" spans="1:20">
      <c r="A27">
        <v>48</v>
      </c>
      <c r="B27" t="s">
        <v>65</v>
      </c>
      <c r="C27">
        <v>43990</v>
      </c>
      <c r="D27">
        <v>64</v>
      </c>
      <c r="E27">
        <v>1</v>
      </c>
      <c r="F27" t="s">
        <v>216</v>
      </c>
      <c r="G27" t="s">
        <v>200</v>
      </c>
      <c r="H27" s="16">
        <v>43967</v>
      </c>
      <c r="I27" s="16">
        <v>43997</v>
      </c>
      <c r="J27">
        <v>1</v>
      </c>
      <c r="K27">
        <v>0</v>
      </c>
      <c r="L27">
        <v>1</v>
      </c>
      <c r="M27">
        <v>3</v>
      </c>
      <c r="N27">
        <v>0</v>
      </c>
      <c r="O27">
        <v>3</v>
      </c>
      <c r="P27">
        <v>1</v>
      </c>
      <c r="Q27">
        <v>2</v>
      </c>
      <c r="R27" t="s">
        <v>198</v>
      </c>
      <c r="S27">
        <f>SUM(テーブル3[[#This Row],[testA_1]:[testA_4]])</f>
        <v>5</v>
      </c>
      <c r="T27">
        <f>SUM(テーブル3[[#This Row],[testB_1]:[testB_3]])</f>
        <v>4</v>
      </c>
    </row>
    <row r="28" spans="1:20">
      <c r="A28">
        <v>49</v>
      </c>
      <c r="B28" t="s">
        <v>66</v>
      </c>
      <c r="C28">
        <v>43990</v>
      </c>
      <c r="D28">
        <v>65</v>
      </c>
      <c r="E28">
        <v>0</v>
      </c>
      <c r="F28" t="s">
        <v>203</v>
      </c>
      <c r="G28" t="s">
        <v>195</v>
      </c>
      <c r="H28" s="16">
        <v>43960</v>
      </c>
      <c r="I28" s="16">
        <v>43997</v>
      </c>
      <c r="J28">
        <v>3</v>
      </c>
      <c r="K28">
        <v>0</v>
      </c>
      <c r="L28">
        <v>0</v>
      </c>
      <c r="M28">
        <v>4</v>
      </c>
      <c r="N28">
        <v>1</v>
      </c>
      <c r="O28">
        <v>3</v>
      </c>
      <c r="P28">
        <v>1</v>
      </c>
      <c r="Q28">
        <v>1</v>
      </c>
      <c r="R28" t="s">
        <v>198</v>
      </c>
      <c r="S28">
        <f>SUM(テーブル3[[#This Row],[testA_1]:[testA_4]])</f>
        <v>7</v>
      </c>
      <c r="T28">
        <f>SUM(テーブル3[[#This Row],[testB_1]:[testB_3]])</f>
        <v>5</v>
      </c>
    </row>
    <row r="29" spans="1:20">
      <c r="A29">
        <v>51</v>
      </c>
      <c r="B29" t="s">
        <v>68</v>
      </c>
      <c r="C29">
        <v>43990</v>
      </c>
      <c r="D29">
        <v>61</v>
      </c>
      <c r="E29">
        <v>0</v>
      </c>
      <c r="F29" t="s">
        <v>217</v>
      </c>
      <c r="G29" t="s">
        <v>195</v>
      </c>
      <c r="H29" s="16">
        <v>43975</v>
      </c>
      <c r="I29" s="16">
        <v>43993</v>
      </c>
      <c r="J29">
        <v>1</v>
      </c>
      <c r="K29">
        <v>3</v>
      </c>
      <c r="L29">
        <v>3</v>
      </c>
      <c r="M29">
        <v>4</v>
      </c>
      <c r="N29">
        <v>4</v>
      </c>
      <c r="O29">
        <v>3</v>
      </c>
      <c r="P29">
        <v>0</v>
      </c>
      <c r="Q29">
        <v>3</v>
      </c>
      <c r="R29" t="s">
        <v>196</v>
      </c>
      <c r="S29">
        <f>SUM(テーブル3[[#This Row],[testA_1]:[testA_4]])</f>
        <v>11</v>
      </c>
      <c r="T29">
        <f>SUM(テーブル3[[#This Row],[testB_1]:[testB_3]])</f>
        <v>7</v>
      </c>
    </row>
    <row r="30" spans="1:20">
      <c r="A30">
        <v>53</v>
      </c>
      <c r="B30" t="s">
        <v>70</v>
      </c>
      <c r="C30">
        <v>43990</v>
      </c>
      <c r="D30">
        <v>53</v>
      </c>
      <c r="E30">
        <v>0</v>
      </c>
      <c r="F30" t="s">
        <v>218</v>
      </c>
      <c r="G30" t="s">
        <v>195</v>
      </c>
      <c r="H30" s="16">
        <v>43961</v>
      </c>
      <c r="I30" s="16">
        <v>43996</v>
      </c>
      <c r="J30">
        <v>0</v>
      </c>
      <c r="K30">
        <v>4</v>
      </c>
      <c r="L30">
        <v>1</v>
      </c>
      <c r="M30">
        <v>4</v>
      </c>
      <c r="N30">
        <v>2</v>
      </c>
      <c r="O30">
        <v>2</v>
      </c>
      <c r="P30">
        <v>2</v>
      </c>
      <c r="Q30">
        <v>2</v>
      </c>
      <c r="R30" t="s">
        <v>196</v>
      </c>
      <c r="S30">
        <f>SUM(テーブル3[[#This Row],[testA_1]:[testA_4]])</f>
        <v>9</v>
      </c>
      <c r="T30">
        <f>SUM(テーブル3[[#This Row],[testB_1]:[testB_3]])</f>
        <v>6</v>
      </c>
    </row>
    <row r="31" spans="1:20">
      <c r="A31">
        <v>54</v>
      </c>
      <c r="B31" t="s">
        <v>71</v>
      </c>
      <c r="C31">
        <v>43991</v>
      </c>
      <c r="D31">
        <v>98</v>
      </c>
      <c r="E31">
        <v>0</v>
      </c>
      <c r="F31" t="s">
        <v>219</v>
      </c>
      <c r="G31" t="s">
        <v>212</v>
      </c>
      <c r="H31" s="16">
        <v>43974</v>
      </c>
      <c r="I31" s="16">
        <v>43995</v>
      </c>
      <c r="J31">
        <v>4</v>
      </c>
      <c r="K31">
        <v>3</v>
      </c>
      <c r="L31">
        <v>4</v>
      </c>
      <c r="M31">
        <v>2</v>
      </c>
      <c r="N31">
        <v>2</v>
      </c>
      <c r="O31">
        <v>4</v>
      </c>
      <c r="P31">
        <v>1</v>
      </c>
      <c r="Q31">
        <v>2</v>
      </c>
      <c r="R31" t="s">
        <v>198</v>
      </c>
      <c r="S31">
        <f>SUM(テーブル3[[#This Row],[testA_1]:[testA_4]])</f>
        <v>13</v>
      </c>
      <c r="T31">
        <f>SUM(テーブル3[[#This Row],[testB_1]:[testB_3]])</f>
        <v>7</v>
      </c>
    </row>
    <row r="32" spans="1:20">
      <c r="A32">
        <v>55</v>
      </c>
      <c r="B32" t="s">
        <v>72</v>
      </c>
      <c r="C32">
        <v>43991</v>
      </c>
      <c r="D32">
        <v>87</v>
      </c>
      <c r="E32">
        <v>1</v>
      </c>
      <c r="F32" t="s">
        <v>203</v>
      </c>
      <c r="G32" t="s">
        <v>195</v>
      </c>
      <c r="H32" s="16">
        <v>43953</v>
      </c>
      <c r="I32" s="16">
        <v>43998</v>
      </c>
      <c r="J32">
        <v>0</v>
      </c>
      <c r="K32">
        <v>4</v>
      </c>
      <c r="L32">
        <v>2</v>
      </c>
      <c r="M32">
        <v>0</v>
      </c>
      <c r="N32">
        <v>4</v>
      </c>
      <c r="O32">
        <v>3</v>
      </c>
      <c r="P32">
        <v>2</v>
      </c>
      <c r="Q32">
        <v>3</v>
      </c>
      <c r="R32" t="s">
        <v>198</v>
      </c>
      <c r="S32">
        <f>SUM(テーブル3[[#This Row],[testA_1]:[testA_4]])</f>
        <v>6</v>
      </c>
      <c r="T32">
        <f>SUM(テーブル3[[#This Row],[testB_1]:[testB_3]])</f>
        <v>9</v>
      </c>
    </row>
    <row r="33" spans="1:20">
      <c r="A33">
        <v>56</v>
      </c>
      <c r="B33" t="s">
        <v>73</v>
      </c>
      <c r="C33">
        <v>43992</v>
      </c>
      <c r="D33">
        <v>52</v>
      </c>
      <c r="E33">
        <v>0</v>
      </c>
      <c r="F33" t="s">
        <v>220</v>
      </c>
      <c r="G33" t="s">
        <v>200</v>
      </c>
      <c r="H33" s="16">
        <v>43967</v>
      </c>
      <c r="I33" s="16">
        <v>43996</v>
      </c>
      <c r="J33">
        <v>1</v>
      </c>
      <c r="K33">
        <v>1</v>
      </c>
      <c r="L33">
        <v>3</v>
      </c>
      <c r="M33">
        <v>4</v>
      </c>
      <c r="N33">
        <v>4</v>
      </c>
      <c r="O33">
        <v>4</v>
      </c>
      <c r="P33">
        <v>1</v>
      </c>
      <c r="Q33">
        <v>2</v>
      </c>
      <c r="R33" t="s">
        <v>196</v>
      </c>
      <c r="S33">
        <f>SUM(テーブル3[[#This Row],[testA_1]:[testA_4]])</f>
        <v>9</v>
      </c>
      <c r="T33">
        <f>SUM(テーブル3[[#This Row],[testB_1]:[testB_3]])</f>
        <v>9</v>
      </c>
    </row>
    <row r="34" spans="1:20">
      <c r="A34">
        <v>57</v>
      </c>
      <c r="B34" t="s">
        <v>74</v>
      </c>
      <c r="C34">
        <v>43993</v>
      </c>
      <c r="D34">
        <v>87</v>
      </c>
      <c r="E34">
        <v>1</v>
      </c>
      <c r="F34" t="s">
        <v>217</v>
      </c>
      <c r="G34" t="s">
        <v>195</v>
      </c>
      <c r="H34" s="16">
        <v>43977</v>
      </c>
      <c r="I34" s="16">
        <v>43996</v>
      </c>
      <c r="J34">
        <v>0</v>
      </c>
      <c r="K34">
        <v>3</v>
      </c>
      <c r="L34">
        <v>1</v>
      </c>
      <c r="M34">
        <v>2</v>
      </c>
      <c r="N34">
        <v>1</v>
      </c>
      <c r="O34">
        <v>3</v>
      </c>
      <c r="P34">
        <v>3</v>
      </c>
      <c r="Q34">
        <v>1</v>
      </c>
      <c r="R34" t="s">
        <v>198</v>
      </c>
      <c r="S34">
        <f>SUM(テーブル3[[#This Row],[testA_1]:[testA_4]])</f>
        <v>6</v>
      </c>
      <c r="T34">
        <f>SUM(テーブル3[[#This Row],[testB_1]:[testB_3]])</f>
        <v>7</v>
      </c>
    </row>
    <row r="35" spans="1:20">
      <c r="A35">
        <v>58</v>
      </c>
      <c r="B35" t="s">
        <v>75</v>
      </c>
      <c r="C35">
        <v>43993</v>
      </c>
      <c r="D35">
        <v>65</v>
      </c>
      <c r="E35">
        <v>0</v>
      </c>
      <c r="F35" t="s">
        <v>221</v>
      </c>
      <c r="G35" t="s">
        <v>222</v>
      </c>
      <c r="H35" s="16">
        <v>43960</v>
      </c>
      <c r="I35" s="16">
        <v>43997</v>
      </c>
      <c r="J35">
        <v>1</v>
      </c>
      <c r="K35">
        <v>3</v>
      </c>
      <c r="L35">
        <v>3</v>
      </c>
      <c r="M35">
        <v>1</v>
      </c>
      <c r="N35">
        <v>3</v>
      </c>
      <c r="O35">
        <v>2</v>
      </c>
      <c r="P35">
        <v>2</v>
      </c>
      <c r="Q35">
        <v>1</v>
      </c>
      <c r="R35" t="s">
        <v>198</v>
      </c>
      <c r="S35">
        <f>SUM(テーブル3[[#This Row],[testA_1]:[testA_4]])</f>
        <v>8</v>
      </c>
      <c r="T35">
        <f>SUM(テーブル3[[#This Row],[testB_1]:[testB_3]])</f>
        <v>7</v>
      </c>
    </row>
    <row r="36" spans="1:20">
      <c r="A36">
        <v>59</v>
      </c>
      <c r="B36" t="s">
        <v>76</v>
      </c>
      <c r="C36">
        <v>43994</v>
      </c>
      <c r="D36">
        <v>72</v>
      </c>
      <c r="E36">
        <v>0</v>
      </c>
      <c r="F36" t="s">
        <v>223</v>
      </c>
      <c r="G36" t="s">
        <v>195</v>
      </c>
      <c r="H36" s="16">
        <v>43973</v>
      </c>
      <c r="I36" s="16">
        <v>44001</v>
      </c>
      <c r="J36">
        <v>4</v>
      </c>
      <c r="K36">
        <v>4</v>
      </c>
      <c r="L36">
        <v>0</v>
      </c>
      <c r="M36">
        <v>4</v>
      </c>
      <c r="N36">
        <v>3</v>
      </c>
      <c r="O36">
        <v>4</v>
      </c>
      <c r="P36">
        <v>2</v>
      </c>
      <c r="Q36">
        <v>1</v>
      </c>
      <c r="R36" t="s">
        <v>198</v>
      </c>
      <c r="S36">
        <f>SUM(テーブル3[[#This Row],[testA_1]:[testA_4]])</f>
        <v>12</v>
      </c>
      <c r="T36">
        <f>SUM(テーブル3[[#This Row],[testB_1]:[testB_3]])</f>
        <v>9</v>
      </c>
    </row>
    <row r="37" spans="1:20">
      <c r="A37">
        <v>65</v>
      </c>
      <c r="B37" t="s">
        <v>82</v>
      </c>
      <c r="C37">
        <v>43999</v>
      </c>
      <c r="D37">
        <v>66</v>
      </c>
      <c r="E37">
        <v>0</v>
      </c>
      <c r="F37" t="s">
        <v>224</v>
      </c>
      <c r="G37" t="s">
        <v>222</v>
      </c>
      <c r="H37" s="16">
        <v>43959</v>
      </c>
      <c r="I37" s="16">
        <v>44004</v>
      </c>
      <c r="J37">
        <v>4</v>
      </c>
      <c r="K37">
        <v>3</v>
      </c>
      <c r="L37">
        <v>1</v>
      </c>
      <c r="M37">
        <v>4</v>
      </c>
      <c r="N37">
        <v>1</v>
      </c>
      <c r="O37">
        <v>0</v>
      </c>
      <c r="P37">
        <v>3</v>
      </c>
      <c r="Q37">
        <v>1</v>
      </c>
      <c r="R37" t="s">
        <v>196</v>
      </c>
      <c r="S37">
        <f>SUM(テーブル3[[#This Row],[testA_1]:[testA_4]])</f>
        <v>12</v>
      </c>
      <c r="T37">
        <f>SUM(テーブル3[[#This Row],[testB_1]:[testB_3]])</f>
        <v>4</v>
      </c>
    </row>
    <row r="38" spans="1:20">
      <c r="A38">
        <v>67</v>
      </c>
      <c r="B38" t="s">
        <v>84</v>
      </c>
      <c r="C38">
        <v>44000</v>
      </c>
      <c r="D38">
        <v>76</v>
      </c>
      <c r="E38">
        <v>1</v>
      </c>
      <c r="F38" t="s">
        <v>225</v>
      </c>
      <c r="G38" t="s">
        <v>212</v>
      </c>
      <c r="H38" s="16">
        <v>43966</v>
      </c>
      <c r="I38" s="16">
        <v>44005</v>
      </c>
      <c r="J38">
        <v>2</v>
      </c>
      <c r="K38">
        <v>0</v>
      </c>
      <c r="L38">
        <v>1</v>
      </c>
      <c r="M38">
        <v>1</v>
      </c>
      <c r="N38">
        <v>4</v>
      </c>
      <c r="O38">
        <v>2</v>
      </c>
      <c r="P38">
        <v>0</v>
      </c>
      <c r="Q38">
        <v>0</v>
      </c>
      <c r="R38" t="s">
        <v>198</v>
      </c>
      <c r="S38">
        <f>SUM(テーブル3[[#This Row],[testA_1]:[testA_4]])</f>
        <v>4</v>
      </c>
      <c r="T38">
        <f>SUM(テーブル3[[#This Row],[testB_1]:[testB_3]])</f>
        <v>6</v>
      </c>
    </row>
    <row r="39" spans="1:20">
      <c r="A39">
        <v>68</v>
      </c>
      <c r="B39" t="s">
        <v>85</v>
      </c>
      <c r="C39">
        <v>44000</v>
      </c>
      <c r="D39">
        <v>64</v>
      </c>
      <c r="E39">
        <v>1</v>
      </c>
      <c r="F39" t="s">
        <v>226</v>
      </c>
      <c r="G39" t="s">
        <v>212</v>
      </c>
      <c r="H39" s="16">
        <v>43978</v>
      </c>
      <c r="I39" s="16">
        <v>44006</v>
      </c>
      <c r="J39">
        <v>4</v>
      </c>
      <c r="K39">
        <v>2</v>
      </c>
      <c r="L39">
        <v>0</v>
      </c>
      <c r="M39">
        <v>0</v>
      </c>
      <c r="N39">
        <v>1</v>
      </c>
      <c r="O39">
        <v>0</v>
      </c>
      <c r="P39">
        <v>3</v>
      </c>
      <c r="Q39">
        <v>3</v>
      </c>
      <c r="R39" t="s">
        <v>196</v>
      </c>
      <c r="S39">
        <f>SUM(テーブル3[[#This Row],[testA_1]:[testA_4]])</f>
        <v>6</v>
      </c>
      <c r="T39">
        <f>SUM(テーブル3[[#This Row],[testB_1]:[testB_3]])</f>
        <v>4</v>
      </c>
    </row>
    <row r="40" spans="1:20">
      <c r="A40">
        <v>69</v>
      </c>
      <c r="B40" t="s">
        <v>86</v>
      </c>
      <c r="C40">
        <v>43998</v>
      </c>
      <c r="D40">
        <v>74</v>
      </c>
      <c r="E40">
        <v>1</v>
      </c>
      <c r="F40" t="s">
        <v>203</v>
      </c>
      <c r="G40" t="s">
        <v>195</v>
      </c>
      <c r="H40" s="16">
        <v>43980</v>
      </c>
      <c r="I40" s="16">
        <v>44002</v>
      </c>
      <c r="J40">
        <v>2</v>
      </c>
      <c r="K40">
        <v>2</v>
      </c>
      <c r="L40">
        <v>2</v>
      </c>
      <c r="M40">
        <v>2</v>
      </c>
      <c r="N40">
        <v>4</v>
      </c>
      <c r="O40">
        <v>0</v>
      </c>
      <c r="P40">
        <v>2</v>
      </c>
      <c r="Q40">
        <v>1</v>
      </c>
      <c r="R40" t="s">
        <v>198</v>
      </c>
      <c r="S40">
        <f>SUM(テーブル3[[#This Row],[testA_1]:[testA_4]])</f>
        <v>8</v>
      </c>
      <c r="T40">
        <f>SUM(テーブル3[[#This Row],[testB_1]:[testB_3]])</f>
        <v>6</v>
      </c>
    </row>
    <row r="41" spans="1:20">
      <c r="A41">
        <v>70</v>
      </c>
      <c r="B41" t="s">
        <v>87</v>
      </c>
      <c r="C41">
        <v>43998</v>
      </c>
      <c r="D41">
        <v>89</v>
      </c>
      <c r="E41">
        <v>1</v>
      </c>
      <c r="F41" t="s">
        <v>227</v>
      </c>
      <c r="G41" t="s">
        <v>200</v>
      </c>
      <c r="H41" s="16">
        <v>43975</v>
      </c>
      <c r="I41" s="16">
        <v>44004</v>
      </c>
      <c r="J41">
        <v>0</v>
      </c>
      <c r="K41">
        <v>0</v>
      </c>
      <c r="L41">
        <v>0</v>
      </c>
      <c r="M41">
        <v>2</v>
      </c>
      <c r="N41">
        <v>0</v>
      </c>
      <c r="O41">
        <v>3</v>
      </c>
      <c r="P41">
        <v>4</v>
      </c>
      <c r="Q41">
        <v>3</v>
      </c>
      <c r="R41" t="s">
        <v>196</v>
      </c>
      <c r="S41">
        <f>SUM(テーブル3[[#This Row],[testA_1]:[testA_4]])</f>
        <v>2</v>
      </c>
      <c r="T41">
        <f>SUM(テーブル3[[#This Row],[testB_1]:[testB_3]])</f>
        <v>7</v>
      </c>
    </row>
    <row r="42" spans="1:20">
      <c r="A42">
        <v>71</v>
      </c>
      <c r="B42" t="s">
        <v>88</v>
      </c>
      <c r="C42">
        <v>44000</v>
      </c>
      <c r="D42">
        <v>82</v>
      </c>
      <c r="E42">
        <v>1</v>
      </c>
      <c r="F42" t="s">
        <v>228</v>
      </c>
      <c r="G42" t="s">
        <v>212</v>
      </c>
      <c r="H42" s="16">
        <v>43972</v>
      </c>
      <c r="I42" s="16">
        <v>44003</v>
      </c>
      <c r="J42">
        <v>0</v>
      </c>
      <c r="K42">
        <v>2</v>
      </c>
      <c r="L42">
        <v>0</v>
      </c>
      <c r="M42">
        <v>3</v>
      </c>
      <c r="N42">
        <v>1</v>
      </c>
      <c r="O42">
        <v>3</v>
      </c>
      <c r="P42">
        <v>1</v>
      </c>
      <c r="Q42">
        <v>3</v>
      </c>
      <c r="R42" t="s">
        <v>196</v>
      </c>
      <c r="S42">
        <f>SUM(テーブル3[[#This Row],[testA_1]:[testA_4]])</f>
        <v>5</v>
      </c>
      <c r="T42">
        <f>SUM(テーブル3[[#This Row],[testB_1]:[testB_3]])</f>
        <v>5</v>
      </c>
    </row>
    <row r="43" spans="1:20">
      <c r="A43">
        <v>73</v>
      </c>
      <c r="B43" t="s">
        <v>90</v>
      </c>
      <c r="C43">
        <v>44001</v>
      </c>
      <c r="D43">
        <v>80</v>
      </c>
      <c r="E43">
        <v>1</v>
      </c>
      <c r="F43" t="s">
        <v>229</v>
      </c>
      <c r="G43" t="s">
        <v>200</v>
      </c>
      <c r="H43" s="16">
        <v>43980</v>
      </c>
      <c r="I43" s="16">
        <v>44005</v>
      </c>
      <c r="J43">
        <v>1</v>
      </c>
      <c r="K43">
        <v>0</v>
      </c>
      <c r="L43">
        <v>3</v>
      </c>
      <c r="M43">
        <v>2</v>
      </c>
      <c r="N43">
        <v>4</v>
      </c>
      <c r="O43">
        <v>2</v>
      </c>
      <c r="P43">
        <v>4</v>
      </c>
      <c r="Q43">
        <v>1</v>
      </c>
      <c r="R43" t="s">
        <v>198</v>
      </c>
      <c r="S43">
        <f>SUM(テーブル3[[#This Row],[testA_1]:[testA_4]])</f>
        <v>6</v>
      </c>
      <c r="T43">
        <f>SUM(テーブル3[[#This Row],[testB_1]:[testB_3]])</f>
        <v>10</v>
      </c>
    </row>
    <row r="44" spans="1:20">
      <c r="A44">
        <v>74</v>
      </c>
      <c r="B44" t="s">
        <v>91</v>
      </c>
      <c r="C44">
        <v>43997</v>
      </c>
      <c r="D44">
        <v>75</v>
      </c>
      <c r="E44">
        <v>1</v>
      </c>
      <c r="F44" t="s">
        <v>230</v>
      </c>
      <c r="G44" t="s">
        <v>200</v>
      </c>
      <c r="H44" s="16">
        <v>43978</v>
      </c>
      <c r="I44" s="16">
        <v>44004</v>
      </c>
      <c r="J44">
        <v>4</v>
      </c>
      <c r="K44">
        <v>4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 t="s">
        <v>198</v>
      </c>
      <c r="S44">
        <f>SUM(テーブル3[[#This Row],[testA_1]:[testA_4]])</f>
        <v>9</v>
      </c>
      <c r="T44">
        <f>SUM(テーブル3[[#This Row],[testB_1]:[testB_3]])</f>
        <v>1</v>
      </c>
    </row>
    <row r="45" spans="1:20">
      <c r="A45">
        <v>75</v>
      </c>
      <c r="B45" t="s">
        <v>92</v>
      </c>
      <c r="C45">
        <v>44000</v>
      </c>
      <c r="D45">
        <v>84</v>
      </c>
      <c r="E45">
        <v>1</v>
      </c>
      <c r="F45" t="s">
        <v>231</v>
      </c>
      <c r="G45" t="s">
        <v>195</v>
      </c>
      <c r="H45" s="16">
        <v>43967</v>
      </c>
      <c r="I45" s="16">
        <v>44006</v>
      </c>
      <c r="J45">
        <v>2</v>
      </c>
      <c r="K45">
        <v>1</v>
      </c>
      <c r="L45">
        <v>3</v>
      </c>
      <c r="M45">
        <v>1</v>
      </c>
      <c r="N45">
        <v>2</v>
      </c>
      <c r="O45">
        <v>0</v>
      </c>
      <c r="P45">
        <v>0</v>
      </c>
      <c r="Q45">
        <v>3</v>
      </c>
      <c r="R45" t="s">
        <v>198</v>
      </c>
      <c r="S45">
        <f>SUM(テーブル3[[#This Row],[testA_1]:[testA_4]])</f>
        <v>7</v>
      </c>
      <c r="T45">
        <f>SUM(テーブル3[[#This Row],[testB_1]:[testB_3]])</f>
        <v>2</v>
      </c>
    </row>
    <row r="46" spans="1:20">
      <c r="A46">
        <v>76</v>
      </c>
      <c r="B46" t="s">
        <v>93</v>
      </c>
      <c r="C46">
        <v>43983</v>
      </c>
      <c r="D46">
        <v>79</v>
      </c>
      <c r="E46">
        <v>0</v>
      </c>
      <c r="F46" t="s">
        <v>232</v>
      </c>
      <c r="G46" t="s">
        <v>195</v>
      </c>
      <c r="H46" s="16">
        <v>43945</v>
      </c>
      <c r="I46" s="16">
        <v>43988</v>
      </c>
      <c r="J46">
        <v>1</v>
      </c>
      <c r="K46">
        <v>3</v>
      </c>
      <c r="L46">
        <v>3</v>
      </c>
      <c r="M46">
        <v>2</v>
      </c>
      <c r="N46">
        <v>0</v>
      </c>
      <c r="O46">
        <v>3</v>
      </c>
      <c r="P46">
        <v>2</v>
      </c>
      <c r="Q46">
        <v>3</v>
      </c>
      <c r="R46" t="s">
        <v>198</v>
      </c>
      <c r="S46">
        <f>SUM(テーブル3[[#This Row],[testA_1]:[testA_4]])</f>
        <v>9</v>
      </c>
      <c r="T46">
        <f>SUM(テーブル3[[#This Row],[testB_1]:[testB_3]])</f>
        <v>5</v>
      </c>
    </row>
    <row r="47" spans="1:20">
      <c r="A47">
        <v>77</v>
      </c>
      <c r="B47" t="s">
        <v>94</v>
      </c>
      <c r="C47">
        <v>44004</v>
      </c>
      <c r="D47">
        <v>66</v>
      </c>
      <c r="E47">
        <v>0</v>
      </c>
      <c r="F47" t="s">
        <v>233</v>
      </c>
      <c r="G47" t="s">
        <v>195</v>
      </c>
      <c r="H47" s="16">
        <v>43988</v>
      </c>
      <c r="I47" s="16">
        <v>44010</v>
      </c>
      <c r="J47">
        <v>0</v>
      </c>
      <c r="K47">
        <v>4</v>
      </c>
      <c r="L47">
        <v>0</v>
      </c>
      <c r="M47">
        <v>3</v>
      </c>
      <c r="N47">
        <v>3</v>
      </c>
      <c r="O47">
        <v>4</v>
      </c>
      <c r="P47">
        <v>2</v>
      </c>
      <c r="Q47">
        <v>1</v>
      </c>
      <c r="R47" t="s">
        <v>198</v>
      </c>
      <c r="S47">
        <f>SUM(テーブル3[[#This Row],[testA_1]:[testA_4]])</f>
        <v>7</v>
      </c>
      <c r="T47">
        <f>SUM(テーブル3[[#This Row],[testB_1]:[testB_3]])</f>
        <v>9</v>
      </c>
    </row>
    <row r="48" spans="1:20">
      <c r="A48">
        <v>78</v>
      </c>
      <c r="B48" t="s">
        <v>95</v>
      </c>
      <c r="C48">
        <v>44004</v>
      </c>
      <c r="D48">
        <v>57</v>
      </c>
      <c r="E48">
        <v>0</v>
      </c>
      <c r="F48" t="s">
        <v>234</v>
      </c>
      <c r="G48" t="s">
        <v>195</v>
      </c>
      <c r="H48" s="16">
        <v>43968</v>
      </c>
      <c r="I48" s="16">
        <v>44009</v>
      </c>
      <c r="J48">
        <v>2</v>
      </c>
      <c r="K48">
        <v>0</v>
      </c>
      <c r="L48">
        <v>0</v>
      </c>
      <c r="M48">
        <v>0</v>
      </c>
      <c r="N48">
        <v>1</v>
      </c>
      <c r="O48">
        <v>2</v>
      </c>
      <c r="P48">
        <v>3</v>
      </c>
      <c r="Q48">
        <v>2</v>
      </c>
      <c r="R48" t="s">
        <v>196</v>
      </c>
      <c r="S48">
        <f>SUM(テーブル3[[#This Row],[testA_1]:[testA_4]])</f>
        <v>2</v>
      </c>
      <c r="T48">
        <f>SUM(テーブル3[[#This Row],[testB_1]:[testB_3]])</f>
        <v>6</v>
      </c>
    </row>
    <row r="49" spans="1:20">
      <c r="A49">
        <v>79</v>
      </c>
      <c r="B49" t="s">
        <v>96</v>
      </c>
      <c r="C49">
        <v>44004</v>
      </c>
      <c r="D49">
        <v>67</v>
      </c>
      <c r="E49">
        <v>1</v>
      </c>
      <c r="F49" t="s">
        <v>235</v>
      </c>
      <c r="G49" t="s">
        <v>200</v>
      </c>
      <c r="H49" s="16">
        <v>43989</v>
      </c>
      <c r="I49" s="16">
        <v>44009</v>
      </c>
      <c r="J49">
        <v>0</v>
      </c>
      <c r="K49">
        <v>1</v>
      </c>
      <c r="L49">
        <v>3</v>
      </c>
      <c r="M49">
        <v>3</v>
      </c>
      <c r="N49">
        <v>2</v>
      </c>
      <c r="O49">
        <v>1</v>
      </c>
      <c r="P49">
        <v>2</v>
      </c>
      <c r="Q49">
        <v>2</v>
      </c>
      <c r="R49" t="s">
        <v>196</v>
      </c>
      <c r="S49">
        <f>SUM(テーブル3[[#This Row],[testA_1]:[testA_4]])</f>
        <v>7</v>
      </c>
      <c r="T49">
        <f>SUM(テーブル3[[#This Row],[testB_1]:[testB_3]])</f>
        <v>5</v>
      </c>
    </row>
    <row r="50" spans="1:20">
      <c r="A50">
        <v>80</v>
      </c>
      <c r="B50" t="s">
        <v>97</v>
      </c>
      <c r="C50">
        <v>44001</v>
      </c>
      <c r="D50">
        <v>41</v>
      </c>
      <c r="E50">
        <v>1</v>
      </c>
      <c r="F50" t="s">
        <v>203</v>
      </c>
      <c r="G50" t="s">
        <v>195</v>
      </c>
      <c r="H50" s="16">
        <v>43972</v>
      </c>
      <c r="I50" s="16">
        <v>44005</v>
      </c>
      <c r="J50">
        <v>3</v>
      </c>
      <c r="K50">
        <v>1</v>
      </c>
      <c r="L50">
        <v>2</v>
      </c>
      <c r="M50">
        <v>0</v>
      </c>
      <c r="N50">
        <v>2</v>
      </c>
      <c r="O50">
        <v>0</v>
      </c>
      <c r="P50">
        <v>1</v>
      </c>
      <c r="Q50">
        <v>1</v>
      </c>
      <c r="R50" t="s">
        <v>196</v>
      </c>
      <c r="S50">
        <f>SUM(テーブル3[[#This Row],[testA_1]:[testA_4]])</f>
        <v>6</v>
      </c>
      <c r="T50">
        <f>SUM(テーブル3[[#This Row],[testB_1]:[testB_3]])</f>
        <v>3</v>
      </c>
    </row>
    <row r="51" spans="1:20">
      <c r="A51">
        <v>84</v>
      </c>
      <c r="B51" t="s">
        <v>101</v>
      </c>
      <c r="C51">
        <v>44006</v>
      </c>
      <c r="D51">
        <v>61</v>
      </c>
      <c r="E51">
        <v>0</v>
      </c>
      <c r="F51" t="s">
        <v>217</v>
      </c>
      <c r="G51" t="s">
        <v>195</v>
      </c>
      <c r="H51" s="16">
        <v>43974</v>
      </c>
      <c r="I51" s="16">
        <v>44009</v>
      </c>
      <c r="J51">
        <v>3</v>
      </c>
      <c r="K51">
        <v>0</v>
      </c>
      <c r="L51">
        <v>1</v>
      </c>
      <c r="M51">
        <v>1</v>
      </c>
      <c r="N51">
        <v>4</v>
      </c>
      <c r="O51">
        <v>4</v>
      </c>
      <c r="P51">
        <v>0</v>
      </c>
      <c r="Q51">
        <v>3</v>
      </c>
      <c r="R51" t="s">
        <v>196</v>
      </c>
      <c r="S51">
        <f>SUM(テーブル3[[#This Row],[testA_1]:[testA_4]])</f>
        <v>5</v>
      </c>
      <c r="T51">
        <f>SUM(テーブル3[[#This Row],[testB_1]:[testB_3]])</f>
        <v>8</v>
      </c>
    </row>
    <row r="52" spans="1:20">
      <c r="A52">
        <v>86</v>
      </c>
      <c r="B52" t="s">
        <v>103</v>
      </c>
      <c r="C52">
        <v>44005</v>
      </c>
      <c r="D52">
        <v>77</v>
      </c>
      <c r="E52">
        <v>1</v>
      </c>
      <c r="F52" t="s">
        <v>236</v>
      </c>
      <c r="G52" t="s">
        <v>195</v>
      </c>
      <c r="H52" s="16">
        <v>43967</v>
      </c>
      <c r="I52" s="16">
        <v>44008</v>
      </c>
      <c r="J52">
        <v>3</v>
      </c>
      <c r="K52">
        <v>1</v>
      </c>
      <c r="L52">
        <v>2</v>
      </c>
      <c r="M52">
        <v>2</v>
      </c>
      <c r="N52">
        <v>3</v>
      </c>
      <c r="O52">
        <v>1</v>
      </c>
      <c r="P52">
        <v>3</v>
      </c>
      <c r="Q52">
        <v>1</v>
      </c>
      <c r="R52" t="s">
        <v>198</v>
      </c>
      <c r="S52">
        <f>SUM(テーブル3[[#This Row],[testA_1]:[testA_4]])</f>
        <v>8</v>
      </c>
      <c r="T52">
        <f>SUM(テーブル3[[#This Row],[testB_1]:[testB_3]])</f>
        <v>7</v>
      </c>
    </row>
    <row r="53" spans="1:20">
      <c r="A53">
        <v>88</v>
      </c>
      <c r="B53" t="s">
        <v>27</v>
      </c>
      <c r="C53">
        <v>44007</v>
      </c>
      <c r="D53">
        <v>52</v>
      </c>
      <c r="E53">
        <v>0</v>
      </c>
      <c r="F53" t="s">
        <v>203</v>
      </c>
      <c r="G53" t="s">
        <v>195</v>
      </c>
      <c r="H53" s="16">
        <v>43973</v>
      </c>
      <c r="I53" s="16">
        <v>44013</v>
      </c>
      <c r="J53">
        <v>0</v>
      </c>
      <c r="K53">
        <v>4</v>
      </c>
      <c r="L53">
        <v>2</v>
      </c>
      <c r="M53">
        <v>1</v>
      </c>
      <c r="N53">
        <v>1</v>
      </c>
      <c r="O53">
        <v>2</v>
      </c>
      <c r="P53">
        <v>4</v>
      </c>
      <c r="Q53">
        <v>0</v>
      </c>
      <c r="R53" t="s">
        <v>198</v>
      </c>
      <c r="S53">
        <f>SUM(テーブル3[[#This Row],[testA_1]:[testA_4]])</f>
        <v>7</v>
      </c>
      <c r="T53">
        <f>SUM(テーブル3[[#This Row],[testB_1]:[testB_3]])</f>
        <v>7</v>
      </c>
    </row>
    <row r="54" spans="1:20">
      <c r="A54">
        <v>89</v>
      </c>
      <c r="B54" t="s">
        <v>105</v>
      </c>
      <c r="C54">
        <v>44008</v>
      </c>
      <c r="D54">
        <v>71</v>
      </c>
      <c r="E54">
        <v>0</v>
      </c>
      <c r="F54" t="s">
        <v>203</v>
      </c>
      <c r="G54" t="s">
        <v>195</v>
      </c>
      <c r="H54" s="16">
        <v>43978</v>
      </c>
      <c r="I54" s="16">
        <v>44012</v>
      </c>
      <c r="J54">
        <v>2</v>
      </c>
      <c r="K54">
        <v>1</v>
      </c>
      <c r="L54">
        <v>3</v>
      </c>
      <c r="M54">
        <v>2</v>
      </c>
      <c r="N54">
        <v>0</v>
      </c>
      <c r="O54">
        <v>2</v>
      </c>
      <c r="P54">
        <v>2</v>
      </c>
      <c r="Q54">
        <v>1</v>
      </c>
      <c r="R54" t="s">
        <v>198</v>
      </c>
      <c r="S54">
        <f>SUM(テーブル3[[#This Row],[testA_1]:[testA_4]])</f>
        <v>8</v>
      </c>
      <c r="T54">
        <f>SUM(テーブル3[[#This Row],[testB_1]:[testB_3]])</f>
        <v>4</v>
      </c>
    </row>
    <row r="55" spans="1:20">
      <c r="A55">
        <v>92</v>
      </c>
      <c r="B55" t="s">
        <v>108</v>
      </c>
      <c r="C55">
        <v>44008</v>
      </c>
      <c r="D55">
        <v>65</v>
      </c>
      <c r="E55">
        <v>0</v>
      </c>
      <c r="F55" t="s">
        <v>203</v>
      </c>
      <c r="G55" t="s">
        <v>195</v>
      </c>
      <c r="H55" s="16">
        <v>43978</v>
      </c>
      <c r="I55" s="16">
        <v>44013</v>
      </c>
      <c r="J55">
        <v>3</v>
      </c>
      <c r="K55">
        <v>1</v>
      </c>
      <c r="L55">
        <v>4</v>
      </c>
      <c r="M55">
        <v>2</v>
      </c>
      <c r="N55">
        <v>1</v>
      </c>
      <c r="O55">
        <v>4</v>
      </c>
      <c r="P55">
        <v>2</v>
      </c>
      <c r="Q55">
        <v>0</v>
      </c>
      <c r="R55" t="s">
        <v>198</v>
      </c>
      <c r="S55">
        <f>SUM(テーブル3[[#This Row],[testA_1]:[testA_4]])</f>
        <v>10</v>
      </c>
      <c r="T55">
        <f>SUM(テーブル3[[#This Row],[testB_1]:[testB_3]])</f>
        <v>7</v>
      </c>
    </row>
    <row r="56" spans="1:20">
      <c r="A56">
        <v>93</v>
      </c>
      <c r="B56" t="s">
        <v>109</v>
      </c>
      <c r="C56">
        <v>44007</v>
      </c>
      <c r="D56">
        <v>58</v>
      </c>
      <c r="E56">
        <v>1</v>
      </c>
      <c r="F56" t="s">
        <v>237</v>
      </c>
      <c r="G56" t="s">
        <v>200</v>
      </c>
      <c r="H56" s="16">
        <v>43978</v>
      </c>
      <c r="I56" s="16">
        <v>44012</v>
      </c>
      <c r="J56">
        <v>3</v>
      </c>
      <c r="K56">
        <v>1</v>
      </c>
      <c r="L56">
        <v>0</v>
      </c>
      <c r="M56">
        <v>2</v>
      </c>
      <c r="N56">
        <v>0</v>
      </c>
      <c r="O56">
        <v>3</v>
      </c>
      <c r="P56">
        <v>2</v>
      </c>
      <c r="Q56">
        <v>2</v>
      </c>
      <c r="R56" t="s">
        <v>196</v>
      </c>
      <c r="S56">
        <f>SUM(テーブル3[[#This Row],[testA_1]:[testA_4]])</f>
        <v>6</v>
      </c>
      <c r="T56">
        <f>SUM(テーブル3[[#This Row],[testB_1]:[testB_3]])</f>
        <v>5</v>
      </c>
    </row>
    <row r="57" spans="1:20">
      <c r="A57">
        <v>95</v>
      </c>
      <c r="B57" t="s">
        <v>111</v>
      </c>
      <c r="C57">
        <v>44000</v>
      </c>
      <c r="D57">
        <v>77</v>
      </c>
      <c r="E57">
        <v>0</v>
      </c>
      <c r="F57" t="s">
        <v>203</v>
      </c>
      <c r="G57" t="s">
        <v>195</v>
      </c>
      <c r="H57" s="16">
        <v>43982</v>
      </c>
      <c r="I57" s="16">
        <v>44004</v>
      </c>
      <c r="J57">
        <v>3</v>
      </c>
      <c r="K57">
        <v>2</v>
      </c>
      <c r="L57">
        <v>0</v>
      </c>
      <c r="M57">
        <v>1</v>
      </c>
      <c r="N57">
        <v>3</v>
      </c>
      <c r="O57">
        <v>3</v>
      </c>
      <c r="P57">
        <v>1</v>
      </c>
      <c r="Q57">
        <v>2</v>
      </c>
      <c r="R57" t="s">
        <v>198</v>
      </c>
      <c r="S57">
        <f>SUM(テーブル3[[#This Row],[testA_1]:[testA_4]])</f>
        <v>6</v>
      </c>
      <c r="T57">
        <f>SUM(テーブル3[[#This Row],[testB_1]:[testB_3]])</f>
        <v>7</v>
      </c>
    </row>
    <row r="58" spans="1:20">
      <c r="A58">
        <v>97</v>
      </c>
      <c r="B58" t="s">
        <v>113</v>
      </c>
      <c r="C58">
        <v>44011</v>
      </c>
      <c r="D58">
        <v>69</v>
      </c>
      <c r="E58">
        <v>1</v>
      </c>
      <c r="F58" t="s">
        <v>207</v>
      </c>
      <c r="G58" t="s">
        <v>195</v>
      </c>
      <c r="H58" s="16">
        <v>43993</v>
      </c>
      <c r="I58" s="16">
        <v>44016</v>
      </c>
      <c r="J58">
        <v>4</v>
      </c>
      <c r="K58">
        <v>1</v>
      </c>
      <c r="L58">
        <v>3</v>
      </c>
      <c r="M58">
        <v>3</v>
      </c>
      <c r="N58">
        <v>1</v>
      </c>
      <c r="O58">
        <v>0</v>
      </c>
      <c r="P58">
        <v>1</v>
      </c>
      <c r="Q58">
        <v>1</v>
      </c>
      <c r="R58" t="s">
        <v>198</v>
      </c>
      <c r="S58">
        <f>SUM(テーブル3[[#This Row],[testA_1]:[testA_4]])</f>
        <v>11</v>
      </c>
      <c r="T58">
        <f>SUM(テーブル3[[#This Row],[testB_1]:[testB_3]])</f>
        <v>2</v>
      </c>
    </row>
    <row r="59" spans="1:20">
      <c r="A59">
        <v>98</v>
      </c>
      <c r="B59" t="s">
        <v>114</v>
      </c>
      <c r="C59">
        <v>44012</v>
      </c>
      <c r="D59">
        <v>82</v>
      </c>
      <c r="E59">
        <v>1</v>
      </c>
      <c r="F59" t="s">
        <v>203</v>
      </c>
      <c r="G59" t="s">
        <v>195</v>
      </c>
      <c r="H59" s="16">
        <v>43983</v>
      </c>
      <c r="I59" s="16">
        <v>44016</v>
      </c>
      <c r="J59">
        <v>1</v>
      </c>
      <c r="K59">
        <v>1</v>
      </c>
      <c r="L59">
        <v>3</v>
      </c>
      <c r="M59">
        <v>1</v>
      </c>
      <c r="N59">
        <v>0</v>
      </c>
      <c r="O59">
        <v>3</v>
      </c>
      <c r="P59">
        <v>0</v>
      </c>
      <c r="Q59">
        <v>1</v>
      </c>
      <c r="R59" t="s">
        <v>198</v>
      </c>
      <c r="S59">
        <f>SUM(テーブル3[[#This Row],[testA_1]:[testA_4]])</f>
        <v>6</v>
      </c>
      <c r="T59">
        <f>SUM(テーブル3[[#This Row],[testB_1]:[testB_3]])</f>
        <v>3</v>
      </c>
    </row>
    <row r="60" spans="1:20">
      <c r="A60">
        <v>101</v>
      </c>
      <c r="B60" t="s">
        <v>117</v>
      </c>
      <c r="C60">
        <v>44012</v>
      </c>
      <c r="D60">
        <v>83</v>
      </c>
      <c r="E60">
        <v>1</v>
      </c>
      <c r="F60" t="s">
        <v>238</v>
      </c>
      <c r="G60" t="s">
        <v>195</v>
      </c>
      <c r="H60" s="16">
        <v>43972</v>
      </c>
      <c r="I60" s="16">
        <v>44015</v>
      </c>
      <c r="J60">
        <v>0</v>
      </c>
      <c r="K60">
        <v>3</v>
      </c>
      <c r="L60">
        <v>0</v>
      </c>
      <c r="M60">
        <v>1</v>
      </c>
      <c r="N60">
        <v>2</v>
      </c>
      <c r="O60">
        <v>2</v>
      </c>
      <c r="P60">
        <v>1</v>
      </c>
      <c r="Q60">
        <v>2</v>
      </c>
      <c r="R60" t="s">
        <v>198</v>
      </c>
      <c r="S60">
        <f>SUM(テーブル3[[#This Row],[testA_1]:[testA_4]])</f>
        <v>4</v>
      </c>
      <c r="T60">
        <f>SUM(テーブル3[[#This Row],[testB_1]:[testB_3]])</f>
        <v>5</v>
      </c>
    </row>
    <row r="61" spans="1:20">
      <c r="A61">
        <v>102</v>
      </c>
      <c r="B61" t="s">
        <v>118</v>
      </c>
      <c r="C61">
        <v>44014</v>
      </c>
      <c r="D61">
        <v>84</v>
      </c>
      <c r="E61">
        <v>0</v>
      </c>
      <c r="F61" t="s">
        <v>203</v>
      </c>
      <c r="G61" t="s">
        <v>195</v>
      </c>
      <c r="H61" s="16">
        <v>43992</v>
      </c>
      <c r="I61" s="16">
        <v>44017</v>
      </c>
      <c r="J61">
        <v>2</v>
      </c>
      <c r="K61">
        <v>3</v>
      </c>
      <c r="L61">
        <v>2</v>
      </c>
      <c r="M61">
        <v>4</v>
      </c>
      <c r="N61">
        <v>4</v>
      </c>
      <c r="O61">
        <v>0</v>
      </c>
      <c r="P61">
        <v>3</v>
      </c>
      <c r="Q61">
        <v>2</v>
      </c>
      <c r="R61" t="s">
        <v>198</v>
      </c>
      <c r="S61">
        <f>SUM(テーブル3[[#This Row],[testA_1]:[testA_4]])</f>
        <v>11</v>
      </c>
      <c r="T61">
        <f>SUM(テーブル3[[#This Row],[testB_1]:[testB_3]])</f>
        <v>7</v>
      </c>
    </row>
    <row r="62" spans="1:20">
      <c r="A62">
        <v>103</v>
      </c>
      <c r="B62" t="s">
        <v>119</v>
      </c>
      <c r="C62">
        <v>44013</v>
      </c>
      <c r="D62">
        <v>73</v>
      </c>
      <c r="E62">
        <v>1</v>
      </c>
      <c r="F62" t="s">
        <v>203</v>
      </c>
      <c r="G62" t="s">
        <v>195</v>
      </c>
      <c r="H62" s="16">
        <v>43989</v>
      </c>
      <c r="I62" s="16">
        <v>44019</v>
      </c>
      <c r="J62">
        <v>1</v>
      </c>
      <c r="K62">
        <v>4</v>
      </c>
      <c r="L62">
        <v>0</v>
      </c>
      <c r="M62">
        <v>4</v>
      </c>
      <c r="N62">
        <v>0</v>
      </c>
      <c r="O62">
        <v>4</v>
      </c>
      <c r="P62">
        <v>2</v>
      </c>
      <c r="Q62">
        <v>2</v>
      </c>
      <c r="R62" t="s">
        <v>196</v>
      </c>
      <c r="S62">
        <f>SUM(テーブル3[[#This Row],[testA_1]:[testA_4]])</f>
        <v>9</v>
      </c>
      <c r="T62">
        <f>SUM(テーブル3[[#This Row],[testB_1]:[testB_3]])</f>
        <v>6</v>
      </c>
    </row>
    <row r="63" spans="1:20">
      <c r="A63">
        <v>104</v>
      </c>
      <c r="B63" t="s">
        <v>120</v>
      </c>
      <c r="C63">
        <v>44013</v>
      </c>
      <c r="D63">
        <v>73</v>
      </c>
      <c r="E63">
        <v>1</v>
      </c>
      <c r="F63" t="s">
        <v>203</v>
      </c>
      <c r="G63" t="s">
        <v>195</v>
      </c>
      <c r="H63" s="16">
        <v>43983</v>
      </c>
      <c r="I63" s="16">
        <v>44018</v>
      </c>
      <c r="J63">
        <v>4</v>
      </c>
      <c r="K63">
        <v>3</v>
      </c>
      <c r="L63">
        <v>2</v>
      </c>
      <c r="M63">
        <v>1</v>
      </c>
      <c r="N63">
        <v>4</v>
      </c>
      <c r="O63">
        <v>1</v>
      </c>
      <c r="P63">
        <v>4</v>
      </c>
      <c r="Q63">
        <v>1</v>
      </c>
      <c r="R63" t="s">
        <v>198</v>
      </c>
      <c r="S63">
        <f>SUM(テーブル3[[#This Row],[testA_1]:[testA_4]])</f>
        <v>10</v>
      </c>
      <c r="T63">
        <f>SUM(テーブル3[[#This Row],[testB_1]:[testB_3]])</f>
        <v>9</v>
      </c>
    </row>
    <row r="64" spans="1:20">
      <c r="A64">
        <v>105</v>
      </c>
      <c r="B64" t="s">
        <v>121</v>
      </c>
      <c r="C64">
        <v>44013</v>
      </c>
      <c r="D64">
        <v>76</v>
      </c>
      <c r="E64">
        <v>1</v>
      </c>
      <c r="F64" t="s">
        <v>203</v>
      </c>
      <c r="G64" t="s">
        <v>195</v>
      </c>
      <c r="H64" s="16">
        <v>43988</v>
      </c>
      <c r="I64" s="16">
        <v>44020</v>
      </c>
      <c r="J64">
        <v>2</v>
      </c>
      <c r="K64">
        <v>2</v>
      </c>
      <c r="L64">
        <v>2</v>
      </c>
      <c r="M64">
        <v>2</v>
      </c>
      <c r="N64">
        <v>1</v>
      </c>
      <c r="O64">
        <v>4</v>
      </c>
      <c r="P64">
        <v>4</v>
      </c>
      <c r="Q64">
        <v>3</v>
      </c>
      <c r="R64" t="s">
        <v>196</v>
      </c>
      <c r="S64">
        <f>SUM(テーブル3[[#This Row],[testA_1]:[testA_4]])</f>
        <v>8</v>
      </c>
      <c r="T64">
        <f>SUM(テーブル3[[#This Row],[testB_1]:[testB_3]])</f>
        <v>9</v>
      </c>
    </row>
    <row r="65" spans="1:20">
      <c r="A65">
        <v>106</v>
      </c>
      <c r="B65" t="s">
        <v>122</v>
      </c>
      <c r="C65">
        <v>44014</v>
      </c>
      <c r="D65">
        <v>73</v>
      </c>
      <c r="E65">
        <v>0</v>
      </c>
      <c r="F65" t="s">
        <v>239</v>
      </c>
      <c r="G65" t="s">
        <v>212</v>
      </c>
      <c r="H65" s="16">
        <v>43983</v>
      </c>
      <c r="I65" s="16">
        <v>44018</v>
      </c>
      <c r="J65">
        <v>4</v>
      </c>
      <c r="K65">
        <v>4</v>
      </c>
      <c r="L65">
        <v>4</v>
      </c>
      <c r="M65">
        <v>1</v>
      </c>
      <c r="N65">
        <v>0</v>
      </c>
      <c r="O65">
        <v>4</v>
      </c>
      <c r="P65">
        <v>3</v>
      </c>
      <c r="Q65">
        <v>3</v>
      </c>
      <c r="R65" t="s">
        <v>196</v>
      </c>
      <c r="S65">
        <f>SUM(テーブル3[[#This Row],[testA_1]:[testA_4]])</f>
        <v>13</v>
      </c>
      <c r="T65">
        <f>SUM(テーブル3[[#This Row],[testB_1]:[testB_3]])</f>
        <v>7</v>
      </c>
    </row>
    <row r="66" spans="1:20">
      <c r="A66">
        <v>108</v>
      </c>
      <c r="B66" t="s">
        <v>67</v>
      </c>
      <c r="C66">
        <v>44014</v>
      </c>
      <c r="D66">
        <v>75</v>
      </c>
      <c r="E66">
        <v>1</v>
      </c>
      <c r="F66" t="s">
        <v>240</v>
      </c>
      <c r="G66" t="s">
        <v>200</v>
      </c>
      <c r="H66" s="16">
        <v>43992</v>
      </c>
      <c r="I66" s="16">
        <v>44020</v>
      </c>
      <c r="J66">
        <v>2</v>
      </c>
      <c r="K66">
        <v>4</v>
      </c>
      <c r="L66">
        <v>1</v>
      </c>
      <c r="M66">
        <v>4</v>
      </c>
      <c r="N66">
        <v>2</v>
      </c>
      <c r="O66">
        <v>3</v>
      </c>
      <c r="P66">
        <v>2</v>
      </c>
      <c r="Q66">
        <v>0</v>
      </c>
      <c r="R66" t="s">
        <v>198</v>
      </c>
      <c r="S66">
        <f>SUM(テーブル3[[#This Row],[testA_1]:[testA_4]])</f>
        <v>11</v>
      </c>
      <c r="T66">
        <f>SUM(テーブル3[[#This Row],[testB_1]:[testB_3]])</f>
        <v>7</v>
      </c>
    </row>
    <row r="67" spans="1:20">
      <c r="A67">
        <v>109</v>
      </c>
      <c r="B67" t="s">
        <v>124</v>
      </c>
      <c r="C67">
        <v>44014</v>
      </c>
      <c r="D67">
        <v>71</v>
      </c>
      <c r="E67">
        <v>1</v>
      </c>
      <c r="F67" t="s">
        <v>241</v>
      </c>
      <c r="G67" t="s">
        <v>200</v>
      </c>
      <c r="H67" s="16">
        <v>43994</v>
      </c>
      <c r="I67" s="16">
        <v>44019</v>
      </c>
      <c r="J67">
        <v>0</v>
      </c>
      <c r="K67">
        <v>2</v>
      </c>
      <c r="L67">
        <v>1</v>
      </c>
      <c r="M67">
        <v>2</v>
      </c>
      <c r="N67">
        <v>1</v>
      </c>
      <c r="O67">
        <v>3</v>
      </c>
      <c r="P67">
        <v>3</v>
      </c>
      <c r="Q67">
        <v>2</v>
      </c>
      <c r="R67" t="s">
        <v>196</v>
      </c>
      <c r="S67">
        <f>SUM(テーブル3[[#This Row],[testA_1]:[testA_4]])</f>
        <v>5</v>
      </c>
      <c r="T67">
        <f>SUM(テーブル3[[#This Row],[testB_1]:[testB_3]])</f>
        <v>7</v>
      </c>
    </row>
    <row r="68" spans="1:20">
      <c r="A68">
        <v>110</v>
      </c>
      <c r="B68" t="s">
        <v>125</v>
      </c>
      <c r="C68">
        <v>44015</v>
      </c>
      <c r="D68">
        <v>76</v>
      </c>
      <c r="E68">
        <v>0</v>
      </c>
      <c r="F68" t="s">
        <v>203</v>
      </c>
      <c r="G68" t="s">
        <v>195</v>
      </c>
      <c r="H68" s="16">
        <v>43999</v>
      </c>
      <c r="I68" s="16">
        <v>44020</v>
      </c>
      <c r="J68">
        <v>1</v>
      </c>
      <c r="K68">
        <v>3</v>
      </c>
      <c r="L68">
        <v>4</v>
      </c>
      <c r="M68">
        <v>4</v>
      </c>
      <c r="N68">
        <v>4</v>
      </c>
      <c r="O68">
        <v>0</v>
      </c>
      <c r="P68">
        <v>3</v>
      </c>
      <c r="Q68">
        <v>2</v>
      </c>
      <c r="R68" t="s">
        <v>196</v>
      </c>
      <c r="S68">
        <f>SUM(テーブル3[[#This Row],[testA_1]:[testA_4]])</f>
        <v>12</v>
      </c>
      <c r="T68">
        <f>SUM(テーブル3[[#This Row],[testB_1]:[testB_3]])</f>
        <v>7</v>
      </c>
    </row>
    <row r="69" spans="1:20">
      <c r="A69">
        <v>112</v>
      </c>
      <c r="B69" t="s">
        <v>127</v>
      </c>
      <c r="C69">
        <v>44015</v>
      </c>
      <c r="D69">
        <v>82</v>
      </c>
      <c r="E69">
        <v>1</v>
      </c>
      <c r="F69" t="s">
        <v>203</v>
      </c>
      <c r="G69" t="s">
        <v>195</v>
      </c>
      <c r="H69" s="16">
        <v>43995</v>
      </c>
      <c r="I69" s="16">
        <v>44018</v>
      </c>
      <c r="J69">
        <v>2</v>
      </c>
      <c r="K69">
        <v>1</v>
      </c>
      <c r="L69">
        <v>1</v>
      </c>
      <c r="M69">
        <v>3</v>
      </c>
      <c r="N69">
        <v>1</v>
      </c>
      <c r="O69">
        <v>2</v>
      </c>
      <c r="P69">
        <v>2</v>
      </c>
      <c r="Q69">
        <v>2</v>
      </c>
      <c r="R69" t="s">
        <v>198</v>
      </c>
      <c r="S69">
        <f>SUM(テーブル3[[#This Row],[testA_1]:[testA_4]])</f>
        <v>7</v>
      </c>
      <c r="T69">
        <f>SUM(テーブル3[[#This Row],[testB_1]:[testB_3]])</f>
        <v>5</v>
      </c>
    </row>
    <row r="70" spans="1:20">
      <c r="A70">
        <v>113</v>
      </c>
      <c r="B70" t="s">
        <v>74</v>
      </c>
      <c r="C70">
        <v>44018</v>
      </c>
      <c r="D70">
        <v>97</v>
      </c>
      <c r="E70">
        <v>1</v>
      </c>
      <c r="F70" t="s">
        <v>203</v>
      </c>
      <c r="G70" t="s">
        <v>195</v>
      </c>
      <c r="H70" s="16">
        <v>43994</v>
      </c>
      <c r="I70" s="16">
        <v>44021</v>
      </c>
      <c r="J70">
        <v>3</v>
      </c>
      <c r="K70">
        <v>4</v>
      </c>
      <c r="L70">
        <v>2</v>
      </c>
      <c r="M70">
        <v>3</v>
      </c>
      <c r="N70">
        <v>1</v>
      </c>
      <c r="O70">
        <v>0</v>
      </c>
      <c r="P70">
        <v>2</v>
      </c>
      <c r="Q70">
        <v>1</v>
      </c>
      <c r="R70" t="s">
        <v>198</v>
      </c>
      <c r="S70">
        <f>SUM(テーブル3[[#This Row],[testA_1]:[testA_4]])</f>
        <v>12</v>
      </c>
      <c r="T70">
        <f>SUM(テーブル3[[#This Row],[testB_1]:[testB_3]])</f>
        <v>3</v>
      </c>
    </row>
    <row r="71" spans="1:20">
      <c r="A71">
        <v>114</v>
      </c>
      <c r="B71" t="s">
        <v>125</v>
      </c>
      <c r="C71">
        <v>44011</v>
      </c>
      <c r="D71">
        <v>93</v>
      </c>
      <c r="E71">
        <v>1</v>
      </c>
      <c r="F71" t="s">
        <v>203</v>
      </c>
      <c r="G71" t="s">
        <v>195</v>
      </c>
      <c r="H71" s="16">
        <v>43985</v>
      </c>
      <c r="I71" s="16">
        <v>44017</v>
      </c>
      <c r="J71">
        <v>0</v>
      </c>
      <c r="K71">
        <v>0</v>
      </c>
      <c r="L71">
        <v>1</v>
      </c>
      <c r="M71">
        <v>0</v>
      </c>
      <c r="N71">
        <v>3</v>
      </c>
      <c r="O71">
        <v>0</v>
      </c>
      <c r="P71">
        <v>3</v>
      </c>
      <c r="Q71">
        <v>3</v>
      </c>
      <c r="R71" t="s">
        <v>196</v>
      </c>
      <c r="S71">
        <f>SUM(テーブル3[[#This Row],[testA_1]:[testA_4]])</f>
        <v>1</v>
      </c>
      <c r="T71">
        <f>SUM(テーブル3[[#This Row],[testB_1]:[testB_3]])</f>
        <v>6</v>
      </c>
    </row>
    <row r="72" spans="1:20">
      <c r="A72">
        <v>115</v>
      </c>
      <c r="B72" t="s">
        <v>128</v>
      </c>
      <c r="C72">
        <v>44015</v>
      </c>
      <c r="D72">
        <v>67</v>
      </c>
      <c r="E72">
        <v>0</v>
      </c>
      <c r="F72" t="s">
        <v>242</v>
      </c>
      <c r="G72" t="s">
        <v>195</v>
      </c>
      <c r="H72" s="16">
        <v>43981</v>
      </c>
      <c r="I72" s="16">
        <v>44018</v>
      </c>
      <c r="J72">
        <v>2</v>
      </c>
      <c r="K72">
        <v>1</v>
      </c>
      <c r="L72">
        <v>2</v>
      </c>
      <c r="M72">
        <v>1</v>
      </c>
      <c r="N72">
        <v>4</v>
      </c>
      <c r="O72">
        <v>1</v>
      </c>
      <c r="P72">
        <v>0</v>
      </c>
      <c r="Q72">
        <v>3</v>
      </c>
      <c r="R72" t="s">
        <v>196</v>
      </c>
      <c r="S72">
        <f>SUM(テーブル3[[#This Row],[testA_1]:[testA_4]])</f>
        <v>6</v>
      </c>
      <c r="T72">
        <f>SUM(テーブル3[[#This Row],[testB_1]:[testB_3]])</f>
        <v>5</v>
      </c>
    </row>
    <row r="73" spans="1:20">
      <c r="A73">
        <v>118</v>
      </c>
      <c r="B73" t="s">
        <v>130</v>
      </c>
      <c r="C73">
        <v>44019</v>
      </c>
      <c r="D73">
        <v>68</v>
      </c>
      <c r="E73">
        <v>1</v>
      </c>
      <c r="F73" t="s">
        <v>243</v>
      </c>
      <c r="G73" t="s">
        <v>200</v>
      </c>
      <c r="H73" s="16">
        <v>43996</v>
      </c>
      <c r="I73" s="16">
        <v>44025</v>
      </c>
      <c r="J73">
        <v>4</v>
      </c>
      <c r="K73">
        <v>4</v>
      </c>
      <c r="L73">
        <v>1</v>
      </c>
      <c r="M73">
        <v>4</v>
      </c>
      <c r="N73">
        <v>1</v>
      </c>
      <c r="O73">
        <v>4</v>
      </c>
      <c r="P73">
        <v>2</v>
      </c>
      <c r="Q73">
        <v>2</v>
      </c>
      <c r="R73" t="s">
        <v>198</v>
      </c>
      <c r="S73">
        <f>SUM(テーブル3[[#This Row],[testA_1]:[testA_4]])</f>
        <v>13</v>
      </c>
      <c r="T73">
        <f>SUM(テーブル3[[#This Row],[testB_1]:[testB_3]])</f>
        <v>7</v>
      </c>
    </row>
    <row r="74" spans="1:20">
      <c r="A74">
        <v>119</v>
      </c>
      <c r="B74" t="s">
        <v>131</v>
      </c>
      <c r="C74">
        <v>44014</v>
      </c>
      <c r="D74">
        <v>72</v>
      </c>
      <c r="E74">
        <v>0</v>
      </c>
      <c r="F74" t="s">
        <v>244</v>
      </c>
      <c r="G74" t="s">
        <v>200</v>
      </c>
      <c r="H74" s="16">
        <v>43983</v>
      </c>
      <c r="I74" s="16">
        <v>44019</v>
      </c>
      <c r="J74">
        <v>2</v>
      </c>
      <c r="K74">
        <v>2</v>
      </c>
      <c r="L74">
        <v>3</v>
      </c>
      <c r="M74">
        <v>2</v>
      </c>
      <c r="N74">
        <v>4</v>
      </c>
      <c r="O74">
        <v>1</v>
      </c>
      <c r="P74">
        <v>2</v>
      </c>
      <c r="Q74">
        <v>2</v>
      </c>
      <c r="R74" t="s">
        <v>198</v>
      </c>
      <c r="S74">
        <f>SUM(テーブル3[[#This Row],[testA_1]:[testA_4]])</f>
        <v>9</v>
      </c>
      <c r="T74">
        <f>SUM(テーブル3[[#This Row],[testB_1]:[testB_3]])</f>
        <v>7</v>
      </c>
    </row>
    <row r="75" spans="1:20">
      <c r="A75">
        <v>120</v>
      </c>
      <c r="B75" t="s">
        <v>132</v>
      </c>
      <c r="C75">
        <v>44015</v>
      </c>
      <c r="D75">
        <v>82</v>
      </c>
      <c r="E75">
        <v>0</v>
      </c>
      <c r="F75" t="s">
        <v>203</v>
      </c>
      <c r="G75" t="s">
        <v>195</v>
      </c>
      <c r="H75" s="16">
        <v>43983</v>
      </c>
      <c r="I75" s="16">
        <v>44018</v>
      </c>
      <c r="J75">
        <v>1</v>
      </c>
      <c r="K75">
        <v>1</v>
      </c>
      <c r="L75">
        <v>0</v>
      </c>
      <c r="M75">
        <v>4</v>
      </c>
      <c r="N75">
        <v>4</v>
      </c>
      <c r="O75">
        <v>4</v>
      </c>
      <c r="P75">
        <v>4</v>
      </c>
      <c r="Q75">
        <v>2</v>
      </c>
      <c r="R75" t="s">
        <v>196</v>
      </c>
      <c r="S75">
        <f>SUM(テーブル3[[#This Row],[testA_1]:[testA_4]])</f>
        <v>6</v>
      </c>
      <c r="T75">
        <f>SUM(テーブル3[[#This Row],[testB_1]:[testB_3]])</f>
        <v>12</v>
      </c>
    </row>
    <row r="76" spans="1:20">
      <c r="A76">
        <v>121</v>
      </c>
      <c r="B76" t="s">
        <v>133</v>
      </c>
      <c r="C76">
        <v>44019</v>
      </c>
      <c r="D76">
        <v>39</v>
      </c>
      <c r="E76">
        <v>0</v>
      </c>
      <c r="F76" t="s">
        <v>245</v>
      </c>
      <c r="G76" t="s">
        <v>200</v>
      </c>
      <c r="H76" s="16">
        <v>44000</v>
      </c>
      <c r="I76" s="16">
        <v>44026</v>
      </c>
      <c r="J76">
        <v>2</v>
      </c>
      <c r="K76">
        <v>0</v>
      </c>
      <c r="L76">
        <v>3</v>
      </c>
      <c r="M76">
        <v>1</v>
      </c>
      <c r="N76">
        <v>2</v>
      </c>
      <c r="O76">
        <v>0</v>
      </c>
      <c r="P76">
        <v>4</v>
      </c>
      <c r="Q76">
        <v>0</v>
      </c>
      <c r="R76" t="s">
        <v>198</v>
      </c>
      <c r="S76">
        <f>SUM(テーブル3[[#This Row],[testA_1]:[testA_4]])</f>
        <v>6</v>
      </c>
      <c r="T76">
        <f>SUM(テーブル3[[#This Row],[testB_1]:[testB_3]])</f>
        <v>6</v>
      </c>
    </row>
    <row r="77" spans="1:20">
      <c r="A77">
        <v>122</v>
      </c>
      <c r="B77" t="s">
        <v>134</v>
      </c>
      <c r="C77">
        <v>44020</v>
      </c>
      <c r="D77">
        <v>76</v>
      </c>
      <c r="E77">
        <v>0</v>
      </c>
      <c r="F77" t="s">
        <v>201</v>
      </c>
      <c r="G77" t="s">
        <v>195</v>
      </c>
      <c r="H77" s="16">
        <v>43986</v>
      </c>
      <c r="I77" s="16">
        <v>44026</v>
      </c>
      <c r="J77">
        <v>0</v>
      </c>
      <c r="K77">
        <v>4</v>
      </c>
      <c r="L77">
        <v>4</v>
      </c>
      <c r="M77">
        <v>1</v>
      </c>
      <c r="N77">
        <v>1</v>
      </c>
      <c r="O77">
        <v>4</v>
      </c>
      <c r="P77">
        <v>3</v>
      </c>
      <c r="Q77">
        <v>3</v>
      </c>
      <c r="R77" t="s">
        <v>196</v>
      </c>
      <c r="S77">
        <f>SUM(テーブル3[[#This Row],[testA_1]:[testA_4]])</f>
        <v>9</v>
      </c>
      <c r="T77">
        <f>SUM(テーブル3[[#This Row],[testB_1]:[testB_3]])</f>
        <v>8</v>
      </c>
    </row>
    <row r="78" spans="1:20">
      <c r="A78">
        <v>123</v>
      </c>
      <c r="B78" t="s">
        <v>135</v>
      </c>
      <c r="C78">
        <v>44019</v>
      </c>
      <c r="D78">
        <v>83</v>
      </c>
      <c r="E78">
        <v>0</v>
      </c>
      <c r="F78" t="s">
        <v>246</v>
      </c>
      <c r="G78" t="s">
        <v>195</v>
      </c>
      <c r="H78" s="16">
        <v>43987</v>
      </c>
      <c r="I78" s="16">
        <v>44022</v>
      </c>
      <c r="J78">
        <v>3</v>
      </c>
      <c r="K78">
        <v>2</v>
      </c>
      <c r="L78">
        <v>4</v>
      </c>
      <c r="M78">
        <v>0</v>
      </c>
      <c r="N78">
        <v>1</v>
      </c>
      <c r="O78">
        <v>1</v>
      </c>
      <c r="P78">
        <v>1</v>
      </c>
      <c r="Q78">
        <v>2</v>
      </c>
      <c r="R78" t="s">
        <v>196</v>
      </c>
      <c r="S78">
        <f>SUM(テーブル3[[#This Row],[testA_1]:[testA_4]])</f>
        <v>9</v>
      </c>
      <c r="T78">
        <f>SUM(テーブル3[[#This Row],[testB_1]:[testB_3]])</f>
        <v>3</v>
      </c>
    </row>
    <row r="79" spans="1:20">
      <c r="A79">
        <v>124</v>
      </c>
      <c r="B79" t="s">
        <v>39</v>
      </c>
      <c r="C79">
        <v>44021</v>
      </c>
      <c r="D79">
        <v>83</v>
      </c>
      <c r="E79">
        <v>1</v>
      </c>
      <c r="F79" t="s">
        <v>238</v>
      </c>
      <c r="G79" t="s">
        <v>195</v>
      </c>
      <c r="H79" s="16">
        <v>44001</v>
      </c>
      <c r="I79" s="16">
        <v>44028</v>
      </c>
      <c r="J79">
        <v>2</v>
      </c>
      <c r="K79">
        <v>4</v>
      </c>
      <c r="L79">
        <v>3</v>
      </c>
      <c r="M79">
        <v>0</v>
      </c>
      <c r="N79">
        <v>2</v>
      </c>
      <c r="O79">
        <v>1</v>
      </c>
      <c r="P79">
        <v>3</v>
      </c>
      <c r="Q79">
        <v>3</v>
      </c>
      <c r="R79" t="s">
        <v>198</v>
      </c>
      <c r="S79">
        <f>SUM(テーブル3[[#This Row],[testA_1]:[testA_4]])</f>
        <v>9</v>
      </c>
      <c r="T79">
        <f>SUM(テーブル3[[#This Row],[testB_1]:[testB_3]])</f>
        <v>6</v>
      </c>
    </row>
    <row r="80" spans="1:20">
      <c r="A80">
        <v>126</v>
      </c>
      <c r="B80" t="s">
        <v>137</v>
      </c>
      <c r="C80">
        <v>44015</v>
      </c>
      <c r="D80">
        <v>47</v>
      </c>
      <c r="E80">
        <v>1</v>
      </c>
      <c r="F80" t="s">
        <v>247</v>
      </c>
      <c r="G80" t="s">
        <v>195</v>
      </c>
      <c r="H80" s="16">
        <v>43990</v>
      </c>
      <c r="I80" s="16">
        <v>44019</v>
      </c>
      <c r="J80">
        <v>2</v>
      </c>
      <c r="K80">
        <v>2</v>
      </c>
      <c r="L80">
        <v>0</v>
      </c>
      <c r="M80">
        <v>3</v>
      </c>
      <c r="N80">
        <v>0</v>
      </c>
      <c r="O80">
        <v>3</v>
      </c>
      <c r="P80">
        <v>0</v>
      </c>
      <c r="Q80">
        <v>3</v>
      </c>
      <c r="R80" t="s">
        <v>198</v>
      </c>
      <c r="S80">
        <f>SUM(テーブル3[[#This Row],[testA_1]:[testA_4]])</f>
        <v>7</v>
      </c>
      <c r="T80">
        <f>SUM(テーブル3[[#This Row],[testB_1]:[testB_3]])</f>
        <v>3</v>
      </c>
    </row>
    <row r="81" spans="1:20">
      <c r="A81">
        <v>128</v>
      </c>
      <c r="B81" t="s">
        <v>139</v>
      </c>
      <c r="C81">
        <v>44022</v>
      </c>
      <c r="D81">
        <v>86</v>
      </c>
      <c r="E81">
        <v>0</v>
      </c>
      <c r="F81" t="s">
        <v>248</v>
      </c>
      <c r="G81" t="s">
        <v>212</v>
      </c>
      <c r="H81" s="16">
        <v>43996</v>
      </c>
      <c r="I81" s="16">
        <v>44026</v>
      </c>
      <c r="J81">
        <v>1</v>
      </c>
      <c r="K81">
        <v>3</v>
      </c>
      <c r="L81">
        <v>0</v>
      </c>
      <c r="M81">
        <v>2</v>
      </c>
      <c r="N81">
        <v>0</v>
      </c>
      <c r="O81">
        <v>3</v>
      </c>
      <c r="P81">
        <v>3</v>
      </c>
      <c r="Q81">
        <v>0</v>
      </c>
      <c r="R81" t="s">
        <v>198</v>
      </c>
      <c r="S81">
        <f>SUM(テーブル3[[#This Row],[testA_1]:[testA_4]])</f>
        <v>6</v>
      </c>
      <c r="T81">
        <f>SUM(テーブル3[[#This Row],[testB_1]:[testB_3]])</f>
        <v>6</v>
      </c>
    </row>
    <row r="82" spans="1:20">
      <c r="A82">
        <v>129</v>
      </c>
      <c r="B82" t="s">
        <v>140</v>
      </c>
      <c r="C82">
        <v>44022</v>
      </c>
      <c r="D82">
        <v>63</v>
      </c>
      <c r="E82">
        <v>1</v>
      </c>
      <c r="F82" t="s">
        <v>203</v>
      </c>
      <c r="G82" t="s">
        <v>195</v>
      </c>
      <c r="H82" s="16">
        <v>43985</v>
      </c>
      <c r="I82" s="16">
        <v>44028</v>
      </c>
      <c r="J82">
        <v>1</v>
      </c>
      <c r="K82">
        <v>1</v>
      </c>
      <c r="L82">
        <v>1</v>
      </c>
      <c r="M82">
        <v>1</v>
      </c>
      <c r="N82">
        <v>2</v>
      </c>
      <c r="O82">
        <v>2</v>
      </c>
      <c r="P82">
        <v>0</v>
      </c>
      <c r="Q82">
        <v>3</v>
      </c>
      <c r="R82" t="s">
        <v>196</v>
      </c>
      <c r="S82">
        <f>SUM(テーブル3[[#This Row],[testA_1]:[testA_4]])</f>
        <v>4</v>
      </c>
      <c r="T82">
        <f>SUM(テーブル3[[#This Row],[testB_1]:[testB_3]])</f>
        <v>4</v>
      </c>
    </row>
    <row r="83" spans="1:20">
      <c r="A83">
        <v>130</v>
      </c>
      <c r="B83" t="s">
        <v>141</v>
      </c>
      <c r="C83">
        <v>44022</v>
      </c>
      <c r="D83">
        <v>44</v>
      </c>
      <c r="E83">
        <v>1</v>
      </c>
      <c r="F83" t="s">
        <v>203</v>
      </c>
      <c r="G83" t="s">
        <v>195</v>
      </c>
      <c r="H83" s="16">
        <v>44001</v>
      </c>
      <c r="I83" s="16">
        <v>44026</v>
      </c>
      <c r="J83">
        <v>2</v>
      </c>
      <c r="K83">
        <v>1</v>
      </c>
      <c r="L83">
        <v>1</v>
      </c>
      <c r="M83">
        <v>1</v>
      </c>
      <c r="N83">
        <v>2</v>
      </c>
      <c r="O83">
        <v>4</v>
      </c>
      <c r="P83">
        <v>4</v>
      </c>
      <c r="Q83">
        <v>1</v>
      </c>
      <c r="R83" t="s">
        <v>196</v>
      </c>
      <c r="S83">
        <f>SUM(テーブル3[[#This Row],[testA_1]:[testA_4]])</f>
        <v>5</v>
      </c>
      <c r="T83">
        <f>SUM(テーブル3[[#This Row],[testB_1]:[testB_3]])</f>
        <v>10</v>
      </c>
    </row>
    <row r="84" spans="1:20">
      <c r="A84">
        <v>131</v>
      </c>
      <c r="B84" t="s">
        <v>142</v>
      </c>
      <c r="C84">
        <v>44022</v>
      </c>
      <c r="D84">
        <v>79</v>
      </c>
      <c r="E84">
        <v>0</v>
      </c>
      <c r="F84" t="s">
        <v>249</v>
      </c>
      <c r="G84" t="s">
        <v>212</v>
      </c>
      <c r="H84" s="16">
        <v>44000</v>
      </c>
      <c r="I84" s="16">
        <v>44026</v>
      </c>
      <c r="J84">
        <v>4</v>
      </c>
      <c r="K84">
        <v>1</v>
      </c>
      <c r="L84">
        <v>4</v>
      </c>
      <c r="M84">
        <v>3</v>
      </c>
      <c r="N84">
        <v>0</v>
      </c>
      <c r="O84">
        <v>3</v>
      </c>
      <c r="P84">
        <v>1</v>
      </c>
      <c r="Q84">
        <v>3</v>
      </c>
      <c r="R84" t="s">
        <v>196</v>
      </c>
      <c r="S84">
        <f>SUM(テーブル3[[#This Row],[testA_1]:[testA_4]])</f>
        <v>12</v>
      </c>
      <c r="T84">
        <f>SUM(テーブル3[[#This Row],[testB_1]:[testB_3]])</f>
        <v>4</v>
      </c>
    </row>
    <row r="85" spans="1:20">
      <c r="A85">
        <v>132</v>
      </c>
      <c r="B85" t="s">
        <v>77</v>
      </c>
      <c r="C85">
        <v>44025</v>
      </c>
      <c r="D85">
        <v>66</v>
      </c>
      <c r="E85">
        <v>0</v>
      </c>
      <c r="F85" t="s">
        <v>250</v>
      </c>
      <c r="G85" t="s">
        <v>200</v>
      </c>
      <c r="H85" s="16">
        <v>43994</v>
      </c>
      <c r="I85" s="16">
        <v>44032</v>
      </c>
      <c r="J85">
        <v>1</v>
      </c>
      <c r="K85">
        <v>1</v>
      </c>
      <c r="L85">
        <v>0</v>
      </c>
      <c r="M85">
        <v>0</v>
      </c>
      <c r="N85">
        <v>0</v>
      </c>
      <c r="O85">
        <v>2</v>
      </c>
      <c r="P85">
        <v>2</v>
      </c>
      <c r="Q85">
        <v>1</v>
      </c>
      <c r="R85" t="s">
        <v>198</v>
      </c>
      <c r="S85">
        <f>SUM(テーブル3[[#This Row],[testA_1]:[testA_4]])</f>
        <v>2</v>
      </c>
      <c r="T85">
        <f>SUM(テーブル3[[#This Row],[testB_1]:[testB_3]])</f>
        <v>4</v>
      </c>
    </row>
    <row r="86" spans="1:20">
      <c r="A86">
        <v>133</v>
      </c>
      <c r="B86" t="s">
        <v>143</v>
      </c>
      <c r="C86">
        <v>44016</v>
      </c>
      <c r="D86">
        <v>84</v>
      </c>
      <c r="E86">
        <v>1</v>
      </c>
      <c r="F86" t="s">
        <v>203</v>
      </c>
      <c r="G86" t="s">
        <v>195</v>
      </c>
      <c r="H86" s="16">
        <v>43994</v>
      </c>
      <c r="I86" s="16">
        <v>44023</v>
      </c>
      <c r="J86">
        <v>2</v>
      </c>
      <c r="K86">
        <v>0</v>
      </c>
      <c r="L86">
        <v>0</v>
      </c>
      <c r="M86">
        <v>3</v>
      </c>
      <c r="N86">
        <v>0</v>
      </c>
      <c r="O86">
        <v>4</v>
      </c>
      <c r="P86">
        <v>0</v>
      </c>
      <c r="Q86">
        <v>2</v>
      </c>
      <c r="R86" t="s">
        <v>198</v>
      </c>
      <c r="S86">
        <f>SUM(テーブル3[[#This Row],[testA_1]:[testA_4]])</f>
        <v>5</v>
      </c>
      <c r="T86">
        <f>SUM(テーブル3[[#This Row],[testB_1]:[testB_3]])</f>
        <v>4</v>
      </c>
    </row>
    <row r="87" spans="1:20">
      <c r="A87">
        <v>134</v>
      </c>
      <c r="B87" t="s">
        <v>144</v>
      </c>
      <c r="C87">
        <v>44022</v>
      </c>
      <c r="D87">
        <v>64</v>
      </c>
      <c r="E87">
        <v>0</v>
      </c>
      <c r="F87" t="s">
        <v>217</v>
      </c>
      <c r="G87" t="s">
        <v>195</v>
      </c>
      <c r="H87" s="16">
        <v>43994</v>
      </c>
      <c r="I87" s="16">
        <v>44029</v>
      </c>
      <c r="J87">
        <v>1</v>
      </c>
      <c r="K87">
        <v>0</v>
      </c>
      <c r="L87">
        <v>3</v>
      </c>
      <c r="M87">
        <v>4</v>
      </c>
      <c r="N87">
        <v>2</v>
      </c>
      <c r="O87">
        <v>4</v>
      </c>
      <c r="P87">
        <v>0</v>
      </c>
      <c r="Q87">
        <v>3</v>
      </c>
      <c r="R87" t="s">
        <v>196</v>
      </c>
      <c r="S87">
        <f>SUM(テーブル3[[#This Row],[testA_1]:[testA_4]])</f>
        <v>8</v>
      </c>
      <c r="T87">
        <f>SUM(テーブル3[[#This Row],[testB_1]:[testB_3]])</f>
        <v>6</v>
      </c>
    </row>
    <row r="88" spans="1:20">
      <c r="A88">
        <v>139</v>
      </c>
      <c r="B88" t="s">
        <v>148</v>
      </c>
      <c r="C88">
        <v>44027</v>
      </c>
      <c r="D88">
        <v>51</v>
      </c>
      <c r="E88">
        <v>1</v>
      </c>
      <c r="F88" t="s">
        <v>203</v>
      </c>
      <c r="G88" t="s">
        <v>195</v>
      </c>
      <c r="H88" s="16">
        <v>43989</v>
      </c>
      <c r="I88" s="16">
        <v>44033</v>
      </c>
      <c r="J88">
        <v>0</v>
      </c>
      <c r="K88">
        <v>0</v>
      </c>
      <c r="L88">
        <v>4</v>
      </c>
      <c r="M88">
        <v>2</v>
      </c>
      <c r="N88">
        <v>0</v>
      </c>
      <c r="O88">
        <v>4</v>
      </c>
      <c r="P88">
        <v>0</v>
      </c>
      <c r="Q88">
        <v>0</v>
      </c>
      <c r="R88" t="s">
        <v>198</v>
      </c>
      <c r="S88">
        <f>SUM(テーブル3[[#This Row],[testA_1]:[testA_4]])</f>
        <v>6</v>
      </c>
      <c r="T88">
        <f>SUM(テーブル3[[#This Row],[testB_1]:[testB_3]])</f>
        <v>4</v>
      </c>
    </row>
    <row r="89" spans="1:20">
      <c r="A89">
        <v>140</v>
      </c>
      <c r="B89" t="s">
        <v>149</v>
      </c>
      <c r="C89">
        <v>44021</v>
      </c>
      <c r="D89">
        <v>88</v>
      </c>
      <c r="E89">
        <v>0</v>
      </c>
      <c r="F89" t="s">
        <v>203</v>
      </c>
      <c r="G89" t="s">
        <v>195</v>
      </c>
      <c r="H89" s="16">
        <v>43984</v>
      </c>
      <c r="I89" s="16">
        <v>44028</v>
      </c>
      <c r="J89">
        <v>0</v>
      </c>
      <c r="K89">
        <v>1</v>
      </c>
      <c r="L89">
        <v>3</v>
      </c>
      <c r="M89">
        <v>4</v>
      </c>
      <c r="N89">
        <v>1</v>
      </c>
      <c r="O89">
        <v>1</v>
      </c>
      <c r="P89">
        <v>2</v>
      </c>
      <c r="Q89">
        <v>1</v>
      </c>
      <c r="R89" t="s">
        <v>198</v>
      </c>
      <c r="S89">
        <f>SUM(テーブル3[[#This Row],[testA_1]:[testA_4]])</f>
        <v>8</v>
      </c>
      <c r="T89">
        <f>SUM(テーブル3[[#This Row],[testB_1]:[testB_3]])</f>
        <v>4</v>
      </c>
    </row>
    <row r="90" spans="1:20">
      <c r="A90">
        <v>142</v>
      </c>
      <c r="B90" t="s">
        <v>151</v>
      </c>
      <c r="C90">
        <v>44026</v>
      </c>
      <c r="D90">
        <v>78</v>
      </c>
      <c r="E90">
        <v>0</v>
      </c>
      <c r="F90" t="s">
        <v>203</v>
      </c>
      <c r="G90" t="s">
        <v>195</v>
      </c>
      <c r="H90" s="16">
        <v>44009</v>
      </c>
      <c r="I90" s="16">
        <v>44033</v>
      </c>
      <c r="J90">
        <v>4</v>
      </c>
      <c r="K90">
        <v>4</v>
      </c>
      <c r="L90">
        <v>1</v>
      </c>
      <c r="M90">
        <v>0</v>
      </c>
      <c r="N90">
        <v>4</v>
      </c>
      <c r="O90">
        <v>1</v>
      </c>
      <c r="P90">
        <v>0</v>
      </c>
      <c r="Q90">
        <v>2</v>
      </c>
      <c r="R90" t="s">
        <v>196</v>
      </c>
      <c r="S90">
        <f>SUM(テーブル3[[#This Row],[testA_1]:[testA_4]])</f>
        <v>9</v>
      </c>
      <c r="T90">
        <f>SUM(テーブル3[[#This Row],[testB_1]:[testB_3]])</f>
        <v>5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12FA-F107-0848-9915-D1C329569132}">
  <dimension ref="A1:D27"/>
  <sheetViews>
    <sheetView workbookViewId="0">
      <selection activeCell="G38" sqref="G38"/>
    </sheetView>
  </sheetViews>
  <sheetFormatPr baseColWidth="10" defaultRowHeight="20"/>
  <cols>
    <col min="1" max="1" width="14.85546875" bestFit="1" customWidth="1"/>
    <col min="2" max="2" width="10.7109375" bestFit="1" customWidth="1"/>
    <col min="3" max="3" width="6.85546875" bestFit="1" customWidth="1"/>
    <col min="4" max="4" width="5.140625" bestFit="1" customWidth="1"/>
    <col min="5" max="6" width="17.140625" bestFit="1" customWidth="1"/>
  </cols>
  <sheetData>
    <row r="1" spans="1:4">
      <c r="A1" s="17" t="s">
        <v>264</v>
      </c>
      <c r="B1" t="s">
        <v>265</v>
      </c>
    </row>
    <row r="3" spans="1:4">
      <c r="A3" s="17" t="s">
        <v>263</v>
      </c>
      <c r="B3" s="17" t="s">
        <v>262</v>
      </c>
    </row>
    <row r="4" spans="1:4">
      <c r="A4" s="17" t="s">
        <v>260</v>
      </c>
      <c r="B4" t="s">
        <v>196</v>
      </c>
      <c r="C4" t="s">
        <v>198</v>
      </c>
      <c r="D4" t="s">
        <v>261</v>
      </c>
    </row>
    <row r="5" spans="1:4">
      <c r="A5" s="18" t="s">
        <v>200</v>
      </c>
      <c r="B5">
        <v>5</v>
      </c>
      <c r="C5">
        <v>11</v>
      </c>
      <c r="D5">
        <v>16</v>
      </c>
    </row>
    <row r="6" spans="1:4">
      <c r="A6" s="18" t="s">
        <v>212</v>
      </c>
      <c r="B6">
        <v>5</v>
      </c>
      <c r="C6">
        <v>4</v>
      </c>
      <c r="D6">
        <v>9</v>
      </c>
    </row>
    <row r="7" spans="1:4">
      <c r="A7" s="18" t="s">
        <v>222</v>
      </c>
      <c r="B7">
        <v>1</v>
      </c>
      <c r="C7">
        <v>1</v>
      </c>
      <c r="D7">
        <v>2</v>
      </c>
    </row>
    <row r="8" spans="1:4">
      <c r="A8" s="18" t="s">
        <v>195</v>
      </c>
      <c r="B8">
        <v>26</v>
      </c>
      <c r="C8">
        <v>36</v>
      </c>
      <c r="D8">
        <v>62</v>
      </c>
    </row>
    <row r="9" spans="1:4">
      <c r="A9" s="18" t="s">
        <v>261</v>
      </c>
      <c r="B9">
        <v>37</v>
      </c>
      <c r="C9">
        <v>52</v>
      </c>
      <c r="D9">
        <v>89</v>
      </c>
    </row>
    <row r="13" spans="1:4">
      <c r="A13" s="17" t="s">
        <v>256</v>
      </c>
      <c r="B13" t="s">
        <v>265</v>
      </c>
    </row>
    <row r="15" spans="1:4">
      <c r="B15" s="17" t="s">
        <v>262</v>
      </c>
    </row>
    <row r="16" spans="1:4">
      <c r="A16" s="17" t="s">
        <v>266</v>
      </c>
      <c r="B16" t="s">
        <v>196</v>
      </c>
      <c r="C16" t="s">
        <v>198</v>
      </c>
      <c r="D16" t="s">
        <v>261</v>
      </c>
    </row>
    <row r="17" spans="1:4">
      <c r="A17" s="18" t="s">
        <v>269</v>
      </c>
      <c r="B17" s="19">
        <v>7.6216216216216219</v>
      </c>
      <c r="C17" s="19">
        <v>7.75</v>
      </c>
      <c r="D17" s="19">
        <v>7.6966292134831464</v>
      </c>
    </row>
    <row r="18" spans="1:4">
      <c r="A18" s="18" t="s">
        <v>268</v>
      </c>
      <c r="B18" s="19">
        <v>6.4324324324324325</v>
      </c>
      <c r="C18" s="19">
        <v>5.8461538461538458</v>
      </c>
      <c r="D18" s="19">
        <v>6.0898876404494384</v>
      </c>
    </row>
    <row r="22" spans="1:4">
      <c r="A22" s="17" t="s">
        <v>256</v>
      </c>
      <c r="B22" t="s">
        <v>265</v>
      </c>
    </row>
    <row r="24" spans="1:4">
      <c r="B24" s="17" t="s">
        <v>262</v>
      </c>
    </row>
    <row r="25" spans="1:4">
      <c r="A25" s="17" t="s">
        <v>266</v>
      </c>
      <c r="B25" t="s">
        <v>196</v>
      </c>
      <c r="C25" t="s">
        <v>198</v>
      </c>
      <c r="D25" t="s">
        <v>261</v>
      </c>
    </row>
    <row r="26" spans="1:4">
      <c r="A26" s="18" t="s">
        <v>267</v>
      </c>
      <c r="B26" s="19">
        <v>3.1049337491417641</v>
      </c>
      <c r="C26" s="19">
        <v>2.5334303287774129</v>
      </c>
      <c r="D26" s="19">
        <v>2.7860184403836614</v>
      </c>
    </row>
    <row r="27" spans="1:4">
      <c r="A27" s="18" t="s">
        <v>270</v>
      </c>
      <c r="B27" s="19">
        <v>2.272521406440855</v>
      </c>
      <c r="C27" s="19">
        <v>2.115734236842318</v>
      </c>
      <c r="D27" s="19">
        <v>2.201329779102644</v>
      </c>
    </row>
  </sheetData>
  <phoneticPr fontId="3"/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D329-87F8-D246-87B7-17059D23328C}">
  <dimension ref="A1:C22"/>
  <sheetViews>
    <sheetView workbookViewId="0">
      <selection activeCell="B4" sqref="B4"/>
    </sheetView>
  </sheetViews>
  <sheetFormatPr baseColWidth="10" defaultRowHeight="20"/>
  <cols>
    <col min="1" max="1" width="10.28515625" bestFit="1" customWidth="1"/>
    <col min="2" max="2" width="45.5703125" bestFit="1" customWidth="1"/>
    <col min="3" max="3" width="17.5703125" bestFit="1" customWidth="1"/>
  </cols>
  <sheetData>
    <row r="1" spans="1:3">
      <c r="A1" t="s">
        <v>271</v>
      </c>
      <c r="B1" t="s">
        <v>272</v>
      </c>
      <c r="C1" t="s">
        <v>273</v>
      </c>
    </row>
    <row r="2" spans="1:3">
      <c r="A2" t="s">
        <v>7</v>
      </c>
      <c r="B2" t="s">
        <v>274</v>
      </c>
      <c r="C2" t="s">
        <v>275</v>
      </c>
    </row>
    <row r="3" spans="1:3">
      <c r="A3" t="s">
        <v>251</v>
      </c>
      <c r="B3" t="s">
        <v>276</v>
      </c>
      <c r="C3" t="s">
        <v>277</v>
      </c>
    </row>
    <row r="4" spans="1:3">
      <c r="A4" t="s">
        <v>252</v>
      </c>
      <c r="B4" t="s">
        <v>278</v>
      </c>
      <c r="C4" t="s">
        <v>279</v>
      </c>
    </row>
    <row r="5" spans="1:3">
      <c r="A5" t="s">
        <v>253</v>
      </c>
      <c r="B5" t="s">
        <v>280</v>
      </c>
      <c r="C5" t="s">
        <v>280</v>
      </c>
    </row>
    <row r="6" spans="1:3">
      <c r="A6" t="s">
        <v>281</v>
      </c>
      <c r="B6" t="s">
        <v>282</v>
      </c>
      <c r="C6" t="s">
        <v>283</v>
      </c>
    </row>
    <row r="7" spans="1:3">
      <c r="A7" t="s">
        <v>255</v>
      </c>
      <c r="B7" t="s">
        <v>284</v>
      </c>
      <c r="C7" t="s">
        <v>285</v>
      </c>
    </row>
    <row r="8" spans="1:3">
      <c r="A8" t="s">
        <v>256</v>
      </c>
      <c r="B8" t="s">
        <v>286</v>
      </c>
      <c r="C8" t="s">
        <v>280</v>
      </c>
    </row>
    <row r="9" spans="1:3">
      <c r="A9" t="s">
        <v>257</v>
      </c>
      <c r="B9" t="s">
        <v>278</v>
      </c>
      <c r="C9" t="s">
        <v>279</v>
      </c>
    </row>
    <row r="10" spans="1:3">
      <c r="A10" t="s">
        <v>258</v>
      </c>
      <c r="B10" t="s">
        <v>278</v>
      </c>
      <c r="C10" t="s">
        <v>279</v>
      </c>
    </row>
    <row r="11" spans="1:3">
      <c r="A11" t="s">
        <v>287</v>
      </c>
      <c r="B11" t="s">
        <v>288</v>
      </c>
      <c r="C11" t="s">
        <v>280</v>
      </c>
    </row>
    <row r="12" spans="1:3">
      <c r="A12" t="s">
        <v>289</v>
      </c>
      <c r="B12" t="s">
        <v>290</v>
      </c>
      <c r="C12" t="s">
        <v>280</v>
      </c>
    </row>
    <row r="13" spans="1:3">
      <c r="A13" t="s">
        <v>11</v>
      </c>
      <c r="B13" t="s">
        <v>291</v>
      </c>
      <c r="C13" t="s">
        <v>280</v>
      </c>
    </row>
    <row r="14" spans="1:3">
      <c r="A14" t="s">
        <v>12</v>
      </c>
      <c r="B14" t="s">
        <v>291</v>
      </c>
      <c r="C14" t="s">
        <v>280</v>
      </c>
    </row>
    <row r="15" spans="1:3">
      <c r="A15" t="s">
        <v>13</v>
      </c>
      <c r="B15" t="s">
        <v>292</v>
      </c>
      <c r="C15" t="s">
        <v>280</v>
      </c>
    </row>
    <row r="16" spans="1:3">
      <c r="A16" t="s">
        <v>14</v>
      </c>
      <c r="B16" t="s">
        <v>293</v>
      </c>
      <c r="C16" t="s">
        <v>280</v>
      </c>
    </row>
    <row r="17" spans="1:3">
      <c r="A17" t="s">
        <v>15</v>
      </c>
      <c r="B17" t="s">
        <v>294</v>
      </c>
      <c r="C17" t="s">
        <v>280</v>
      </c>
    </row>
    <row r="18" spans="1:3">
      <c r="A18" t="s">
        <v>16</v>
      </c>
      <c r="B18" t="s">
        <v>294</v>
      </c>
      <c r="C18" t="s">
        <v>280</v>
      </c>
    </row>
    <row r="19" spans="1:3">
      <c r="A19" t="s">
        <v>17</v>
      </c>
      <c r="B19" t="s">
        <v>294</v>
      </c>
      <c r="C19" t="s">
        <v>280</v>
      </c>
    </row>
    <row r="20" spans="1:3">
      <c r="A20" t="s">
        <v>6</v>
      </c>
      <c r="B20" t="s">
        <v>295</v>
      </c>
      <c r="C20" t="s">
        <v>296</v>
      </c>
    </row>
    <row r="21" spans="1:3" ht="63">
      <c r="A21" t="s">
        <v>297</v>
      </c>
      <c r="B21" s="20" t="s">
        <v>298</v>
      </c>
      <c r="C21" t="s">
        <v>299</v>
      </c>
    </row>
    <row r="22" spans="1:3">
      <c r="A22" t="s">
        <v>259</v>
      </c>
      <c r="B22" t="s">
        <v>300</v>
      </c>
      <c r="C22" t="s">
        <v>296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D24B-5E70-B34E-908F-45F9B439CAC9}">
  <dimension ref="A1:Y999"/>
  <sheetViews>
    <sheetView workbookViewId="0">
      <selection activeCell="AB20" sqref="AB20"/>
    </sheetView>
  </sheetViews>
  <sheetFormatPr baseColWidth="10" defaultColWidth="11.28515625" defaultRowHeight="15" customHeight="1"/>
  <cols>
    <col min="1" max="1" width="10.85546875" style="28" bestFit="1" customWidth="1"/>
    <col min="2" max="2" width="7.28515625" style="28" bestFit="1" customWidth="1"/>
    <col min="3" max="3" width="7.85546875" style="28" bestFit="1" customWidth="1"/>
    <col min="4" max="4" width="7.5703125" style="28" bestFit="1" customWidth="1"/>
    <col min="5" max="5" width="9.28515625" style="28" bestFit="1" customWidth="1"/>
    <col min="6" max="6" width="7.7109375" style="28" bestFit="1" customWidth="1"/>
    <col min="7" max="25" width="5.85546875" style="28" customWidth="1"/>
    <col min="26" max="16384" width="11.28515625" style="28"/>
  </cols>
  <sheetData>
    <row r="1" spans="1:25" s="24" customFormat="1" ht="18" customHeight="1">
      <c r="A1" s="21" t="s">
        <v>301</v>
      </c>
      <c r="B1" s="21" t="s">
        <v>253</v>
      </c>
      <c r="C1" s="21" t="s">
        <v>302</v>
      </c>
      <c r="D1" s="21" t="s">
        <v>303</v>
      </c>
      <c r="E1" s="21" t="s">
        <v>304</v>
      </c>
      <c r="F1" s="22" t="s">
        <v>305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8" customHeight="1">
      <c r="A2" s="25">
        <v>0</v>
      </c>
      <c r="B2" s="25">
        <v>71</v>
      </c>
      <c r="C2" s="25">
        <v>44</v>
      </c>
      <c r="D2" s="25">
        <v>42</v>
      </c>
      <c r="E2" s="25">
        <v>30</v>
      </c>
      <c r="F2" s="26">
        <v>339.34969100000001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18" customHeight="1">
      <c r="A3" s="25">
        <v>1</v>
      </c>
      <c r="B3" s="25">
        <v>70</v>
      </c>
      <c r="C3" s="25">
        <v>41</v>
      </c>
      <c r="D3" s="25">
        <v>42</v>
      </c>
      <c r="E3" s="25">
        <v>17</v>
      </c>
      <c r="F3" s="26">
        <v>324.09816899999998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18" customHeight="1">
      <c r="A4" s="25">
        <v>0</v>
      </c>
      <c r="B4" s="25">
        <v>75</v>
      </c>
      <c r="C4" s="25">
        <v>47</v>
      </c>
      <c r="D4" s="25">
        <v>44</v>
      </c>
      <c r="E4" s="25">
        <v>21</v>
      </c>
      <c r="F4" s="26">
        <v>347.53107199999999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ht="18" customHeight="1">
      <c r="A5" s="25">
        <v>0</v>
      </c>
      <c r="B5" s="25">
        <v>71</v>
      </c>
      <c r="C5" s="25">
        <v>50</v>
      </c>
      <c r="D5" s="25">
        <v>41</v>
      </c>
      <c r="E5" s="25">
        <v>23</v>
      </c>
      <c r="F5" s="26">
        <v>344.52741900000001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ht="18" customHeight="1">
      <c r="A6" s="25">
        <v>1</v>
      </c>
      <c r="B6" s="25">
        <v>85</v>
      </c>
      <c r="C6" s="25">
        <v>42</v>
      </c>
      <c r="D6" s="25">
        <v>55</v>
      </c>
      <c r="E6" s="25">
        <v>24</v>
      </c>
      <c r="F6" s="26">
        <v>342.89643599999999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 ht="18" customHeight="1">
      <c r="A7" s="25">
        <v>1</v>
      </c>
      <c r="B7" s="25">
        <v>81</v>
      </c>
      <c r="C7" s="25">
        <v>47</v>
      </c>
      <c r="D7" s="25">
        <v>45</v>
      </c>
      <c r="E7" s="25">
        <v>18</v>
      </c>
      <c r="F7" s="26">
        <v>319.86879399999998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25" ht="18" customHeight="1">
      <c r="A8" s="25">
        <v>0</v>
      </c>
      <c r="B8" s="25">
        <v>67</v>
      </c>
      <c r="C8" s="25">
        <v>39</v>
      </c>
      <c r="D8" s="25">
        <v>43</v>
      </c>
      <c r="E8" s="25">
        <v>23</v>
      </c>
      <c r="F8" s="26">
        <v>327.01943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ht="18" customHeight="1">
      <c r="A9" s="25">
        <v>0</v>
      </c>
      <c r="B9" s="25">
        <v>46</v>
      </c>
      <c r="C9" s="25">
        <v>41</v>
      </c>
      <c r="D9" s="25">
        <v>44</v>
      </c>
      <c r="E9" s="25">
        <v>25</v>
      </c>
      <c r="F9" s="26">
        <v>339.87957599999999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5" ht="18" customHeight="1">
      <c r="A10" s="25">
        <v>1</v>
      </c>
      <c r="B10" s="25">
        <v>68</v>
      </c>
      <c r="C10" s="25">
        <v>49</v>
      </c>
      <c r="D10" s="25">
        <v>35</v>
      </c>
      <c r="E10" s="25">
        <v>22</v>
      </c>
      <c r="F10" s="26">
        <v>332.44310100000001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 ht="18" customHeight="1">
      <c r="A11" s="25">
        <v>1</v>
      </c>
      <c r="B11" s="25">
        <v>79</v>
      </c>
      <c r="C11" s="25">
        <v>44</v>
      </c>
      <c r="D11" s="25">
        <v>46</v>
      </c>
      <c r="E11" s="25">
        <v>14</v>
      </c>
      <c r="F11" s="26">
        <v>327.46199899999999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 ht="18" customHeight="1">
      <c r="A12" s="25">
        <v>1</v>
      </c>
      <c r="B12" s="25">
        <v>70</v>
      </c>
      <c r="C12" s="25">
        <v>44</v>
      </c>
      <c r="D12" s="25">
        <v>45</v>
      </c>
      <c r="E12" s="25">
        <v>21</v>
      </c>
      <c r="F12" s="26">
        <v>326.95654100000002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5" ht="18" customHeight="1">
      <c r="A13" s="25">
        <v>1</v>
      </c>
      <c r="B13" s="25">
        <v>72</v>
      </c>
      <c r="C13" s="25">
        <v>47</v>
      </c>
      <c r="D13" s="25">
        <v>41</v>
      </c>
      <c r="E13" s="25">
        <v>24</v>
      </c>
      <c r="F13" s="26">
        <v>333.56354099999999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 ht="18" customHeight="1">
      <c r="A14" s="25">
        <v>1</v>
      </c>
      <c r="B14" s="25">
        <v>70</v>
      </c>
      <c r="C14" s="25">
        <v>38</v>
      </c>
      <c r="D14" s="25">
        <v>41</v>
      </c>
      <c r="E14" s="25">
        <v>20</v>
      </c>
      <c r="F14" s="26">
        <v>317.60449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ht="18" customHeight="1">
      <c r="A15" s="25">
        <v>1</v>
      </c>
      <c r="B15" s="25">
        <v>91</v>
      </c>
      <c r="C15" s="25">
        <v>37</v>
      </c>
      <c r="D15" s="25">
        <v>40</v>
      </c>
      <c r="E15" s="25">
        <v>13</v>
      </c>
      <c r="F15" s="26">
        <v>298.34141299999999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5" ht="18" customHeight="1">
      <c r="A16" s="25">
        <v>1</v>
      </c>
      <c r="B16" s="25">
        <v>67</v>
      </c>
      <c r="C16" s="25">
        <v>45</v>
      </c>
      <c r="D16" s="25">
        <v>47</v>
      </c>
      <c r="E16" s="25">
        <v>20</v>
      </c>
      <c r="F16" s="26">
        <v>333.34283199999999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1:25" ht="18" customHeight="1">
      <c r="A17" s="25">
        <v>1</v>
      </c>
      <c r="B17" s="25">
        <v>70</v>
      </c>
      <c r="C17" s="25">
        <v>50</v>
      </c>
      <c r="D17" s="25">
        <v>40</v>
      </c>
      <c r="E17" s="25">
        <v>24</v>
      </c>
      <c r="F17" s="26">
        <v>337.506372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5" ht="18" customHeight="1">
      <c r="A18" s="25">
        <v>0</v>
      </c>
      <c r="B18" s="25">
        <v>65</v>
      </c>
      <c r="C18" s="25">
        <v>43</v>
      </c>
      <c r="D18" s="25">
        <v>40</v>
      </c>
      <c r="E18" s="25">
        <v>16</v>
      </c>
      <c r="F18" s="26">
        <v>335.17134900000002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 ht="18" customHeight="1">
      <c r="A19" s="25">
        <v>1</v>
      </c>
      <c r="B19" s="25">
        <v>77</v>
      </c>
      <c r="C19" s="25">
        <v>43</v>
      </c>
      <c r="D19" s="25">
        <v>45</v>
      </c>
      <c r="E19" s="25">
        <v>28</v>
      </c>
      <c r="F19" s="26">
        <v>333.695988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 ht="18" customHeight="1">
      <c r="A20" s="25">
        <v>1</v>
      </c>
      <c r="B20" s="25">
        <v>76</v>
      </c>
      <c r="C20" s="25">
        <v>35</v>
      </c>
      <c r="D20" s="25">
        <v>38</v>
      </c>
      <c r="E20" s="25">
        <v>30</v>
      </c>
      <c r="F20" s="26">
        <v>300.52315099999998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 ht="18" customHeight="1">
      <c r="A21" s="25">
        <v>0</v>
      </c>
      <c r="B21" s="25">
        <v>64</v>
      </c>
      <c r="C21" s="25">
        <v>36</v>
      </c>
      <c r="D21" s="25">
        <v>41</v>
      </c>
      <c r="E21" s="25">
        <v>18</v>
      </c>
      <c r="F21" s="26">
        <v>304.96796899999998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 ht="18" customHeight="1">
      <c r="A22" s="25">
        <v>0</v>
      </c>
      <c r="B22" s="25">
        <v>50</v>
      </c>
      <c r="C22" s="25">
        <v>43</v>
      </c>
      <c r="D22" s="25">
        <v>45</v>
      </c>
      <c r="E22" s="25">
        <v>28</v>
      </c>
      <c r="F22" s="26">
        <v>366.38562100000001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 ht="18" customHeight="1">
      <c r="A23" s="25">
        <v>0</v>
      </c>
      <c r="B23" s="25">
        <v>68</v>
      </c>
      <c r="C23" s="25">
        <v>36</v>
      </c>
      <c r="D23" s="25">
        <v>45</v>
      </c>
      <c r="E23" s="25">
        <v>27</v>
      </c>
      <c r="F23" s="26">
        <v>331.27997599999998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 ht="18" customHeight="1">
      <c r="A24" s="25">
        <v>0</v>
      </c>
      <c r="B24" s="25">
        <v>70</v>
      </c>
      <c r="C24" s="25">
        <v>43</v>
      </c>
      <c r="D24" s="25">
        <v>39</v>
      </c>
      <c r="E24" s="25">
        <v>21</v>
      </c>
      <c r="F24" s="26">
        <v>315.96670499999999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 ht="18" customHeight="1">
      <c r="A25" s="25">
        <v>0</v>
      </c>
      <c r="B25" s="25">
        <v>60</v>
      </c>
      <c r="C25" s="25">
        <v>53</v>
      </c>
      <c r="D25" s="25">
        <v>52</v>
      </c>
      <c r="E25" s="25">
        <v>23</v>
      </c>
      <c r="F25" s="26">
        <v>377.58707800000002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 ht="18" customHeight="1">
      <c r="A26" s="25">
        <v>0</v>
      </c>
      <c r="B26" s="25">
        <v>71</v>
      </c>
      <c r="C26" s="25">
        <v>44</v>
      </c>
      <c r="D26" s="25">
        <v>44</v>
      </c>
      <c r="E26" s="25">
        <v>27</v>
      </c>
      <c r="F26" s="26">
        <v>333.38444500000003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5" ht="18" customHeight="1">
      <c r="A27" s="25">
        <v>1</v>
      </c>
      <c r="B27" s="25">
        <v>67</v>
      </c>
      <c r="C27" s="25">
        <v>49</v>
      </c>
      <c r="D27" s="25">
        <v>38</v>
      </c>
      <c r="E27" s="25">
        <v>22</v>
      </c>
      <c r="F27" s="26">
        <v>332.487526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 ht="18" customHeight="1">
      <c r="A28" s="25">
        <v>1</v>
      </c>
      <c r="B28" s="25">
        <v>78</v>
      </c>
      <c r="C28" s="25">
        <v>40</v>
      </c>
      <c r="D28" s="25">
        <v>38</v>
      </c>
      <c r="E28" s="25">
        <v>16</v>
      </c>
      <c r="F28" s="26">
        <v>313.60257799999999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 ht="18" customHeight="1">
      <c r="A29" s="25">
        <v>1</v>
      </c>
      <c r="B29" s="25">
        <v>68</v>
      </c>
      <c r="C29" s="25">
        <v>35</v>
      </c>
      <c r="D29" s="25">
        <v>41</v>
      </c>
      <c r="E29" s="25">
        <v>26</v>
      </c>
      <c r="F29" s="26">
        <v>328.69789700000001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5" ht="18" customHeight="1">
      <c r="A30" s="25">
        <v>1</v>
      </c>
      <c r="B30" s="25">
        <v>57</v>
      </c>
      <c r="C30" s="25">
        <v>53</v>
      </c>
      <c r="D30" s="25">
        <v>46</v>
      </c>
      <c r="E30" s="25">
        <v>19</v>
      </c>
      <c r="F30" s="26">
        <v>351.94849900000003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5" ht="18" customHeight="1">
      <c r="A31" s="25">
        <v>1</v>
      </c>
      <c r="B31" s="25">
        <v>86</v>
      </c>
      <c r="C31" s="25">
        <v>51</v>
      </c>
      <c r="D31" s="25">
        <v>43</v>
      </c>
      <c r="E31" s="25">
        <v>18</v>
      </c>
      <c r="F31" s="26">
        <v>317.24806100000001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 ht="18" customHeight="1">
      <c r="A32" s="25">
        <v>0</v>
      </c>
      <c r="B32" s="25">
        <v>71</v>
      </c>
      <c r="C32" s="25">
        <v>50</v>
      </c>
      <c r="D32" s="25">
        <v>34</v>
      </c>
      <c r="E32" s="25">
        <v>26</v>
      </c>
      <c r="F32" s="26">
        <v>300.65002900000002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 ht="18" customHeight="1">
      <c r="A33" s="25">
        <v>0</v>
      </c>
      <c r="B33" s="25">
        <v>66</v>
      </c>
      <c r="C33" s="25">
        <v>40</v>
      </c>
      <c r="D33" s="25">
        <v>44</v>
      </c>
      <c r="E33" s="25">
        <v>28</v>
      </c>
      <c r="F33" s="26">
        <v>331.87541099999999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 ht="18" customHeight="1">
      <c r="A34" s="25">
        <v>0</v>
      </c>
      <c r="B34" s="25">
        <v>79</v>
      </c>
      <c r="C34" s="25">
        <v>47</v>
      </c>
      <c r="D34" s="25">
        <v>40</v>
      </c>
      <c r="E34" s="25">
        <v>29</v>
      </c>
      <c r="F34" s="26">
        <v>330.27190200000001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 ht="18" customHeight="1">
      <c r="A35" s="25">
        <v>0</v>
      </c>
      <c r="B35" s="25">
        <v>48</v>
      </c>
      <c r="C35" s="25">
        <v>41</v>
      </c>
      <c r="D35" s="25">
        <v>47</v>
      </c>
      <c r="E35" s="25">
        <v>29</v>
      </c>
      <c r="F35" s="26">
        <v>348.772313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:25" ht="18" customHeight="1">
      <c r="A36" s="25">
        <v>0</v>
      </c>
      <c r="B36" s="25">
        <v>66</v>
      </c>
      <c r="C36" s="25">
        <v>47</v>
      </c>
      <c r="D36" s="25">
        <v>48</v>
      </c>
      <c r="E36" s="25">
        <v>28</v>
      </c>
      <c r="F36" s="26">
        <v>364.26529799999997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:25" ht="18" customHeight="1">
      <c r="A37" s="25">
        <v>0</v>
      </c>
      <c r="B37" s="25">
        <v>40</v>
      </c>
      <c r="C37" s="25">
        <v>45</v>
      </c>
      <c r="D37" s="25">
        <v>50</v>
      </c>
      <c r="E37" s="25">
        <v>19</v>
      </c>
      <c r="F37" s="26">
        <v>369.96972099999999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1:25" ht="18" customHeight="1">
      <c r="A38" s="25">
        <v>1</v>
      </c>
      <c r="B38" s="25">
        <v>89</v>
      </c>
      <c r="C38" s="25">
        <v>37</v>
      </c>
      <c r="D38" s="25">
        <v>34</v>
      </c>
      <c r="E38" s="25">
        <v>15</v>
      </c>
      <c r="F38" s="26">
        <v>296.21120200000001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1:25" ht="18" customHeight="1">
      <c r="A39" s="25">
        <v>0</v>
      </c>
      <c r="B39" s="25">
        <v>56</v>
      </c>
      <c r="C39" s="25">
        <v>41</v>
      </c>
      <c r="D39" s="25">
        <v>40</v>
      </c>
      <c r="E39" s="25">
        <v>26</v>
      </c>
      <c r="F39" s="26">
        <v>331.408996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1:25" ht="18" customHeight="1">
      <c r="A40" s="25">
        <v>1</v>
      </c>
      <c r="B40" s="25">
        <v>61</v>
      </c>
      <c r="C40" s="25">
        <v>29</v>
      </c>
      <c r="D40" s="25">
        <v>43</v>
      </c>
      <c r="E40" s="25">
        <v>26</v>
      </c>
      <c r="F40" s="26">
        <v>319.924643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 ht="18" customHeight="1">
      <c r="A41" s="25">
        <v>0</v>
      </c>
      <c r="B41" s="25">
        <v>56</v>
      </c>
      <c r="C41" s="25">
        <v>49</v>
      </c>
      <c r="D41" s="25">
        <v>45</v>
      </c>
      <c r="E41" s="25">
        <v>25</v>
      </c>
      <c r="F41" s="26">
        <v>346.920841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ht="18" customHeight="1">
      <c r="A42" s="25">
        <v>0</v>
      </c>
      <c r="B42" s="25">
        <v>53</v>
      </c>
      <c r="C42" s="25">
        <v>45</v>
      </c>
      <c r="D42" s="25">
        <v>44</v>
      </c>
      <c r="E42" s="25">
        <v>20</v>
      </c>
      <c r="F42" s="26">
        <v>348.518978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ht="18" customHeight="1">
      <c r="A43" s="25">
        <v>1</v>
      </c>
      <c r="B43" s="25">
        <v>55</v>
      </c>
      <c r="C43" s="25">
        <v>49</v>
      </c>
      <c r="D43" s="25">
        <v>38</v>
      </c>
      <c r="E43" s="25">
        <v>29</v>
      </c>
      <c r="F43" s="26">
        <v>335.61058300000002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 ht="18" customHeight="1">
      <c r="A44" s="25">
        <v>0</v>
      </c>
      <c r="B44" s="25">
        <v>55</v>
      </c>
      <c r="C44" s="25">
        <v>42</v>
      </c>
      <c r="D44" s="25">
        <v>47</v>
      </c>
      <c r="E44" s="25">
        <v>30</v>
      </c>
      <c r="F44" s="26">
        <v>331.48572799999999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 ht="18" customHeight="1">
      <c r="A45" s="25">
        <v>1</v>
      </c>
      <c r="B45" s="25">
        <v>73</v>
      </c>
      <c r="C45" s="25">
        <v>51</v>
      </c>
      <c r="D45" s="25">
        <v>47</v>
      </c>
      <c r="E45" s="25">
        <v>21</v>
      </c>
      <c r="F45" s="26">
        <v>344.48119400000002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5" ht="18" customHeight="1">
      <c r="A46" s="25">
        <v>0</v>
      </c>
      <c r="B46" s="25">
        <v>74</v>
      </c>
      <c r="C46" s="25">
        <v>53</v>
      </c>
      <c r="D46" s="25">
        <v>41</v>
      </c>
      <c r="E46" s="25">
        <v>21</v>
      </c>
      <c r="F46" s="26">
        <v>323.51856400000003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 ht="18" customHeight="1">
      <c r="A47" s="25">
        <v>0</v>
      </c>
      <c r="B47" s="25">
        <v>69</v>
      </c>
      <c r="C47" s="25">
        <v>44</v>
      </c>
      <c r="D47" s="25">
        <v>40</v>
      </c>
      <c r="E47" s="25">
        <v>29</v>
      </c>
      <c r="F47" s="26">
        <v>332.56290200000001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 ht="18" customHeight="1">
      <c r="A48" s="25">
        <v>0</v>
      </c>
      <c r="B48" s="25">
        <v>52</v>
      </c>
      <c r="C48" s="25">
        <v>48</v>
      </c>
      <c r="D48" s="25">
        <v>40</v>
      </c>
      <c r="E48" s="25">
        <v>30</v>
      </c>
      <c r="F48" s="26">
        <v>347.76101199999999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1:25" ht="18" customHeight="1">
      <c r="A49" s="25">
        <v>0</v>
      </c>
      <c r="B49" s="25">
        <v>58</v>
      </c>
      <c r="C49" s="25">
        <v>44</v>
      </c>
      <c r="D49" s="25">
        <v>45</v>
      </c>
      <c r="E49" s="25">
        <v>30</v>
      </c>
      <c r="F49" s="26">
        <v>361.75509199999999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1:25" ht="18" customHeight="1">
      <c r="A50" s="25">
        <v>0</v>
      </c>
      <c r="B50" s="25">
        <v>84</v>
      </c>
      <c r="C50" s="25">
        <v>51</v>
      </c>
      <c r="D50" s="25">
        <v>38</v>
      </c>
      <c r="E50" s="25">
        <v>14</v>
      </c>
      <c r="F50" s="26">
        <v>320.24586799999997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1:25" ht="18" customHeight="1">
      <c r="A51" s="25">
        <v>1</v>
      </c>
      <c r="B51" s="25">
        <v>79</v>
      </c>
      <c r="C51" s="25">
        <v>41</v>
      </c>
      <c r="D51" s="25">
        <v>37</v>
      </c>
      <c r="E51" s="25">
        <v>16</v>
      </c>
      <c r="F51" s="26">
        <v>320.691305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1:25" ht="18" customHeight="1">
      <c r="A52" s="25">
        <v>0</v>
      </c>
      <c r="B52" s="25">
        <v>52</v>
      </c>
      <c r="C52" s="25">
        <v>41</v>
      </c>
      <c r="D52" s="25">
        <v>45</v>
      </c>
      <c r="E52" s="25">
        <v>25</v>
      </c>
      <c r="F52" s="26">
        <v>347.46596399999999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1:25" ht="18" customHeight="1">
      <c r="A53" s="25">
        <v>0</v>
      </c>
      <c r="B53" s="25">
        <v>91</v>
      </c>
      <c r="C53" s="25">
        <v>38</v>
      </c>
      <c r="D53" s="25">
        <v>44</v>
      </c>
      <c r="E53" s="25">
        <v>14</v>
      </c>
      <c r="F53" s="26">
        <v>310.93564300000003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1:25" ht="18" customHeight="1">
      <c r="A54" s="25">
        <v>1</v>
      </c>
      <c r="B54" s="25">
        <v>79</v>
      </c>
      <c r="C54" s="25">
        <v>47</v>
      </c>
      <c r="D54" s="25">
        <v>41</v>
      </c>
      <c r="E54" s="25">
        <v>22</v>
      </c>
      <c r="F54" s="26">
        <v>312.38731200000001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1:25" ht="18" customHeight="1">
      <c r="A55" s="25">
        <v>1</v>
      </c>
      <c r="B55" s="25">
        <v>83</v>
      </c>
      <c r="C55" s="25">
        <v>46</v>
      </c>
      <c r="D55" s="25">
        <v>34</v>
      </c>
      <c r="E55" s="25">
        <v>27</v>
      </c>
      <c r="F55" s="26">
        <v>309.85495700000001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1:25" ht="18" customHeight="1">
      <c r="A56" s="25">
        <v>1</v>
      </c>
      <c r="B56" s="25">
        <v>85</v>
      </c>
      <c r="C56" s="25">
        <v>43</v>
      </c>
      <c r="D56" s="25">
        <v>40</v>
      </c>
      <c r="E56" s="25">
        <v>18</v>
      </c>
      <c r="F56" s="26">
        <v>305.14873699999998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ht="18" customHeight="1">
      <c r="A57" s="25">
        <v>1</v>
      </c>
      <c r="B57" s="25">
        <v>77</v>
      </c>
      <c r="C57" s="25">
        <v>37</v>
      </c>
      <c r="D57" s="25">
        <v>37</v>
      </c>
      <c r="E57" s="25">
        <v>23</v>
      </c>
      <c r="F57" s="26">
        <v>303.86303900000001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ht="18" customHeight="1">
      <c r="A58" s="25">
        <v>0</v>
      </c>
      <c r="B58" s="25">
        <v>65</v>
      </c>
      <c r="C58" s="25">
        <v>46</v>
      </c>
      <c r="D58" s="25">
        <v>42</v>
      </c>
      <c r="E58" s="25">
        <v>25</v>
      </c>
      <c r="F58" s="26">
        <v>345.40822700000001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1:25" ht="18" customHeight="1">
      <c r="A59" s="25">
        <v>0</v>
      </c>
      <c r="B59" s="25">
        <v>55</v>
      </c>
      <c r="C59" s="25">
        <v>42</v>
      </c>
      <c r="D59" s="25">
        <v>46</v>
      </c>
      <c r="E59" s="25">
        <v>27</v>
      </c>
      <c r="F59" s="26">
        <v>333.49463600000001</v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1:25" ht="18" customHeight="1">
      <c r="A60" s="25">
        <v>0</v>
      </c>
      <c r="B60" s="25">
        <v>51</v>
      </c>
      <c r="C60" s="25">
        <v>50</v>
      </c>
      <c r="D60" s="25">
        <v>46</v>
      </c>
      <c r="E60" s="25">
        <v>19</v>
      </c>
      <c r="F60" s="26">
        <v>357.16749499999997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1:25" ht="18" customHeight="1">
      <c r="A61" s="25">
        <v>0</v>
      </c>
      <c r="B61" s="25">
        <v>89</v>
      </c>
      <c r="C61" s="25">
        <v>46</v>
      </c>
      <c r="D61" s="25">
        <v>45</v>
      </c>
      <c r="E61" s="25">
        <v>20</v>
      </c>
      <c r="F61" s="26">
        <v>340.21407399999998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25" ht="18" customHeight="1">
      <c r="A62" s="25">
        <v>1</v>
      </c>
      <c r="B62" s="25">
        <v>68</v>
      </c>
      <c r="C62" s="25">
        <v>42</v>
      </c>
      <c r="D62" s="25">
        <v>41</v>
      </c>
      <c r="E62" s="25">
        <v>28</v>
      </c>
      <c r="F62" s="26">
        <v>334.82474100000002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1:25" ht="18" customHeight="1">
      <c r="A63" s="25">
        <v>0</v>
      </c>
      <c r="B63" s="25">
        <v>74</v>
      </c>
      <c r="C63" s="25">
        <v>39</v>
      </c>
      <c r="D63" s="25">
        <v>46</v>
      </c>
      <c r="E63" s="25">
        <v>29</v>
      </c>
      <c r="F63" s="26">
        <v>330.85274800000002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1:25" ht="18" customHeight="1">
      <c r="A64" s="25">
        <v>1</v>
      </c>
      <c r="B64" s="25">
        <v>84</v>
      </c>
      <c r="C64" s="25">
        <v>48</v>
      </c>
      <c r="D64" s="25">
        <v>45</v>
      </c>
      <c r="E64" s="25">
        <v>21</v>
      </c>
      <c r="F64" s="26">
        <v>313.98936300000003</v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1:25" ht="18" customHeight="1">
      <c r="A65" s="25">
        <v>0</v>
      </c>
      <c r="B65" s="25">
        <v>81</v>
      </c>
      <c r="C65" s="25">
        <v>40</v>
      </c>
      <c r="D65" s="25">
        <v>50</v>
      </c>
      <c r="E65" s="25">
        <v>26</v>
      </c>
      <c r="F65" s="26">
        <v>324.91141299999998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1:25" ht="18" customHeight="1">
      <c r="A66" s="25">
        <v>1</v>
      </c>
      <c r="B66" s="25">
        <v>93</v>
      </c>
      <c r="C66" s="25">
        <v>47</v>
      </c>
      <c r="D66" s="25">
        <v>45</v>
      </c>
      <c r="E66" s="25">
        <v>19</v>
      </c>
      <c r="F66" s="26">
        <v>311.36058400000002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1:25" ht="18" customHeight="1">
      <c r="A67" s="25">
        <v>0</v>
      </c>
      <c r="B67" s="25">
        <v>72</v>
      </c>
      <c r="C67" s="25">
        <v>44</v>
      </c>
      <c r="D67" s="25">
        <v>41</v>
      </c>
      <c r="E67" s="25">
        <v>24</v>
      </c>
      <c r="F67" s="26">
        <v>333.47345200000001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1:25" ht="18" customHeight="1">
      <c r="A68" s="25">
        <v>1</v>
      </c>
      <c r="B68" s="25">
        <v>87</v>
      </c>
      <c r="C68" s="25">
        <v>42</v>
      </c>
      <c r="D68" s="25">
        <v>45</v>
      </c>
      <c r="E68" s="25">
        <v>14</v>
      </c>
      <c r="F68" s="26">
        <v>326.63039500000002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1:25" ht="18" customHeight="1">
      <c r="A69" s="25">
        <v>1</v>
      </c>
      <c r="B69" s="25">
        <v>63</v>
      </c>
      <c r="C69" s="25">
        <v>46</v>
      </c>
      <c r="D69" s="25">
        <v>45</v>
      </c>
      <c r="E69" s="25">
        <v>25</v>
      </c>
      <c r="F69" s="26">
        <v>346.69307199999997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ht="18" customHeight="1">
      <c r="A70" s="25">
        <v>0</v>
      </c>
      <c r="B70" s="25">
        <v>71</v>
      </c>
      <c r="C70" s="25">
        <v>46</v>
      </c>
      <c r="D70" s="25">
        <v>37</v>
      </c>
      <c r="E70" s="25">
        <v>18</v>
      </c>
      <c r="F70" s="26">
        <v>328.88252299999999</v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1:25" ht="18" customHeight="1">
      <c r="A71" s="25">
        <v>0</v>
      </c>
      <c r="B71" s="25">
        <v>77</v>
      </c>
      <c r="C71" s="25">
        <v>41</v>
      </c>
      <c r="D71" s="25">
        <v>49</v>
      </c>
      <c r="E71" s="25">
        <v>25</v>
      </c>
      <c r="F71" s="26">
        <v>348.18836499999998</v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 ht="18" customHeight="1">
      <c r="A72" s="25">
        <v>1</v>
      </c>
      <c r="B72" s="25">
        <v>77</v>
      </c>
      <c r="C72" s="25">
        <v>47</v>
      </c>
      <c r="D72" s="25">
        <v>39</v>
      </c>
      <c r="E72" s="25">
        <v>25</v>
      </c>
      <c r="F72" s="26">
        <v>329.44018699999998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1:25" ht="18" customHeight="1">
      <c r="A73" s="25">
        <v>1</v>
      </c>
      <c r="B73" s="25">
        <v>70</v>
      </c>
      <c r="C73" s="25">
        <v>46</v>
      </c>
      <c r="D73" s="25">
        <v>44</v>
      </c>
      <c r="E73" s="25">
        <v>24</v>
      </c>
      <c r="F73" s="26">
        <v>346.65459099999998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25" ht="18" customHeight="1">
      <c r="A74" s="25">
        <v>1</v>
      </c>
      <c r="B74" s="25">
        <v>77</v>
      </c>
      <c r="C74" s="25">
        <v>51</v>
      </c>
      <c r="D74" s="25">
        <v>53</v>
      </c>
      <c r="E74" s="25">
        <v>16</v>
      </c>
      <c r="F74" s="26">
        <v>361.54282999999998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1:25" ht="18" customHeight="1">
      <c r="A75" s="25">
        <v>1</v>
      </c>
      <c r="B75" s="25">
        <v>69</v>
      </c>
      <c r="C75" s="25">
        <v>37</v>
      </c>
      <c r="D75" s="25">
        <v>40</v>
      </c>
      <c r="E75" s="25">
        <v>26</v>
      </c>
      <c r="F75" s="26">
        <v>303.90198800000002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1:25" ht="18" customHeight="1">
      <c r="A76" s="25">
        <v>1</v>
      </c>
      <c r="B76" s="25">
        <v>69</v>
      </c>
      <c r="C76" s="25">
        <v>39</v>
      </c>
      <c r="D76" s="25">
        <v>47</v>
      </c>
      <c r="E76" s="25">
        <v>20</v>
      </c>
      <c r="F76" s="26">
        <v>333.60508600000003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1:25" ht="18" customHeight="1">
      <c r="A77" s="25">
        <v>1</v>
      </c>
      <c r="B77" s="25">
        <v>86</v>
      </c>
      <c r="C77" s="25">
        <v>44</v>
      </c>
      <c r="D77" s="25">
        <v>37</v>
      </c>
      <c r="E77" s="25">
        <v>14</v>
      </c>
      <c r="F77" s="26">
        <v>279.39925799999997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ht="18" customHeight="1">
      <c r="A78" s="25">
        <v>0</v>
      </c>
      <c r="B78" s="25">
        <v>86</v>
      </c>
      <c r="C78" s="25">
        <v>45</v>
      </c>
      <c r="D78" s="25">
        <v>49</v>
      </c>
      <c r="E78" s="25">
        <v>16</v>
      </c>
      <c r="F78" s="26">
        <v>328.16870699999998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ht="18" customHeight="1">
      <c r="A79" s="25">
        <v>0</v>
      </c>
      <c r="B79" s="25">
        <v>47</v>
      </c>
      <c r="C79" s="25">
        <v>49</v>
      </c>
      <c r="D79" s="25">
        <v>48</v>
      </c>
      <c r="E79" s="25">
        <v>28</v>
      </c>
      <c r="F79" s="26">
        <v>361.32131700000002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1:25" ht="18" customHeight="1">
      <c r="A80" s="25">
        <v>1</v>
      </c>
      <c r="B80" s="25">
        <v>58</v>
      </c>
      <c r="C80" s="25">
        <v>43</v>
      </c>
      <c r="D80" s="25">
        <v>41</v>
      </c>
      <c r="E80" s="25">
        <v>30</v>
      </c>
      <c r="F80" s="26">
        <v>340.43976300000003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1:25" ht="18" customHeight="1">
      <c r="A81" s="25">
        <v>1</v>
      </c>
      <c r="B81" s="25">
        <v>64</v>
      </c>
      <c r="C81" s="25">
        <v>42</v>
      </c>
      <c r="D81" s="25">
        <v>38</v>
      </c>
      <c r="E81" s="25">
        <v>22</v>
      </c>
      <c r="F81" s="26">
        <v>313.60325899999998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1:25" ht="18" customHeight="1">
      <c r="A82" s="25">
        <v>1</v>
      </c>
      <c r="B82" s="25">
        <v>78</v>
      </c>
      <c r="C82" s="25">
        <v>52</v>
      </c>
      <c r="D82" s="25">
        <v>33</v>
      </c>
      <c r="E82" s="25">
        <v>25</v>
      </c>
      <c r="F82" s="26">
        <v>309.12445500000001</v>
      </c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1:25" ht="18" customHeight="1">
      <c r="A83" s="25">
        <v>1</v>
      </c>
      <c r="B83" s="25">
        <v>66</v>
      </c>
      <c r="C83" s="25">
        <v>42</v>
      </c>
      <c r="D83" s="25">
        <v>51</v>
      </c>
      <c r="E83" s="25">
        <v>22</v>
      </c>
      <c r="F83" s="26">
        <v>348.25340999999997</v>
      </c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spans="1:25" ht="18" customHeight="1">
      <c r="A84" s="25">
        <v>0</v>
      </c>
      <c r="B84" s="25">
        <v>68</v>
      </c>
      <c r="C84" s="25">
        <v>41</v>
      </c>
      <c r="D84" s="25">
        <v>38</v>
      </c>
      <c r="E84" s="25">
        <v>24</v>
      </c>
      <c r="F84" s="26">
        <v>335.18865499999998</v>
      </c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spans="1:25" ht="18" customHeight="1">
      <c r="A85" s="25">
        <v>0</v>
      </c>
      <c r="B85" s="25">
        <v>67</v>
      </c>
      <c r="C85" s="25">
        <v>39</v>
      </c>
      <c r="D85" s="25">
        <v>45</v>
      </c>
      <c r="E85" s="25">
        <v>19</v>
      </c>
      <c r="F85" s="26">
        <v>334.72053499999998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1:25" ht="18" customHeight="1">
      <c r="A86" s="25">
        <v>1</v>
      </c>
      <c r="B86" s="25">
        <v>70</v>
      </c>
      <c r="C86" s="25">
        <v>39</v>
      </c>
      <c r="D86" s="25">
        <v>40</v>
      </c>
      <c r="E86" s="25">
        <v>23</v>
      </c>
      <c r="F86" s="26">
        <v>300.44793499999997</v>
      </c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1:25" ht="18" customHeight="1">
      <c r="A87" s="25">
        <v>1</v>
      </c>
      <c r="B87" s="25">
        <v>69</v>
      </c>
      <c r="C87" s="25">
        <v>41</v>
      </c>
      <c r="D87" s="25">
        <v>37</v>
      </c>
      <c r="E87" s="25">
        <v>23</v>
      </c>
      <c r="F87" s="26">
        <v>315.02190300000001</v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1:25" ht="18" customHeight="1">
      <c r="A88" s="25">
        <v>0</v>
      </c>
      <c r="B88" s="25">
        <v>51</v>
      </c>
      <c r="C88" s="25">
        <v>52</v>
      </c>
      <c r="D88" s="25">
        <v>41</v>
      </c>
      <c r="E88" s="25">
        <v>23</v>
      </c>
      <c r="F88" s="26">
        <v>335.45870500000001</v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spans="1:25" ht="18" customHeight="1">
      <c r="A89" s="25">
        <v>0</v>
      </c>
      <c r="B89" s="25">
        <v>71</v>
      </c>
      <c r="C89" s="25">
        <v>44</v>
      </c>
      <c r="D89" s="25">
        <v>46</v>
      </c>
      <c r="E89" s="25">
        <v>11</v>
      </c>
      <c r="F89" s="26">
        <v>340.99616300000002</v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1:25" ht="18" customHeight="1">
      <c r="A90" s="25">
        <v>1</v>
      </c>
      <c r="B90" s="25">
        <v>96</v>
      </c>
      <c r="C90" s="25">
        <v>44</v>
      </c>
      <c r="D90" s="25">
        <v>39</v>
      </c>
      <c r="E90" s="25">
        <v>21</v>
      </c>
      <c r="F90" s="26">
        <v>316.30086599999998</v>
      </c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spans="1:25" ht="18" customHeight="1">
      <c r="A91" s="25">
        <v>1</v>
      </c>
      <c r="B91" s="25">
        <v>70</v>
      </c>
      <c r="C91" s="25">
        <v>47</v>
      </c>
      <c r="D91" s="25">
        <v>39</v>
      </c>
      <c r="E91" s="25">
        <v>30</v>
      </c>
      <c r="F91" s="26">
        <v>346.50429000000003</v>
      </c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spans="1:25" ht="18" customHeight="1">
      <c r="A92" s="25">
        <v>0</v>
      </c>
      <c r="B92" s="25">
        <v>51</v>
      </c>
      <c r="C92" s="25">
        <v>46</v>
      </c>
      <c r="D92" s="25">
        <v>44</v>
      </c>
      <c r="E92" s="25">
        <v>30</v>
      </c>
      <c r="F92" s="26">
        <v>354.623447</v>
      </c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spans="1:25" ht="18" customHeight="1">
      <c r="A93" s="25">
        <v>0</v>
      </c>
      <c r="B93" s="25">
        <v>58</v>
      </c>
      <c r="C93" s="25">
        <v>44</v>
      </c>
      <c r="D93" s="25">
        <v>43</v>
      </c>
      <c r="E93" s="25">
        <v>23</v>
      </c>
      <c r="F93" s="26">
        <v>342.38071600000001</v>
      </c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spans="1:25" ht="18" customHeight="1">
      <c r="A94" s="25">
        <v>0</v>
      </c>
      <c r="B94" s="25">
        <v>71</v>
      </c>
      <c r="C94" s="25">
        <v>55</v>
      </c>
      <c r="D94" s="25">
        <v>41</v>
      </c>
      <c r="E94" s="25">
        <v>15</v>
      </c>
      <c r="F94" s="26">
        <v>341.193443</v>
      </c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spans="1:25" ht="18" customHeight="1">
      <c r="A95" s="25">
        <v>1</v>
      </c>
      <c r="B95" s="25">
        <v>82</v>
      </c>
      <c r="C95" s="25">
        <v>46</v>
      </c>
      <c r="D95" s="25">
        <v>45</v>
      </c>
      <c r="E95" s="25">
        <v>19</v>
      </c>
      <c r="F95" s="26">
        <v>323.63817999999998</v>
      </c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spans="1:25" ht="18" customHeight="1">
      <c r="A96" s="25">
        <v>1</v>
      </c>
      <c r="B96" s="25">
        <v>101</v>
      </c>
      <c r="C96" s="25">
        <v>41</v>
      </c>
      <c r="D96" s="25">
        <v>41</v>
      </c>
      <c r="E96" s="25">
        <v>12</v>
      </c>
      <c r="F96" s="26">
        <v>313.18036899999998</v>
      </c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spans="1:25" ht="18" customHeight="1">
      <c r="A97" s="25">
        <v>0</v>
      </c>
      <c r="B97" s="25">
        <v>51</v>
      </c>
      <c r="C97" s="25">
        <v>55</v>
      </c>
      <c r="D97" s="25">
        <v>47</v>
      </c>
      <c r="E97" s="25">
        <v>30</v>
      </c>
      <c r="F97" s="26">
        <v>369.47501399999999</v>
      </c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spans="1:25" ht="18" customHeight="1">
      <c r="A98" s="25">
        <v>0</v>
      </c>
      <c r="B98" s="25">
        <v>65</v>
      </c>
      <c r="C98" s="25">
        <v>41</v>
      </c>
      <c r="D98" s="25">
        <v>34</v>
      </c>
      <c r="E98" s="25">
        <v>17</v>
      </c>
      <c r="F98" s="26">
        <v>323.05511000000001</v>
      </c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spans="1:25" ht="18" customHeight="1">
      <c r="A99" s="25">
        <v>0</v>
      </c>
      <c r="B99" s="25">
        <v>63</v>
      </c>
      <c r="C99" s="25">
        <v>47</v>
      </c>
      <c r="D99" s="25">
        <v>38</v>
      </c>
      <c r="E99" s="25">
        <v>8</v>
      </c>
      <c r="F99" s="26">
        <v>325.62772899999999</v>
      </c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1:25" ht="18" customHeight="1">
      <c r="A100" s="25">
        <v>0</v>
      </c>
      <c r="B100" s="25">
        <v>52</v>
      </c>
      <c r="C100" s="25">
        <v>33</v>
      </c>
      <c r="D100" s="25">
        <v>46</v>
      </c>
      <c r="E100" s="25">
        <v>30</v>
      </c>
      <c r="F100" s="26">
        <v>343.26941599999998</v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spans="1:25" ht="18" customHeight="1">
      <c r="A101" s="25">
        <v>1</v>
      </c>
      <c r="B101" s="25">
        <v>68</v>
      </c>
      <c r="C101" s="25">
        <v>38</v>
      </c>
      <c r="D101" s="25">
        <v>45</v>
      </c>
      <c r="E101" s="25">
        <v>26</v>
      </c>
      <c r="F101" s="26">
        <v>332.73481600000002</v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1:25" ht="18" customHeight="1">
      <c r="A102" s="25">
        <v>1</v>
      </c>
      <c r="B102" s="25">
        <v>61</v>
      </c>
      <c r="C102" s="25">
        <v>50</v>
      </c>
      <c r="D102" s="25">
        <v>42</v>
      </c>
      <c r="E102" s="25">
        <v>26</v>
      </c>
      <c r="F102" s="26">
        <v>327.70962300000002</v>
      </c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spans="1:25" ht="18" customHeight="1">
      <c r="A103" s="25">
        <v>1</v>
      </c>
      <c r="B103" s="25">
        <v>77</v>
      </c>
      <c r="C103" s="25">
        <v>46</v>
      </c>
      <c r="D103" s="25">
        <v>48</v>
      </c>
      <c r="E103" s="25">
        <v>16</v>
      </c>
      <c r="F103" s="26">
        <v>332.81201700000003</v>
      </c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spans="1:25" ht="18" customHeight="1">
      <c r="A104" s="25">
        <v>0</v>
      </c>
      <c r="B104" s="25">
        <v>75</v>
      </c>
      <c r="C104" s="25">
        <v>50</v>
      </c>
      <c r="D104" s="25">
        <v>43</v>
      </c>
      <c r="E104" s="25">
        <v>17</v>
      </c>
      <c r="F104" s="26">
        <v>330.42151000000001</v>
      </c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spans="1:25" ht="18" customHeight="1">
      <c r="A105" s="25">
        <v>1</v>
      </c>
      <c r="B105" s="25">
        <v>58</v>
      </c>
      <c r="C105" s="25">
        <v>53</v>
      </c>
      <c r="D105" s="25">
        <v>49</v>
      </c>
      <c r="E105" s="25">
        <v>13</v>
      </c>
      <c r="F105" s="26">
        <v>346.91733099999999</v>
      </c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spans="1:25" ht="18" customHeight="1">
      <c r="A106" s="25">
        <v>1</v>
      </c>
      <c r="B106" s="25">
        <v>70</v>
      </c>
      <c r="C106" s="25">
        <v>43</v>
      </c>
      <c r="D106" s="25">
        <v>45</v>
      </c>
      <c r="E106" s="25">
        <v>25</v>
      </c>
      <c r="F106" s="26">
        <v>327.03915599999999</v>
      </c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spans="1:25" ht="18" customHeight="1">
      <c r="A107" s="25">
        <v>0</v>
      </c>
      <c r="B107" s="25">
        <v>79</v>
      </c>
      <c r="C107" s="25">
        <v>39</v>
      </c>
      <c r="D107" s="25">
        <v>43</v>
      </c>
      <c r="E107" s="25">
        <v>18</v>
      </c>
      <c r="F107" s="26">
        <v>315.56623400000001</v>
      </c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spans="1:25" ht="18" customHeight="1">
      <c r="A108" s="25">
        <v>0</v>
      </c>
      <c r="B108" s="25">
        <v>48</v>
      </c>
      <c r="C108" s="25">
        <v>49</v>
      </c>
      <c r="D108" s="25">
        <v>41</v>
      </c>
      <c r="E108" s="25">
        <v>19</v>
      </c>
      <c r="F108" s="26">
        <v>347.22790099999997</v>
      </c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spans="1:25" ht="18" customHeight="1">
      <c r="A109" s="25">
        <v>0</v>
      </c>
      <c r="B109" s="25">
        <v>80</v>
      </c>
      <c r="C109" s="25">
        <v>46</v>
      </c>
      <c r="D109" s="25">
        <v>43</v>
      </c>
      <c r="E109" s="25">
        <v>28</v>
      </c>
      <c r="F109" s="26">
        <v>344.02262899999999</v>
      </c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spans="1:25" ht="18" customHeight="1">
      <c r="A110" s="25">
        <v>0</v>
      </c>
      <c r="B110" s="25">
        <v>50</v>
      </c>
      <c r="C110" s="25">
        <v>44</v>
      </c>
      <c r="D110" s="25">
        <v>44</v>
      </c>
      <c r="E110" s="25">
        <v>18</v>
      </c>
      <c r="F110" s="26">
        <v>350.35321399999998</v>
      </c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spans="1:25" ht="18" customHeight="1">
      <c r="A111" s="25">
        <v>0</v>
      </c>
      <c r="B111" s="25">
        <v>53</v>
      </c>
      <c r="C111" s="25">
        <v>44</v>
      </c>
      <c r="D111" s="25">
        <v>49</v>
      </c>
      <c r="E111" s="25">
        <v>20</v>
      </c>
      <c r="F111" s="26">
        <v>348.659988</v>
      </c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spans="1:25" ht="18" customHeight="1">
      <c r="A112" s="25">
        <v>0</v>
      </c>
      <c r="B112" s="25">
        <v>61</v>
      </c>
      <c r="C112" s="25">
        <v>34</v>
      </c>
      <c r="D112" s="25">
        <v>38</v>
      </c>
      <c r="E112" s="25">
        <v>27</v>
      </c>
      <c r="F112" s="26">
        <v>315.25058100000001</v>
      </c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spans="1:25" ht="18" customHeight="1">
      <c r="A113" s="25">
        <v>0</v>
      </c>
      <c r="B113" s="25">
        <v>55</v>
      </c>
      <c r="C113" s="25">
        <v>45</v>
      </c>
      <c r="D113" s="25">
        <v>47</v>
      </c>
      <c r="E113" s="25">
        <v>27</v>
      </c>
      <c r="F113" s="26">
        <v>359.79052799999999</v>
      </c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spans="1:25" ht="18" customHeight="1">
      <c r="A114" s="25">
        <v>0</v>
      </c>
      <c r="B114" s="25">
        <v>73</v>
      </c>
      <c r="C114" s="25">
        <v>42</v>
      </c>
      <c r="D114" s="25">
        <v>40</v>
      </c>
      <c r="E114" s="25">
        <v>28</v>
      </c>
      <c r="F114" s="26">
        <v>340.68214399999999</v>
      </c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spans="1:25" ht="18" customHeight="1">
      <c r="A115" s="25">
        <v>0</v>
      </c>
      <c r="B115" s="25">
        <v>60</v>
      </c>
      <c r="C115" s="25">
        <v>47</v>
      </c>
      <c r="D115" s="25">
        <v>44</v>
      </c>
      <c r="E115" s="25">
        <v>19</v>
      </c>
      <c r="F115" s="26">
        <v>362.23946000000001</v>
      </c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spans="1:25" ht="18" customHeight="1">
      <c r="A116" s="25">
        <v>1</v>
      </c>
      <c r="B116" s="25">
        <v>82</v>
      </c>
      <c r="C116" s="25">
        <v>48</v>
      </c>
      <c r="D116" s="25">
        <v>50</v>
      </c>
      <c r="E116" s="25">
        <v>28</v>
      </c>
      <c r="F116" s="26">
        <v>350.53360700000002</v>
      </c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spans="1:25" ht="18" customHeight="1">
      <c r="A117" s="25">
        <v>1</v>
      </c>
      <c r="B117" s="25">
        <v>68</v>
      </c>
      <c r="C117" s="25">
        <v>45</v>
      </c>
      <c r="D117" s="25">
        <v>45</v>
      </c>
      <c r="E117" s="25">
        <v>14</v>
      </c>
      <c r="F117" s="26">
        <v>316.07750700000003</v>
      </c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spans="1:25" ht="18" customHeight="1">
      <c r="A118" s="25">
        <v>1</v>
      </c>
      <c r="B118" s="25">
        <v>78</v>
      </c>
      <c r="C118" s="25">
        <v>44</v>
      </c>
      <c r="D118" s="25">
        <v>44</v>
      </c>
      <c r="E118" s="25">
        <v>22</v>
      </c>
      <c r="F118" s="26">
        <v>337.02335599999998</v>
      </c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spans="1:25" ht="18" customHeight="1">
      <c r="A119" s="25">
        <v>1</v>
      </c>
      <c r="B119" s="25">
        <v>93</v>
      </c>
      <c r="C119" s="25">
        <v>48</v>
      </c>
      <c r="D119" s="25">
        <v>46</v>
      </c>
      <c r="E119" s="25">
        <v>22</v>
      </c>
      <c r="F119" s="26">
        <v>321.23601000000002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spans="1:25" ht="18" customHeight="1">
      <c r="A120" s="25">
        <v>0</v>
      </c>
      <c r="B120" s="25">
        <v>79</v>
      </c>
      <c r="C120" s="25">
        <v>37</v>
      </c>
      <c r="D120" s="25">
        <v>47</v>
      </c>
      <c r="E120" s="25">
        <v>23</v>
      </c>
      <c r="F120" s="26">
        <v>319.97559699999999</v>
      </c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spans="1:25" ht="18" customHeight="1">
      <c r="A121" s="25">
        <v>0</v>
      </c>
      <c r="B121" s="25">
        <v>69</v>
      </c>
      <c r="C121" s="25">
        <v>40</v>
      </c>
      <c r="D121" s="25">
        <v>46</v>
      </c>
      <c r="E121" s="25">
        <v>14</v>
      </c>
      <c r="F121" s="26">
        <v>313.80836499999998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spans="1:25" ht="18" customHeight="1">
      <c r="A122" s="25">
        <v>1</v>
      </c>
      <c r="B122" s="25">
        <v>77</v>
      </c>
      <c r="C122" s="25">
        <v>47</v>
      </c>
      <c r="D122" s="25">
        <v>43</v>
      </c>
      <c r="E122" s="25">
        <v>28</v>
      </c>
      <c r="F122" s="26">
        <v>332.77991600000001</v>
      </c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spans="1:25" ht="18" customHeight="1">
      <c r="A123" s="25">
        <v>1</v>
      </c>
      <c r="B123" s="25">
        <v>91</v>
      </c>
      <c r="C123" s="25">
        <v>48</v>
      </c>
      <c r="D123" s="25">
        <v>44</v>
      </c>
      <c r="E123" s="25">
        <v>25</v>
      </c>
      <c r="F123" s="26">
        <v>329.903234</v>
      </c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spans="1:25" ht="18" customHeight="1">
      <c r="A124" s="25">
        <v>1</v>
      </c>
      <c r="B124" s="25">
        <v>65</v>
      </c>
      <c r="C124" s="25">
        <v>50</v>
      </c>
      <c r="D124" s="25">
        <v>38</v>
      </c>
      <c r="E124" s="25">
        <v>28</v>
      </c>
      <c r="F124" s="26">
        <v>317.70144099999999</v>
      </c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spans="1:25" ht="18" customHeight="1">
      <c r="A125" s="25">
        <v>0</v>
      </c>
      <c r="B125" s="25">
        <v>71</v>
      </c>
      <c r="C125" s="25">
        <v>46</v>
      </c>
      <c r="D125" s="25">
        <v>49</v>
      </c>
      <c r="E125" s="25">
        <v>21</v>
      </c>
      <c r="F125" s="26">
        <v>345.17759999999998</v>
      </c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spans="1:25" ht="18" customHeight="1">
      <c r="A126" s="25">
        <v>1</v>
      </c>
      <c r="B126" s="25">
        <v>69</v>
      </c>
      <c r="C126" s="25">
        <v>44</v>
      </c>
      <c r="D126" s="25">
        <v>46</v>
      </c>
      <c r="E126" s="25">
        <v>21</v>
      </c>
      <c r="F126" s="26">
        <v>343.90112199999999</v>
      </c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spans="1:25" ht="18" customHeight="1">
      <c r="A127" s="25">
        <v>0</v>
      </c>
      <c r="B127" s="25">
        <v>89</v>
      </c>
      <c r="C127" s="25">
        <v>39</v>
      </c>
      <c r="D127" s="25">
        <v>45</v>
      </c>
      <c r="E127" s="25">
        <v>18</v>
      </c>
      <c r="F127" s="26">
        <v>299.26829700000002</v>
      </c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spans="1:25" ht="18" customHeight="1">
      <c r="A128" s="25">
        <v>1</v>
      </c>
      <c r="B128" s="25">
        <v>71</v>
      </c>
      <c r="C128" s="25">
        <v>36</v>
      </c>
      <c r="D128" s="25">
        <v>47</v>
      </c>
      <c r="E128" s="25">
        <v>12</v>
      </c>
      <c r="F128" s="26">
        <v>334.61976199999998</v>
      </c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spans="1:25" ht="18" customHeight="1">
      <c r="A129" s="25">
        <v>0</v>
      </c>
      <c r="B129" s="25">
        <v>63</v>
      </c>
      <c r="C129" s="25">
        <v>50</v>
      </c>
      <c r="D129" s="25">
        <v>39</v>
      </c>
      <c r="E129" s="25">
        <v>27</v>
      </c>
      <c r="F129" s="26">
        <v>339.95314000000002</v>
      </c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spans="1:25" ht="18" customHeight="1">
      <c r="A130" s="25">
        <v>1</v>
      </c>
      <c r="B130" s="25">
        <v>84</v>
      </c>
      <c r="C130" s="25">
        <v>47</v>
      </c>
      <c r="D130" s="25">
        <v>42</v>
      </c>
      <c r="E130" s="25">
        <v>18</v>
      </c>
      <c r="F130" s="26">
        <v>316.18404299999997</v>
      </c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spans="1:25" ht="18" customHeight="1">
      <c r="A131" s="25">
        <v>0</v>
      </c>
      <c r="B131" s="25">
        <v>70</v>
      </c>
      <c r="C131" s="25">
        <v>41</v>
      </c>
      <c r="D131" s="25">
        <v>48</v>
      </c>
      <c r="E131" s="25">
        <v>20</v>
      </c>
      <c r="F131" s="26">
        <v>330.490702</v>
      </c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spans="1:25" ht="18" customHeight="1">
      <c r="A132" s="25">
        <v>0</v>
      </c>
      <c r="B132" s="25">
        <v>52</v>
      </c>
      <c r="C132" s="25">
        <v>40</v>
      </c>
      <c r="D132" s="25">
        <v>43</v>
      </c>
      <c r="E132" s="25">
        <v>30</v>
      </c>
      <c r="F132" s="26">
        <v>363.03346699999997</v>
      </c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spans="1:25" ht="18" customHeight="1">
      <c r="A133" s="25">
        <v>0</v>
      </c>
      <c r="B133" s="25">
        <v>61</v>
      </c>
      <c r="C133" s="25">
        <v>49</v>
      </c>
      <c r="D133" s="25">
        <v>45</v>
      </c>
      <c r="E133" s="25">
        <v>25</v>
      </c>
      <c r="F133" s="26">
        <v>342.81366400000002</v>
      </c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spans="1:25" ht="18" customHeight="1">
      <c r="A134" s="25">
        <v>0</v>
      </c>
      <c r="B134" s="25">
        <v>69</v>
      </c>
      <c r="C134" s="25">
        <v>40</v>
      </c>
      <c r="D134" s="25">
        <v>42</v>
      </c>
      <c r="E134" s="25">
        <v>19</v>
      </c>
      <c r="F134" s="26">
        <v>323.16739000000001</v>
      </c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spans="1:25" ht="18" customHeight="1">
      <c r="A135" s="25">
        <v>0</v>
      </c>
      <c r="B135" s="25">
        <v>48</v>
      </c>
      <c r="C135" s="25">
        <v>51</v>
      </c>
      <c r="D135" s="25">
        <v>47</v>
      </c>
      <c r="E135" s="25">
        <v>30</v>
      </c>
      <c r="F135" s="26">
        <v>384.82125100000002</v>
      </c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spans="1:25" ht="18" customHeight="1">
      <c r="A136" s="25">
        <v>1</v>
      </c>
      <c r="B136" s="25">
        <v>67</v>
      </c>
      <c r="C136" s="25">
        <v>46</v>
      </c>
      <c r="D136" s="25">
        <v>51</v>
      </c>
      <c r="E136" s="25">
        <v>21</v>
      </c>
      <c r="F136" s="26">
        <v>358.73839299999997</v>
      </c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spans="1:25" ht="18" customHeight="1">
      <c r="A137" s="25">
        <v>1</v>
      </c>
      <c r="B137" s="25">
        <v>72</v>
      </c>
      <c r="C137" s="25">
        <v>51</v>
      </c>
      <c r="D137" s="25">
        <v>41</v>
      </c>
      <c r="E137" s="25">
        <v>28</v>
      </c>
      <c r="F137" s="26">
        <v>331.93762400000003</v>
      </c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spans="1:25" ht="18" customHeight="1">
      <c r="A138" s="25">
        <v>0</v>
      </c>
      <c r="B138" s="25">
        <v>54</v>
      </c>
      <c r="C138" s="25">
        <v>55</v>
      </c>
      <c r="D138" s="25">
        <v>46</v>
      </c>
      <c r="E138" s="25">
        <v>28</v>
      </c>
      <c r="F138" s="26">
        <v>373.329251</v>
      </c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spans="1:25" ht="18" customHeight="1">
      <c r="A139" s="25">
        <v>0</v>
      </c>
      <c r="B139" s="25">
        <v>55</v>
      </c>
      <c r="C139" s="25">
        <v>54</v>
      </c>
      <c r="D139" s="25">
        <v>45</v>
      </c>
      <c r="E139" s="25">
        <v>27</v>
      </c>
      <c r="F139" s="26">
        <v>338.118538</v>
      </c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spans="1:25" ht="18" customHeight="1">
      <c r="A140" s="25">
        <v>1</v>
      </c>
      <c r="B140" s="25">
        <v>79</v>
      </c>
      <c r="C140" s="25">
        <v>48</v>
      </c>
      <c r="D140" s="25">
        <v>44</v>
      </c>
      <c r="E140" s="25">
        <v>15</v>
      </c>
      <c r="F140" s="26">
        <v>315.96364299999999</v>
      </c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spans="1:25" ht="18" customHeight="1">
      <c r="A141" s="25">
        <v>1</v>
      </c>
      <c r="B141" s="25">
        <v>71</v>
      </c>
      <c r="C141" s="25">
        <v>41</v>
      </c>
      <c r="D141" s="25">
        <v>39</v>
      </c>
      <c r="E141" s="25">
        <v>24</v>
      </c>
      <c r="F141" s="26">
        <v>313.73245300000002</v>
      </c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spans="1:25" ht="18" customHeight="1">
      <c r="A142" s="25">
        <v>0</v>
      </c>
      <c r="B142" s="25">
        <v>62</v>
      </c>
      <c r="C142" s="25">
        <v>40</v>
      </c>
      <c r="D142" s="25">
        <v>38</v>
      </c>
      <c r="E142" s="25">
        <v>25</v>
      </c>
      <c r="F142" s="26">
        <v>326.447002</v>
      </c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spans="1:25" ht="18" customHeight="1">
      <c r="A143" s="25">
        <v>0</v>
      </c>
      <c r="B143" s="25">
        <v>77</v>
      </c>
      <c r="C143" s="25">
        <v>38</v>
      </c>
      <c r="D143" s="25">
        <v>36</v>
      </c>
      <c r="E143" s="25">
        <v>23</v>
      </c>
      <c r="F143" s="26">
        <v>301.52944500000001</v>
      </c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spans="1:25" ht="18" customHeight="1">
      <c r="A144" s="25">
        <v>1</v>
      </c>
      <c r="B144" s="25">
        <v>78</v>
      </c>
      <c r="C144" s="25">
        <v>53</v>
      </c>
      <c r="D144" s="25">
        <v>43</v>
      </c>
      <c r="E144" s="25">
        <v>21</v>
      </c>
      <c r="F144" s="26">
        <v>329.337312</v>
      </c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spans="1:25" ht="18" customHeight="1">
      <c r="A145" s="25">
        <v>1</v>
      </c>
      <c r="B145" s="25">
        <v>87</v>
      </c>
      <c r="C145" s="25">
        <v>47</v>
      </c>
      <c r="D145" s="25">
        <v>43</v>
      </c>
      <c r="E145" s="25">
        <v>30</v>
      </c>
      <c r="F145" s="26">
        <v>332.76392700000002</v>
      </c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spans="1:25" ht="18" customHeight="1">
      <c r="A146" s="25">
        <v>1</v>
      </c>
      <c r="B146" s="25">
        <v>85</v>
      </c>
      <c r="C146" s="25">
        <v>53</v>
      </c>
      <c r="D146" s="25">
        <v>53</v>
      </c>
      <c r="E146" s="25">
        <v>30</v>
      </c>
      <c r="F146" s="26">
        <v>350.34197599999999</v>
      </c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spans="1:25" ht="18" customHeight="1">
      <c r="A147" s="25">
        <v>0</v>
      </c>
      <c r="B147" s="25">
        <v>71</v>
      </c>
      <c r="C147" s="25">
        <v>48</v>
      </c>
      <c r="D147" s="25">
        <v>47</v>
      </c>
      <c r="E147" s="25">
        <v>22</v>
      </c>
      <c r="F147" s="26">
        <v>333.563852</v>
      </c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spans="1:25" ht="18" customHeight="1">
      <c r="A148" s="25">
        <v>1</v>
      </c>
      <c r="B148" s="25">
        <v>71</v>
      </c>
      <c r="C148" s="25">
        <v>39</v>
      </c>
      <c r="D148" s="25">
        <v>40</v>
      </c>
      <c r="E148" s="25">
        <v>25</v>
      </c>
      <c r="F148" s="26">
        <v>307.38117199999999</v>
      </c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spans="1:25" ht="18" customHeight="1">
      <c r="A149" s="25">
        <v>1</v>
      </c>
      <c r="B149" s="25">
        <v>79</v>
      </c>
      <c r="C149" s="25">
        <v>36</v>
      </c>
      <c r="D149" s="25">
        <v>32</v>
      </c>
      <c r="E149" s="25">
        <v>28</v>
      </c>
      <c r="F149" s="26">
        <v>297.52925399999998</v>
      </c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spans="1:25" ht="18" customHeight="1">
      <c r="A150" s="25">
        <v>1</v>
      </c>
      <c r="B150" s="25">
        <v>79</v>
      </c>
      <c r="C150" s="25">
        <v>39</v>
      </c>
      <c r="D150" s="25">
        <v>45</v>
      </c>
      <c r="E150" s="25">
        <v>30</v>
      </c>
      <c r="F150" s="26">
        <v>326.13436300000001</v>
      </c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spans="1:25" ht="18" customHeight="1">
      <c r="A151" s="25">
        <v>0</v>
      </c>
      <c r="B151" s="25">
        <v>90</v>
      </c>
      <c r="C151" s="25">
        <v>43</v>
      </c>
      <c r="D151" s="25">
        <v>40</v>
      </c>
      <c r="E151" s="25">
        <v>22</v>
      </c>
      <c r="F151" s="26">
        <v>311.72646400000002</v>
      </c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spans="1:25" ht="18" customHeight="1">
      <c r="A152" s="25">
        <v>1</v>
      </c>
      <c r="B152" s="25">
        <v>69</v>
      </c>
      <c r="C152" s="25">
        <v>51</v>
      </c>
      <c r="D152" s="25">
        <v>45</v>
      </c>
      <c r="E152" s="25">
        <v>21</v>
      </c>
      <c r="F152" s="26">
        <v>342.65765900000002</v>
      </c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spans="1:25" ht="18" customHeight="1">
      <c r="A153" s="25">
        <v>0</v>
      </c>
      <c r="B153" s="25">
        <v>78</v>
      </c>
      <c r="C153" s="25">
        <v>42</v>
      </c>
      <c r="D153" s="25">
        <v>47</v>
      </c>
      <c r="E153" s="25">
        <v>30</v>
      </c>
      <c r="F153" s="26">
        <v>350.62315000000001</v>
      </c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spans="1:25" ht="18" customHeight="1">
      <c r="A154" s="25">
        <v>1</v>
      </c>
      <c r="B154" s="25">
        <v>76</v>
      </c>
      <c r="C154" s="25">
        <v>50</v>
      </c>
      <c r="D154" s="25">
        <v>50</v>
      </c>
      <c r="E154" s="25">
        <v>26</v>
      </c>
      <c r="F154" s="26">
        <v>349.038138</v>
      </c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spans="1:25" ht="18" customHeight="1">
      <c r="A155" s="25">
        <v>0</v>
      </c>
      <c r="B155" s="25">
        <v>57</v>
      </c>
      <c r="C155" s="25">
        <v>44</v>
      </c>
      <c r="D155" s="25">
        <v>43</v>
      </c>
      <c r="E155" s="25">
        <v>18</v>
      </c>
      <c r="F155" s="26">
        <v>350.66594500000002</v>
      </c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spans="1:25" ht="18" customHeight="1">
      <c r="A156" s="25">
        <v>1</v>
      </c>
      <c r="B156" s="25">
        <v>93</v>
      </c>
      <c r="C156" s="25">
        <v>42</v>
      </c>
      <c r="D156" s="25">
        <v>39</v>
      </c>
      <c r="E156" s="25">
        <v>19</v>
      </c>
      <c r="F156" s="26">
        <v>292.99225100000001</v>
      </c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spans="1:25" ht="18" customHeight="1">
      <c r="A157" s="25">
        <v>0</v>
      </c>
      <c r="B157" s="25">
        <v>70</v>
      </c>
      <c r="C157" s="25">
        <v>33</v>
      </c>
      <c r="D157" s="25">
        <v>46</v>
      </c>
      <c r="E157" s="25">
        <v>29</v>
      </c>
      <c r="F157" s="26">
        <v>325.655734</v>
      </c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spans="1:25" ht="18" customHeight="1">
      <c r="A158" s="25">
        <v>0</v>
      </c>
      <c r="B158" s="25">
        <v>46</v>
      </c>
      <c r="C158" s="25">
        <v>53</v>
      </c>
      <c r="D158" s="25">
        <v>47</v>
      </c>
      <c r="E158" s="25">
        <v>25</v>
      </c>
      <c r="F158" s="26">
        <v>369.30615999999998</v>
      </c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spans="1:25" ht="18" customHeight="1">
      <c r="A159" s="25">
        <v>0</v>
      </c>
      <c r="B159" s="25">
        <v>59</v>
      </c>
      <c r="C159" s="25">
        <v>41</v>
      </c>
      <c r="D159" s="25">
        <v>39</v>
      </c>
      <c r="E159" s="25">
        <v>15</v>
      </c>
      <c r="F159" s="26">
        <v>322.62915600000002</v>
      </c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spans="1:25" ht="18" customHeight="1">
      <c r="A160" s="25">
        <v>0</v>
      </c>
      <c r="B160" s="25">
        <v>64</v>
      </c>
      <c r="C160" s="25">
        <v>48</v>
      </c>
      <c r="D160" s="25">
        <v>47</v>
      </c>
      <c r="E160" s="25">
        <v>20</v>
      </c>
      <c r="F160" s="26">
        <v>352.09346799999997</v>
      </c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spans="1:25" ht="18" customHeight="1">
      <c r="A161" s="25">
        <v>0</v>
      </c>
      <c r="B161" s="25">
        <v>43</v>
      </c>
      <c r="C161" s="25">
        <v>52</v>
      </c>
      <c r="D161" s="25">
        <v>56</v>
      </c>
      <c r="E161" s="25">
        <v>28</v>
      </c>
      <c r="F161" s="26">
        <v>395.56958600000002</v>
      </c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spans="1:25" ht="18" customHeight="1">
      <c r="A162" s="25">
        <v>1</v>
      </c>
      <c r="B162" s="25">
        <v>92</v>
      </c>
      <c r="C162" s="25">
        <v>48</v>
      </c>
      <c r="D162" s="25">
        <v>44</v>
      </c>
      <c r="E162" s="25">
        <v>13</v>
      </c>
      <c r="F162" s="26">
        <v>317.05414000000002</v>
      </c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spans="1:25" ht="18" customHeight="1">
      <c r="A163" s="25">
        <v>1</v>
      </c>
      <c r="B163" s="25">
        <v>82</v>
      </c>
      <c r="C163" s="25">
        <v>47</v>
      </c>
      <c r="D163" s="25">
        <v>40</v>
      </c>
      <c r="E163" s="25">
        <v>12</v>
      </c>
      <c r="F163" s="26">
        <v>328.44157899999999</v>
      </c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spans="1:25" ht="18" customHeight="1">
      <c r="A164" s="25">
        <v>0</v>
      </c>
      <c r="B164" s="25">
        <v>60</v>
      </c>
      <c r="C164" s="25">
        <v>43</v>
      </c>
      <c r="D164" s="25">
        <v>39</v>
      </c>
      <c r="E164" s="25">
        <v>21</v>
      </c>
      <c r="F164" s="26">
        <v>350.19067899999999</v>
      </c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spans="1:25" ht="18" customHeight="1">
      <c r="A165" s="25">
        <v>1</v>
      </c>
      <c r="B165" s="25">
        <v>70</v>
      </c>
      <c r="C165" s="25">
        <v>41</v>
      </c>
      <c r="D165" s="25">
        <v>48</v>
      </c>
      <c r="E165" s="25">
        <v>20</v>
      </c>
      <c r="F165" s="26">
        <v>350.93306899999999</v>
      </c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spans="1:25" ht="18" customHeight="1">
      <c r="A166" s="25">
        <v>1</v>
      </c>
      <c r="B166" s="25">
        <v>78</v>
      </c>
      <c r="C166" s="25">
        <v>47</v>
      </c>
      <c r="D166" s="25">
        <v>44</v>
      </c>
      <c r="E166" s="25">
        <v>20</v>
      </c>
      <c r="F166" s="26">
        <v>338.531769</v>
      </c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spans="1:25" ht="18" customHeight="1">
      <c r="A167" s="25">
        <v>1</v>
      </c>
      <c r="B167" s="25">
        <v>65</v>
      </c>
      <c r="C167" s="25">
        <v>41</v>
      </c>
      <c r="D167" s="25">
        <v>43</v>
      </c>
      <c r="E167" s="25">
        <v>14</v>
      </c>
      <c r="F167" s="26">
        <v>310.15199899999999</v>
      </c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spans="1:25" ht="18" customHeight="1">
      <c r="A168" s="25">
        <v>1</v>
      </c>
      <c r="B168" s="25">
        <v>69</v>
      </c>
      <c r="C168" s="25">
        <v>49</v>
      </c>
      <c r="D168" s="25">
        <v>40</v>
      </c>
      <c r="E168" s="25">
        <v>22</v>
      </c>
      <c r="F168" s="26">
        <v>325.34018700000001</v>
      </c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spans="1:25" ht="18" customHeight="1">
      <c r="A169" s="25">
        <v>0</v>
      </c>
      <c r="B169" s="25">
        <v>65</v>
      </c>
      <c r="C169" s="25">
        <v>49</v>
      </c>
      <c r="D169" s="25">
        <v>43</v>
      </c>
      <c r="E169" s="25">
        <v>15</v>
      </c>
      <c r="F169" s="26">
        <v>330.966095</v>
      </c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spans="1:25" ht="18" customHeight="1">
      <c r="A170" s="25">
        <v>1</v>
      </c>
      <c r="B170" s="25">
        <v>76</v>
      </c>
      <c r="C170" s="25">
        <v>41</v>
      </c>
      <c r="D170" s="25">
        <v>43</v>
      </c>
      <c r="E170" s="25">
        <v>26</v>
      </c>
      <c r="F170" s="26">
        <v>310.16202900000002</v>
      </c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spans="1:25" ht="18" customHeight="1">
      <c r="A171" s="25">
        <v>1</v>
      </c>
      <c r="B171" s="25">
        <v>86</v>
      </c>
      <c r="C171" s="25">
        <v>51</v>
      </c>
      <c r="D171" s="25">
        <v>44</v>
      </c>
      <c r="E171" s="25">
        <v>16</v>
      </c>
      <c r="F171" s="26">
        <v>324.98237599999999</v>
      </c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spans="1:25" ht="18" customHeight="1">
      <c r="A172" s="25">
        <v>0</v>
      </c>
      <c r="B172" s="25">
        <v>68</v>
      </c>
      <c r="C172" s="25">
        <v>45</v>
      </c>
      <c r="D172" s="25">
        <v>44</v>
      </c>
      <c r="E172" s="25">
        <v>25</v>
      </c>
      <c r="F172" s="26">
        <v>344.31492100000003</v>
      </c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spans="1:25" ht="18" customHeight="1">
      <c r="A173" s="25">
        <v>0</v>
      </c>
      <c r="B173" s="25">
        <v>63</v>
      </c>
      <c r="C173" s="25">
        <v>39</v>
      </c>
      <c r="D173" s="25">
        <v>39</v>
      </c>
      <c r="E173" s="25">
        <v>21</v>
      </c>
      <c r="F173" s="26">
        <v>340.47591599999998</v>
      </c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spans="1:25" ht="18" customHeight="1">
      <c r="A174" s="25">
        <v>1</v>
      </c>
      <c r="B174" s="25">
        <v>71</v>
      </c>
      <c r="C174" s="25">
        <v>46</v>
      </c>
      <c r="D174" s="25">
        <v>46</v>
      </c>
      <c r="E174" s="25">
        <v>22</v>
      </c>
      <c r="F174" s="26">
        <v>331.13995399999999</v>
      </c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spans="1:25" ht="18" customHeight="1">
      <c r="A175" s="25">
        <v>1</v>
      </c>
      <c r="B175" s="25">
        <v>87</v>
      </c>
      <c r="C175" s="25">
        <v>47</v>
      </c>
      <c r="D175" s="25">
        <v>38</v>
      </c>
      <c r="E175" s="25">
        <v>23</v>
      </c>
      <c r="F175" s="26">
        <v>312.486064</v>
      </c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spans="1:25" ht="18" customHeight="1">
      <c r="A176" s="25">
        <v>0</v>
      </c>
      <c r="B176" s="25">
        <v>58</v>
      </c>
      <c r="C176" s="25">
        <v>37</v>
      </c>
      <c r="D176" s="25">
        <v>43</v>
      </c>
      <c r="E176" s="25">
        <v>28</v>
      </c>
      <c r="F176" s="26">
        <v>327.931601</v>
      </c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spans="1:25" ht="18" customHeight="1">
      <c r="A177" s="25">
        <v>1</v>
      </c>
      <c r="B177" s="25">
        <v>80</v>
      </c>
      <c r="C177" s="25">
        <v>50</v>
      </c>
      <c r="D177" s="25">
        <v>36</v>
      </c>
      <c r="E177" s="25">
        <v>29</v>
      </c>
      <c r="F177" s="26">
        <v>320.71340300000003</v>
      </c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spans="1:25" ht="18" customHeight="1">
      <c r="A178" s="25">
        <v>1</v>
      </c>
      <c r="B178" s="25">
        <v>78</v>
      </c>
      <c r="C178" s="25">
        <v>46</v>
      </c>
      <c r="D178" s="25">
        <v>33</v>
      </c>
      <c r="E178" s="25">
        <v>28</v>
      </c>
      <c r="F178" s="26">
        <v>303.41017699999998</v>
      </c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spans="1:25" ht="18" customHeight="1">
      <c r="A179" s="25">
        <v>1</v>
      </c>
      <c r="B179" s="25">
        <v>77</v>
      </c>
      <c r="C179" s="25">
        <v>42</v>
      </c>
      <c r="D179" s="25">
        <v>39</v>
      </c>
      <c r="E179" s="25">
        <v>18</v>
      </c>
      <c r="F179" s="26">
        <v>319.782488</v>
      </c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spans="1:25" ht="18" customHeight="1">
      <c r="A180" s="25">
        <v>0</v>
      </c>
      <c r="B180" s="25">
        <v>74</v>
      </c>
      <c r="C180" s="25">
        <v>44</v>
      </c>
      <c r="D180" s="25">
        <v>41</v>
      </c>
      <c r="E180" s="25">
        <v>6</v>
      </c>
      <c r="F180" s="26">
        <v>327.00135699999998</v>
      </c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spans="1:25" ht="18" customHeight="1">
      <c r="A181" s="25">
        <v>1</v>
      </c>
      <c r="B181" s="25">
        <v>66</v>
      </c>
      <c r="C181" s="25">
        <v>37</v>
      </c>
      <c r="D181" s="25">
        <v>33</v>
      </c>
      <c r="E181" s="25">
        <v>27</v>
      </c>
      <c r="F181" s="26">
        <v>307.34774700000003</v>
      </c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spans="1:25" ht="18" customHeight="1">
      <c r="A182" s="25">
        <v>0</v>
      </c>
      <c r="B182" s="25">
        <v>64</v>
      </c>
      <c r="C182" s="25">
        <v>47</v>
      </c>
      <c r="D182" s="25">
        <v>34</v>
      </c>
      <c r="E182" s="25">
        <v>30</v>
      </c>
      <c r="F182" s="26">
        <v>337.84709600000002</v>
      </c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spans="1:25" ht="18" customHeight="1">
      <c r="A183" s="25">
        <v>0</v>
      </c>
      <c r="B183" s="25">
        <v>63</v>
      </c>
      <c r="C183" s="25">
        <v>49</v>
      </c>
      <c r="D183" s="25">
        <v>53</v>
      </c>
      <c r="E183" s="25">
        <v>28</v>
      </c>
      <c r="F183" s="26">
        <v>374.83637599999997</v>
      </c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spans="1:25" ht="18" customHeight="1">
      <c r="A184" s="25">
        <v>0</v>
      </c>
      <c r="B184" s="25">
        <v>42</v>
      </c>
      <c r="C184" s="25">
        <v>47</v>
      </c>
      <c r="D184" s="25">
        <v>49</v>
      </c>
      <c r="E184" s="25">
        <v>14</v>
      </c>
      <c r="F184" s="26">
        <v>392.44000499999999</v>
      </c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spans="1:25" ht="18" customHeight="1">
      <c r="A185" s="25">
        <v>0</v>
      </c>
      <c r="B185" s="25">
        <v>69</v>
      </c>
      <c r="C185" s="25">
        <v>38</v>
      </c>
      <c r="D185" s="25">
        <v>39</v>
      </c>
      <c r="E185" s="25">
        <v>25</v>
      </c>
      <c r="F185" s="26">
        <v>320.84178700000001</v>
      </c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spans="1:25" ht="18" customHeight="1">
      <c r="A186" s="25">
        <v>0</v>
      </c>
      <c r="B186" s="25">
        <v>81</v>
      </c>
      <c r="C186" s="25">
        <v>48</v>
      </c>
      <c r="D186" s="25">
        <v>49</v>
      </c>
      <c r="E186" s="25">
        <v>28</v>
      </c>
      <c r="F186" s="26">
        <v>333.19493499999999</v>
      </c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spans="1:25" ht="18" customHeight="1">
      <c r="A187" s="25">
        <v>0</v>
      </c>
      <c r="B187" s="25">
        <v>53</v>
      </c>
      <c r="C187" s="25">
        <v>45</v>
      </c>
      <c r="D187" s="25">
        <v>44</v>
      </c>
      <c r="E187" s="25">
        <v>15</v>
      </c>
      <c r="F187" s="26">
        <v>340.68182100000001</v>
      </c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spans="1:25" ht="18" customHeight="1">
      <c r="A188" s="25">
        <v>1</v>
      </c>
      <c r="B188" s="25">
        <v>91</v>
      </c>
      <c r="C188" s="25">
        <v>45</v>
      </c>
      <c r="D188" s="25">
        <v>46</v>
      </c>
      <c r="E188" s="25">
        <v>13</v>
      </c>
      <c r="F188" s="26">
        <v>321.27741800000001</v>
      </c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spans="1:25" ht="18" customHeight="1">
      <c r="A189" s="25">
        <v>0</v>
      </c>
      <c r="B189" s="25">
        <v>67</v>
      </c>
      <c r="C189" s="25">
        <v>48</v>
      </c>
      <c r="D189" s="25">
        <v>47</v>
      </c>
      <c r="E189" s="25">
        <v>16</v>
      </c>
      <c r="F189" s="26">
        <v>323.42364199999997</v>
      </c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spans="1:25" ht="18" customHeight="1">
      <c r="A190" s="25">
        <v>0</v>
      </c>
      <c r="B190" s="25">
        <v>78</v>
      </c>
      <c r="C190" s="25">
        <v>45</v>
      </c>
      <c r="D190" s="25">
        <v>47</v>
      </c>
      <c r="E190" s="25">
        <v>13</v>
      </c>
      <c r="F190" s="26">
        <v>332.63568099999998</v>
      </c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spans="1:25" ht="18" customHeight="1">
      <c r="A191" s="25">
        <v>0</v>
      </c>
      <c r="B191" s="25">
        <v>56</v>
      </c>
      <c r="C191" s="25">
        <v>42</v>
      </c>
      <c r="D191" s="25">
        <v>45</v>
      </c>
      <c r="E191" s="25">
        <v>28</v>
      </c>
      <c r="F191" s="26">
        <v>351.68039800000003</v>
      </c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spans="1:25" ht="18" customHeight="1">
      <c r="A192" s="25">
        <v>0</v>
      </c>
      <c r="B192" s="25">
        <v>71</v>
      </c>
      <c r="C192" s="25">
        <v>45</v>
      </c>
      <c r="D192" s="25">
        <v>38</v>
      </c>
      <c r="E192" s="25">
        <v>19</v>
      </c>
      <c r="F192" s="26">
        <v>290.71725099999998</v>
      </c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spans="1:25" ht="18" customHeight="1">
      <c r="A193" s="25">
        <v>1</v>
      </c>
      <c r="B193" s="25">
        <v>69</v>
      </c>
      <c r="C193" s="25">
        <v>42</v>
      </c>
      <c r="D193" s="25">
        <v>39</v>
      </c>
      <c r="E193" s="25">
        <v>22</v>
      </c>
      <c r="F193" s="26">
        <v>337.00200999999998</v>
      </c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spans="1:25" ht="18" customHeight="1">
      <c r="A194" s="25">
        <v>0</v>
      </c>
      <c r="B194" s="25">
        <v>58</v>
      </c>
      <c r="C194" s="25">
        <v>53</v>
      </c>
      <c r="D194" s="25">
        <v>40</v>
      </c>
      <c r="E194" s="25">
        <v>18</v>
      </c>
      <c r="F194" s="26">
        <v>325.67424599999998</v>
      </c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spans="1:25" ht="18" customHeight="1">
      <c r="A195" s="25">
        <v>1</v>
      </c>
      <c r="B195" s="25">
        <v>78</v>
      </c>
      <c r="C195" s="25">
        <v>45</v>
      </c>
      <c r="D195" s="25">
        <v>51</v>
      </c>
      <c r="E195" s="25">
        <v>28</v>
      </c>
      <c r="F195" s="26">
        <v>330.52566899999999</v>
      </c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spans="1:25" ht="18" customHeight="1">
      <c r="A196" s="25">
        <v>1</v>
      </c>
      <c r="B196" s="25">
        <v>88</v>
      </c>
      <c r="C196" s="25">
        <v>50</v>
      </c>
      <c r="D196" s="25">
        <v>43</v>
      </c>
      <c r="E196" s="25">
        <v>16</v>
      </c>
      <c r="F196" s="26">
        <v>306.576437</v>
      </c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spans="1:25" ht="18" customHeight="1">
      <c r="A197" s="25">
        <v>0</v>
      </c>
      <c r="B197" s="25">
        <v>68</v>
      </c>
      <c r="C197" s="25">
        <v>52</v>
      </c>
      <c r="D197" s="25">
        <v>45</v>
      </c>
      <c r="E197" s="25">
        <v>23</v>
      </c>
      <c r="F197" s="26">
        <v>340.41556800000001</v>
      </c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spans="1:25" ht="18" customHeight="1">
      <c r="A198" s="25">
        <v>1</v>
      </c>
      <c r="B198" s="25">
        <v>69</v>
      </c>
      <c r="C198" s="25">
        <v>48</v>
      </c>
      <c r="D198" s="25">
        <v>44</v>
      </c>
      <c r="E198" s="25">
        <v>28</v>
      </c>
      <c r="F198" s="26">
        <v>322.870902</v>
      </c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spans="1:25" ht="18" customHeight="1">
      <c r="A199" s="25">
        <v>1</v>
      </c>
      <c r="B199" s="25">
        <v>87</v>
      </c>
      <c r="C199" s="25">
        <v>40</v>
      </c>
      <c r="D199" s="25">
        <v>42</v>
      </c>
      <c r="E199" s="25">
        <v>22</v>
      </c>
      <c r="F199" s="26">
        <v>313.353791</v>
      </c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spans="1:25" ht="18" customHeight="1">
      <c r="A200" s="25">
        <v>0</v>
      </c>
      <c r="B200" s="25">
        <v>61</v>
      </c>
      <c r="C200" s="25">
        <v>46</v>
      </c>
      <c r="D200" s="25">
        <v>41</v>
      </c>
      <c r="E200" s="25">
        <v>30</v>
      </c>
      <c r="F200" s="26">
        <v>344.80385000000001</v>
      </c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spans="1:25" ht="18" customHeight="1">
      <c r="A201" s="25">
        <v>0</v>
      </c>
      <c r="B201" s="25">
        <v>73</v>
      </c>
      <c r="C201" s="25">
        <v>43</v>
      </c>
      <c r="D201" s="25">
        <v>44</v>
      </c>
      <c r="E201" s="25">
        <v>21</v>
      </c>
      <c r="F201" s="26">
        <v>328.68946399999999</v>
      </c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spans="1:25" ht="18" customHeight="1">
      <c r="A202" s="29"/>
      <c r="B202" s="29"/>
      <c r="C202" s="29"/>
      <c r="D202" s="29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spans="1:25" ht="18" customHeight="1">
      <c r="A203" s="29"/>
      <c r="B203" s="29"/>
      <c r="C203" s="29"/>
      <c r="D203" s="29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spans="1:25" ht="18" customHeight="1">
      <c r="A204" s="29"/>
      <c r="B204" s="29"/>
      <c r="C204" s="29"/>
      <c r="D204" s="29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spans="1:25" ht="18" customHeight="1">
      <c r="A205" s="29"/>
      <c r="B205" s="29"/>
      <c r="C205" s="29"/>
      <c r="D205" s="29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spans="1:25" ht="18" customHeight="1">
      <c r="A206" s="29"/>
      <c r="B206" s="29"/>
      <c r="C206" s="29"/>
      <c r="D206" s="29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spans="1:25" ht="18" customHeight="1">
      <c r="A207" s="29"/>
      <c r="B207" s="29"/>
      <c r="C207" s="29"/>
      <c r="D207" s="29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spans="1:25" ht="18" customHeight="1">
      <c r="A208" s="29"/>
      <c r="B208" s="29"/>
      <c r="C208" s="29"/>
      <c r="D208" s="29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spans="1:25" ht="18" customHeight="1">
      <c r="A209" s="29"/>
      <c r="B209" s="29"/>
      <c r="C209" s="29"/>
      <c r="D209" s="29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spans="1:25" ht="18" customHeight="1">
      <c r="A210" s="29"/>
      <c r="B210" s="29"/>
      <c r="C210" s="29"/>
      <c r="D210" s="29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spans="1:25" ht="18" customHeight="1">
      <c r="A211" s="29"/>
      <c r="B211" s="29"/>
      <c r="C211" s="29"/>
      <c r="D211" s="29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spans="1:25" ht="18" customHeight="1">
      <c r="A212" s="29"/>
      <c r="B212" s="29"/>
      <c r="C212" s="29"/>
      <c r="D212" s="29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spans="1:25" ht="18" customHeight="1">
      <c r="A213" s="29"/>
      <c r="B213" s="29"/>
      <c r="C213" s="29"/>
      <c r="D213" s="29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spans="1:25" ht="18" customHeight="1">
      <c r="A214" s="29"/>
      <c r="B214" s="29"/>
      <c r="C214" s="29"/>
      <c r="D214" s="29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spans="1:25" ht="18" customHeight="1">
      <c r="A215" s="29"/>
      <c r="B215" s="29"/>
      <c r="C215" s="29"/>
      <c r="D215" s="29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spans="1:25" ht="18" customHeight="1">
      <c r="A216" s="29"/>
      <c r="B216" s="29"/>
      <c r="C216" s="29"/>
      <c r="D216" s="29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spans="1:25" ht="18" customHeight="1">
      <c r="A217" s="29"/>
      <c r="B217" s="29"/>
      <c r="C217" s="29"/>
      <c r="D217" s="29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spans="1:25" ht="18" customHeight="1">
      <c r="A218" s="29"/>
      <c r="B218" s="29"/>
      <c r="C218" s="29"/>
      <c r="D218" s="29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spans="1:25" ht="18" customHeight="1">
      <c r="A219" s="29"/>
      <c r="B219" s="29"/>
      <c r="C219" s="29"/>
      <c r="D219" s="29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spans="1:25" ht="18" customHeight="1">
      <c r="A220" s="29"/>
      <c r="B220" s="29"/>
      <c r="C220" s="29"/>
      <c r="D220" s="29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spans="1:25" ht="18" customHeight="1">
      <c r="A221" s="29"/>
      <c r="B221" s="29"/>
      <c r="C221" s="29"/>
      <c r="D221" s="29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spans="1:25" ht="18" customHeight="1">
      <c r="A222" s="29"/>
      <c r="B222" s="29"/>
      <c r="C222" s="29"/>
      <c r="D222" s="29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spans="1:25" ht="18" customHeight="1">
      <c r="A223" s="29"/>
      <c r="B223" s="29"/>
      <c r="C223" s="29"/>
      <c r="D223" s="29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ht="18" customHeight="1">
      <c r="A224" s="29"/>
      <c r="B224" s="29"/>
      <c r="C224" s="29"/>
      <c r="D224" s="29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ht="18" customHeight="1">
      <c r="A225" s="29"/>
      <c r="B225" s="29"/>
      <c r="C225" s="29"/>
      <c r="D225" s="29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ht="18" customHeight="1">
      <c r="A226" s="29"/>
      <c r="B226" s="29"/>
      <c r="C226" s="29"/>
      <c r="D226" s="29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ht="18" customHeight="1">
      <c r="A227" s="29"/>
      <c r="B227" s="29"/>
      <c r="C227" s="29"/>
      <c r="D227" s="29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ht="18" customHeight="1">
      <c r="A228" s="29"/>
      <c r="B228" s="29"/>
      <c r="C228" s="29"/>
      <c r="D228" s="29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ht="18" customHeight="1">
      <c r="A229" s="29"/>
      <c r="B229" s="29"/>
      <c r="C229" s="29"/>
      <c r="D229" s="29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ht="18" customHeight="1">
      <c r="A230" s="29"/>
      <c r="B230" s="29"/>
      <c r="C230" s="29"/>
      <c r="D230" s="29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ht="18" customHeight="1">
      <c r="A231" s="29"/>
      <c r="B231" s="29"/>
      <c r="C231" s="29"/>
      <c r="D231" s="29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ht="18" customHeight="1">
      <c r="A232" s="29"/>
      <c r="B232" s="29"/>
      <c r="C232" s="29"/>
      <c r="D232" s="29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ht="18" customHeight="1">
      <c r="A233" s="29"/>
      <c r="B233" s="29"/>
      <c r="C233" s="29"/>
      <c r="D233" s="29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ht="18" customHeight="1">
      <c r="A234" s="29"/>
      <c r="B234" s="29"/>
      <c r="C234" s="29"/>
      <c r="D234" s="29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ht="18" customHeight="1">
      <c r="A235" s="29"/>
      <c r="B235" s="29"/>
      <c r="C235" s="29"/>
      <c r="D235" s="29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ht="18" customHeight="1">
      <c r="A236" s="29"/>
      <c r="B236" s="29"/>
      <c r="C236" s="29"/>
      <c r="D236" s="29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spans="1:25" ht="18" customHeight="1">
      <c r="A237" s="29"/>
      <c r="B237" s="29"/>
      <c r="C237" s="29"/>
      <c r="D237" s="29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spans="1:25" ht="18" customHeight="1">
      <c r="A238" s="29"/>
      <c r="B238" s="29"/>
      <c r="C238" s="29"/>
      <c r="D238" s="29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 spans="1:25" ht="18" customHeight="1">
      <c r="A239" s="29"/>
      <c r="B239" s="29"/>
      <c r="C239" s="29"/>
      <c r="D239" s="29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 spans="1:25" ht="18" customHeight="1">
      <c r="A240" s="29"/>
      <c r="B240" s="29"/>
      <c r="C240" s="29"/>
      <c r="D240" s="29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 spans="1:25" ht="18" customHeight="1">
      <c r="A241" s="29"/>
      <c r="B241" s="29"/>
      <c r="C241" s="29"/>
      <c r="D241" s="29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 spans="1:25" ht="18" customHeight="1">
      <c r="A242" s="29"/>
      <c r="B242" s="29"/>
      <c r="C242" s="29"/>
      <c r="D242" s="29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 spans="1:25" ht="18" customHeight="1">
      <c r="A243" s="29"/>
      <c r="B243" s="29"/>
      <c r="C243" s="29"/>
      <c r="D243" s="29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 spans="1:25" ht="18" customHeight="1">
      <c r="A244" s="29"/>
      <c r="B244" s="29"/>
      <c r="C244" s="29"/>
      <c r="D244" s="29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 spans="1:25" ht="18" customHeight="1">
      <c r="A245" s="29"/>
      <c r="B245" s="29"/>
      <c r="C245" s="29"/>
      <c r="D245" s="29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 spans="1:25" ht="18" customHeight="1">
      <c r="A246" s="29"/>
      <c r="B246" s="29"/>
      <c r="C246" s="29"/>
      <c r="D246" s="29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 spans="1:25" ht="18" customHeight="1">
      <c r="A247" s="29"/>
      <c r="B247" s="29"/>
      <c r="C247" s="29"/>
      <c r="D247" s="29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 spans="1:25" ht="18" customHeight="1">
      <c r="A248" s="29"/>
      <c r="B248" s="29"/>
      <c r="C248" s="29"/>
      <c r="D248" s="29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 spans="1:25" ht="18" customHeight="1">
      <c r="A249" s="29"/>
      <c r="B249" s="29"/>
      <c r="C249" s="29"/>
      <c r="D249" s="29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 spans="1:25" ht="18" customHeight="1">
      <c r="A250" s="29"/>
      <c r="B250" s="29"/>
      <c r="C250" s="29"/>
      <c r="D250" s="29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 spans="1:25" ht="18" customHeight="1">
      <c r="A251" s="29"/>
      <c r="B251" s="29"/>
      <c r="C251" s="29"/>
      <c r="D251" s="29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 spans="1:25" ht="18" customHeight="1">
      <c r="A252" s="29"/>
      <c r="B252" s="29"/>
      <c r="C252" s="29"/>
      <c r="D252" s="29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 spans="1:25" ht="18" customHeight="1">
      <c r="A253" s="29"/>
      <c r="B253" s="29"/>
      <c r="C253" s="29"/>
      <c r="D253" s="29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 spans="1:25" ht="18" customHeight="1">
      <c r="A254" s="29"/>
      <c r="B254" s="29"/>
      <c r="C254" s="29"/>
      <c r="D254" s="29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 spans="1:25" ht="18" customHeight="1">
      <c r="A255" s="29"/>
      <c r="B255" s="29"/>
      <c r="C255" s="29"/>
      <c r="D255" s="29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 spans="1:25" ht="18" customHeight="1">
      <c r="A256" s="29"/>
      <c r="B256" s="29"/>
      <c r="C256" s="29"/>
      <c r="D256" s="29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 spans="1:25" ht="18" customHeight="1">
      <c r="A257" s="29"/>
      <c r="B257" s="29"/>
      <c r="C257" s="29"/>
      <c r="D257" s="29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 spans="1:25" ht="18" customHeight="1">
      <c r="A258" s="29"/>
      <c r="B258" s="29"/>
      <c r="C258" s="29"/>
      <c r="D258" s="29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 spans="1:25" ht="18" customHeight="1">
      <c r="A259" s="29"/>
      <c r="B259" s="29"/>
      <c r="C259" s="29"/>
      <c r="D259" s="29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 spans="1:25" ht="18" customHeight="1">
      <c r="A260" s="29"/>
      <c r="B260" s="29"/>
      <c r="C260" s="29"/>
      <c r="D260" s="29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 spans="1:25" ht="18" customHeight="1">
      <c r="A261" s="29"/>
      <c r="B261" s="29"/>
      <c r="C261" s="29"/>
      <c r="D261" s="29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 spans="1:25" ht="18" customHeight="1">
      <c r="A262" s="29"/>
      <c r="B262" s="29"/>
      <c r="C262" s="29"/>
      <c r="D262" s="29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 spans="1:25" ht="18" customHeight="1">
      <c r="A263" s="29"/>
      <c r="B263" s="29"/>
      <c r="C263" s="29"/>
      <c r="D263" s="29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 spans="1:25" ht="18" customHeight="1">
      <c r="A264" s="29"/>
      <c r="B264" s="29"/>
      <c r="C264" s="29"/>
      <c r="D264" s="29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 spans="1:25" ht="18" customHeight="1">
      <c r="A265" s="29"/>
      <c r="B265" s="29"/>
      <c r="C265" s="29"/>
      <c r="D265" s="29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 spans="1:25" ht="18" customHeight="1">
      <c r="A266" s="29"/>
      <c r="B266" s="29"/>
      <c r="C266" s="29"/>
      <c r="D266" s="29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 spans="1:25" ht="18" customHeight="1">
      <c r="A267" s="29"/>
      <c r="B267" s="29"/>
      <c r="C267" s="29"/>
      <c r="D267" s="29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 spans="1:25" ht="18" customHeight="1">
      <c r="A268" s="29"/>
      <c r="B268" s="29"/>
      <c r="C268" s="29"/>
      <c r="D268" s="29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 spans="1:25" ht="18" customHeight="1">
      <c r="A269" s="29"/>
      <c r="B269" s="29"/>
      <c r="C269" s="29"/>
      <c r="D269" s="29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 spans="1:25" ht="18" customHeight="1">
      <c r="A270" s="29"/>
      <c r="B270" s="29"/>
      <c r="C270" s="29"/>
      <c r="D270" s="29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 spans="1:25" ht="18" customHeight="1">
      <c r="A271" s="29"/>
      <c r="B271" s="29"/>
      <c r="C271" s="29"/>
      <c r="D271" s="29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 spans="1:25" ht="18" customHeight="1">
      <c r="A272" s="29"/>
      <c r="B272" s="29"/>
      <c r="C272" s="29"/>
      <c r="D272" s="29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 spans="1:25" ht="18" customHeight="1">
      <c r="A273" s="29"/>
      <c r="B273" s="29"/>
      <c r="C273" s="29"/>
      <c r="D273" s="29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 spans="1:25" ht="18" customHeight="1">
      <c r="A274" s="29"/>
      <c r="B274" s="29"/>
      <c r="C274" s="29"/>
      <c r="D274" s="29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 spans="1:25" ht="18" customHeight="1">
      <c r="A275" s="29"/>
      <c r="B275" s="29"/>
      <c r="C275" s="29"/>
      <c r="D275" s="29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 spans="1:25" ht="18" customHeight="1">
      <c r="A276" s="29"/>
      <c r="B276" s="29"/>
      <c r="C276" s="29"/>
      <c r="D276" s="29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 spans="1:25" ht="18" customHeight="1">
      <c r="A277" s="29"/>
      <c r="B277" s="29"/>
      <c r="C277" s="29"/>
      <c r="D277" s="29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 spans="1:25" ht="18" customHeight="1">
      <c r="A278" s="29"/>
      <c r="B278" s="29"/>
      <c r="C278" s="29"/>
      <c r="D278" s="29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 spans="1:25" ht="18" customHeight="1">
      <c r="A279" s="29"/>
      <c r="B279" s="29"/>
      <c r="C279" s="29"/>
      <c r="D279" s="29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ht="18" customHeight="1">
      <c r="A280" s="29"/>
      <c r="B280" s="29"/>
      <c r="C280" s="29"/>
      <c r="D280" s="29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ht="18" customHeight="1">
      <c r="A281" s="29"/>
      <c r="B281" s="29"/>
      <c r="C281" s="29"/>
      <c r="D281" s="29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ht="18" customHeight="1">
      <c r="A282" s="29"/>
      <c r="B282" s="29"/>
      <c r="C282" s="29"/>
      <c r="D282" s="29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spans="1:25" ht="18" customHeight="1">
      <c r="A283" s="29"/>
      <c r="B283" s="29"/>
      <c r="C283" s="29"/>
      <c r="D283" s="29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 spans="1:25" ht="18" customHeight="1">
      <c r="A284" s="29"/>
      <c r="B284" s="29"/>
      <c r="C284" s="29"/>
      <c r="D284" s="29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 spans="1:25" ht="18" customHeight="1">
      <c r="A285" s="29"/>
      <c r="B285" s="29"/>
      <c r="C285" s="29"/>
      <c r="D285" s="29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 spans="1:25" ht="18" customHeight="1">
      <c r="A286" s="29"/>
      <c r="B286" s="29"/>
      <c r="C286" s="29"/>
      <c r="D286" s="29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 spans="1:25" ht="18" customHeight="1">
      <c r="A287" s="29"/>
      <c r="B287" s="29"/>
      <c r="C287" s="29"/>
      <c r="D287" s="29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 spans="1:25" ht="18" customHeight="1">
      <c r="A288" s="29"/>
      <c r="B288" s="29"/>
      <c r="C288" s="29"/>
      <c r="D288" s="29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 spans="1:25" ht="18" customHeight="1">
      <c r="A289" s="29"/>
      <c r="B289" s="29"/>
      <c r="C289" s="29"/>
      <c r="D289" s="29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 spans="1:25" ht="18" customHeight="1">
      <c r="A290" s="29"/>
      <c r="B290" s="29"/>
      <c r="C290" s="29"/>
      <c r="D290" s="29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 spans="1:25" ht="18" customHeight="1">
      <c r="A291" s="29"/>
      <c r="B291" s="29"/>
      <c r="C291" s="29"/>
      <c r="D291" s="29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 spans="1:25" ht="18" customHeight="1">
      <c r="A292" s="29"/>
      <c r="B292" s="29"/>
      <c r="C292" s="29"/>
      <c r="D292" s="29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 spans="1:25" ht="18" customHeight="1">
      <c r="A293" s="29"/>
      <c r="B293" s="29"/>
      <c r="C293" s="29"/>
      <c r="D293" s="29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 spans="1:25" ht="18" customHeight="1">
      <c r="A294" s="29"/>
      <c r="B294" s="29"/>
      <c r="C294" s="29"/>
      <c r="D294" s="29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 spans="1:25" ht="18" customHeight="1">
      <c r="A295" s="29"/>
      <c r="B295" s="29"/>
      <c r="C295" s="29"/>
      <c r="D295" s="29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 spans="1:25" ht="18" customHeight="1">
      <c r="A296" s="29"/>
      <c r="B296" s="29"/>
      <c r="C296" s="29"/>
      <c r="D296" s="29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 spans="1:25" ht="18" customHeight="1">
      <c r="A297" s="29"/>
      <c r="B297" s="29"/>
      <c r="C297" s="29"/>
      <c r="D297" s="29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 spans="1:25" ht="18" customHeight="1">
      <c r="A298" s="29"/>
      <c r="B298" s="29"/>
      <c r="C298" s="29"/>
      <c r="D298" s="29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 spans="1:25" ht="18" customHeight="1">
      <c r="A299" s="29"/>
      <c r="B299" s="29"/>
      <c r="C299" s="29"/>
      <c r="D299" s="29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 spans="1:25" ht="18" customHeight="1">
      <c r="A300" s="29"/>
      <c r="B300" s="29"/>
      <c r="C300" s="29"/>
      <c r="D300" s="29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 spans="1:25" ht="18" customHeight="1">
      <c r="A301" s="29"/>
      <c r="B301" s="29"/>
      <c r="C301" s="29"/>
      <c r="D301" s="29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 spans="1:25" ht="18" customHeight="1">
      <c r="A302" s="29"/>
      <c r="B302" s="29"/>
      <c r="C302" s="29"/>
      <c r="D302" s="29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 spans="1:25" ht="18" customHeight="1">
      <c r="A303" s="29"/>
      <c r="B303" s="29"/>
      <c r="C303" s="29"/>
      <c r="D303" s="29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 spans="1:25" ht="18" customHeight="1">
      <c r="A304" s="29"/>
      <c r="B304" s="29"/>
      <c r="C304" s="29"/>
      <c r="D304" s="29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 spans="1:25" ht="18" customHeight="1">
      <c r="A305" s="29"/>
      <c r="B305" s="29"/>
      <c r="C305" s="29"/>
      <c r="D305" s="29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 spans="1:25" ht="18" customHeight="1">
      <c r="A306" s="29"/>
      <c r="B306" s="29"/>
      <c r="C306" s="29"/>
      <c r="D306" s="29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 spans="1:25" ht="18" customHeight="1">
      <c r="A307" s="29"/>
      <c r="B307" s="29"/>
      <c r="C307" s="29"/>
      <c r="D307" s="29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 spans="1:25" ht="18" customHeight="1">
      <c r="A308" s="29"/>
      <c r="B308" s="29"/>
      <c r="C308" s="29"/>
      <c r="D308" s="29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 spans="1:25" ht="18" customHeight="1">
      <c r="A309" s="29"/>
      <c r="B309" s="29"/>
      <c r="C309" s="29"/>
      <c r="D309" s="29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 spans="1:25" ht="18" customHeight="1">
      <c r="A310" s="29"/>
      <c r="B310" s="29"/>
      <c r="C310" s="29"/>
      <c r="D310" s="29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 spans="1:25" ht="18" customHeight="1">
      <c r="A311" s="29"/>
      <c r="B311" s="29"/>
      <c r="C311" s="29"/>
      <c r="D311" s="29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 spans="1:25" ht="18" customHeight="1">
      <c r="A312" s="29"/>
      <c r="B312" s="29"/>
      <c r="C312" s="29"/>
      <c r="D312" s="29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 spans="1:25" ht="18" customHeight="1">
      <c r="A313" s="29"/>
      <c r="B313" s="29"/>
      <c r="C313" s="29"/>
      <c r="D313" s="29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 spans="1:25" ht="18" customHeight="1">
      <c r="A314" s="29"/>
      <c r="B314" s="29"/>
      <c r="C314" s="29"/>
      <c r="D314" s="29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 spans="1:25" ht="18" customHeight="1">
      <c r="A315" s="29"/>
      <c r="B315" s="29"/>
      <c r="C315" s="29"/>
      <c r="D315" s="29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 spans="1:25" ht="18" customHeight="1">
      <c r="A316" s="29"/>
      <c r="B316" s="29"/>
      <c r="C316" s="29"/>
      <c r="D316" s="29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 spans="1:25" ht="18" customHeight="1">
      <c r="A317" s="29"/>
      <c r="B317" s="29"/>
      <c r="C317" s="29"/>
      <c r="D317" s="29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 spans="1:25" ht="18" customHeight="1">
      <c r="A318" s="29"/>
      <c r="B318" s="29"/>
      <c r="C318" s="29"/>
      <c r="D318" s="29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 spans="1:25" ht="18" customHeight="1">
      <c r="A319" s="29"/>
      <c r="B319" s="29"/>
      <c r="C319" s="29"/>
      <c r="D319" s="29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 spans="1:25" ht="18" customHeight="1">
      <c r="A320" s="29"/>
      <c r="B320" s="29"/>
      <c r="C320" s="29"/>
      <c r="D320" s="29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 spans="1:25" ht="18" customHeight="1">
      <c r="A321" s="29"/>
      <c r="B321" s="29"/>
      <c r="C321" s="29"/>
      <c r="D321" s="29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 spans="1:25" ht="18" customHeight="1">
      <c r="A322" s="29"/>
      <c r="B322" s="29"/>
      <c r="C322" s="29"/>
      <c r="D322" s="29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 spans="1:25" ht="18" customHeight="1">
      <c r="A323" s="29"/>
      <c r="B323" s="29"/>
      <c r="C323" s="29"/>
      <c r="D323" s="29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 spans="1:25" ht="18" customHeight="1">
      <c r="A324" s="29"/>
      <c r="B324" s="29"/>
      <c r="C324" s="29"/>
      <c r="D324" s="29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 spans="1:25" ht="18" customHeight="1">
      <c r="A325" s="29"/>
      <c r="B325" s="29"/>
      <c r="C325" s="29"/>
      <c r="D325" s="29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 spans="1:25" ht="18" customHeight="1">
      <c r="A326" s="29"/>
      <c r="B326" s="29"/>
      <c r="C326" s="29"/>
      <c r="D326" s="29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 spans="1:25" ht="18" customHeight="1">
      <c r="A327" s="29"/>
      <c r="B327" s="29"/>
      <c r="C327" s="29"/>
      <c r="D327" s="29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 spans="1:25" ht="18" customHeight="1">
      <c r="A328" s="29"/>
      <c r="B328" s="29"/>
      <c r="C328" s="29"/>
      <c r="D328" s="29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 spans="1:25" ht="18" customHeight="1">
      <c r="A329" s="29"/>
      <c r="B329" s="29"/>
      <c r="C329" s="29"/>
      <c r="D329" s="29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 spans="1:25" ht="18" customHeight="1">
      <c r="A330" s="29"/>
      <c r="B330" s="29"/>
      <c r="C330" s="29"/>
      <c r="D330" s="29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 spans="1:25" ht="18" customHeight="1">
      <c r="A331" s="29"/>
      <c r="B331" s="29"/>
      <c r="C331" s="29"/>
      <c r="D331" s="29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 spans="1:25" ht="18" customHeight="1">
      <c r="A332" s="29"/>
      <c r="B332" s="29"/>
      <c r="C332" s="29"/>
      <c r="D332" s="29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 spans="1:25" ht="18" customHeight="1">
      <c r="A333" s="29"/>
      <c r="B333" s="29"/>
      <c r="C333" s="29"/>
      <c r="D333" s="29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 spans="1:25" ht="18" customHeight="1">
      <c r="A334" s="29"/>
      <c r="B334" s="29"/>
      <c r="C334" s="29"/>
      <c r="D334" s="29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 spans="1:25" ht="18" customHeight="1">
      <c r="A335" s="29"/>
      <c r="B335" s="29"/>
      <c r="C335" s="29"/>
      <c r="D335" s="29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 spans="1:25" ht="18" customHeight="1">
      <c r="A336" s="29"/>
      <c r="B336" s="29"/>
      <c r="C336" s="29"/>
      <c r="D336" s="29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 spans="1:25" ht="18" customHeight="1">
      <c r="A337" s="29"/>
      <c r="B337" s="29"/>
      <c r="C337" s="29"/>
      <c r="D337" s="29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 spans="1:25" ht="18" customHeight="1">
      <c r="A338" s="29"/>
      <c r="B338" s="29"/>
      <c r="C338" s="29"/>
      <c r="D338" s="29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 spans="1:25" ht="18" customHeight="1">
      <c r="A339" s="29"/>
      <c r="B339" s="29"/>
      <c r="C339" s="29"/>
      <c r="D339" s="29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 spans="1:25" ht="18" customHeight="1">
      <c r="A340" s="29"/>
      <c r="B340" s="29"/>
      <c r="C340" s="29"/>
      <c r="D340" s="29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 spans="1:25" ht="18" customHeight="1">
      <c r="A341" s="29"/>
      <c r="B341" s="29"/>
      <c r="C341" s="29"/>
      <c r="D341" s="29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 spans="1:25" ht="18" customHeight="1">
      <c r="A342" s="29"/>
      <c r="B342" s="29"/>
      <c r="C342" s="29"/>
      <c r="D342" s="29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 spans="1:25" ht="18" customHeight="1">
      <c r="A343" s="29"/>
      <c r="B343" s="29"/>
      <c r="C343" s="29"/>
      <c r="D343" s="29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 spans="1:25" ht="18" customHeight="1">
      <c r="A344" s="29"/>
      <c r="B344" s="29"/>
      <c r="C344" s="29"/>
      <c r="D344" s="29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 spans="1:25" ht="18" customHeight="1">
      <c r="A345" s="29"/>
      <c r="B345" s="29"/>
      <c r="C345" s="29"/>
      <c r="D345" s="29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 spans="1:25" ht="18" customHeight="1">
      <c r="A346" s="29"/>
      <c r="B346" s="29"/>
      <c r="C346" s="29"/>
      <c r="D346" s="29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 spans="1:25" ht="18" customHeight="1">
      <c r="A347" s="29"/>
      <c r="B347" s="29"/>
      <c r="C347" s="29"/>
      <c r="D347" s="29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 spans="1:25" ht="18" customHeight="1">
      <c r="A348" s="29"/>
      <c r="B348" s="29"/>
      <c r="C348" s="29"/>
      <c r="D348" s="29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 spans="1:25" ht="18" customHeight="1">
      <c r="A349" s="29"/>
      <c r="B349" s="29"/>
      <c r="C349" s="29"/>
      <c r="D349" s="29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 spans="1:25" ht="18" customHeight="1">
      <c r="A350" s="29"/>
      <c r="B350" s="29"/>
      <c r="C350" s="29"/>
      <c r="D350" s="29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 spans="1:25" ht="18" customHeight="1">
      <c r="A351" s="29"/>
      <c r="B351" s="29"/>
      <c r="C351" s="29"/>
      <c r="D351" s="29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 spans="1:25" ht="18" customHeight="1">
      <c r="A352" s="29"/>
      <c r="B352" s="29"/>
      <c r="C352" s="29"/>
      <c r="D352" s="29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 spans="1:25" ht="18" customHeight="1">
      <c r="A353" s="29"/>
      <c r="B353" s="29"/>
      <c r="C353" s="29"/>
      <c r="D353" s="29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 spans="1:25" ht="18" customHeight="1">
      <c r="A354" s="29"/>
      <c r="B354" s="29"/>
      <c r="C354" s="29"/>
      <c r="D354" s="29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 spans="1:25" ht="18" customHeight="1">
      <c r="A355" s="29"/>
      <c r="B355" s="29"/>
      <c r="C355" s="29"/>
      <c r="D355" s="29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 spans="1:25" ht="18" customHeight="1">
      <c r="A356" s="29"/>
      <c r="B356" s="29"/>
      <c r="C356" s="29"/>
      <c r="D356" s="29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 spans="1:25" ht="18" customHeight="1">
      <c r="A357" s="29"/>
      <c r="B357" s="29"/>
      <c r="C357" s="29"/>
      <c r="D357" s="29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 spans="1:25" ht="18" customHeight="1">
      <c r="A358" s="29"/>
      <c r="B358" s="29"/>
      <c r="C358" s="29"/>
      <c r="D358" s="29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 spans="1:25" ht="18" customHeight="1">
      <c r="A359" s="29"/>
      <c r="B359" s="29"/>
      <c r="C359" s="29"/>
      <c r="D359" s="29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 spans="1:25" ht="18" customHeight="1">
      <c r="A360" s="29"/>
      <c r="B360" s="29"/>
      <c r="C360" s="29"/>
      <c r="D360" s="29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 spans="1:25" ht="18" customHeight="1">
      <c r="A361" s="29"/>
      <c r="B361" s="29"/>
      <c r="C361" s="29"/>
      <c r="D361" s="29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 spans="1:25" ht="18" customHeight="1">
      <c r="A362" s="29"/>
      <c r="B362" s="29"/>
      <c r="C362" s="29"/>
      <c r="D362" s="29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 spans="1:25" ht="18" customHeight="1">
      <c r="A363" s="29"/>
      <c r="B363" s="29"/>
      <c r="C363" s="29"/>
      <c r="D363" s="29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 spans="1:25" ht="18" customHeight="1">
      <c r="A364" s="29"/>
      <c r="B364" s="29"/>
      <c r="C364" s="29"/>
      <c r="D364" s="29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 spans="1:25" ht="18" customHeight="1">
      <c r="A365" s="29"/>
      <c r="B365" s="29"/>
      <c r="C365" s="29"/>
      <c r="D365" s="29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 spans="1:25" ht="18" customHeight="1">
      <c r="A366" s="29"/>
      <c r="B366" s="29"/>
      <c r="C366" s="29"/>
      <c r="D366" s="29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 spans="1:25" ht="18" customHeight="1">
      <c r="A367" s="29"/>
      <c r="B367" s="29"/>
      <c r="C367" s="29"/>
      <c r="D367" s="29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 spans="1:25" ht="18" customHeight="1">
      <c r="A368" s="29"/>
      <c r="B368" s="29"/>
      <c r="C368" s="29"/>
      <c r="D368" s="29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 spans="1:25" ht="18" customHeight="1">
      <c r="A369" s="29"/>
      <c r="B369" s="29"/>
      <c r="C369" s="29"/>
      <c r="D369" s="29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 spans="1:25" ht="18" customHeight="1">
      <c r="A370" s="29"/>
      <c r="B370" s="29"/>
      <c r="C370" s="29"/>
      <c r="D370" s="29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 spans="1:25" ht="18" customHeight="1">
      <c r="A371" s="29"/>
      <c r="B371" s="29"/>
      <c r="C371" s="29"/>
      <c r="D371" s="29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 spans="1:25" ht="18" customHeight="1">
      <c r="A372" s="29"/>
      <c r="B372" s="29"/>
      <c r="C372" s="29"/>
      <c r="D372" s="29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 spans="1:25" ht="18" customHeight="1">
      <c r="A373" s="29"/>
      <c r="B373" s="29"/>
      <c r="C373" s="29"/>
      <c r="D373" s="29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 spans="1:25" ht="18" customHeight="1">
      <c r="A374" s="29"/>
      <c r="B374" s="29"/>
      <c r="C374" s="29"/>
      <c r="D374" s="29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 spans="1:25" ht="18" customHeight="1">
      <c r="A375" s="29"/>
      <c r="B375" s="29"/>
      <c r="C375" s="29"/>
      <c r="D375" s="29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 spans="1:25" ht="18" customHeight="1">
      <c r="A376" s="29"/>
      <c r="B376" s="29"/>
      <c r="C376" s="29"/>
      <c r="D376" s="29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 spans="1:25" ht="18" customHeight="1">
      <c r="A377" s="29"/>
      <c r="B377" s="29"/>
      <c r="C377" s="29"/>
      <c r="D377" s="29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 spans="1:25" ht="18" customHeight="1">
      <c r="A378" s="29"/>
      <c r="B378" s="29"/>
      <c r="C378" s="29"/>
      <c r="D378" s="29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 spans="1:25" ht="18" customHeight="1">
      <c r="A379" s="29"/>
      <c r="B379" s="29"/>
      <c r="C379" s="29"/>
      <c r="D379" s="29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 spans="1:25" ht="18" customHeight="1">
      <c r="A380" s="29"/>
      <c r="B380" s="29"/>
      <c r="C380" s="29"/>
      <c r="D380" s="29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 spans="1:25" ht="18" customHeight="1">
      <c r="A381" s="29"/>
      <c r="B381" s="29"/>
      <c r="C381" s="29"/>
      <c r="D381" s="29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 spans="1:25" ht="18" customHeight="1">
      <c r="A382" s="29"/>
      <c r="B382" s="29"/>
      <c r="C382" s="29"/>
      <c r="D382" s="29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 spans="1:25" ht="18" customHeight="1">
      <c r="A383" s="29"/>
      <c r="B383" s="29"/>
      <c r="C383" s="29"/>
      <c r="D383" s="29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 spans="1:25" ht="18" customHeight="1">
      <c r="A384" s="29"/>
      <c r="B384" s="29"/>
      <c r="C384" s="29"/>
      <c r="D384" s="29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 spans="1:25" ht="18" customHeight="1">
      <c r="A385" s="29"/>
      <c r="B385" s="29"/>
      <c r="C385" s="29"/>
      <c r="D385" s="29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 spans="1:25" ht="18" customHeight="1">
      <c r="A386" s="29"/>
      <c r="B386" s="29"/>
      <c r="C386" s="29"/>
      <c r="D386" s="29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 spans="1:25" ht="18" customHeight="1">
      <c r="A387" s="29"/>
      <c r="B387" s="29"/>
      <c r="C387" s="29"/>
      <c r="D387" s="29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 spans="1:25" ht="18" customHeight="1">
      <c r="A388" s="29"/>
      <c r="B388" s="29"/>
      <c r="C388" s="29"/>
      <c r="D388" s="29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 spans="1:25" ht="18" customHeight="1">
      <c r="A389" s="29"/>
      <c r="B389" s="29"/>
      <c r="C389" s="29"/>
      <c r="D389" s="29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 spans="1:25" ht="18" customHeight="1">
      <c r="A390" s="29"/>
      <c r="B390" s="29"/>
      <c r="C390" s="29"/>
      <c r="D390" s="29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 spans="1:25" ht="18" customHeight="1">
      <c r="A391" s="29"/>
      <c r="B391" s="29"/>
      <c r="C391" s="29"/>
      <c r="D391" s="29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 spans="1:25" ht="18" customHeight="1">
      <c r="A392" s="29"/>
      <c r="B392" s="29"/>
      <c r="C392" s="29"/>
      <c r="D392" s="29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 spans="1:25" ht="18" customHeight="1">
      <c r="A393" s="29"/>
      <c r="B393" s="29"/>
      <c r="C393" s="29"/>
      <c r="D393" s="29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 spans="1:25" ht="18" customHeight="1">
      <c r="A394" s="29"/>
      <c r="B394" s="29"/>
      <c r="C394" s="29"/>
      <c r="D394" s="29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 spans="1:25" ht="18" customHeight="1">
      <c r="A395" s="29"/>
      <c r="B395" s="29"/>
      <c r="C395" s="29"/>
      <c r="D395" s="29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 spans="1:25" ht="18" customHeight="1">
      <c r="A396" s="29"/>
      <c r="B396" s="29"/>
      <c r="C396" s="29"/>
      <c r="D396" s="29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 spans="1:25" ht="18" customHeight="1">
      <c r="A397" s="29"/>
      <c r="B397" s="29"/>
      <c r="C397" s="29"/>
      <c r="D397" s="29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 spans="1:25" ht="18" customHeight="1">
      <c r="A398" s="29"/>
      <c r="B398" s="29"/>
      <c r="C398" s="29"/>
      <c r="D398" s="29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 spans="1:25" ht="18" customHeight="1">
      <c r="A399" s="29"/>
      <c r="B399" s="29"/>
      <c r="C399" s="29"/>
      <c r="D399" s="29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 spans="1:25" ht="18" customHeight="1">
      <c r="A400" s="29"/>
      <c r="B400" s="29"/>
      <c r="C400" s="29"/>
      <c r="D400" s="29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 spans="1:25" ht="18" customHeight="1">
      <c r="A401" s="29"/>
      <c r="B401" s="29"/>
      <c r="C401" s="29"/>
      <c r="D401" s="29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 spans="1:25" ht="18" customHeight="1">
      <c r="A402" s="29"/>
      <c r="B402" s="29"/>
      <c r="C402" s="29"/>
      <c r="D402" s="29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 spans="1:25" ht="18" customHeight="1">
      <c r="A403" s="29"/>
      <c r="B403" s="29"/>
      <c r="C403" s="29"/>
      <c r="D403" s="29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 spans="1:25" ht="18" customHeight="1">
      <c r="A404" s="29"/>
      <c r="B404" s="29"/>
      <c r="C404" s="29"/>
      <c r="D404" s="29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 spans="1:25" ht="18" customHeight="1">
      <c r="A405" s="29"/>
      <c r="B405" s="29"/>
      <c r="C405" s="29"/>
      <c r="D405" s="29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 spans="1:25" ht="18" customHeight="1">
      <c r="A406" s="29"/>
      <c r="B406" s="29"/>
      <c r="C406" s="29"/>
      <c r="D406" s="29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 spans="1:25" ht="18" customHeight="1">
      <c r="A407" s="29"/>
      <c r="B407" s="29"/>
      <c r="C407" s="29"/>
      <c r="D407" s="29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 spans="1:25" ht="18" customHeight="1">
      <c r="A408" s="29"/>
      <c r="B408" s="29"/>
      <c r="C408" s="29"/>
      <c r="D408" s="29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 spans="1:25" ht="18" customHeight="1">
      <c r="A409" s="29"/>
      <c r="B409" s="29"/>
      <c r="C409" s="29"/>
      <c r="D409" s="29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 spans="1:25" ht="18" customHeight="1">
      <c r="A410" s="29"/>
      <c r="B410" s="29"/>
      <c r="C410" s="29"/>
      <c r="D410" s="29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 spans="1:25" ht="18" customHeight="1">
      <c r="A411" s="29"/>
      <c r="B411" s="29"/>
      <c r="C411" s="29"/>
      <c r="D411" s="29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 spans="1:25" ht="18" customHeight="1">
      <c r="A412" s="29"/>
      <c r="B412" s="29"/>
      <c r="C412" s="29"/>
      <c r="D412" s="29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 spans="1:25" ht="18" customHeight="1">
      <c r="A413" s="29"/>
      <c r="B413" s="29"/>
      <c r="C413" s="29"/>
      <c r="D413" s="29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 spans="1:25" ht="18" customHeight="1">
      <c r="A414" s="29"/>
      <c r="B414" s="29"/>
      <c r="C414" s="29"/>
      <c r="D414" s="29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 spans="1:25" ht="18" customHeight="1">
      <c r="A415" s="29"/>
      <c r="B415" s="29"/>
      <c r="C415" s="29"/>
      <c r="D415" s="29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 spans="1:25" ht="18" customHeight="1">
      <c r="A416" s="29"/>
      <c r="B416" s="29"/>
      <c r="C416" s="29"/>
      <c r="D416" s="29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 spans="1:25" ht="18" customHeight="1">
      <c r="A417" s="29"/>
      <c r="B417" s="29"/>
      <c r="C417" s="29"/>
      <c r="D417" s="29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 spans="1:25" ht="18" customHeight="1">
      <c r="A418" s="29"/>
      <c r="B418" s="29"/>
      <c r="C418" s="29"/>
      <c r="D418" s="29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 spans="1:25" ht="18" customHeight="1">
      <c r="A419" s="29"/>
      <c r="B419" s="29"/>
      <c r="C419" s="29"/>
      <c r="D419" s="29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 spans="1:25" ht="18" customHeight="1">
      <c r="A420" s="29"/>
      <c r="B420" s="29"/>
      <c r="C420" s="29"/>
      <c r="D420" s="29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 spans="1:25" ht="18" customHeight="1">
      <c r="A421" s="29"/>
      <c r="B421" s="29"/>
      <c r="C421" s="29"/>
      <c r="D421" s="29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 spans="1:25" ht="18" customHeight="1">
      <c r="A422" s="29"/>
      <c r="B422" s="29"/>
      <c r="C422" s="29"/>
      <c r="D422" s="29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 spans="1:25" ht="18" customHeight="1">
      <c r="A423" s="29"/>
      <c r="B423" s="29"/>
      <c r="C423" s="29"/>
      <c r="D423" s="29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 spans="1:25" ht="18" customHeight="1">
      <c r="A424" s="29"/>
      <c r="B424" s="29"/>
      <c r="C424" s="29"/>
      <c r="D424" s="29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 spans="1:25" ht="18" customHeight="1">
      <c r="A425" s="29"/>
      <c r="B425" s="29"/>
      <c r="C425" s="29"/>
      <c r="D425" s="29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 spans="1:25" ht="18" customHeight="1">
      <c r="A426" s="29"/>
      <c r="B426" s="29"/>
      <c r="C426" s="29"/>
      <c r="D426" s="29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 spans="1:25" ht="18" customHeight="1">
      <c r="A427" s="29"/>
      <c r="B427" s="29"/>
      <c r="C427" s="29"/>
      <c r="D427" s="29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 spans="1:25" ht="18" customHeight="1">
      <c r="A428" s="29"/>
      <c r="B428" s="29"/>
      <c r="C428" s="29"/>
      <c r="D428" s="29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 spans="1:25" ht="18" customHeight="1">
      <c r="A429" s="29"/>
      <c r="B429" s="29"/>
      <c r="C429" s="29"/>
      <c r="D429" s="29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 spans="1:25" ht="18" customHeight="1">
      <c r="A430" s="29"/>
      <c r="B430" s="29"/>
      <c r="C430" s="29"/>
      <c r="D430" s="29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 spans="1:25" ht="18" customHeight="1">
      <c r="A431" s="29"/>
      <c r="B431" s="29"/>
      <c r="C431" s="29"/>
      <c r="D431" s="29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 spans="1:25" ht="18" customHeight="1">
      <c r="A432" s="29"/>
      <c r="B432" s="29"/>
      <c r="C432" s="29"/>
      <c r="D432" s="29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 spans="1:25" ht="18" customHeight="1">
      <c r="A433" s="29"/>
      <c r="B433" s="29"/>
      <c r="C433" s="29"/>
      <c r="D433" s="29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 spans="1:25" ht="18" customHeight="1">
      <c r="A434" s="29"/>
      <c r="B434" s="29"/>
      <c r="C434" s="29"/>
      <c r="D434" s="29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 spans="1:25" ht="18" customHeight="1">
      <c r="A435" s="29"/>
      <c r="B435" s="29"/>
      <c r="C435" s="29"/>
      <c r="D435" s="29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 spans="1:25" ht="18" customHeight="1">
      <c r="A436" s="29"/>
      <c r="B436" s="29"/>
      <c r="C436" s="29"/>
      <c r="D436" s="29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 spans="1:25" ht="18" customHeight="1">
      <c r="A437" s="29"/>
      <c r="B437" s="29"/>
      <c r="C437" s="29"/>
      <c r="D437" s="29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 spans="1:25" ht="18" customHeight="1">
      <c r="A438" s="29"/>
      <c r="B438" s="29"/>
      <c r="C438" s="29"/>
      <c r="D438" s="29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 spans="1:25" ht="18" customHeight="1">
      <c r="A439" s="29"/>
      <c r="B439" s="29"/>
      <c r="C439" s="29"/>
      <c r="D439" s="29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 spans="1:25" ht="18" customHeight="1">
      <c r="A440" s="29"/>
      <c r="B440" s="29"/>
      <c r="C440" s="29"/>
      <c r="D440" s="29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 spans="1:25" ht="18" customHeight="1">
      <c r="A441" s="29"/>
      <c r="B441" s="29"/>
      <c r="C441" s="29"/>
      <c r="D441" s="29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 spans="1:25" ht="18" customHeight="1">
      <c r="A442" s="29"/>
      <c r="B442" s="29"/>
      <c r="C442" s="29"/>
      <c r="D442" s="29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 spans="1:25" ht="18" customHeight="1">
      <c r="A443" s="29"/>
      <c r="B443" s="29"/>
      <c r="C443" s="29"/>
      <c r="D443" s="29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 spans="1:25" ht="18" customHeight="1">
      <c r="A444" s="29"/>
      <c r="B444" s="29"/>
      <c r="C444" s="29"/>
      <c r="D444" s="29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 spans="1:25" ht="18" customHeight="1">
      <c r="A445" s="29"/>
      <c r="B445" s="29"/>
      <c r="C445" s="29"/>
      <c r="D445" s="29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 spans="1:25" ht="18" customHeight="1">
      <c r="A446" s="29"/>
      <c r="B446" s="29"/>
      <c r="C446" s="29"/>
      <c r="D446" s="29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 spans="1:25" ht="18" customHeight="1">
      <c r="A447" s="29"/>
      <c r="B447" s="29"/>
      <c r="C447" s="29"/>
      <c r="D447" s="29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 spans="1:25" ht="18" customHeight="1">
      <c r="A448" s="29"/>
      <c r="B448" s="29"/>
      <c r="C448" s="29"/>
      <c r="D448" s="29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 spans="1:25" ht="18" customHeight="1">
      <c r="A449" s="29"/>
      <c r="B449" s="29"/>
      <c r="C449" s="29"/>
      <c r="D449" s="29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 spans="1:25" ht="18" customHeight="1">
      <c r="A450" s="29"/>
      <c r="B450" s="29"/>
      <c r="C450" s="29"/>
      <c r="D450" s="29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 spans="1:25" ht="18" customHeight="1">
      <c r="A451" s="29"/>
      <c r="B451" s="29"/>
      <c r="C451" s="29"/>
      <c r="D451" s="29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 spans="1:25" ht="18" customHeight="1">
      <c r="A452" s="29"/>
      <c r="B452" s="29"/>
      <c r="C452" s="29"/>
      <c r="D452" s="29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 spans="1:25" ht="18" customHeight="1">
      <c r="A453" s="29"/>
      <c r="B453" s="29"/>
      <c r="C453" s="29"/>
      <c r="D453" s="29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 spans="1:25" ht="18" customHeight="1">
      <c r="A454" s="29"/>
      <c r="B454" s="29"/>
      <c r="C454" s="29"/>
      <c r="D454" s="29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 spans="1:25" ht="18" customHeight="1">
      <c r="A455" s="29"/>
      <c r="B455" s="29"/>
      <c r="C455" s="29"/>
      <c r="D455" s="29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 spans="1:25" ht="18" customHeight="1">
      <c r="A456" s="29"/>
      <c r="B456" s="29"/>
      <c r="C456" s="29"/>
      <c r="D456" s="29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 spans="1:25" ht="18" customHeight="1">
      <c r="A457" s="29"/>
      <c r="B457" s="29"/>
      <c r="C457" s="29"/>
      <c r="D457" s="29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 spans="1:25" ht="18" customHeight="1">
      <c r="A458" s="29"/>
      <c r="B458" s="29"/>
      <c r="C458" s="29"/>
      <c r="D458" s="29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 spans="1:25" ht="18" customHeight="1">
      <c r="A459" s="29"/>
      <c r="B459" s="29"/>
      <c r="C459" s="29"/>
      <c r="D459" s="29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 spans="1:25" ht="18" customHeight="1">
      <c r="A460" s="29"/>
      <c r="B460" s="29"/>
      <c r="C460" s="29"/>
      <c r="D460" s="29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 spans="1:25" ht="18" customHeight="1">
      <c r="A461" s="29"/>
      <c r="B461" s="29"/>
      <c r="C461" s="29"/>
      <c r="D461" s="29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 spans="1:25" ht="18" customHeight="1">
      <c r="A462" s="29"/>
      <c r="B462" s="29"/>
      <c r="C462" s="29"/>
      <c r="D462" s="29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 spans="1:25" ht="18" customHeight="1">
      <c r="A463" s="29"/>
      <c r="B463" s="29"/>
      <c r="C463" s="29"/>
      <c r="D463" s="29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 spans="1:25" ht="18" customHeight="1">
      <c r="A464" s="29"/>
      <c r="B464" s="29"/>
      <c r="C464" s="29"/>
      <c r="D464" s="29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 spans="1:25" ht="18" customHeight="1">
      <c r="A465" s="29"/>
      <c r="B465" s="29"/>
      <c r="C465" s="29"/>
      <c r="D465" s="29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 spans="1:25" ht="18" customHeight="1">
      <c r="A466" s="29"/>
      <c r="B466" s="29"/>
      <c r="C466" s="29"/>
      <c r="D466" s="29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 spans="1:25" ht="18" customHeight="1">
      <c r="A467" s="29"/>
      <c r="B467" s="29"/>
      <c r="C467" s="29"/>
      <c r="D467" s="29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 spans="1:25" ht="18" customHeight="1">
      <c r="A468" s="29"/>
      <c r="B468" s="29"/>
      <c r="C468" s="29"/>
      <c r="D468" s="29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 spans="1:25" ht="18" customHeight="1">
      <c r="A469" s="29"/>
      <c r="B469" s="29"/>
      <c r="C469" s="29"/>
      <c r="D469" s="29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 spans="1:25" ht="18" customHeight="1">
      <c r="A470" s="29"/>
      <c r="B470" s="29"/>
      <c r="C470" s="29"/>
      <c r="D470" s="29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 spans="1:25" ht="18" customHeight="1">
      <c r="A471" s="29"/>
      <c r="B471" s="29"/>
      <c r="C471" s="29"/>
      <c r="D471" s="29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 spans="1:25" ht="18" customHeight="1">
      <c r="A472" s="29"/>
      <c r="B472" s="29"/>
      <c r="C472" s="29"/>
      <c r="D472" s="29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 spans="1:25" ht="18" customHeight="1">
      <c r="A473" s="29"/>
      <c r="B473" s="29"/>
      <c r="C473" s="29"/>
      <c r="D473" s="29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 spans="1:25" ht="18" customHeight="1">
      <c r="A474" s="29"/>
      <c r="B474" s="29"/>
      <c r="C474" s="29"/>
      <c r="D474" s="29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 spans="1:25" ht="18" customHeight="1">
      <c r="A475" s="29"/>
      <c r="B475" s="29"/>
      <c r="C475" s="29"/>
      <c r="D475" s="29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 spans="1:25" ht="18" customHeight="1">
      <c r="A476" s="29"/>
      <c r="B476" s="29"/>
      <c r="C476" s="29"/>
      <c r="D476" s="29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 spans="1:25" ht="18" customHeight="1">
      <c r="A477" s="29"/>
      <c r="B477" s="29"/>
      <c r="C477" s="29"/>
      <c r="D477" s="29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 spans="1:25" ht="18" customHeight="1">
      <c r="A478" s="29"/>
      <c r="B478" s="29"/>
      <c r="C478" s="29"/>
      <c r="D478" s="29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 spans="1:25" ht="18" customHeight="1">
      <c r="A479" s="29"/>
      <c r="B479" s="29"/>
      <c r="C479" s="29"/>
      <c r="D479" s="29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 spans="1:25" ht="18" customHeight="1">
      <c r="A480" s="29"/>
      <c r="B480" s="29"/>
      <c r="C480" s="29"/>
      <c r="D480" s="29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 spans="1:25" ht="18" customHeight="1">
      <c r="A481" s="29"/>
      <c r="B481" s="29"/>
      <c r="C481" s="29"/>
      <c r="D481" s="29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 spans="1:25" ht="18" customHeight="1">
      <c r="A482" s="29"/>
      <c r="B482" s="29"/>
      <c r="C482" s="29"/>
      <c r="D482" s="29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 spans="1:25" ht="18" customHeight="1">
      <c r="A483" s="29"/>
      <c r="B483" s="29"/>
      <c r="C483" s="29"/>
      <c r="D483" s="29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 spans="1:25" ht="18" customHeight="1">
      <c r="A484" s="29"/>
      <c r="B484" s="29"/>
      <c r="C484" s="29"/>
      <c r="D484" s="29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 spans="1:25" ht="18" customHeight="1">
      <c r="A485" s="29"/>
      <c r="B485" s="29"/>
      <c r="C485" s="29"/>
      <c r="D485" s="29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 spans="1:25" ht="18" customHeight="1">
      <c r="A486" s="29"/>
      <c r="B486" s="29"/>
      <c r="C486" s="29"/>
      <c r="D486" s="29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 spans="1:25" ht="18" customHeight="1">
      <c r="A487" s="29"/>
      <c r="B487" s="29"/>
      <c r="C487" s="29"/>
      <c r="D487" s="29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 spans="1:25" ht="18" customHeight="1">
      <c r="A488" s="29"/>
      <c r="B488" s="29"/>
      <c r="C488" s="29"/>
      <c r="D488" s="29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 spans="1:25" ht="18" customHeight="1">
      <c r="A489" s="29"/>
      <c r="B489" s="29"/>
      <c r="C489" s="29"/>
      <c r="D489" s="29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 spans="1:25" ht="18" customHeight="1">
      <c r="A490" s="29"/>
      <c r="B490" s="29"/>
      <c r="C490" s="29"/>
      <c r="D490" s="29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 spans="1:25" ht="18" customHeight="1">
      <c r="A491" s="29"/>
      <c r="B491" s="29"/>
      <c r="C491" s="29"/>
      <c r="D491" s="29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 spans="1:25" ht="18" customHeight="1">
      <c r="A492" s="29"/>
      <c r="B492" s="29"/>
      <c r="C492" s="29"/>
      <c r="D492" s="29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 spans="1:25" ht="18" customHeight="1">
      <c r="A493" s="29"/>
      <c r="B493" s="29"/>
      <c r="C493" s="29"/>
      <c r="D493" s="29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 spans="1:25" ht="18" customHeight="1">
      <c r="A494" s="29"/>
      <c r="B494" s="29"/>
      <c r="C494" s="29"/>
      <c r="D494" s="29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 spans="1:25" ht="18" customHeight="1">
      <c r="A495" s="29"/>
      <c r="B495" s="29"/>
      <c r="C495" s="29"/>
      <c r="D495" s="29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 spans="1:25" ht="18" customHeight="1">
      <c r="A496" s="29"/>
      <c r="B496" s="29"/>
      <c r="C496" s="29"/>
      <c r="D496" s="29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 spans="1:25" ht="18" customHeight="1">
      <c r="A497" s="29"/>
      <c r="B497" s="29"/>
      <c r="C497" s="29"/>
      <c r="D497" s="29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 spans="1:25" ht="18" customHeight="1">
      <c r="A498" s="29"/>
      <c r="B498" s="29"/>
      <c r="C498" s="29"/>
      <c r="D498" s="29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 spans="1:25" ht="18" customHeight="1">
      <c r="A499" s="29"/>
      <c r="B499" s="29"/>
      <c r="C499" s="29"/>
      <c r="D499" s="29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 spans="1:25" ht="18" customHeight="1">
      <c r="A500" s="29"/>
      <c r="B500" s="29"/>
      <c r="C500" s="29"/>
      <c r="D500" s="29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 spans="1:25" ht="18" customHeight="1">
      <c r="A501" s="29"/>
      <c r="B501" s="29"/>
      <c r="C501" s="29"/>
      <c r="D501" s="29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 spans="1:25" ht="18" customHeight="1">
      <c r="A502" s="29"/>
      <c r="B502" s="29"/>
      <c r="C502" s="29"/>
      <c r="D502" s="29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 spans="1:25" ht="18" customHeight="1">
      <c r="A503" s="29"/>
      <c r="B503" s="29"/>
      <c r="C503" s="29"/>
      <c r="D503" s="29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 spans="1:25" ht="18" customHeight="1">
      <c r="A504" s="29"/>
      <c r="B504" s="29"/>
      <c r="C504" s="29"/>
      <c r="D504" s="29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 spans="1:25" ht="18" customHeight="1">
      <c r="A505" s="29"/>
      <c r="B505" s="29"/>
      <c r="C505" s="29"/>
      <c r="D505" s="29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 spans="1:25" ht="18" customHeight="1">
      <c r="A506" s="29"/>
      <c r="B506" s="29"/>
      <c r="C506" s="29"/>
      <c r="D506" s="29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 spans="1:25" ht="18" customHeight="1">
      <c r="A507" s="29"/>
      <c r="B507" s="29"/>
      <c r="C507" s="29"/>
      <c r="D507" s="29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 spans="1:25" ht="18" customHeight="1">
      <c r="A508" s="29"/>
      <c r="B508" s="29"/>
      <c r="C508" s="29"/>
      <c r="D508" s="29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 spans="1:25" ht="18" customHeight="1">
      <c r="A509" s="29"/>
      <c r="B509" s="29"/>
      <c r="C509" s="29"/>
      <c r="D509" s="29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 spans="1:25" ht="18" customHeight="1">
      <c r="A510" s="29"/>
      <c r="B510" s="29"/>
      <c r="C510" s="29"/>
      <c r="D510" s="29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 spans="1:25" ht="18" customHeight="1">
      <c r="A511" s="29"/>
      <c r="B511" s="29"/>
      <c r="C511" s="29"/>
      <c r="D511" s="29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 spans="1:25" ht="18" customHeight="1">
      <c r="A512" s="29"/>
      <c r="B512" s="29"/>
      <c r="C512" s="29"/>
      <c r="D512" s="29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 spans="1:25" ht="18" customHeight="1">
      <c r="A513" s="29"/>
      <c r="B513" s="29"/>
      <c r="C513" s="29"/>
      <c r="D513" s="29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 spans="1:25" ht="18" customHeight="1">
      <c r="A514" s="29"/>
      <c r="B514" s="29"/>
      <c r="C514" s="29"/>
      <c r="D514" s="29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 spans="1:25" ht="18" customHeight="1">
      <c r="A515" s="29"/>
      <c r="B515" s="29"/>
      <c r="C515" s="29"/>
      <c r="D515" s="29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 spans="1:25" ht="18" customHeight="1">
      <c r="A516" s="29"/>
      <c r="B516" s="29"/>
      <c r="C516" s="29"/>
      <c r="D516" s="29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 spans="1:25" ht="18" customHeight="1">
      <c r="A517" s="29"/>
      <c r="B517" s="29"/>
      <c r="C517" s="29"/>
      <c r="D517" s="29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 spans="1:25" ht="18" customHeight="1">
      <c r="A518" s="29"/>
      <c r="B518" s="29"/>
      <c r="C518" s="29"/>
      <c r="D518" s="29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 spans="1:25" ht="18" customHeight="1">
      <c r="A519" s="29"/>
      <c r="B519" s="29"/>
      <c r="C519" s="29"/>
      <c r="D519" s="29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 spans="1:25" ht="18" customHeight="1">
      <c r="A520" s="29"/>
      <c r="B520" s="29"/>
      <c r="C520" s="29"/>
      <c r="D520" s="29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 spans="1:25" ht="18" customHeight="1">
      <c r="A521" s="29"/>
      <c r="B521" s="29"/>
      <c r="C521" s="29"/>
      <c r="D521" s="29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 spans="1:25" ht="18" customHeight="1">
      <c r="A522" s="29"/>
      <c r="B522" s="29"/>
      <c r="C522" s="29"/>
      <c r="D522" s="29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 spans="1:25" ht="18" customHeight="1">
      <c r="A523" s="29"/>
      <c r="B523" s="29"/>
      <c r="C523" s="29"/>
      <c r="D523" s="29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 spans="1:25" ht="18" customHeight="1">
      <c r="A524" s="29"/>
      <c r="B524" s="29"/>
      <c r="C524" s="29"/>
      <c r="D524" s="29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 spans="1:25" ht="18" customHeight="1">
      <c r="A525" s="29"/>
      <c r="B525" s="29"/>
      <c r="C525" s="29"/>
      <c r="D525" s="29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 spans="1:25" ht="18" customHeight="1">
      <c r="A526" s="29"/>
      <c r="B526" s="29"/>
      <c r="C526" s="29"/>
      <c r="D526" s="29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 spans="1:25" ht="18" customHeight="1">
      <c r="A527" s="29"/>
      <c r="B527" s="29"/>
      <c r="C527" s="29"/>
      <c r="D527" s="29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 spans="1:25" ht="18" customHeight="1">
      <c r="A528" s="29"/>
      <c r="B528" s="29"/>
      <c r="C528" s="29"/>
      <c r="D528" s="29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 spans="1:25" ht="18" customHeight="1">
      <c r="A529" s="29"/>
      <c r="B529" s="29"/>
      <c r="C529" s="29"/>
      <c r="D529" s="29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 spans="1:25" ht="18" customHeight="1">
      <c r="A530" s="29"/>
      <c r="B530" s="29"/>
      <c r="C530" s="29"/>
      <c r="D530" s="29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 spans="1:25" ht="18" customHeight="1">
      <c r="A531" s="29"/>
      <c r="B531" s="29"/>
      <c r="C531" s="29"/>
      <c r="D531" s="29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 spans="1:25" ht="18" customHeight="1">
      <c r="A532" s="29"/>
      <c r="B532" s="29"/>
      <c r="C532" s="29"/>
      <c r="D532" s="29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 spans="1:25" ht="18" customHeight="1">
      <c r="A533" s="29"/>
      <c r="B533" s="29"/>
      <c r="C533" s="29"/>
      <c r="D533" s="29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 spans="1:25" ht="18" customHeight="1">
      <c r="A534" s="29"/>
      <c r="B534" s="29"/>
      <c r="C534" s="29"/>
      <c r="D534" s="29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 spans="1:25" ht="18" customHeight="1">
      <c r="A535" s="29"/>
      <c r="B535" s="29"/>
      <c r="C535" s="29"/>
      <c r="D535" s="29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 spans="1:25" ht="18" customHeight="1">
      <c r="A536" s="29"/>
      <c r="B536" s="29"/>
      <c r="C536" s="29"/>
      <c r="D536" s="29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 spans="1:25" ht="18" customHeight="1">
      <c r="A537" s="29"/>
      <c r="B537" s="29"/>
      <c r="C537" s="29"/>
      <c r="D537" s="29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 spans="1:25" ht="18" customHeight="1">
      <c r="A538" s="29"/>
      <c r="B538" s="29"/>
      <c r="C538" s="29"/>
      <c r="D538" s="29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 spans="1:25" ht="18" customHeight="1">
      <c r="A539" s="29"/>
      <c r="B539" s="29"/>
      <c r="C539" s="29"/>
      <c r="D539" s="29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 spans="1:25" ht="18" customHeight="1">
      <c r="A540" s="29"/>
      <c r="B540" s="29"/>
      <c r="C540" s="29"/>
      <c r="D540" s="29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 spans="1:25" ht="18" customHeight="1">
      <c r="A541" s="29"/>
      <c r="B541" s="29"/>
      <c r="C541" s="29"/>
      <c r="D541" s="29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 spans="1:25" ht="18" customHeight="1">
      <c r="A542" s="29"/>
      <c r="B542" s="29"/>
      <c r="C542" s="29"/>
      <c r="D542" s="29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 spans="1:25" ht="18" customHeight="1">
      <c r="A543" s="29"/>
      <c r="B543" s="29"/>
      <c r="C543" s="29"/>
      <c r="D543" s="29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 spans="1:25" ht="18" customHeight="1">
      <c r="A544" s="29"/>
      <c r="B544" s="29"/>
      <c r="C544" s="29"/>
      <c r="D544" s="29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 spans="1:25" ht="18" customHeight="1">
      <c r="A545" s="29"/>
      <c r="B545" s="29"/>
      <c r="C545" s="29"/>
      <c r="D545" s="29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 spans="1:25" ht="18" customHeight="1">
      <c r="A546" s="29"/>
      <c r="B546" s="29"/>
      <c r="C546" s="29"/>
      <c r="D546" s="29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 spans="1:25" ht="18" customHeight="1">
      <c r="A547" s="29"/>
      <c r="B547" s="29"/>
      <c r="C547" s="29"/>
      <c r="D547" s="29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 spans="1:25" ht="18" customHeight="1">
      <c r="A548" s="29"/>
      <c r="B548" s="29"/>
      <c r="C548" s="29"/>
      <c r="D548" s="29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 spans="1:25" ht="18" customHeight="1">
      <c r="A549" s="29"/>
      <c r="B549" s="29"/>
      <c r="C549" s="29"/>
      <c r="D549" s="29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 spans="1:25" ht="18" customHeight="1">
      <c r="A550" s="29"/>
      <c r="B550" s="29"/>
      <c r="C550" s="29"/>
      <c r="D550" s="29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 spans="1:25" ht="18" customHeight="1">
      <c r="A551" s="29"/>
      <c r="B551" s="29"/>
      <c r="C551" s="29"/>
      <c r="D551" s="29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 spans="1:25" ht="18" customHeight="1">
      <c r="A552" s="29"/>
      <c r="B552" s="29"/>
      <c r="C552" s="29"/>
      <c r="D552" s="29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 spans="1:25" ht="18" customHeight="1">
      <c r="A553" s="29"/>
      <c r="B553" s="29"/>
      <c r="C553" s="29"/>
      <c r="D553" s="29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 spans="1:25" ht="18" customHeight="1">
      <c r="A554" s="29"/>
      <c r="B554" s="29"/>
      <c r="C554" s="29"/>
      <c r="D554" s="29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 spans="1:25" ht="18" customHeight="1">
      <c r="A555" s="29"/>
      <c r="B555" s="29"/>
      <c r="C555" s="29"/>
      <c r="D555" s="29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 spans="1:25" ht="18" customHeight="1">
      <c r="A556" s="29"/>
      <c r="B556" s="29"/>
      <c r="C556" s="29"/>
      <c r="D556" s="29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 spans="1:25" ht="18" customHeight="1">
      <c r="A557" s="29"/>
      <c r="B557" s="29"/>
      <c r="C557" s="29"/>
      <c r="D557" s="29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 spans="1:25" ht="18" customHeight="1">
      <c r="A558" s="29"/>
      <c r="B558" s="29"/>
      <c r="C558" s="29"/>
      <c r="D558" s="29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 spans="1:25" ht="18" customHeight="1">
      <c r="A559" s="29"/>
      <c r="B559" s="29"/>
      <c r="C559" s="29"/>
      <c r="D559" s="29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 spans="1:25" ht="18" customHeight="1">
      <c r="A560" s="29"/>
      <c r="B560" s="29"/>
      <c r="C560" s="29"/>
      <c r="D560" s="29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 spans="1:25" ht="18" customHeight="1">
      <c r="A561" s="29"/>
      <c r="B561" s="29"/>
      <c r="C561" s="29"/>
      <c r="D561" s="29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 spans="1:25" ht="18" customHeight="1">
      <c r="A562" s="29"/>
      <c r="B562" s="29"/>
      <c r="C562" s="29"/>
      <c r="D562" s="29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 spans="1:25" ht="18" customHeight="1">
      <c r="A563" s="29"/>
      <c r="B563" s="29"/>
      <c r="C563" s="29"/>
      <c r="D563" s="29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 spans="1:25" ht="18" customHeight="1">
      <c r="A564" s="29"/>
      <c r="B564" s="29"/>
      <c r="C564" s="29"/>
      <c r="D564" s="29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 spans="1:25" ht="18" customHeight="1">
      <c r="A565" s="29"/>
      <c r="B565" s="29"/>
      <c r="C565" s="29"/>
      <c r="D565" s="29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 spans="1:25" ht="18" customHeight="1">
      <c r="A566" s="29"/>
      <c r="B566" s="29"/>
      <c r="C566" s="29"/>
      <c r="D566" s="29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 spans="1:25" ht="18" customHeight="1">
      <c r="A567" s="29"/>
      <c r="B567" s="29"/>
      <c r="C567" s="29"/>
      <c r="D567" s="29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 spans="1:25" ht="18" customHeight="1">
      <c r="A568" s="29"/>
      <c r="B568" s="29"/>
      <c r="C568" s="29"/>
      <c r="D568" s="29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 spans="1:25" ht="18" customHeight="1">
      <c r="A569" s="29"/>
      <c r="B569" s="29"/>
      <c r="C569" s="29"/>
      <c r="D569" s="29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 spans="1:25" ht="18" customHeight="1">
      <c r="A570" s="29"/>
      <c r="B570" s="29"/>
      <c r="C570" s="29"/>
      <c r="D570" s="29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 spans="1:25" ht="18" customHeight="1">
      <c r="A571" s="29"/>
      <c r="B571" s="29"/>
      <c r="C571" s="29"/>
      <c r="D571" s="29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 spans="1:25" ht="18" customHeight="1">
      <c r="A572" s="29"/>
      <c r="B572" s="29"/>
      <c r="C572" s="29"/>
      <c r="D572" s="29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 spans="1:25" ht="18" customHeight="1">
      <c r="A573" s="29"/>
      <c r="B573" s="29"/>
      <c r="C573" s="29"/>
      <c r="D573" s="29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 spans="1:25" ht="18" customHeight="1">
      <c r="A574" s="29"/>
      <c r="B574" s="29"/>
      <c r="C574" s="29"/>
      <c r="D574" s="29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 spans="1:25" ht="18" customHeight="1">
      <c r="A575" s="29"/>
      <c r="B575" s="29"/>
      <c r="C575" s="29"/>
      <c r="D575" s="29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 spans="1:25" ht="18" customHeight="1">
      <c r="A576" s="29"/>
      <c r="B576" s="29"/>
      <c r="C576" s="29"/>
      <c r="D576" s="29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 spans="1:25" ht="18" customHeight="1">
      <c r="A577" s="29"/>
      <c r="B577" s="29"/>
      <c r="C577" s="29"/>
      <c r="D577" s="29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 spans="1:25" ht="18" customHeight="1">
      <c r="A578" s="29"/>
      <c r="B578" s="29"/>
      <c r="C578" s="29"/>
      <c r="D578" s="29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 spans="1:25" ht="18" customHeight="1">
      <c r="A579" s="29"/>
      <c r="B579" s="29"/>
      <c r="C579" s="29"/>
      <c r="D579" s="29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 spans="1:25" ht="18" customHeight="1">
      <c r="A580" s="29"/>
      <c r="B580" s="29"/>
      <c r="C580" s="29"/>
      <c r="D580" s="29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 spans="1:25" ht="18" customHeight="1">
      <c r="A581" s="29"/>
      <c r="B581" s="29"/>
      <c r="C581" s="29"/>
      <c r="D581" s="29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 spans="1:25" ht="18" customHeight="1">
      <c r="A582" s="29"/>
      <c r="B582" s="29"/>
      <c r="C582" s="29"/>
      <c r="D582" s="29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 spans="1:25" ht="18" customHeight="1">
      <c r="A583" s="29"/>
      <c r="B583" s="29"/>
      <c r="C583" s="29"/>
      <c r="D583" s="29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 spans="1:25" ht="18" customHeight="1">
      <c r="A584" s="29"/>
      <c r="B584" s="29"/>
      <c r="C584" s="29"/>
      <c r="D584" s="29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 spans="1:25" ht="18" customHeight="1">
      <c r="A585" s="29"/>
      <c r="B585" s="29"/>
      <c r="C585" s="29"/>
      <c r="D585" s="29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 spans="1:25" ht="18" customHeight="1">
      <c r="A586" s="29"/>
      <c r="B586" s="29"/>
      <c r="C586" s="29"/>
      <c r="D586" s="29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 spans="1:25" ht="18" customHeight="1">
      <c r="A587" s="29"/>
      <c r="B587" s="29"/>
      <c r="C587" s="29"/>
      <c r="D587" s="29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 spans="1:25" ht="18" customHeight="1">
      <c r="A588" s="29"/>
      <c r="B588" s="29"/>
      <c r="C588" s="29"/>
      <c r="D588" s="29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 spans="1:25" ht="18" customHeight="1">
      <c r="A589" s="29"/>
      <c r="B589" s="29"/>
      <c r="C589" s="29"/>
      <c r="D589" s="29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 spans="1:25" ht="18" customHeight="1">
      <c r="A590" s="29"/>
      <c r="B590" s="29"/>
      <c r="C590" s="29"/>
      <c r="D590" s="29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 spans="1:25" ht="18" customHeight="1">
      <c r="A591" s="29"/>
      <c r="B591" s="29"/>
      <c r="C591" s="29"/>
      <c r="D591" s="29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 spans="1:25" ht="18" customHeight="1">
      <c r="A592" s="29"/>
      <c r="B592" s="29"/>
      <c r="C592" s="29"/>
      <c r="D592" s="29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 spans="1:25" ht="18" customHeight="1">
      <c r="A593" s="29"/>
      <c r="B593" s="29"/>
      <c r="C593" s="29"/>
      <c r="D593" s="29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 spans="1:25" ht="18" customHeight="1">
      <c r="A594" s="29"/>
      <c r="B594" s="29"/>
      <c r="C594" s="29"/>
      <c r="D594" s="29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 spans="1:25" ht="18" customHeight="1">
      <c r="A595" s="29"/>
      <c r="B595" s="29"/>
      <c r="C595" s="29"/>
      <c r="D595" s="29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 spans="1:25" ht="18" customHeight="1">
      <c r="A596" s="29"/>
      <c r="B596" s="29"/>
      <c r="C596" s="29"/>
      <c r="D596" s="29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 spans="1:25" ht="18" customHeight="1">
      <c r="A597" s="29"/>
      <c r="B597" s="29"/>
      <c r="C597" s="29"/>
      <c r="D597" s="29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 spans="1:25" ht="18" customHeight="1">
      <c r="A598" s="29"/>
      <c r="B598" s="29"/>
      <c r="C598" s="29"/>
      <c r="D598" s="29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 spans="1:25" ht="18" customHeight="1">
      <c r="A599" s="29"/>
      <c r="B599" s="29"/>
      <c r="C599" s="29"/>
      <c r="D599" s="29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 spans="1:25" ht="18" customHeight="1">
      <c r="A600" s="29"/>
      <c r="B600" s="29"/>
      <c r="C600" s="29"/>
      <c r="D600" s="29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 spans="1:25" ht="18" customHeight="1">
      <c r="A601" s="29"/>
      <c r="B601" s="29"/>
      <c r="C601" s="29"/>
      <c r="D601" s="29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 spans="1:25" ht="18" customHeight="1">
      <c r="A602" s="29"/>
      <c r="B602" s="29"/>
      <c r="C602" s="29"/>
      <c r="D602" s="29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 spans="1:25" ht="18" customHeight="1">
      <c r="A603" s="29"/>
      <c r="B603" s="29"/>
      <c r="C603" s="29"/>
      <c r="D603" s="29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 spans="1:25" ht="18" customHeight="1">
      <c r="A604" s="29"/>
      <c r="B604" s="29"/>
      <c r="C604" s="29"/>
      <c r="D604" s="29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 spans="1:25" ht="18" customHeight="1">
      <c r="A605" s="29"/>
      <c r="B605" s="29"/>
      <c r="C605" s="29"/>
      <c r="D605" s="29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 spans="1:25" ht="18" customHeight="1">
      <c r="A606" s="29"/>
      <c r="B606" s="29"/>
      <c r="C606" s="29"/>
      <c r="D606" s="29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 spans="1:25" ht="18" customHeight="1">
      <c r="A607" s="29"/>
      <c r="B607" s="29"/>
      <c r="C607" s="29"/>
      <c r="D607" s="29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 spans="1:25" ht="18" customHeight="1">
      <c r="A608" s="29"/>
      <c r="B608" s="29"/>
      <c r="C608" s="29"/>
      <c r="D608" s="29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 spans="1:25" ht="18" customHeight="1">
      <c r="A609" s="29"/>
      <c r="B609" s="29"/>
      <c r="C609" s="29"/>
      <c r="D609" s="29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 spans="1:25" ht="18" customHeight="1">
      <c r="A610" s="29"/>
      <c r="B610" s="29"/>
      <c r="C610" s="29"/>
      <c r="D610" s="29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 spans="1:25" ht="18" customHeight="1">
      <c r="A611" s="29"/>
      <c r="B611" s="29"/>
      <c r="C611" s="29"/>
      <c r="D611" s="29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 spans="1:25" ht="18" customHeight="1">
      <c r="A612" s="29"/>
      <c r="B612" s="29"/>
      <c r="C612" s="29"/>
      <c r="D612" s="29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 spans="1:25" ht="18" customHeight="1">
      <c r="A613" s="29"/>
      <c r="B613" s="29"/>
      <c r="C613" s="29"/>
      <c r="D613" s="29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 spans="1:25" ht="18" customHeight="1">
      <c r="A614" s="29"/>
      <c r="B614" s="29"/>
      <c r="C614" s="29"/>
      <c r="D614" s="29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 spans="1:25" ht="18" customHeight="1">
      <c r="A615" s="29"/>
      <c r="B615" s="29"/>
      <c r="C615" s="29"/>
      <c r="D615" s="29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 spans="1:25" ht="18" customHeight="1">
      <c r="A616" s="29"/>
      <c r="B616" s="29"/>
      <c r="C616" s="29"/>
      <c r="D616" s="29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 spans="1:25" ht="18" customHeight="1">
      <c r="A617" s="29"/>
      <c r="B617" s="29"/>
      <c r="C617" s="29"/>
      <c r="D617" s="29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 spans="1:25" ht="18" customHeight="1">
      <c r="A618" s="29"/>
      <c r="B618" s="29"/>
      <c r="C618" s="29"/>
      <c r="D618" s="29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 spans="1:25" ht="18" customHeight="1">
      <c r="A619" s="29"/>
      <c r="B619" s="29"/>
      <c r="C619" s="29"/>
      <c r="D619" s="29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 spans="1:25" ht="18" customHeight="1">
      <c r="A620" s="29"/>
      <c r="B620" s="29"/>
      <c r="C620" s="29"/>
      <c r="D620" s="29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 spans="1:25" ht="18" customHeight="1">
      <c r="A621" s="29"/>
      <c r="B621" s="29"/>
      <c r="C621" s="29"/>
      <c r="D621" s="29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 spans="1:25" ht="18" customHeight="1">
      <c r="A622" s="29"/>
      <c r="B622" s="29"/>
      <c r="C622" s="29"/>
      <c r="D622" s="29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 spans="1:25" ht="18" customHeight="1">
      <c r="A623" s="29"/>
      <c r="B623" s="29"/>
      <c r="C623" s="29"/>
      <c r="D623" s="29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 spans="1:25" ht="18" customHeight="1">
      <c r="A624" s="29"/>
      <c r="B624" s="29"/>
      <c r="C624" s="29"/>
      <c r="D624" s="29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 spans="1:25" ht="18" customHeight="1">
      <c r="A625" s="29"/>
      <c r="B625" s="29"/>
      <c r="C625" s="29"/>
      <c r="D625" s="29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 spans="1:25" ht="18" customHeight="1">
      <c r="A626" s="29"/>
      <c r="B626" s="29"/>
      <c r="C626" s="29"/>
      <c r="D626" s="29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 spans="1:25" ht="18" customHeight="1">
      <c r="A627" s="29"/>
      <c r="B627" s="29"/>
      <c r="C627" s="29"/>
      <c r="D627" s="29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 spans="1:25" ht="18" customHeight="1">
      <c r="A628" s="29"/>
      <c r="B628" s="29"/>
      <c r="C628" s="29"/>
      <c r="D628" s="29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 spans="1:25" ht="18" customHeight="1">
      <c r="A629" s="29"/>
      <c r="B629" s="29"/>
      <c r="C629" s="29"/>
      <c r="D629" s="29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 spans="1:25" ht="18" customHeight="1">
      <c r="A630" s="29"/>
      <c r="B630" s="29"/>
      <c r="C630" s="29"/>
      <c r="D630" s="29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 spans="1:25" ht="18" customHeight="1">
      <c r="A631" s="29"/>
      <c r="B631" s="29"/>
      <c r="C631" s="29"/>
      <c r="D631" s="29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 spans="1:25" ht="18" customHeight="1">
      <c r="A632" s="29"/>
      <c r="B632" s="29"/>
      <c r="C632" s="29"/>
      <c r="D632" s="29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 spans="1:25" ht="18" customHeight="1">
      <c r="A633" s="29"/>
      <c r="B633" s="29"/>
      <c r="C633" s="29"/>
      <c r="D633" s="29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 spans="1:25" ht="18" customHeight="1">
      <c r="A634" s="29"/>
      <c r="B634" s="29"/>
      <c r="C634" s="29"/>
      <c r="D634" s="29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 spans="1:25" ht="18" customHeight="1">
      <c r="A635" s="29"/>
      <c r="B635" s="29"/>
      <c r="C635" s="29"/>
      <c r="D635" s="29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 spans="1:25" ht="18" customHeight="1">
      <c r="A636" s="29"/>
      <c r="B636" s="29"/>
      <c r="C636" s="29"/>
      <c r="D636" s="29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 spans="1:25" ht="18" customHeight="1">
      <c r="A637" s="29"/>
      <c r="B637" s="29"/>
      <c r="C637" s="29"/>
      <c r="D637" s="29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 spans="1:25" ht="18" customHeight="1">
      <c r="A638" s="29"/>
      <c r="B638" s="29"/>
      <c r="C638" s="29"/>
      <c r="D638" s="29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 spans="1:25" ht="18" customHeight="1">
      <c r="A639" s="29"/>
      <c r="B639" s="29"/>
      <c r="C639" s="29"/>
      <c r="D639" s="29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 spans="1:25" ht="18" customHeight="1">
      <c r="A640" s="29"/>
      <c r="B640" s="29"/>
      <c r="C640" s="29"/>
      <c r="D640" s="29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 spans="1:25" ht="18" customHeight="1">
      <c r="A641" s="29"/>
      <c r="B641" s="29"/>
      <c r="C641" s="29"/>
      <c r="D641" s="29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 spans="1:25" ht="18" customHeight="1">
      <c r="A642" s="29"/>
      <c r="B642" s="29"/>
      <c r="C642" s="29"/>
      <c r="D642" s="29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 spans="1:25" ht="18" customHeight="1">
      <c r="A643" s="29"/>
      <c r="B643" s="29"/>
      <c r="C643" s="29"/>
      <c r="D643" s="29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 spans="1:25" ht="18" customHeight="1">
      <c r="A644" s="29"/>
      <c r="B644" s="29"/>
      <c r="C644" s="29"/>
      <c r="D644" s="29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 spans="1:25" ht="18" customHeight="1">
      <c r="A645" s="29"/>
      <c r="B645" s="29"/>
      <c r="C645" s="29"/>
      <c r="D645" s="29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 spans="1:25" ht="18" customHeight="1">
      <c r="A646" s="29"/>
      <c r="B646" s="29"/>
      <c r="C646" s="29"/>
      <c r="D646" s="29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 spans="1:25" ht="18" customHeight="1">
      <c r="A647" s="29"/>
      <c r="B647" s="29"/>
      <c r="C647" s="29"/>
      <c r="D647" s="29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 spans="1:25" ht="18" customHeight="1">
      <c r="A648" s="29"/>
      <c r="B648" s="29"/>
      <c r="C648" s="29"/>
      <c r="D648" s="29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 spans="1:25" ht="18" customHeight="1">
      <c r="A649" s="29"/>
      <c r="B649" s="29"/>
      <c r="C649" s="29"/>
      <c r="D649" s="29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 spans="1:25" ht="18" customHeight="1">
      <c r="A650" s="29"/>
      <c r="B650" s="29"/>
      <c r="C650" s="29"/>
      <c r="D650" s="29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 spans="1:25" ht="18" customHeight="1">
      <c r="A651" s="29"/>
      <c r="B651" s="29"/>
      <c r="C651" s="29"/>
      <c r="D651" s="29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 spans="1:25" ht="18" customHeight="1">
      <c r="A652" s="29"/>
      <c r="B652" s="29"/>
      <c r="C652" s="29"/>
      <c r="D652" s="29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 spans="1:25" ht="18" customHeight="1">
      <c r="A653" s="29"/>
      <c r="B653" s="29"/>
      <c r="C653" s="29"/>
      <c r="D653" s="29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 spans="1:25" ht="18" customHeight="1">
      <c r="A654" s="29"/>
      <c r="B654" s="29"/>
      <c r="C654" s="29"/>
      <c r="D654" s="29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 spans="1:25" ht="18" customHeight="1">
      <c r="A655" s="29"/>
      <c r="B655" s="29"/>
      <c r="C655" s="29"/>
      <c r="D655" s="29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 spans="1:25" ht="18" customHeight="1">
      <c r="A656" s="29"/>
      <c r="B656" s="29"/>
      <c r="C656" s="29"/>
      <c r="D656" s="29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 spans="1:25" ht="18" customHeight="1">
      <c r="A657" s="29"/>
      <c r="B657" s="29"/>
      <c r="C657" s="29"/>
      <c r="D657" s="29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 spans="1:25" ht="18" customHeight="1">
      <c r="A658" s="29"/>
      <c r="B658" s="29"/>
      <c r="C658" s="29"/>
      <c r="D658" s="29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 spans="1:25" ht="18" customHeight="1">
      <c r="A659" s="29"/>
      <c r="B659" s="29"/>
      <c r="C659" s="29"/>
      <c r="D659" s="29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 spans="1:25" ht="18" customHeight="1">
      <c r="A660" s="29"/>
      <c r="B660" s="29"/>
      <c r="C660" s="29"/>
      <c r="D660" s="29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 spans="1:25" ht="18" customHeight="1">
      <c r="A661" s="29"/>
      <c r="B661" s="29"/>
      <c r="C661" s="29"/>
      <c r="D661" s="29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 spans="1:25" ht="18" customHeight="1">
      <c r="A662" s="29"/>
      <c r="B662" s="29"/>
      <c r="C662" s="29"/>
      <c r="D662" s="29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 spans="1:25" ht="18" customHeight="1">
      <c r="A663" s="29"/>
      <c r="B663" s="29"/>
      <c r="C663" s="29"/>
      <c r="D663" s="29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 spans="1:25" ht="18" customHeight="1">
      <c r="A664" s="29"/>
      <c r="B664" s="29"/>
      <c r="C664" s="29"/>
      <c r="D664" s="29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 spans="1:25" ht="18" customHeight="1">
      <c r="A665" s="29"/>
      <c r="B665" s="29"/>
      <c r="C665" s="29"/>
      <c r="D665" s="29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 spans="1:25" ht="18" customHeight="1">
      <c r="A666" s="29"/>
      <c r="B666" s="29"/>
      <c r="C666" s="29"/>
      <c r="D666" s="29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 spans="1:25" ht="18" customHeight="1">
      <c r="A667" s="29"/>
      <c r="B667" s="29"/>
      <c r="C667" s="29"/>
      <c r="D667" s="29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 spans="1:25" ht="18" customHeight="1">
      <c r="A668" s="29"/>
      <c r="B668" s="29"/>
      <c r="C668" s="29"/>
      <c r="D668" s="29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 spans="1:25" ht="18" customHeight="1">
      <c r="A669" s="29"/>
      <c r="B669" s="29"/>
      <c r="C669" s="29"/>
      <c r="D669" s="29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 spans="1:25" ht="18" customHeight="1">
      <c r="A670" s="29"/>
      <c r="B670" s="29"/>
      <c r="C670" s="29"/>
      <c r="D670" s="29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 spans="1:25" ht="18" customHeight="1">
      <c r="A671" s="29"/>
      <c r="B671" s="29"/>
      <c r="C671" s="29"/>
      <c r="D671" s="29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 spans="1:25" ht="18" customHeight="1">
      <c r="A672" s="29"/>
      <c r="B672" s="29"/>
      <c r="C672" s="29"/>
      <c r="D672" s="29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 spans="1:25" ht="18" customHeight="1">
      <c r="A673" s="29"/>
      <c r="B673" s="29"/>
      <c r="C673" s="29"/>
      <c r="D673" s="29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 spans="1:25" ht="18" customHeight="1">
      <c r="A674" s="29"/>
      <c r="B674" s="29"/>
      <c r="C674" s="29"/>
      <c r="D674" s="29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 spans="1:25" ht="18" customHeight="1">
      <c r="A675" s="29"/>
      <c r="B675" s="29"/>
      <c r="C675" s="29"/>
      <c r="D675" s="29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 spans="1:25" ht="18" customHeight="1">
      <c r="A676" s="29"/>
      <c r="B676" s="29"/>
      <c r="C676" s="29"/>
      <c r="D676" s="29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 spans="1:25" ht="18" customHeight="1">
      <c r="A677" s="29"/>
      <c r="B677" s="29"/>
      <c r="C677" s="29"/>
      <c r="D677" s="29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 spans="1:25" ht="18" customHeight="1">
      <c r="A678" s="29"/>
      <c r="B678" s="29"/>
      <c r="C678" s="29"/>
      <c r="D678" s="29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 spans="1:25" ht="18" customHeight="1">
      <c r="A679" s="29"/>
      <c r="B679" s="29"/>
      <c r="C679" s="29"/>
      <c r="D679" s="29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 spans="1:25" ht="18" customHeight="1">
      <c r="A680" s="29"/>
      <c r="B680" s="29"/>
      <c r="C680" s="29"/>
      <c r="D680" s="29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 spans="1:25" ht="18" customHeight="1">
      <c r="A681" s="29"/>
      <c r="B681" s="29"/>
      <c r="C681" s="29"/>
      <c r="D681" s="29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 spans="1:25" ht="18" customHeight="1">
      <c r="A682" s="29"/>
      <c r="B682" s="29"/>
      <c r="C682" s="29"/>
      <c r="D682" s="29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 spans="1:25" ht="18" customHeight="1">
      <c r="A683" s="29"/>
      <c r="B683" s="29"/>
      <c r="C683" s="29"/>
      <c r="D683" s="29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 spans="1:25" ht="18" customHeight="1">
      <c r="A684" s="29"/>
      <c r="B684" s="29"/>
      <c r="C684" s="29"/>
      <c r="D684" s="29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 spans="1:25" ht="18" customHeight="1">
      <c r="A685" s="29"/>
      <c r="B685" s="29"/>
      <c r="C685" s="29"/>
      <c r="D685" s="29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 spans="1:25" ht="18" customHeight="1">
      <c r="A686" s="29"/>
      <c r="B686" s="29"/>
      <c r="C686" s="29"/>
      <c r="D686" s="29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 spans="1:25" ht="18" customHeight="1">
      <c r="A687" s="29"/>
      <c r="B687" s="29"/>
      <c r="C687" s="29"/>
      <c r="D687" s="29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 spans="1:25" ht="18" customHeight="1">
      <c r="A688" s="29"/>
      <c r="B688" s="29"/>
      <c r="C688" s="29"/>
      <c r="D688" s="29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 spans="1:25" ht="18" customHeight="1">
      <c r="A689" s="29"/>
      <c r="B689" s="29"/>
      <c r="C689" s="29"/>
      <c r="D689" s="29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 spans="1:25" ht="18" customHeight="1">
      <c r="A690" s="29"/>
      <c r="B690" s="29"/>
      <c r="C690" s="29"/>
      <c r="D690" s="29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 spans="1:25" ht="18" customHeight="1">
      <c r="A691" s="29"/>
      <c r="B691" s="29"/>
      <c r="C691" s="29"/>
      <c r="D691" s="29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 spans="1:25" ht="18" customHeight="1">
      <c r="A692" s="29"/>
      <c r="B692" s="29"/>
      <c r="C692" s="29"/>
      <c r="D692" s="29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 spans="1:25" ht="18" customHeight="1">
      <c r="A693" s="29"/>
      <c r="B693" s="29"/>
      <c r="C693" s="29"/>
      <c r="D693" s="29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 spans="1:25" ht="18" customHeight="1">
      <c r="A694" s="29"/>
      <c r="B694" s="29"/>
      <c r="C694" s="29"/>
      <c r="D694" s="29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 spans="1:25" ht="18" customHeight="1">
      <c r="A695" s="29"/>
      <c r="B695" s="29"/>
      <c r="C695" s="29"/>
      <c r="D695" s="29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 spans="1:25" ht="18" customHeight="1">
      <c r="A696" s="29"/>
      <c r="B696" s="29"/>
      <c r="C696" s="29"/>
      <c r="D696" s="29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 spans="1:25" ht="18" customHeight="1">
      <c r="A697" s="29"/>
      <c r="B697" s="29"/>
      <c r="C697" s="29"/>
      <c r="D697" s="29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 spans="1:25" ht="18" customHeight="1">
      <c r="A698" s="29"/>
      <c r="B698" s="29"/>
      <c r="C698" s="29"/>
      <c r="D698" s="29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 spans="1:25" ht="18" customHeight="1">
      <c r="A699" s="29"/>
      <c r="B699" s="29"/>
      <c r="C699" s="29"/>
      <c r="D699" s="29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 spans="1:25" ht="18" customHeight="1">
      <c r="A700" s="29"/>
      <c r="B700" s="29"/>
      <c r="C700" s="29"/>
      <c r="D700" s="29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 spans="1:25" ht="18" customHeight="1">
      <c r="A701" s="29"/>
      <c r="B701" s="29"/>
      <c r="C701" s="29"/>
      <c r="D701" s="29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 spans="1:25" ht="18" customHeight="1">
      <c r="A702" s="29"/>
      <c r="B702" s="29"/>
      <c r="C702" s="29"/>
      <c r="D702" s="29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 spans="1:25" ht="18" customHeight="1">
      <c r="A703" s="29"/>
      <c r="B703" s="29"/>
      <c r="C703" s="29"/>
      <c r="D703" s="29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 spans="1:25" ht="18" customHeight="1">
      <c r="A704" s="29"/>
      <c r="B704" s="29"/>
      <c r="C704" s="29"/>
      <c r="D704" s="29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 spans="1:25" ht="18" customHeight="1">
      <c r="A705" s="29"/>
      <c r="B705" s="29"/>
      <c r="C705" s="29"/>
      <c r="D705" s="29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 spans="1:25" ht="18" customHeight="1">
      <c r="A706" s="29"/>
      <c r="B706" s="29"/>
      <c r="C706" s="29"/>
      <c r="D706" s="29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 spans="1:25" ht="18" customHeight="1">
      <c r="A707" s="29"/>
      <c r="B707" s="29"/>
      <c r="C707" s="29"/>
      <c r="D707" s="29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 spans="1:25" ht="18" customHeight="1">
      <c r="A708" s="29"/>
      <c r="B708" s="29"/>
      <c r="C708" s="29"/>
      <c r="D708" s="29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 spans="1:25" ht="18" customHeight="1">
      <c r="A709" s="29"/>
      <c r="B709" s="29"/>
      <c r="C709" s="29"/>
      <c r="D709" s="29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 spans="1:25" ht="18" customHeight="1">
      <c r="A710" s="29"/>
      <c r="B710" s="29"/>
      <c r="C710" s="29"/>
      <c r="D710" s="29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 spans="1:25" ht="18" customHeight="1">
      <c r="A711" s="29"/>
      <c r="B711" s="29"/>
      <c r="C711" s="29"/>
      <c r="D711" s="29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 spans="1:25" ht="18" customHeight="1">
      <c r="A712" s="29"/>
      <c r="B712" s="29"/>
      <c r="C712" s="29"/>
      <c r="D712" s="29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 spans="1:25" ht="18" customHeight="1">
      <c r="A713" s="29"/>
      <c r="B713" s="29"/>
      <c r="C713" s="29"/>
      <c r="D713" s="29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 spans="1:25" ht="18" customHeight="1">
      <c r="A714" s="29"/>
      <c r="B714" s="29"/>
      <c r="C714" s="29"/>
      <c r="D714" s="29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 spans="1:25" ht="18" customHeight="1">
      <c r="A715" s="29"/>
      <c r="B715" s="29"/>
      <c r="C715" s="29"/>
      <c r="D715" s="29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 spans="1:25" ht="18" customHeight="1">
      <c r="A716" s="29"/>
      <c r="B716" s="29"/>
      <c r="C716" s="29"/>
      <c r="D716" s="29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 spans="1:25" ht="18" customHeight="1">
      <c r="A717" s="29"/>
      <c r="B717" s="29"/>
      <c r="C717" s="29"/>
      <c r="D717" s="29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 spans="1:25" ht="18" customHeight="1">
      <c r="A718" s="29"/>
      <c r="B718" s="29"/>
      <c r="C718" s="29"/>
      <c r="D718" s="29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 spans="1:25" ht="18" customHeight="1">
      <c r="A719" s="29"/>
      <c r="B719" s="29"/>
      <c r="C719" s="29"/>
      <c r="D719" s="29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 spans="1:25" ht="18" customHeight="1">
      <c r="A720" s="29"/>
      <c r="B720" s="29"/>
      <c r="C720" s="29"/>
      <c r="D720" s="29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 spans="1:25" ht="18" customHeight="1">
      <c r="A721" s="29"/>
      <c r="B721" s="29"/>
      <c r="C721" s="29"/>
      <c r="D721" s="29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 spans="1:25" ht="18" customHeight="1">
      <c r="A722" s="29"/>
      <c r="B722" s="29"/>
      <c r="C722" s="29"/>
      <c r="D722" s="29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 spans="1:25" ht="18" customHeight="1">
      <c r="A723" s="29"/>
      <c r="B723" s="29"/>
      <c r="C723" s="29"/>
      <c r="D723" s="29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 spans="1:25" ht="18" customHeight="1">
      <c r="A724" s="29"/>
      <c r="B724" s="29"/>
      <c r="C724" s="29"/>
      <c r="D724" s="29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 spans="1:25" ht="18" customHeight="1">
      <c r="A725" s="29"/>
      <c r="B725" s="29"/>
      <c r="C725" s="29"/>
      <c r="D725" s="29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 spans="1:25" ht="18" customHeight="1">
      <c r="A726" s="29"/>
      <c r="B726" s="29"/>
      <c r="C726" s="29"/>
      <c r="D726" s="29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 spans="1:25" ht="18" customHeight="1">
      <c r="A727" s="29"/>
      <c r="B727" s="29"/>
      <c r="C727" s="29"/>
      <c r="D727" s="29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 spans="1:25" ht="18" customHeight="1">
      <c r="A728" s="29"/>
      <c r="B728" s="29"/>
      <c r="C728" s="29"/>
      <c r="D728" s="29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 spans="1:25" ht="18" customHeight="1">
      <c r="A729" s="29"/>
      <c r="B729" s="29"/>
      <c r="C729" s="29"/>
      <c r="D729" s="29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 spans="1:25" ht="18" customHeight="1">
      <c r="A730" s="29"/>
      <c r="B730" s="29"/>
      <c r="C730" s="29"/>
      <c r="D730" s="29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 spans="1:25" ht="18" customHeight="1">
      <c r="A731" s="29"/>
      <c r="B731" s="29"/>
      <c r="C731" s="29"/>
      <c r="D731" s="29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 spans="1:25" ht="18" customHeight="1">
      <c r="A732" s="29"/>
      <c r="B732" s="29"/>
      <c r="C732" s="29"/>
      <c r="D732" s="29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 spans="1:25" ht="18" customHeight="1">
      <c r="A733" s="29"/>
      <c r="B733" s="29"/>
      <c r="C733" s="29"/>
      <c r="D733" s="29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 spans="1:25" ht="18" customHeight="1">
      <c r="A734" s="29"/>
      <c r="B734" s="29"/>
      <c r="C734" s="29"/>
      <c r="D734" s="29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 spans="1:25" ht="18" customHeight="1">
      <c r="A735" s="29"/>
      <c r="B735" s="29"/>
      <c r="C735" s="29"/>
      <c r="D735" s="29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 spans="1:25" ht="18" customHeight="1">
      <c r="A736" s="29"/>
      <c r="B736" s="29"/>
      <c r="C736" s="29"/>
      <c r="D736" s="29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 spans="1:25" ht="18" customHeight="1">
      <c r="A737" s="29"/>
      <c r="B737" s="29"/>
      <c r="C737" s="29"/>
      <c r="D737" s="29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 spans="1:25" ht="18" customHeight="1">
      <c r="A738" s="29"/>
      <c r="B738" s="29"/>
      <c r="C738" s="29"/>
      <c r="D738" s="29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 spans="1:25" ht="18" customHeight="1">
      <c r="A739" s="29"/>
      <c r="B739" s="29"/>
      <c r="C739" s="29"/>
      <c r="D739" s="29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 spans="1:25" ht="18" customHeight="1">
      <c r="A740" s="29"/>
      <c r="B740" s="29"/>
      <c r="C740" s="29"/>
      <c r="D740" s="29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 spans="1:25" ht="18" customHeight="1">
      <c r="A741" s="29"/>
      <c r="B741" s="29"/>
      <c r="C741" s="29"/>
      <c r="D741" s="29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 spans="1:25" ht="18" customHeight="1">
      <c r="A742" s="29"/>
      <c r="B742" s="29"/>
      <c r="C742" s="29"/>
      <c r="D742" s="29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 spans="1:25" ht="18" customHeight="1">
      <c r="A743" s="29"/>
      <c r="B743" s="29"/>
      <c r="C743" s="29"/>
      <c r="D743" s="29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 spans="1:25" ht="18" customHeight="1">
      <c r="A744" s="29"/>
      <c r="B744" s="29"/>
      <c r="C744" s="29"/>
      <c r="D744" s="29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 spans="1:25" ht="18" customHeight="1">
      <c r="A745" s="29"/>
      <c r="B745" s="29"/>
      <c r="C745" s="29"/>
      <c r="D745" s="29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 spans="1:25" ht="18" customHeight="1">
      <c r="A746" s="29"/>
      <c r="B746" s="29"/>
      <c r="C746" s="29"/>
      <c r="D746" s="29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 spans="1:25" ht="18" customHeight="1">
      <c r="A747" s="29"/>
      <c r="B747" s="29"/>
      <c r="C747" s="29"/>
      <c r="D747" s="29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 spans="1:25" ht="18" customHeight="1">
      <c r="A748" s="29"/>
      <c r="B748" s="29"/>
      <c r="C748" s="29"/>
      <c r="D748" s="29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 spans="1:25" ht="18" customHeight="1">
      <c r="A749" s="29"/>
      <c r="B749" s="29"/>
      <c r="C749" s="29"/>
      <c r="D749" s="29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 spans="1:25" ht="18" customHeight="1">
      <c r="A750" s="29"/>
      <c r="B750" s="29"/>
      <c r="C750" s="29"/>
      <c r="D750" s="29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 spans="1:25" ht="18" customHeight="1">
      <c r="A751" s="29"/>
      <c r="B751" s="29"/>
      <c r="C751" s="29"/>
      <c r="D751" s="29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 spans="1:25" ht="18" customHeight="1">
      <c r="A752" s="29"/>
      <c r="B752" s="29"/>
      <c r="C752" s="29"/>
      <c r="D752" s="29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 spans="1:25" ht="18" customHeight="1">
      <c r="A753" s="29"/>
      <c r="B753" s="29"/>
      <c r="C753" s="29"/>
      <c r="D753" s="29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 spans="1:25" ht="18" customHeight="1">
      <c r="A754" s="29"/>
      <c r="B754" s="29"/>
      <c r="C754" s="29"/>
      <c r="D754" s="29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 spans="1:25" ht="18" customHeight="1">
      <c r="A755" s="29"/>
      <c r="B755" s="29"/>
      <c r="C755" s="29"/>
      <c r="D755" s="29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 spans="1:25" ht="18" customHeight="1">
      <c r="A756" s="29"/>
      <c r="B756" s="29"/>
      <c r="C756" s="29"/>
      <c r="D756" s="29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 spans="1:25" ht="18" customHeight="1">
      <c r="A757" s="29"/>
      <c r="B757" s="29"/>
      <c r="C757" s="29"/>
      <c r="D757" s="29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 spans="1:25" ht="18" customHeight="1">
      <c r="A758" s="29"/>
      <c r="B758" s="29"/>
      <c r="C758" s="29"/>
      <c r="D758" s="29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 spans="1:25" ht="18" customHeight="1">
      <c r="A759" s="29"/>
      <c r="B759" s="29"/>
      <c r="C759" s="29"/>
      <c r="D759" s="29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 spans="1:25" ht="18" customHeight="1">
      <c r="A760" s="29"/>
      <c r="B760" s="29"/>
      <c r="C760" s="29"/>
      <c r="D760" s="29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 spans="1:25" ht="18" customHeight="1">
      <c r="A761" s="29"/>
      <c r="B761" s="29"/>
      <c r="C761" s="29"/>
      <c r="D761" s="29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 spans="1:25" ht="18" customHeight="1">
      <c r="A762" s="29"/>
      <c r="B762" s="29"/>
      <c r="C762" s="29"/>
      <c r="D762" s="29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 spans="1:25" ht="18" customHeight="1">
      <c r="A763" s="29"/>
      <c r="B763" s="29"/>
      <c r="C763" s="29"/>
      <c r="D763" s="29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 spans="1:25" ht="18" customHeight="1">
      <c r="A764" s="29"/>
      <c r="B764" s="29"/>
      <c r="C764" s="29"/>
      <c r="D764" s="29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 spans="1:25" ht="18" customHeight="1">
      <c r="A765" s="29"/>
      <c r="B765" s="29"/>
      <c r="C765" s="29"/>
      <c r="D765" s="29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 spans="1:25" ht="18" customHeight="1">
      <c r="A766" s="29"/>
      <c r="B766" s="29"/>
      <c r="C766" s="29"/>
      <c r="D766" s="29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 spans="1:25" ht="18" customHeight="1">
      <c r="A767" s="29"/>
      <c r="B767" s="29"/>
      <c r="C767" s="29"/>
      <c r="D767" s="29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 spans="1:25" ht="18" customHeight="1">
      <c r="A768" s="29"/>
      <c r="B768" s="29"/>
      <c r="C768" s="29"/>
      <c r="D768" s="29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 spans="1:25" ht="18" customHeight="1">
      <c r="A769" s="29"/>
      <c r="B769" s="29"/>
      <c r="C769" s="29"/>
      <c r="D769" s="29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 spans="1:25" ht="18" customHeight="1">
      <c r="A770" s="29"/>
      <c r="B770" s="29"/>
      <c r="C770" s="29"/>
      <c r="D770" s="29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 spans="1:25" ht="18" customHeight="1">
      <c r="A771" s="29"/>
      <c r="B771" s="29"/>
      <c r="C771" s="29"/>
      <c r="D771" s="29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 spans="1:25" ht="18" customHeight="1">
      <c r="A772" s="29"/>
      <c r="B772" s="29"/>
      <c r="C772" s="29"/>
      <c r="D772" s="29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 spans="1:25" ht="18" customHeight="1">
      <c r="A773" s="29"/>
      <c r="B773" s="29"/>
      <c r="C773" s="29"/>
      <c r="D773" s="29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 spans="1:25" ht="18" customHeight="1">
      <c r="A774" s="29"/>
      <c r="B774" s="29"/>
      <c r="C774" s="29"/>
      <c r="D774" s="29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 spans="1:25" ht="18" customHeight="1">
      <c r="A775" s="29"/>
      <c r="B775" s="29"/>
      <c r="C775" s="29"/>
      <c r="D775" s="29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 spans="1:25" ht="18" customHeight="1">
      <c r="A776" s="29"/>
      <c r="B776" s="29"/>
      <c r="C776" s="29"/>
      <c r="D776" s="29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 spans="1:25" ht="18" customHeight="1">
      <c r="A777" s="29"/>
      <c r="B777" s="29"/>
      <c r="C777" s="29"/>
      <c r="D777" s="29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 spans="1:25" ht="18" customHeight="1">
      <c r="A778" s="29"/>
      <c r="B778" s="29"/>
      <c r="C778" s="29"/>
      <c r="D778" s="29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 spans="1:25" ht="18" customHeight="1">
      <c r="A779" s="29"/>
      <c r="B779" s="29"/>
      <c r="C779" s="29"/>
      <c r="D779" s="29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 spans="1:25" ht="18" customHeight="1">
      <c r="A780" s="29"/>
      <c r="B780" s="29"/>
      <c r="C780" s="29"/>
      <c r="D780" s="29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 spans="1:25" ht="18" customHeight="1">
      <c r="A781" s="29"/>
      <c r="B781" s="29"/>
      <c r="C781" s="29"/>
      <c r="D781" s="29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 spans="1:25" ht="18" customHeight="1">
      <c r="A782" s="29"/>
      <c r="B782" s="29"/>
      <c r="C782" s="29"/>
      <c r="D782" s="29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 spans="1:25" ht="18" customHeight="1">
      <c r="A783" s="29"/>
      <c r="B783" s="29"/>
      <c r="C783" s="29"/>
      <c r="D783" s="29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 spans="1:25" ht="18" customHeight="1">
      <c r="A784" s="29"/>
      <c r="B784" s="29"/>
      <c r="C784" s="29"/>
      <c r="D784" s="29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 spans="1:25" ht="18" customHeight="1">
      <c r="A785" s="29"/>
      <c r="B785" s="29"/>
      <c r="C785" s="29"/>
      <c r="D785" s="29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 spans="1:25" ht="18" customHeight="1">
      <c r="A786" s="29"/>
      <c r="B786" s="29"/>
      <c r="C786" s="29"/>
      <c r="D786" s="29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 spans="1:25" ht="18" customHeight="1">
      <c r="A787" s="29"/>
      <c r="B787" s="29"/>
      <c r="C787" s="29"/>
      <c r="D787" s="29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 spans="1:25" ht="18" customHeight="1">
      <c r="A788" s="29"/>
      <c r="B788" s="29"/>
      <c r="C788" s="29"/>
      <c r="D788" s="29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 spans="1:25" ht="18" customHeight="1">
      <c r="A789" s="29"/>
      <c r="B789" s="29"/>
      <c r="C789" s="29"/>
      <c r="D789" s="29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 spans="1:25" ht="18" customHeight="1">
      <c r="A790" s="29"/>
      <c r="B790" s="29"/>
      <c r="C790" s="29"/>
      <c r="D790" s="29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 spans="1:25" ht="18" customHeight="1">
      <c r="A791" s="29"/>
      <c r="B791" s="29"/>
      <c r="C791" s="29"/>
      <c r="D791" s="29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 spans="1:25" ht="18" customHeight="1">
      <c r="A792" s="29"/>
      <c r="B792" s="29"/>
      <c r="C792" s="29"/>
      <c r="D792" s="29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 spans="1:25" ht="18" customHeight="1">
      <c r="A793" s="29"/>
      <c r="B793" s="29"/>
      <c r="C793" s="29"/>
      <c r="D793" s="29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 spans="1:25" ht="18" customHeight="1">
      <c r="A794" s="29"/>
      <c r="B794" s="29"/>
      <c r="C794" s="29"/>
      <c r="D794" s="29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 spans="1:25" ht="18" customHeight="1">
      <c r="A795" s="29"/>
      <c r="B795" s="29"/>
      <c r="C795" s="29"/>
      <c r="D795" s="29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 spans="1:25" ht="18" customHeight="1">
      <c r="A796" s="29"/>
      <c r="B796" s="29"/>
      <c r="C796" s="29"/>
      <c r="D796" s="29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 spans="1:25" ht="18" customHeight="1">
      <c r="A797" s="29"/>
      <c r="B797" s="29"/>
      <c r="C797" s="29"/>
      <c r="D797" s="29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 spans="1:25" ht="18" customHeight="1">
      <c r="A798" s="29"/>
      <c r="B798" s="29"/>
      <c r="C798" s="29"/>
      <c r="D798" s="29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 spans="1:25" ht="18" customHeight="1">
      <c r="A799" s="29"/>
      <c r="B799" s="29"/>
      <c r="C799" s="29"/>
      <c r="D799" s="29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 spans="1:25" ht="18" customHeight="1">
      <c r="A800" s="29"/>
      <c r="B800" s="29"/>
      <c r="C800" s="29"/>
      <c r="D800" s="29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 spans="1:25" ht="18" customHeight="1">
      <c r="A801" s="29"/>
      <c r="B801" s="29"/>
      <c r="C801" s="29"/>
      <c r="D801" s="29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 spans="1:25" ht="18" customHeight="1">
      <c r="A802" s="29"/>
      <c r="B802" s="29"/>
      <c r="C802" s="29"/>
      <c r="D802" s="29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 spans="1:25" ht="18" customHeight="1">
      <c r="A803" s="29"/>
      <c r="B803" s="29"/>
      <c r="C803" s="29"/>
      <c r="D803" s="29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 spans="1:25" ht="18" customHeight="1">
      <c r="A804" s="29"/>
      <c r="B804" s="29"/>
      <c r="C804" s="29"/>
      <c r="D804" s="29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 spans="1:25" ht="18" customHeight="1">
      <c r="A805" s="29"/>
      <c r="B805" s="29"/>
      <c r="C805" s="29"/>
      <c r="D805" s="29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 spans="1:25" ht="18" customHeight="1">
      <c r="A806" s="29"/>
      <c r="B806" s="29"/>
      <c r="C806" s="29"/>
      <c r="D806" s="29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 spans="1:25" ht="18" customHeight="1">
      <c r="A807" s="29"/>
      <c r="B807" s="29"/>
      <c r="C807" s="29"/>
      <c r="D807" s="29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 spans="1:25" ht="18" customHeight="1">
      <c r="A808" s="29"/>
      <c r="B808" s="29"/>
      <c r="C808" s="29"/>
      <c r="D808" s="29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 spans="1:25" ht="18" customHeight="1">
      <c r="A809" s="29"/>
      <c r="B809" s="29"/>
      <c r="C809" s="29"/>
      <c r="D809" s="29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 spans="1:25" ht="18" customHeight="1">
      <c r="A810" s="29"/>
      <c r="B810" s="29"/>
      <c r="C810" s="29"/>
      <c r="D810" s="29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 spans="1:25" ht="18" customHeight="1">
      <c r="A811" s="29"/>
      <c r="B811" s="29"/>
      <c r="C811" s="29"/>
      <c r="D811" s="29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 spans="1:25" ht="18" customHeight="1">
      <c r="A812" s="29"/>
      <c r="B812" s="29"/>
      <c r="C812" s="29"/>
      <c r="D812" s="29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 spans="1:25" ht="18" customHeight="1">
      <c r="A813" s="29"/>
      <c r="B813" s="29"/>
      <c r="C813" s="29"/>
      <c r="D813" s="29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 spans="1:25" ht="18" customHeight="1">
      <c r="A814" s="29"/>
      <c r="B814" s="29"/>
      <c r="C814" s="29"/>
      <c r="D814" s="29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 spans="1:25" ht="18" customHeight="1">
      <c r="A815" s="29"/>
      <c r="B815" s="29"/>
      <c r="C815" s="29"/>
      <c r="D815" s="29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 spans="1:25" ht="18" customHeight="1">
      <c r="A816" s="29"/>
      <c r="B816" s="29"/>
      <c r="C816" s="29"/>
      <c r="D816" s="29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 spans="1:25" ht="18" customHeight="1">
      <c r="A817" s="29"/>
      <c r="B817" s="29"/>
      <c r="C817" s="29"/>
      <c r="D817" s="29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 spans="1:25" ht="18" customHeight="1">
      <c r="A818" s="29"/>
      <c r="B818" s="29"/>
      <c r="C818" s="29"/>
      <c r="D818" s="29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 spans="1:25" ht="18" customHeight="1">
      <c r="A819" s="29"/>
      <c r="B819" s="29"/>
      <c r="C819" s="29"/>
      <c r="D819" s="29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 spans="1:25" ht="18" customHeight="1">
      <c r="A820" s="29"/>
      <c r="B820" s="29"/>
      <c r="C820" s="29"/>
      <c r="D820" s="29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 spans="1:25" ht="18" customHeight="1">
      <c r="A821" s="29"/>
      <c r="B821" s="29"/>
      <c r="C821" s="29"/>
      <c r="D821" s="29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 spans="1:25" ht="18" customHeight="1">
      <c r="A822" s="29"/>
      <c r="B822" s="29"/>
      <c r="C822" s="29"/>
      <c r="D822" s="29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 spans="1:25" ht="18" customHeight="1">
      <c r="A823" s="29"/>
      <c r="B823" s="29"/>
      <c r="C823" s="29"/>
      <c r="D823" s="29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 spans="1:25" ht="18" customHeight="1">
      <c r="A824" s="29"/>
      <c r="B824" s="29"/>
      <c r="C824" s="29"/>
      <c r="D824" s="29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 spans="1:25" ht="18" customHeight="1">
      <c r="A825" s="29"/>
      <c r="B825" s="29"/>
      <c r="C825" s="29"/>
      <c r="D825" s="29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 spans="1:25" ht="18" customHeight="1">
      <c r="A826" s="29"/>
      <c r="B826" s="29"/>
      <c r="C826" s="29"/>
      <c r="D826" s="29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 spans="1:25" ht="18" customHeight="1">
      <c r="A827" s="29"/>
      <c r="B827" s="29"/>
      <c r="C827" s="29"/>
      <c r="D827" s="29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 spans="1:25" ht="18" customHeight="1">
      <c r="A828" s="29"/>
      <c r="B828" s="29"/>
      <c r="C828" s="29"/>
      <c r="D828" s="29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 spans="1:25" ht="18" customHeight="1">
      <c r="A829" s="29"/>
      <c r="B829" s="29"/>
      <c r="C829" s="29"/>
      <c r="D829" s="29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 spans="1:25" ht="18" customHeight="1">
      <c r="A830" s="29"/>
      <c r="B830" s="29"/>
      <c r="C830" s="29"/>
      <c r="D830" s="29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 spans="1:25" ht="18" customHeight="1">
      <c r="A831" s="29"/>
      <c r="B831" s="29"/>
      <c r="C831" s="29"/>
      <c r="D831" s="29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 spans="1:25" ht="18" customHeight="1">
      <c r="A832" s="29"/>
      <c r="B832" s="29"/>
      <c r="C832" s="29"/>
      <c r="D832" s="29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 spans="1:25" ht="18" customHeight="1">
      <c r="A833" s="29"/>
      <c r="B833" s="29"/>
      <c r="C833" s="29"/>
      <c r="D833" s="29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 spans="1:25" ht="18" customHeight="1">
      <c r="A834" s="29"/>
      <c r="B834" s="29"/>
      <c r="C834" s="29"/>
      <c r="D834" s="29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 spans="1:25" ht="18" customHeight="1">
      <c r="A835" s="29"/>
      <c r="B835" s="29"/>
      <c r="C835" s="29"/>
      <c r="D835" s="29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 spans="1:25" ht="18" customHeight="1">
      <c r="A836" s="29"/>
      <c r="B836" s="29"/>
      <c r="C836" s="29"/>
      <c r="D836" s="29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 spans="1:25" ht="18" customHeight="1">
      <c r="A837" s="29"/>
      <c r="B837" s="29"/>
      <c r="C837" s="29"/>
      <c r="D837" s="29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 spans="1:25" ht="18" customHeight="1">
      <c r="A838" s="29"/>
      <c r="B838" s="29"/>
      <c r="C838" s="29"/>
      <c r="D838" s="29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 spans="1:25" ht="18" customHeight="1">
      <c r="A839" s="29"/>
      <c r="B839" s="29"/>
      <c r="C839" s="29"/>
      <c r="D839" s="29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 spans="1:25" ht="18" customHeight="1">
      <c r="A840" s="29"/>
      <c r="B840" s="29"/>
      <c r="C840" s="29"/>
      <c r="D840" s="29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 spans="1:25" ht="18" customHeight="1">
      <c r="A841" s="29"/>
      <c r="B841" s="29"/>
      <c r="C841" s="29"/>
      <c r="D841" s="29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 spans="1:25" ht="18" customHeight="1">
      <c r="A842" s="29"/>
      <c r="B842" s="29"/>
      <c r="C842" s="29"/>
      <c r="D842" s="29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 spans="1:25" ht="18" customHeight="1">
      <c r="A843" s="29"/>
      <c r="B843" s="29"/>
      <c r="C843" s="29"/>
      <c r="D843" s="29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 spans="1:25" ht="18" customHeight="1">
      <c r="A844" s="29"/>
      <c r="B844" s="29"/>
      <c r="C844" s="29"/>
      <c r="D844" s="29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 spans="1:25" ht="18" customHeight="1">
      <c r="A845" s="29"/>
      <c r="B845" s="29"/>
      <c r="C845" s="29"/>
      <c r="D845" s="29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 spans="1:25" ht="18" customHeight="1">
      <c r="A846" s="29"/>
      <c r="B846" s="29"/>
      <c r="C846" s="29"/>
      <c r="D846" s="29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 spans="1:25" ht="18" customHeight="1">
      <c r="A847" s="29"/>
      <c r="B847" s="29"/>
      <c r="C847" s="29"/>
      <c r="D847" s="29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 spans="1:25" ht="18" customHeight="1">
      <c r="A848" s="29"/>
      <c r="B848" s="29"/>
      <c r="C848" s="29"/>
      <c r="D848" s="29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 spans="1:25" ht="18" customHeight="1">
      <c r="A849" s="29"/>
      <c r="B849" s="29"/>
      <c r="C849" s="29"/>
      <c r="D849" s="29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 spans="1:25" ht="18" customHeight="1">
      <c r="A850" s="29"/>
      <c r="B850" s="29"/>
      <c r="C850" s="29"/>
      <c r="D850" s="29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 spans="1:25" ht="18" customHeight="1">
      <c r="A851" s="29"/>
      <c r="B851" s="29"/>
      <c r="C851" s="29"/>
      <c r="D851" s="29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 spans="1:25" ht="18" customHeight="1">
      <c r="A852" s="29"/>
      <c r="B852" s="29"/>
      <c r="C852" s="29"/>
      <c r="D852" s="29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 spans="1:25" ht="18" customHeight="1">
      <c r="A853" s="29"/>
      <c r="B853" s="29"/>
      <c r="C853" s="29"/>
      <c r="D853" s="29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 spans="1:25" ht="18" customHeight="1">
      <c r="A854" s="29"/>
      <c r="B854" s="29"/>
      <c r="C854" s="29"/>
      <c r="D854" s="29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 spans="1:25" ht="18" customHeight="1">
      <c r="A855" s="29"/>
      <c r="B855" s="29"/>
      <c r="C855" s="29"/>
      <c r="D855" s="29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 spans="1:25" ht="18" customHeight="1">
      <c r="A856" s="29"/>
      <c r="B856" s="29"/>
      <c r="C856" s="29"/>
      <c r="D856" s="29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 spans="1:25" ht="18" customHeight="1">
      <c r="A857" s="29"/>
      <c r="B857" s="29"/>
      <c r="C857" s="29"/>
      <c r="D857" s="29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 spans="1:25" ht="18" customHeight="1">
      <c r="A858" s="29"/>
      <c r="B858" s="29"/>
      <c r="C858" s="29"/>
      <c r="D858" s="29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 spans="1:25" ht="18" customHeight="1">
      <c r="A859" s="29"/>
      <c r="B859" s="29"/>
      <c r="C859" s="29"/>
      <c r="D859" s="29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 spans="1:25" ht="18" customHeight="1">
      <c r="A860" s="29"/>
      <c r="B860" s="29"/>
      <c r="C860" s="29"/>
      <c r="D860" s="29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 spans="1:25" ht="18" customHeight="1">
      <c r="A861" s="29"/>
      <c r="B861" s="29"/>
      <c r="C861" s="29"/>
      <c r="D861" s="29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 spans="1:25" ht="18" customHeight="1">
      <c r="A862" s="29"/>
      <c r="B862" s="29"/>
      <c r="C862" s="29"/>
      <c r="D862" s="29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 spans="1:25" ht="18" customHeight="1">
      <c r="A863" s="29"/>
      <c r="B863" s="29"/>
      <c r="C863" s="29"/>
      <c r="D863" s="29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 spans="1:25" ht="18" customHeight="1">
      <c r="A864" s="29"/>
      <c r="B864" s="29"/>
      <c r="C864" s="29"/>
      <c r="D864" s="29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 spans="1:25" ht="18" customHeight="1">
      <c r="A865" s="29"/>
      <c r="B865" s="29"/>
      <c r="C865" s="29"/>
      <c r="D865" s="29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 spans="1:25" ht="18" customHeight="1">
      <c r="A866" s="29"/>
      <c r="B866" s="29"/>
      <c r="C866" s="29"/>
      <c r="D866" s="29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 spans="1:25" ht="18" customHeight="1">
      <c r="A867" s="29"/>
      <c r="B867" s="29"/>
      <c r="C867" s="29"/>
      <c r="D867" s="29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 spans="1:25" ht="18" customHeight="1">
      <c r="A868" s="29"/>
      <c r="B868" s="29"/>
      <c r="C868" s="29"/>
      <c r="D868" s="29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 spans="1:25" ht="18" customHeight="1">
      <c r="A869" s="29"/>
      <c r="B869" s="29"/>
      <c r="C869" s="29"/>
      <c r="D869" s="29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 spans="1:25" ht="18" customHeight="1">
      <c r="A870" s="29"/>
      <c r="B870" s="29"/>
      <c r="C870" s="29"/>
      <c r="D870" s="29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 spans="1:25" ht="18" customHeight="1">
      <c r="A871" s="29"/>
      <c r="B871" s="29"/>
      <c r="C871" s="29"/>
      <c r="D871" s="29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 spans="1:25" ht="18" customHeight="1">
      <c r="A872" s="29"/>
      <c r="B872" s="29"/>
      <c r="C872" s="29"/>
      <c r="D872" s="29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 spans="1:25" ht="18" customHeight="1">
      <c r="A873" s="29"/>
      <c r="B873" s="29"/>
      <c r="C873" s="29"/>
      <c r="D873" s="29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 spans="1:25" ht="18" customHeight="1">
      <c r="A874" s="29"/>
      <c r="B874" s="29"/>
      <c r="C874" s="29"/>
      <c r="D874" s="29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 spans="1:25" ht="18" customHeight="1">
      <c r="A875" s="29"/>
      <c r="B875" s="29"/>
      <c r="C875" s="29"/>
      <c r="D875" s="29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 spans="1:25" ht="18" customHeight="1">
      <c r="A876" s="29"/>
      <c r="B876" s="29"/>
      <c r="C876" s="29"/>
      <c r="D876" s="29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 spans="1:25" ht="18" customHeight="1">
      <c r="A877" s="29"/>
      <c r="B877" s="29"/>
      <c r="C877" s="29"/>
      <c r="D877" s="29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 spans="1:25" ht="18" customHeight="1">
      <c r="A878" s="29"/>
      <c r="B878" s="29"/>
      <c r="C878" s="29"/>
      <c r="D878" s="29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 spans="1:25" ht="18" customHeight="1">
      <c r="A879" s="29"/>
      <c r="B879" s="29"/>
      <c r="C879" s="29"/>
      <c r="D879" s="29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 spans="1:25" ht="18" customHeight="1">
      <c r="A880" s="29"/>
      <c r="B880" s="29"/>
      <c r="C880" s="29"/>
      <c r="D880" s="29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 spans="1:25" ht="18" customHeight="1">
      <c r="A881" s="29"/>
      <c r="B881" s="29"/>
      <c r="C881" s="29"/>
      <c r="D881" s="29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 spans="1:25" ht="18" customHeight="1">
      <c r="A882" s="29"/>
      <c r="B882" s="29"/>
      <c r="C882" s="29"/>
      <c r="D882" s="29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 spans="1:25" ht="18" customHeight="1">
      <c r="A883" s="29"/>
      <c r="B883" s="29"/>
      <c r="C883" s="29"/>
      <c r="D883" s="29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 spans="1:25" ht="18" customHeight="1">
      <c r="A884" s="29"/>
      <c r="B884" s="29"/>
      <c r="C884" s="29"/>
      <c r="D884" s="29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 spans="1:25" ht="18" customHeight="1">
      <c r="A885" s="29"/>
      <c r="B885" s="29"/>
      <c r="C885" s="29"/>
      <c r="D885" s="29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 spans="1:25" ht="18" customHeight="1">
      <c r="A886" s="29"/>
      <c r="B886" s="29"/>
      <c r="C886" s="29"/>
      <c r="D886" s="29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 spans="1:25" ht="18" customHeight="1">
      <c r="A887" s="29"/>
      <c r="B887" s="29"/>
      <c r="C887" s="29"/>
      <c r="D887" s="29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 spans="1:25" ht="18" customHeight="1">
      <c r="A888" s="29"/>
      <c r="B888" s="29"/>
      <c r="C888" s="29"/>
      <c r="D888" s="29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 spans="1:25" ht="18" customHeight="1">
      <c r="A889" s="29"/>
      <c r="B889" s="29"/>
      <c r="C889" s="29"/>
      <c r="D889" s="29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 spans="1:25" ht="18" customHeight="1">
      <c r="A890" s="29"/>
      <c r="B890" s="29"/>
      <c r="C890" s="29"/>
      <c r="D890" s="29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 spans="1:25" ht="18" customHeight="1">
      <c r="A891" s="29"/>
      <c r="B891" s="29"/>
      <c r="C891" s="29"/>
      <c r="D891" s="29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 spans="1:25" ht="18" customHeight="1">
      <c r="A892" s="29"/>
      <c r="B892" s="29"/>
      <c r="C892" s="29"/>
      <c r="D892" s="29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 spans="1:25" ht="18" customHeight="1">
      <c r="A893" s="29"/>
      <c r="B893" s="29"/>
      <c r="C893" s="29"/>
      <c r="D893" s="29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 spans="1:25" ht="18" customHeight="1">
      <c r="A894" s="29"/>
      <c r="B894" s="29"/>
      <c r="C894" s="29"/>
      <c r="D894" s="29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 spans="1:25" ht="18" customHeight="1">
      <c r="A895" s="29"/>
      <c r="B895" s="29"/>
      <c r="C895" s="29"/>
      <c r="D895" s="29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 spans="1:25" ht="18" customHeight="1">
      <c r="A896" s="29"/>
      <c r="B896" s="29"/>
      <c r="C896" s="29"/>
      <c r="D896" s="29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 spans="1:25" ht="18" customHeight="1">
      <c r="A897" s="29"/>
      <c r="B897" s="29"/>
      <c r="C897" s="29"/>
      <c r="D897" s="29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 spans="1:25" ht="18" customHeight="1">
      <c r="A898" s="29"/>
      <c r="B898" s="29"/>
      <c r="C898" s="29"/>
      <c r="D898" s="29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 spans="1:25" ht="18" customHeight="1">
      <c r="A899" s="29"/>
      <c r="B899" s="29"/>
      <c r="C899" s="29"/>
      <c r="D899" s="29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 spans="1:25" ht="18" customHeight="1">
      <c r="A900" s="29"/>
      <c r="B900" s="29"/>
      <c r="C900" s="29"/>
      <c r="D900" s="29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 spans="1:25" ht="18" customHeight="1">
      <c r="A901" s="29"/>
      <c r="B901" s="29"/>
      <c r="C901" s="29"/>
      <c r="D901" s="29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 spans="1:25" ht="18" customHeight="1">
      <c r="A902" s="29"/>
      <c r="B902" s="29"/>
      <c r="C902" s="29"/>
      <c r="D902" s="29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 spans="1:25" ht="18" customHeight="1">
      <c r="A903" s="29"/>
      <c r="B903" s="29"/>
      <c r="C903" s="29"/>
      <c r="D903" s="29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 spans="1:25" ht="18" customHeight="1">
      <c r="A904" s="29"/>
      <c r="B904" s="29"/>
      <c r="C904" s="29"/>
      <c r="D904" s="29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 spans="1:25" ht="18" customHeight="1">
      <c r="A905" s="29"/>
      <c r="B905" s="29"/>
      <c r="C905" s="29"/>
      <c r="D905" s="29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 spans="1:25" ht="18" customHeight="1">
      <c r="A906" s="29"/>
      <c r="B906" s="29"/>
      <c r="C906" s="29"/>
      <c r="D906" s="29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 spans="1:25" ht="18" customHeight="1">
      <c r="A907" s="29"/>
      <c r="B907" s="29"/>
      <c r="C907" s="29"/>
      <c r="D907" s="29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 spans="1:25" ht="18" customHeight="1">
      <c r="A908" s="29"/>
      <c r="B908" s="29"/>
      <c r="C908" s="29"/>
      <c r="D908" s="29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 spans="1:25" ht="18" customHeight="1">
      <c r="A909" s="29"/>
      <c r="B909" s="29"/>
      <c r="C909" s="29"/>
      <c r="D909" s="29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 spans="1:25" ht="18" customHeight="1">
      <c r="A910" s="29"/>
      <c r="B910" s="29"/>
      <c r="C910" s="29"/>
      <c r="D910" s="29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 spans="1:25" ht="18" customHeight="1">
      <c r="A911" s="29"/>
      <c r="B911" s="29"/>
      <c r="C911" s="29"/>
      <c r="D911" s="29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 spans="1:25" ht="18" customHeight="1">
      <c r="A912" s="29"/>
      <c r="B912" s="29"/>
      <c r="C912" s="29"/>
      <c r="D912" s="29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 spans="1:25" ht="18" customHeight="1">
      <c r="A913" s="29"/>
      <c r="B913" s="29"/>
      <c r="C913" s="29"/>
      <c r="D913" s="29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 spans="1:25" ht="18" customHeight="1">
      <c r="A914" s="29"/>
      <c r="B914" s="29"/>
      <c r="C914" s="29"/>
      <c r="D914" s="29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 spans="1:25" ht="18" customHeight="1">
      <c r="A915" s="29"/>
      <c r="B915" s="29"/>
      <c r="C915" s="29"/>
      <c r="D915" s="29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 spans="1:25" ht="18" customHeight="1">
      <c r="A916" s="29"/>
      <c r="B916" s="29"/>
      <c r="C916" s="29"/>
      <c r="D916" s="29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 spans="1:25" ht="18" customHeight="1">
      <c r="A917" s="29"/>
      <c r="B917" s="29"/>
      <c r="C917" s="29"/>
      <c r="D917" s="29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 spans="1:25" ht="18" customHeight="1">
      <c r="A918" s="29"/>
      <c r="B918" s="29"/>
      <c r="C918" s="29"/>
      <c r="D918" s="29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 spans="1:25" ht="18" customHeight="1">
      <c r="A919" s="29"/>
      <c r="B919" s="29"/>
      <c r="C919" s="29"/>
      <c r="D919" s="29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 spans="1:25" ht="18" customHeight="1">
      <c r="A920" s="29"/>
      <c r="B920" s="29"/>
      <c r="C920" s="29"/>
      <c r="D920" s="29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 spans="1:25" ht="18" customHeight="1">
      <c r="A921" s="29"/>
      <c r="B921" s="29"/>
      <c r="C921" s="29"/>
      <c r="D921" s="29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 spans="1:25" ht="18" customHeight="1">
      <c r="A922" s="29"/>
      <c r="B922" s="29"/>
      <c r="C922" s="29"/>
      <c r="D922" s="29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 spans="1:25" ht="18" customHeight="1">
      <c r="A923" s="29"/>
      <c r="B923" s="29"/>
      <c r="C923" s="29"/>
      <c r="D923" s="29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 spans="1:25" ht="18" customHeight="1">
      <c r="A924" s="29"/>
      <c r="B924" s="29"/>
      <c r="C924" s="29"/>
      <c r="D924" s="29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 spans="1:25" ht="18" customHeight="1">
      <c r="A925" s="29"/>
      <c r="B925" s="29"/>
      <c r="C925" s="29"/>
      <c r="D925" s="29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 spans="1:25" ht="18" customHeight="1">
      <c r="A926" s="29"/>
      <c r="B926" s="29"/>
      <c r="C926" s="29"/>
      <c r="D926" s="29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 spans="1:25" ht="18" customHeight="1">
      <c r="A927" s="29"/>
      <c r="B927" s="29"/>
      <c r="C927" s="29"/>
      <c r="D927" s="29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 spans="1:25" ht="18" customHeight="1">
      <c r="A928" s="29"/>
      <c r="B928" s="29"/>
      <c r="C928" s="29"/>
      <c r="D928" s="29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 spans="1:25" ht="18" customHeight="1">
      <c r="A929" s="29"/>
      <c r="B929" s="29"/>
      <c r="C929" s="29"/>
      <c r="D929" s="29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 spans="1:25" ht="18" customHeight="1">
      <c r="A930" s="29"/>
      <c r="B930" s="29"/>
      <c r="C930" s="29"/>
      <c r="D930" s="29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 spans="1:25" ht="18" customHeight="1">
      <c r="A931" s="29"/>
      <c r="B931" s="29"/>
      <c r="C931" s="29"/>
      <c r="D931" s="29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 spans="1:25" ht="18" customHeight="1">
      <c r="A932" s="29"/>
      <c r="B932" s="29"/>
      <c r="C932" s="29"/>
      <c r="D932" s="29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 spans="1:25" ht="18" customHeight="1">
      <c r="A933" s="29"/>
      <c r="B933" s="29"/>
      <c r="C933" s="29"/>
      <c r="D933" s="29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 spans="1:25" ht="18" customHeight="1">
      <c r="A934" s="29"/>
      <c r="B934" s="29"/>
      <c r="C934" s="29"/>
      <c r="D934" s="29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 spans="1:25" ht="18" customHeight="1">
      <c r="A935" s="29"/>
      <c r="B935" s="29"/>
      <c r="C935" s="29"/>
      <c r="D935" s="29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 spans="1:25" ht="18" customHeight="1">
      <c r="A936" s="29"/>
      <c r="B936" s="29"/>
      <c r="C936" s="29"/>
      <c r="D936" s="29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 spans="1:25" ht="18" customHeight="1">
      <c r="A937" s="29"/>
      <c r="B937" s="29"/>
      <c r="C937" s="29"/>
      <c r="D937" s="29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 spans="1:25" ht="18" customHeight="1">
      <c r="A938" s="29"/>
      <c r="B938" s="29"/>
      <c r="C938" s="29"/>
      <c r="D938" s="29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 spans="1:25" ht="18" customHeight="1">
      <c r="A939" s="29"/>
      <c r="B939" s="29"/>
      <c r="C939" s="29"/>
      <c r="D939" s="29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 spans="1:25" ht="18" customHeight="1">
      <c r="A940" s="29"/>
      <c r="B940" s="29"/>
      <c r="C940" s="29"/>
      <c r="D940" s="29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 spans="1:25" ht="18" customHeight="1">
      <c r="A941" s="29"/>
      <c r="B941" s="29"/>
      <c r="C941" s="29"/>
      <c r="D941" s="29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 spans="1:25" ht="18" customHeight="1">
      <c r="A942" s="29"/>
      <c r="B942" s="29"/>
      <c r="C942" s="29"/>
      <c r="D942" s="29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 spans="1:25" ht="18" customHeight="1">
      <c r="A943" s="29"/>
      <c r="B943" s="29"/>
      <c r="C943" s="29"/>
      <c r="D943" s="29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 spans="1:25" ht="18" customHeight="1">
      <c r="A944" s="29"/>
      <c r="B944" s="29"/>
      <c r="C944" s="29"/>
      <c r="D944" s="29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 spans="1:25" ht="18" customHeight="1">
      <c r="A945" s="29"/>
      <c r="B945" s="29"/>
      <c r="C945" s="29"/>
      <c r="D945" s="29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 spans="1:25" ht="18" customHeight="1">
      <c r="A946" s="29"/>
      <c r="B946" s="29"/>
      <c r="C946" s="29"/>
      <c r="D946" s="29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 spans="1:25" ht="18" customHeight="1">
      <c r="A947" s="29"/>
      <c r="B947" s="29"/>
      <c r="C947" s="29"/>
      <c r="D947" s="29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 spans="1:25" ht="18" customHeight="1">
      <c r="A948" s="29"/>
      <c r="B948" s="29"/>
      <c r="C948" s="29"/>
      <c r="D948" s="29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 spans="1:25" ht="18" customHeight="1">
      <c r="A949" s="29"/>
      <c r="B949" s="29"/>
      <c r="C949" s="29"/>
      <c r="D949" s="29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 spans="1:25" ht="18" customHeight="1">
      <c r="A950" s="29"/>
      <c r="B950" s="29"/>
      <c r="C950" s="29"/>
      <c r="D950" s="29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 spans="1:25" ht="18" customHeight="1">
      <c r="A951" s="29"/>
      <c r="B951" s="29"/>
      <c r="C951" s="29"/>
      <c r="D951" s="29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 spans="1:25" ht="18" customHeight="1">
      <c r="A952" s="29"/>
      <c r="B952" s="29"/>
      <c r="C952" s="29"/>
      <c r="D952" s="29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 spans="1:25" ht="18" customHeight="1">
      <c r="A953" s="29"/>
      <c r="B953" s="29"/>
      <c r="C953" s="29"/>
      <c r="D953" s="29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 spans="1:25" ht="18" customHeight="1">
      <c r="A954" s="29"/>
      <c r="B954" s="29"/>
      <c r="C954" s="29"/>
      <c r="D954" s="29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 spans="1:25" ht="18" customHeight="1">
      <c r="A955" s="29"/>
      <c r="B955" s="29"/>
      <c r="C955" s="29"/>
      <c r="D955" s="29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 spans="1:25" ht="18" customHeight="1">
      <c r="A956" s="29"/>
      <c r="B956" s="29"/>
      <c r="C956" s="29"/>
      <c r="D956" s="29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 spans="1:25" ht="18" customHeight="1">
      <c r="A957" s="29"/>
      <c r="B957" s="29"/>
      <c r="C957" s="29"/>
      <c r="D957" s="29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 spans="1:25" ht="18" customHeight="1">
      <c r="A958" s="29"/>
      <c r="B958" s="29"/>
      <c r="C958" s="29"/>
      <c r="D958" s="29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 spans="1:25" ht="18" customHeight="1">
      <c r="A959" s="29"/>
      <c r="B959" s="29"/>
      <c r="C959" s="29"/>
      <c r="D959" s="29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 spans="1:25" ht="18" customHeight="1">
      <c r="A960" s="29"/>
      <c r="B960" s="29"/>
      <c r="C960" s="29"/>
      <c r="D960" s="29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 spans="1:25" ht="18" customHeight="1">
      <c r="A961" s="29"/>
      <c r="B961" s="29"/>
      <c r="C961" s="29"/>
      <c r="D961" s="29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 spans="1:25" ht="18" customHeight="1">
      <c r="A962" s="29"/>
      <c r="B962" s="29"/>
      <c r="C962" s="29"/>
      <c r="D962" s="29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 spans="1:25" ht="18" customHeight="1">
      <c r="A963" s="29"/>
      <c r="B963" s="29"/>
      <c r="C963" s="29"/>
      <c r="D963" s="29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 spans="1:25" ht="18" customHeight="1">
      <c r="A964" s="29"/>
      <c r="B964" s="29"/>
      <c r="C964" s="29"/>
      <c r="D964" s="29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 spans="1:25" ht="18" customHeight="1">
      <c r="A965" s="29"/>
      <c r="B965" s="29"/>
      <c r="C965" s="29"/>
      <c r="D965" s="29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 spans="1:25" ht="18" customHeight="1">
      <c r="A966" s="29"/>
      <c r="B966" s="29"/>
      <c r="C966" s="29"/>
      <c r="D966" s="29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 spans="1:25" ht="18" customHeight="1">
      <c r="A967" s="29"/>
      <c r="B967" s="29"/>
      <c r="C967" s="29"/>
      <c r="D967" s="29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 spans="1:25" ht="18" customHeight="1">
      <c r="A968" s="29"/>
      <c r="B968" s="29"/>
      <c r="C968" s="29"/>
      <c r="D968" s="29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 spans="1:25" ht="18" customHeight="1">
      <c r="A969" s="29"/>
      <c r="B969" s="29"/>
      <c r="C969" s="29"/>
      <c r="D969" s="29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 spans="1:25" ht="18" customHeight="1">
      <c r="A970" s="29"/>
      <c r="B970" s="29"/>
      <c r="C970" s="29"/>
      <c r="D970" s="29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 spans="1:25" ht="18" customHeight="1">
      <c r="A971" s="29"/>
      <c r="B971" s="29"/>
      <c r="C971" s="29"/>
      <c r="D971" s="29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 spans="1:25" ht="18" customHeight="1">
      <c r="A972" s="29"/>
      <c r="B972" s="29"/>
      <c r="C972" s="29"/>
      <c r="D972" s="29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 spans="1:25" ht="18" customHeight="1">
      <c r="A973" s="29"/>
      <c r="B973" s="29"/>
      <c r="C973" s="29"/>
      <c r="D973" s="29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 spans="1:25" ht="18" customHeight="1">
      <c r="A974" s="29"/>
      <c r="B974" s="29"/>
      <c r="C974" s="29"/>
      <c r="D974" s="29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 spans="1:25" ht="18" customHeight="1">
      <c r="A975" s="29"/>
      <c r="B975" s="29"/>
      <c r="C975" s="29"/>
      <c r="D975" s="29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 spans="1:25" ht="18" customHeight="1">
      <c r="A976" s="29"/>
      <c r="B976" s="29"/>
      <c r="C976" s="29"/>
      <c r="D976" s="29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 spans="1:25" ht="18" customHeight="1">
      <c r="A977" s="29"/>
      <c r="B977" s="29"/>
      <c r="C977" s="29"/>
      <c r="D977" s="29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 spans="1:25" ht="18" customHeight="1">
      <c r="A978" s="29"/>
      <c r="B978" s="29"/>
      <c r="C978" s="29"/>
      <c r="D978" s="29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 spans="1:25" ht="18" customHeight="1">
      <c r="A979" s="29"/>
      <c r="B979" s="29"/>
      <c r="C979" s="29"/>
      <c r="D979" s="29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 spans="1:25" ht="18" customHeight="1">
      <c r="A980" s="29"/>
      <c r="B980" s="29"/>
      <c r="C980" s="29"/>
      <c r="D980" s="29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 spans="1:25" ht="18" customHeight="1">
      <c r="A981" s="29"/>
      <c r="B981" s="29"/>
      <c r="C981" s="29"/>
      <c r="D981" s="29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 spans="1:25" ht="18" customHeight="1">
      <c r="A982" s="29"/>
      <c r="B982" s="29"/>
      <c r="C982" s="29"/>
      <c r="D982" s="29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 spans="1:25" ht="18" customHeight="1">
      <c r="A983" s="29"/>
      <c r="B983" s="29"/>
      <c r="C983" s="29"/>
      <c r="D983" s="29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 spans="1:25" ht="18" customHeight="1">
      <c r="A984" s="29"/>
      <c r="B984" s="29"/>
      <c r="C984" s="29"/>
      <c r="D984" s="29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 spans="1:25" ht="18" customHeight="1">
      <c r="A985" s="29"/>
      <c r="B985" s="29"/>
      <c r="C985" s="29"/>
      <c r="D985" s="29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 spans="1:25" ht="18" customHeight="1">
      <c r="A986" s="29"/>
      <c r="B986" s="29"/>
      <c r="C986" s="29"/>
      <c r="D986" s="29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 spans="1:25" ht="18" customHeight="1">
      <c r="A987" s="29"/>
      <c r="B987" s="29"/>
      <c r="C987" s="29"/>
      <c r="D987" s="29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 spans="1:25" ht="18" customHeight="1">
      <c r="A988" s="29"/>
      <c r="B988" s="29"/>
      <c r="C988" s="29"/>
      <c r="D988" s="29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 spans="1:25" ht="18" customHeight="1">
      <c r="A989" s="29"/>
      <c r="B989" s="29"/>
      <c r="C989" s="29"/>
      <c r="D989" s="29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 spans="1:25" ht="18" customHeight="1">
      <c r="A990" s="29"/>
      <c r="B990" s="29"/>
      <c r="C990" s="29"/>
      <c r="D990" s="29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 spans="1:25" ht="18" customHeight="1">
      <c r="A991" s="29"/>
      <c r="B991" s="29"/>
      <c r="C991" s="29"/>
      <c r="D991" s="29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 spans="1:25" ht="18" customHeight="1">
      <c r="A992" s="29"/>
      <c r="B992" s="29"/>
      <c r="C992" s="29"/>
      <c r="D992" s="29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 spans="1:25" ht="18" customHeight="1">
      <c r="A993" s="29"/>
      <c r="B993" s="29"/>
      <c r="C993" s="29"/>
      <c r="D993" s="29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 spans="1:25" ht="18" customHeight="1">
      <c r="A994" s="29"/>
      <c r="B994" s="29"/>
      <c r="C994" s="29"/>
      <c r="D994" s="29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 spans="1:25" ht="18" customHeight="1">
      <c r="A995" s="29"/>
      <c r="B995" s="29"/>
      <c r="C995" s="29"/>
      <c r="D995" s="29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 spans="1:25" ht="18" customHeight="1">
      <c r="A996" s="29"/>
      <c r="B996" s="29"/>
      <c r="C996" s="29"/>
      <c r="D996" s="29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 spans="1:25" ht="18" customHeight="1">
      <c r="A997" s="29"/>
      <c r="B997" s="29"/>
      <c r="C997" s="29"/>
      <c r="D997" s="29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 spans="1:25" ht="18" customHeight="1">
      <c r="A998" s="29"/>
      <c r="B998" s="29"/>
      <c r="C998" s="29"/>
      <c r="D998" s="29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 spans="1:25" ht="18" customHeight="1">
      <c r="A999" s="29"/>
      <c r="B999" s="29"/>
      <c r="C999" s="29"/>
      <c r="D999" s="29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</sheetData>
  <phoneticPr fontId="3"/>
  <pageMargins left="0.7" right="0.7" top="0.75" bottom="0.75" header="0" footer="0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C06E-61BD-C845-BFF6-86470E8E6484}">
  <dimension ref="A1:I1000"/>
  <sheetViews>
    <sheetView workbookViewId="0">
      <selection activeCell="A2" sqref="A2"/>
    </sheetView>
  </sheetViews>
  <sheetFormatPr baseColWidth="10" defaultColWidth="11.28515625" defaultRowHeight="15" customHeight="1"/>
  <cols>
    <col min="1" max="1" width="10.28515625" style="28" customWidth="1"/>
    <col min="2" max="4" width="6.42578125" style="28" customWidth="1"/>
    <col min="5" max="5" width="6.140625" style="28" customWidth="1"/>
    <col min="6" max="6" width="5.85546875" style="28" customWidth="1"/>
    <col min="7" max="7" width="7.5703125" style="28" customWidth="1"/>
    <col min="8" max="8" width="15" style="28" customWidth="1"/>
    <col min="9" max="9" width="12.42578125" style="28" bestFit="1" customWidth="1"/>
    <col min="10" max="25" width="9" style="28" customWidth="1"/>
    <col min="26" max="16384" width="11.28515625" style="28"/>
  </cols>
  <sheetData>
    <row r="1" spans="1:9" ht="19.5" customHeight="1">
      <c r="A1" s="30" t="s">
        <v>306</v>
      </c>
      <c r="B1" s="30" t="s">
        <v>253</v>
      </c>
      <c r="C1" s="30" t="s">
        <v>307</v>
      </c>
      <c r="D1" s="30" t="s">
        <v>308</v>
      </c>
      <c r="E1" s="30" t="s">
        <v>302</v>
      </c>
      <c r="F1" s="30" t="s">
        <v>303</v>
      </c>
      <c r="G1" s="30" t="s">
        <v>304</v>
      </c>
      <c r="H1" s="30" t="s">
        <v>309</v>
      </c>
      <c r="I1" s="31" t="s">
        <v>310</v>
      </c>
    </row>
    <row r="2" spans="1:9" ht="19.5" customHeight="1">
      <c r="A2" s="30">
        <v>1</v>
      </c>
      <c r="B2" s="30">
        <v>73</v>
      </c>
      <c r="C2" s="30">
        <v>145</v>
      </c>
      <c r="D2" s="30">
        <v>58</v>
      </c>
      <c r="E2" s="30">
        <v>38</v>
      </c>
      <c r="F2" s="30">
        <v>50</v>
      </c>
      <c r="G2" s="30">
        <v>17</v>
      </c>
      <c r="H2" s="30">
        <v>1</v>
      </c>
      <c r="I2" s="30">
        <v>1</v>
      </c>
    </row>
    <row r="3" spans="1:9" ht="19.5" customHeight="1">
      <c r="A3" s="30">
        <v>1</v>
      </c>
      <c r="B3" s="30">
        <v>66</v>
      </c>
      <c r="C3" s="30">
        <v>159</v>
      </c>
      <c r="D3" s="30">
        <v>63</v>
      </c>
      <c r="E3" s="30">
        <v>40</v>
      </c>
      <c r="F3" s="30">
        <v>45</v>
      </c>
      <c r="G3" s="30">
        <v>19</v>
      </c>
      <c r="H3" s="30">
        <v>1</v>
      </c>
      <c r="I3" s="30">
        <v>1</v>
      </c>
    </row>
    <row r="4" spans="1:9" ht="19.5" customHeight="1">
      <c r="A4" s="30">
        <v>1</v>
      </c>
      <c r="B4" s="30">
        <v>74</v>
      </c>
      <c r="C4" s="30">
        <v>130</v>
      </c>
      <c r="D4" s="30">
        <v>77</v>
      </c>
      <c r="E4" s="30">
        <v>44</v>
      </c>
      <c r="F4" s="30">
        <v>41</v>
      </c>
      <c r="G4" s="30">
        <v>26</v>
      </c>
      <c r="H4" s="30">
        <v>1</v>
      </c>
      <c r="I4" s="30">
        <v>1</v>
      </c>
    </row>
    <row r="5" spans="1:9" ht="19.5" customHeight="1">
      <c r="A5" s="30">
        <v>1</v>
      </c>
      <c r="B5" s="30">
        <v>62</v>
      </c>
      <c r="C5" s="30">
        <v>157</v>
      </c>
      <c r="D5" s="30">
        <v>61</v>
      </c>
      <c r="E5" s="30">
        <v>48</v>
      </c>
      <c r="F5" s="30">
        <v>47</v>
      </c>
      <c r="G5" s="30">
        <v>30</v>
      </c>
      <c r="H5" s="30">
        <v>1</v>
      </c>
      <c r="I5" s="30">
        <v>1</v>
      </c>
    </row>
    <row r="6" spans="1:9" ht="19.5" customHeight="1">
      <c r="A6" s="30">
        <v>0</v>
      </c>
      <c r="B6" s="30">
        <v>61</v>
      </c>
      <c r="C6" s="30">
        <v>165</v>
      </c>
      <c r="D6" s="30">
        <v>67</v>
      </c>
      <c r="E6" s="30">
        <v>52</v>
      </c>
      <c r="F6" s="30">
        <v>42</v>
      </c>
      <c r="G6" s="30">
        <v>24</v>
      </c>
      <c r="H6" s="30">
        <v>1</v>
      </c>
      <c r="I6" s="30">
        <v>1</v>
      </c>
    </row>
    <row r="7" spans="1:9" ht="19.5" customHeight="1">
      <c r="A7" s="30">
        <v>0</v>
      </c>
      <c r="B7" s="30">
        <v>64</v>
      </c>
      <c r="C7" s="30">
        <v>160</v>
      </c>
      <c r="D7" s="30">
        <v>45</v>
      </c>
      <c r="E7" s="30">
        <v>45</v>
      </c>
      <c r="F7" s="30">
        <v>50</v>
      </c>
      <c r="G7" s="30">
        <v>30</v>
      </c>
      <c r="H7" s="30">
        <v>0</v>
      </c>
      <c r="I7" s="30">
        <v>1</v>
      </c>
    </row>
    <row r="8" spans="1:9" ht="19.5" customHeight="1">
      <c r="A8" s="30">
        <v>0</v>
      </c>
      <c r="B8" s="30">
        <v>70</v>
      </c>
      <c r="C8" s="30">
        <v>155</v>
      </c>
      <c r="D8" s="30">
        <v>52</v>
      </c>
      <c r="E8" s="30">
        <v>47</v>
      </c>
      <c r="F8" s="30">
        <v>49</v>
      </c>
      <c r="G8" s="30">
        <v>30</v>
      </c>
      <c r="H8" s="30">
        <v>0</v>
      </c>
      <c r="I8" s="30">
        <v>1</v>
      </c>
    </row>
    <row r="9" spans="1:9" ht="19.5" customHeight="1">
      <c r="A9" s="30">
        <v>0</v>
      </c>
      <c r="B9" s="30">
        <v>71</v>
      </c>
      <c r="C9" s="30">
        <v>165</v>
      </c>
      <c r="D9" s="30">
        <v>52</v>
      </c>
      <c r="E9" s="30">
        <v>43</v>
      </c>
      <c r="F9" s="30">
        <v>48</v>
      </c>
      <c r="G9" s="30">
        <v>15</v>
      </c>
      <c r="H9" s="30">
        <v>0</v>
      </c>
      <c r="I9" s="30">
        <v>1</v>
      </c>
    </row>
    <row r="10" spans="1:9" ht="19.5" customHeight="1">
      <c r="A10" s="30">
        <v>0</v>
      </c>
      <c r="B10" s="30">
        <v>78</v>
      </c>
      <c r="C10" s="30">
        <v>157</v>
      </c>
      <c r="D10" s="30">
        <v>55</v>
      </c>
      <c r="E10" s="30">
        <v>52</v>
      </c>
      <c r="F10" s="30">
        <v>45</v>
      </c>
      <c r="G10" s="30">
        <v>30</v>
      </c>
      <c r="H10" s="30">
        <v>0</v>
      </c>
      <c r="I10" s="30">
        <v>1</v>
      </c>
    </row>
    <row r="11" spans="1:9" ht="19.5" customHeight="1">
      <c r="A11" s="30">
        <v>0</v>
      </c>
      <c r="B11" s="30">
        <v>50</v>
      </c>
      <c r="C11" s="30">
        <v>163</v>
      </c>
      <c r="D11" s="30">
        <v>70</v>
      </c>
      <c r="E11" s="30">
        <v>44</v>
      </c>
      <c r="F11" s="30">
        <v>50</v>
      </c>
      <c r="G11" s="30">
        <v>27</v>
      </c>
      <c r="H11" s="30">
        <v>0</v>
      </c>
      <c r="I11" s="30">
        <v>1</v>
      </c>
    </row>
    <row r="12" spans="1:9" ht="19.5" customHeight="1">
      <c r="A12" s="30">
        <v>1</v>
      </c>
      <c r="B12" s="30">
        <v>48</v>
      </c>
      <c r="C12" s="30">
        <v>153</v>
      </c>
      <c r="D12" s="30">
        <v>50</v>
      </c>
      <c r="E12" s="30">
        <v>56</v>
      </c>
      <c r="F12" s="30">
        <v>42</v>
      </c>
      <c r="G12" s="30">
        <v>24</v>
      </c>
      <c r="H12" s="30">
        <v>0</v>
      </c>
      <c r="I12" s="30">
        <v>1</v>
      </c>
    </row>
    <row r="13" spans="1:9" ht="19.5" customHeight="1">
      <c r="A13" s="30">
        <v>1</v>
      </c>
      <c r="B13" s="30">
        <v>65</v>
      </c>
      <c r="C13" s="30">
        <v>166</v>
      </c>
      <c r="D13" s="30">
        <v>66</v>
      </c>
      <c r="E13" s="30">
        <v>49</v>
      </c>
      <c r="F13" s="30">
        <v>49</v>
      </c>
      <c r="G13" s="30">
        <v>21</v>
      </c>
      <c r="H13" s="30">
        <v>0</v>
      </c>
      <c r="I13" s="30">
        <v>1</v>
      </c>
    </row>
    <row r="14" spans="1:9" ht="19.5" customHeight="1">
      <c r="A14" s="30">
        <v>1</v>
      </c>
      <c r="B14" s="30">
        <v>56</v>
      </c>
      <c r="C14" s="30">
        <v>177</v>
      </c>
      <c r="D14" s="30">
        <v>63</v>
      </c>
      <c r="E14" s="30">
        <v>46</v>
      </c>
      <c r="F14" s="30">
        <v>53</v>
      </c>
      <c r="G14" s="30">
        <v>14</v>
      </c>
      <c r="H14" s="30">
        <v>0</v>
      </c>
      <c r="I14" s="30">
        <v>1</v>
      </c>
    </row>
    <row r="15" spans="1:9" ht="19.5" customHeight="1">
      <c r="A15" s="30">
        <v>0</v>
      </c>
      <c r="B15" s="30">
        <v>54</v>
      </c>
      <c r="C15" s="30">
        <v>138</v>
      </c>
      <c r="D15" s="30">
        <v>56</v>
      </c>
      <c r="E15" s="30">
        <v>42</v>
      </c>
      <c r="F15" s="30">
        <v>52</v>
      </c>
      <c r="G15" s="30">
        <v>21</v>
      </c>
      <c r="H15" s="30">
        <v>0</v>
      </c>
      <c r="I15" s="30">
        <v>1</v>
      </c>
    </row>
    <row r="16" spans="1:9" ht="19.5" customHeight="1">
      <c r="A16" s="30">
        <v>1</v>
      </c>
      <c r="B16" s="30">
        <v>66</v>
      </c>
      <c r="C16" s="30">
        <v>172</v>
      </c>
      <c r="D16" s="30">
        <v>69</v>
      </c>
      <c r="E16" s="30">
        <v>44</v>
      </c>
      <c r="F16" s="30">
        <v>48</v>
      </c>
      <c r="G16" s="30">
        <v>30</v>
      </c>
      <c r="H16" s="30">
        <v>0</v>
      </c>
      <c r="I16" s="30">
        <v>1</v>
      </c>
    </row>
    <row r="17" spans="1:9" ht="19.5" customHeight="1">
      <c r="A17" s="30">
        <v>1</v>
      </c>
      <c r="B17" s="30">
        <v>58</v>
      </c>
      <c r="C17" s="30">
        <v>130</v>
      </c>
      <c r="D17" s="30">
        <v>59</v>
      </c>
      <c r="E17" s="30">
        <v>50</v>
      </c>
      <c r="F17" s="30">
        <v>50</v>
      </c>
      <c r="G17" s="30">
        <v>29</v>
      </c>
      <c r="H17" s="30">
        <v>0</v>
      </c>
      <c r="I17" s="30">
        <v>1</v>
      </c>
    </row>
    <row r="18" spans="1:9" ht="19.5" customHeight="1">
      <c r="A18" s="30">
        <v>1</v>
      </c>
      <c r="B18" s="30">
        <v>52</v>
      </c>
      <c r="C18" s="30">
        <v>171</v>
      </c>
      <c r="D18" s="30">
        <v>64</v>
      </c>
      <c r="E18" s="30">
        <v>52</v>
      </c>
      <c r="F18" s="30">
        <v>44</v>
      </c>
      <c r="G18" s="30">
        <v>26</v>
      </c>
      <c r="H18" s="30">
        <v>0</v>
      </c>
      <c r="I18" s="30">
        <v>1</v>
      </c>
    </row>
    <row r="19" spans="1:9" ht="19.5" customHeight="1">
      <c r="A19" s="30">
        <v>0</v>
      </c>
      <c r="B19" s="30">
        <v>61</v>
      </c>
      <c r="C19" s="30">
        <v>165</v>
      </c>
      <c r="D19" s="30">
        <v>70</v>
      </c>
      <c r="E19" s="30">
        <v>58</v>
      </c>
      <c r="F19" s="30">
        <v>41</v>
      </c>
      <c r="G19" s="30">
        <v>27</v>
      </c>
      <c r="H19" s="30">
        <v>0</v>
      </c>
      <c r="I19" s="30">
        <v>1</v>
      </c>
    </row>
    <row r="20" spans="1:9" ht="19.5" customHeight="1">
      <c r="A20" s="30">
        <v>0</v>
      </c>
      <c r="B20" s="30">
        <v>61</v>
      </c>
      <c r="C20" s="30">
        <v>156</v>
      </c>
      <c r="D20" s="30">
        <v>65</v>
      </c>
      <c r="E20" s="30">
        <v>46</v>
      </c>
      <c r="F20" s="30">
        <v>54</v>
      </c>
      <c r="G20" s="30">
        <v>26</v>
      </c>
      <c r="H20" s="30">
        <v>0</v>
      </c>
      <c r="I20" s="30">
        <v>1</v>
      </c>
    </row>
    <row r="21" spans="1:9" ht="19.5" customHeight="1">
      <c r="A21" s="30">
        <v>0</v>
      </c>
      <c r="B21" s="30">
        <v>66</v>
      </c>
      <c r="C21" s="30">
        <v>163</v>
      </c>
      <c r="D21" s="30">
        <v>51</v>
      </c>
      <c r="E21" s="30">
        <v>45</v>
      </c>
      <c r="F21" s="30">
        <v>52</v>
      </c>
      <c r="G21" s="30">
        <v>23</v>
      </c>
      <c r="H21" s="30">
        <v>0</v>
      </c>
      <c r="I21" s="30">
        <v>1</v>
      </c>
    </row>
    <row r="22" spans="1:9" ht="19.5" customHeight="1">
      <c r="A22" s="30">
        <v>1</v>
      </c>
      <c r="B22" s="30">
        <v>63</v>
      </c>
      <c r="C22" s="30">
        <v>153</v>
      </c>
      <c r="D22" s="30">
        <v>67</v>
      </c>
      <c r="E22" s="30">
        <v>45</v>
      </c>
      <c r="F22" s="30">
        <v>43</v>
      </c>
      <c r="G22" s="30">
        <v>21</v>
      </c>
      <c r="H22" s="30">
        <v>0</v>
      </c>
      <c r="I22" s="30">
        <v>1</v>
      </c>
    </row>
    <row r="23" spans="1:9" ht="19.5" customHeight="1">
      <c r="A23" s="30">
        <v>0</v>
      </c>
      <c r="B23" s="30">
        <v>68</v>
      </c>
      <c r="C23" s="30">
        <v>132</v>
      </c>
      <c r="D23" s="30">
        <v>64</v>
      </c>
      <c r="E23" s="30">
        <v>56</v>
      </c>
      <c r="F23" s="30">
        <v>46</v>
      </c>
      <c r="G23" s="30">
        <v>22</v>
      </c>
      <c r="H23" s="30">
        <v>0</v>
      </c>
      <c r="I23" s="30">
        <v>1</v>
      </c>
    </row>
    <row r="24" spans="1:9" ht="19.5" customHeight="1">
      <c r="A24" s="30">
        <v>0</v>
      </c>
      <c r="B24" s="30">
        <v>65</v>
      </c>
      <c r="C24" s="30">
        <v>147</v>
      </c>
      <c r="D24" s="30">
        <v>64</v>
      </c>
      <c r="E24" s="30">
        <v>47</v>
      </c>
      <c r="F24" s="30">
        <v>52</v>
      </c>
      <c r="G24" s="30">
        <v>30</v>
      </c>
      <c r="H24" s="30">
        <v>0</v>
      </c>
      <c r="I24" s="30">
        <v>1</v>
      </c>
    </row>
    <row r="25" spans="1:9" ht="19.5" customHeight="1">
      <c r="A25" s="30">
        <v>1</v>
      </c>
      <c r="B25" s="30">
        <v>64</v>
      </c>
      <c r="C25" s="30">
        <v>184</v>
      </c>
      <c r="D25" s="30">
        <v>66</v>
      </c>
      <c r="E25" s="30">
        <v>46</v>
      </c>
      <c r="F25" s="30">
        <v>52</v>
      </c>
      <c r="G25" s="30">
        <v>13</v>
      </c>
      <c r="H25" s="30">
        <v>0</v>
      </c>
      <c r="I25" s="30">
        <v>1</v>
      </c>
    </row>
    <row r="26" spans="1:9" ht="19.5" customHeight="1">
      <c r="A26" s="30">
        <v>1</v>
      </c>
      <c r="B26" s="30">
        <v>66</v>
      </c>
      <c r="C26" s="30">
        <v>170</v>
      </c>
      <c r="D26" s="30">
        <v>62</v>
      </c>
      <c r="E26" s="30">
        <v>47</v>
      </c>
      <c r="F26" s="30">
        <v>48</v>
      </c>
      <c r="G26" s="30">
        <v>23</v>
      </c>
      <c r="H26" s="30">
        <v>0</v>
      </c>
      <c r="I26" s="30">
        <v>1</v>
      </c>
    </row>
    <row r="27" spans="1:9" ht="19.5" customHeight="1">
      <c r="A27" s="30">
        <v>1</v>
      </c>
      <c r="B27" s="30">
        <v>71</v>
      </c>
      <c r="C27" s="30">
        <v>153</v>
      </c>
      <c r="D27" s="30">
        <v>69</v>
      </c>
      <c r="E27" s="30">
        <v>56</v>
      </c>
      <c r="F27" s="30">
        <v>49</v>
      </c>
      <c r="G27" s="30">
        <v>30</v>
      </c>
      <c r="H27" s="30">
        <v>0</v>
      </c>
      <c r="I27" s="30">
        <v>1</v>
      </c>
    </row>
    <row r="28" spans="1:9" ht="19.5" customHeight="1">
      <c r="A28" s="30">
        <v>1</v>
      </c>
      <c r="B28" s="30">
        <v>68</v>
      </c>
      <c r="C28" s="30">
        <v>167</v>
      </c>
      <c r="D28" s="30">
        <v>58</v>
      </c>
      <c r="E28" s="30">
        <v>54</v>
      </c>
      <c r="F28" s="30">
        <v>33</v>
      </c>
      <c r="G28" s="30">
        <v>25</v>
      </c>
      <c r="H28" s="30">
        <v>0</v>
      </c>
      <c r="I28" s="30">
        <v>1</v>
      </c>
    </row>
    <row r="29" spans="1:9" ht="19.5" customHeight="1">
      <c r="A29" s="30">
        <v>1</v>
      </c>
      <c r="B29" s="30">
        <v>44</v>
      </c>
      <c r="C29" s="30">
        <v>177</v>
      </c>
      <c r="D29" s="30">
        <v>60</v>
      </c>
      <c r="E29" s="30">
        <v>52</v>
      </c>
      <c r="F29" s="30">
        <v>42</v>
      </c>
      <c r="G29" s="30">
        <v>23</v>
      </c>
      <c r="H29" s="30">
        <v>0</v>
      </c>
      <c r="I29" s="30">
        <v>1</v>
      </c>
    </row>
    <row r="30" spans="1:9" ht="19.5" customHeight="1">
      <c r="A30" s="30">
        <v>0</v>
      </c>
      <c r="B30" s="30">
        <v>51</v>
      </c>
      <c r="C30" s="30">
        <v>177</v>
      </c>
      <c r="D30" s="30">
        <v>56</v>
      </c>
      <c r="E30" s="30">
        <v>46</v>
      </c>
      <c r="F30" s="30">
        <v>48</v>
      </c>
      <c r="G30" s="30">
        <v>9</v>
      </c>
      <c r="H30" s="30">
        <v>0</v>
      </c>
      <c r="I30" s="30">
        <v>1</v>
      </c>
    </row>
    <row r="31" spans="1:9" ht="19.5" customHeight="1">
      <c r="A31" s="30">
        <v>1</v>
      </c>
      <c r="B31" s="30">
        <v>77</v>
      </c>
      <c r="C31" s="30">
        <v>141</v>
      </c>
      <c r="D31" s="30">
        <v>48</v>
      </c>
      <c r="E31" s="30">
        <v>48</v>
      </c>
      <c r="F31" s="30">
        <v>49</v>
      </c>
      <c r="G31" s="30">
        <v>24</v>
      </c>
      <c r="H31" s="30">
        <v>0</v>
      </c>
      <c r="I31" s="30">
        <v>1</v>
      </c>
    </row>
    <row r="32" spans="1:9" ht="19.5" customHeight="1">
      <c r="A32" s="30">
        <v>0</v>
      </c>
      <c r="B32" s="30">
        <v>54</v>
      </c>
      <c r="C32" s="30">
        <v>172</v>
      </c>
      <c r="D32" s="30">
        <v>66</v>
      </c>
      <c r="E32" s="30">
        <v>58</v>
      </c>
      <c r="F32" s="30">
        <v>49</v>
      </c>
      <c r="G32" s="30">
        <v>30</v>
      </c>
      <c r="H32" s="30">
        <v>0</v>
      </c>
      <c r="I32" s="30">
        <v>1</v>
      </c>
    </row>
    <row r="33" spans="1:9" ht="19.5" customHeight="1">
      <c r="A33" s="30">
        <v>0</v>
      </c>
      <c r="B33" s="30">
        <v>56</v>
      </c>
      <c r="C33" s="30">
        <v>165</v>
      </c>
      <c r="D33" s="30">
        <v>73</v>
      </c>
      <c r="E33" s="30">
        <v>46</v>
      </c>
      <c r="F33" s="30">
        <v>40</v>
      </c>
      <c r="G33" s="30">
        <v>21</v>
      </c>
      <c r="H33" s="30">
        <v>0</v>
      </c>
      <c r="I33" s="30">
        <v>1</v>
      </c>
    </row>
    <row r="34" spans="1:9" ht="19.5" customHeight="1">
      <c r="A34" s="30">
        <v>1</v>
      </c>
      <c r="B34" s="30">
        <v>72</v>
      </c>
      <c r="C34" s="30">
        <v>174</v>
      </c>
      <c r="D34" s="30">
        <v>52</v>
      </c>
      <c r="E34" s="30">
        <v>46</v>
      </c>
      <c r="F34" s="30">
        <v>42</v>
      </c>
      <c r="G34" s="30">
        <v>25</v>
      </c>
      <c r="H34" s="30">
        <v>0</v>
      </c>
      <c r="I34" s="30">
        <v>1</v>
      </c>
    </row>
    <row r="35" spans="1:9" ht="19.5" customHeight="1">
      <c r="A35" s="30">
        <v>0</v>
      </c>
      <c r="B35" s="30">
        <v>73</v>
      </c>
      <c r="C35" s="30">
        <v>150</v>
      </c>
      <c r="D35" s="30">
        <v>55</v>
      </c>
      <c r="E35" s="30">
        <v>52</v>
      </c>
      <c r="F35" s="30">
        <v>39</v>
      </c>
      <c r="G35" s="30">
        <v>30</v>
      </c>
      <c r="H35" s="30">
        <v>0</v>
      </c>
      <c r="I35" s="30">
        <v>1</v>
      </c>
    </row>
    <row r="36" spans="1:9" ht="19.5" customHeight="1">
      <c r="A36" s="30">
        <v>1</v>
      </c>
      <c r="B36" s="30">
        <v>66</v>
      </c>
      <c r="C36" s="30">
        <v>176</v>
      </c>
      <c r="D36" s="30">
        <v>60</v>
      </c>
      <c r="E36" s="30">
        <v>55</v>
      </c>
      <c r="F36" s="30">
        <v>43</v>
      </c>
      <c r="G36" s="30">
        <v>22</v>
      </c>
      <c r="H36" s="30">
        <v>0</v>
      </c>
      <c r="I36" s="30">
        <v>1</v>
      </c>
    </row>
    <row r="37" spans="1:9" ht="19.5" customHeight="1">
      <c r="A37" s="30">
        <v>1</v>
      </c>
      <c r="B37" s="30">
        <v>75</v>
      </c>
      <c r="C37" s="30">
        <v>172</v>
      </c>
      <c r="D37" s="30">
        <v>45</v>
      </c>
      <c r="E37" s="30">
        <v>47</v>
      </c>
      <c r="F37" s="30">
        <v>46</v>
      </c>
      <c r="G37" s="30">
        <v>20</v>
      </c>
      <c r="H37" s="30">
        <v>0</v>
      </c>
      <c r="I37" s="30">
        <v>1</v>
      </c>
    </row>
    <row r="38" spans="1:9" ht="19.5" customHeight="1">
      <c r="A38" s="30">
        <v>1</v>
      </c>
      <c r="B38" s="30">
        <v>64</v>
      </c>
      <c r="C38" s="30">
        <v>155</v>
      </c>
      <c r="D38" s="30">
        <v>64</v>
      </c>
      <c r="E38" s="30">
        <v>41</v>
      </c>
      <c r="F38" s="30">
        <v>46</v>
      </c>
      <c r="G38" s="30">
        <v>28</v>
      </c>
      <c r="H38" s="30">
        <v>0</v>
      </c>
      <c r="I38" s="30">
        <v>1</v>
      </c>
    </row>
    <row r="39" spans="1:9" ht="19.5" customHeight="1">
      <c r="A39" s="30">
        <v>1</v>
      </c>
      <c r="B39" s="30">
        <v>65</v>
      </c>
      <c r="C39" s="30">
        <v>152</v>
      </c>
      <c r="D39" s="30">
        <v>65</v>
      </c>
      <c r="E39" s="30">
        <v>62</v>
      </c>
      <c r="F39" s="30">
        <v>35</v>
      </c>
      <c r="G39" s="30">
        <v>21</v>
      </c>
      <c r="H39" s="30">
        <v>0</v>
      </c>
      <c r="I39" s="30">
        <v>1</v>
      </c>
    </row>
    <row r="40" spans="1:9" ht="19.5" customHeight="1">
      <c r="A40" s="30">
        <v>1</v>
      </c>
      <c r="B40" s="30">
        <v>59</v>
      </c>
      <c r="C40" s="30">
        <v>155</v>
      </c>
      <c r="D40" s="30">
        <v>37</v>
      </c>
      <c r="E40" s="30">
        <v>50</v>
      </c>
      <c r="F40" s="30">
        <v>41</v>
      </c>
      <c r="G40" s="30">
        <v>15</v>
      </c>
      <c r="H40" s="30">
        <v>0</v>
      </c>
      <c r="I40" s="30">
        <v>1</v>
      </c>
    </row>
    <row r="41" spans="1:9" ht="19.5" customHeight="1">
      <c r="A41" s="30">
        <v>0</v>
      </c>
      <c r="B41" s="30">
        <v>80</v>
      </c>
      <c r="C41" s="30">
        <v>146</v>
      </c>
      <c r="D41" s="30">
        <v>59</v>
      </c>
      <c r="E41" s="30">
        <v>44</v>
      </c>
      <c r="F41" s="30">
        <v>44</v>
      </c>
      <c r="G41" s="30">
        <v>28</v>
      </c>
      <c r="H41" s="30">
        <v>0</v>
      </c>
      <c r="I41" s="30">
        <v>1</v>
      </c>
    </row>
    <row r="42" spans="1:9" ht="19.5" customHeight="1">
      <c r="A42" s="30">
        <v>1</v>
      </c>
      <c r="B42" s="30">
        <v>79</v>
      </c>
      <c r="C42" s="30">
        <v>168</v>
      </c>
      <c r="D42" s="30">
        <v>47</v>
      </c>
      <c r="E42" s="30">
        <v>46</v>
      </c>
      <c r="F42" s="30">
        <v>46</v>
      </c>
      <c r="G42" s="30">
        <v>30</v>
      </c>
      <c r="H42" s="30">
        <v>0</v>
      </c>
      <c r="I42" s="30">
        <v>1</v>
      </c>
    </row>
    <row r="43" spans="1:9" ht="19.5" customHeight="1">
      <c r="A43" s="30">
        <v>1</v>
      </c>
      <c r="B43" s="30">
        <v>67</v>
      </c>
      <c r="C43" s="30">
        <v>154</v>
      </c>
      <c r="D43" s="30">
        <v>57</v>
      </c>
      <c r="E43" s="30">
        <v>49</v>
      </c>
      <c r="F43" s="30">
        <v>44</v>
      </c>
      <c r="G43" s="30">
        <v>29</v>
      </c>
      <c r="H43" s="30">
        <v>0</v>
      </c>
      <c r="I43" s="30">
        <v>1</v>
      </c>
    </row>
    <row r="44" spans="1:9" ht="19.5" customHeight="1">
      <c r="A44" s="30">
        <v>1</v>
      </c>
      <c r="B44" s="30">
        <v>65</v>
      </c>
      <c r="C44" s="30">
        <v>173</v>
      </c>
      <c r="D44" s="30">
        <v>44</v>
      </c>
      <c r="E44" s="30">
        <v>50</v>
      </c>
      <c r="F44" s="30">
        <v>47</v>
      </c>
      <c r="G44" s="30">
        <v>15</v>
      </c>
      <c r="H44" s="30">
        <v>0</v>
      </c>
      <c r="I44" s="30">
        <v>1</v>
      </c>
    </row>
    <row r="45" spans="1:9" ht="19.5" customHeight="1">
      <c r="A45" s="30">
        <v>0</v>
      </c>
      <c r="B45" s="30">
        <v>67</v>
      </c>
      <c r="C45" s="30">
        <v>152</v>
      </c>
      <c r="D45" s="30">
        <v>47</v>
      </c>
      <c r="E45" s="30">
        <v>48</v>
      </c>
      <c r="F45" s="30">
        <v>51</v>
      </c>
      <c r="G45" s="30">
        <v>26</v>
      </c>
      <c r="H45" s="30">
        <v>0</v>
      </c>
      <c r="I45" s="30">
        <v>1</v>
      </c>
    </row>
    <row r="46" spans="1:9" ht="19.5" customHeight="1">
      <c r="A46" s="30">
        <v>1</v>
      </c>
      <c r="B46" s="30">
        <v>64</v>
      </c>
      <c r="C46" s="30">
        <v>147</v>
      </c>
      <c r="D46" s="30">
        <v>59</v>
      </c>
      <c r="E46" s="30">
        <v>44</v>
      </c>
      <c r="F46" s="30">
        <v>56</v>
      </c>
      <c r="G46" s="30">
        <v>30</v>
      </c>
      <c r="H46" s="30">
        <v>0</v>
      </c>
      <c r="I46" s="30">
        <v>1</v>
      </c>
    </row>
    <row r="47" spans="1:9" ht="19.5" customHeight="1">
      <c r="A47" s="30">
        <v>0</v>
      </c>
      <c r="B47" s="30">
        <v>62</v>
      </c>
      <c r="C47" s="30">
        <v>153</v>
      </c>
      <c r="D47" s="30">
        <v>60</v>
      </c>
      <c r="E47" s="30">
        <v>42</v>
      </c>
      <c r="F47" s="30">
        <v>41</v>
      </c>
      <c r="G47" s="30">
        <v>30</v>
      </c>
      <c r="H47" s="30">
        <v>0</v>
      </c>
      <c r="I47" s="30">
        <v>1</v>
      </c>
    </row>
    <row r="48" spans="1:9" ht="19.5" customHeight="1">
      <c r="A48" s="30">
        <v>1</v>
      </c>
      <c r="B48" s="30">
        <v>69</v>
      </c>
      <c r="C48" s="30">
        <v>161</v>
      </c>
      <c r="D48" s="30">
        <v>67</v>
      </c>
      <c r="E48" s="30">
        <v>40</v>
      </c>
      <c r="F48" s="30">
        <v>40</v>
      </c>
      <c r="G48" s="30">
        <v>18</v>
      </c>
      <c r="H48" s="30">
        <v>0</v>
      </c>
      <c r="I48" s="30">
        <v>1</v>
      </c>
    </row>
    <row r="49" spans="1:9" ht="19.5" customHeight="1">
      <c r="A49" s="30">
        <v>1</v>
      </c>
      <c r="B49" s="30">
        <v>72</v>
      </c>
      <c r="C49" s="30">
        <v>146</v>
      </c>
      <c r="D49" s="30">
        <v>62</v>
      </c>
      <c r="E49" s="30">
        <v>46</v>
      </c>
      <c r="F49" s="30">
        <v>48</v>
      </c>
      <c r="G49" s="30">
        <v>30</v>
      </c>
      <c r="H49" s="30">
        <v>0</v>
      </c>
      <c r="I49" s="30">
        <v>1</v>
      </c>
    </row>
    <row r="50" spans="1:9" ht="19.5" customHeight="1">
      <c r="A50" s="30">
        <v>0</v>
      </c>
      <c r="B50" s="30">
        <v>92</v>
      </c>
      <c r="C50" s="30">
        <v>163</v>
      </c>
      <c r="D50" s="30">
        <v>56</v>
      </c>
      <c r="E50" s="30">
        <v>47</v>
      </c>
      <c r="F50" s="30">
        <v>54</v>
      </c>
      <c r="G50" s="30">
        <v>25</v>
      </c>
      <c r="H50" s="30">
        <v>0</v>
      </c>
      <c r="I50" s="30">
        <v>1</v>
      </c>
    </row>
    <row r="51" spans="1:9" ht="19.5" customHeight="1">
      <c r="A51" s="30">
        <v>1</v>
      </c>
      <c r="B51" s="30">
        <v>74</v>
      </c>
      <c r="C51" s="30">
        <v>161</v>
      </c>
      <c r="D51" s="30">
        <v>60</v>
      </c>
      <c r="E51" s="30">
        <v>49</v>
      </c>
      <c r="F51" s="30">
        <v>45</v>
      </c>
      <c r="G51" s="30">
        <v>23</v>
      </c>
      <c r="H51" s="30">
        <v>0</v>
      </c>
      <c r="I51" s="30">
        <v>1</v>
      </c>
    </row>
    <row r="52" spans="1:9" ht="19.5" customHeight="1">
      <c r="A52" s="30">
        <v>1</v>
      </c>
      <c r="B52" s="30">
        <v>55</v>
      </c>
      <c r="C52" s="30">
        <v>162</v>
      </c>
      <c r="D52" s="30">
        <v>68</v>
      </c>
      <c r="E52" s="30">
        <v>42</v>
      </c>
      <c r="F52" s="30">
        <v>49</v>
      </c>
      <c r="G52" s="30">
        <v>18</v>
      </c>
      <c r="H52" s="30">
        <v>0</v>
      </c>
      <c r="I52" s="30">
        <v>1</v>
      </c>
    </row>
    <row r="53" spans="1:9" ht="19.5" customHeight="1">
      <c r="A53" s="30">
        <v>1</v>
      </c>
      <c r="B53" s="30">
        <v>59</v>
      </c>
      <c r="C53" s="30">
        <v>163</v>
      </c>
      <c r="D53" s="30">
        <v>50</v>
      </c>
      <c r="E53" s="30">
        <v>44</v>
      </c>
      <c r="F53" s="30">
        <v>46</v>
      </c>
      <c r="G53" s="30">
        <v>20</v>
      </c>
      <c r="H53" s="30">
        <v>0</v>
      </c>
      <c r="I53" s="30">
        <v>1</v>
      </c>
    </row>
    <row r="54" spans="1:9" ht="19.5" customHeight="1">
      <c r="A54" s="30">
        <v>0</v>
      </c>
      <c r="B54" s="30">
        <v>57</v>
      </c>
      <c r="C54" s="30">
        <v>162</v>
      </c>
      <c r="D54" s="30">
        <v>57</v>
      </c>
      <c r="E54" s="30">
        <v>47</v>
      </c>
      <c r="F54" s="30">
        <v>46</v>
      </c>
      <c r="G54" s="30">
        <v>17</v>
      </c>
      <c r="H54" s="30">
        <v>0</v>
      </c>
      <c r="I54" s="30">
        <v>1</v>
      </c>
    </row>
    <row r="55" spans="1:9" ht="19.5" customHeight="1">
      <c r="A55" s="30">
        <v>1</v>
      </c>
      <c r="B55" s="30">
        <v>69</v>
      </c>
      <c r="C55" s="30">
        <v>143</v>
      </c>
      <c r="D55" s="30">
        <v>63</v>
      </c>
      <c r="E55" s="30">
        <v>54</v>
      </c>
      <c r="F55" s="30">
        <v>54</v>
      </c>
      <c r="G55" s="30">
        <v>13</v>
      </c>
      <c r="H55" s="30">
        <v>0</v>
      </c>
      <c r="I55" s="30">
        <v>1</v>
      </c>
    </row>
    <row r="56" spans="1:9" ht="19.5" customHeight="1">
      <c r="A56" s="30">
        <v>1</v>
      </c>
      <c r="B56" s="30">
        <v>73</v>
      </c>
      <c r="C56" s="30">
        <v>152</v>
      </c>
      <c r="D56" s="30">
        <v>67</v>
      </c>
      <c r="E56" s="30">
        <v>50</v>
      </c>
      <c r="F56" s="30">
        <v>44</v>
      </c>
      <c r="G56" s="30">
        <v>28</v>
      </c>
      <c r="H56" s="30">
        <v>0</v>
      </c>
      <c r="I56" s="30">
        <v>1</v>
      </c>
    </row>
    <row r="57" spans="1:9" ht="19.5" customHeight="1">
      <c r="A57" s="30">
        <v>1</v>
      </c>
      <c r="B57" s="30">
        <v>54</v>
      </c>
      <c r="C57" s="30">
        <v>143</v>
      </c>
      <c r="D57" s="30">
        <v>55</v>
      </c>
      <c r="E57" s="30">
        <v>52</v>
      </c>
      <c r="F57" s="30">
        <v>44</v>
      </c>
      <c r="G57" s="30">
        <v>28</v>
      </c>
      <c r="H57" s="30">
        <v>0</v>
      </c>
      <c r="I57" s="30">
        <v>1</v>
      </c>
    </row>
    <row r="58" spans="1:9" ht="19.5" customHeight="1">
      <c r="A58" s="30">
        <v>0</v>
      </c>
      <c r="B58" s="30">
        <v>76</v>
      </c>
      <c r="C58" s="30">
        <v>142</v>
      </c>
      <c r="D58" s="30">
        <v>62</v>
      </c>
      <c r="E58" s="30">
        <v>50</v>
      </c>
      <c r="F58" s="30">
        <v>48</v>
      </c>
      <c r="G58" s="30">
        <v>23</v>
      </c>
      <c r="H58" s="30">
        <v>0</v>
      </c>
      <c r="I58" s="30">
        <v>1</v>
      </c>
    </row>
    <row r="59" spans="1:9" ht="19.5" customHeight="1">
      <c r="A59" s="30">
        <v>0</v>
      </c>
      <c r="B59" s="30">
        <v>68</v>
      </c>
      <c r="C59" s="30">
        <v>174</v>
      </c>
      <c r="D59" s="30">
        <v>63</v>
      </c>
      <c r="E59" s="30">
        <v>45</v>
      </c>
      <c r="F59" s="30">
        <v>48</v>
      </c>
      <c r="G59" s="30">
        <v>30</v>
      </c>
      <c r="H59" s="30">
        <v>0</v>
      </c>
      <c r="I59" s="30">
        <v>1</v>
      </c>
    </row>
    <row r="60" spans="1:9" ht="19.5" customHeight="1">
      <c r="A60" s="30">
        <v>0</v>
      </c>
      <c r="B60" s="30">
        <v>64</v>
      </c>
      <c r="C60" s="30">
        <v>129</v>
      </c>
      <c r="D60" s="30">
        <v>65</v>
      </c>
      <c r="E60" s="30">
        <v>47</v>
      </c>
      <c r="F60" s="30">
        <v>45</v>
      </c>
      <c r="G60" s="30">
        <v>30</v>
      </c>
      <c r="H60" s="30">
        <v>0</v>
      </c>
      <c r="I60" s="30">
        <v>1</v>
      </c>
    </row>
    <row r="61" spans="1:9" ht="19.5" customHeight="1">
      <c r="A61" s="30">
        <v>1</v>
      </c>
      <c r="B61" s="30">
        <v>95</v>
      </c>
      <c r="C61" s="30">
        <v>144</v>
      </c>
      <c r="D61" s="30">
        <v>65</v>
      </c>
      <c r="E61" s="30">
        <v>45</v>
      </c>
      <c r="F61" s="30">
        <v>50</v>
      </c>
      <c r="G61" s="30">
        <v>19</v>
      </c>
      <c r="H61" s="30">
        <v>0</v>
      </c>
      <c r="I61" s="30">
        <v>1</v>
      </c>
    </row>
    <row r="62" spans="1:9" ht="19.5" customHeight="1">
      <c r="A62" s="30">
        <v>1</v>
      </c>
      <c r="B62" s="30">
        <v>62</v>
      </c>
      <c r="C62" s="30">
        <v>164</v>
      </c>
      <c r="D62" s="30">
        <v>45</v>
      </c>
      <c r="E62" s="30">
        <v>49</v>
      </c>
      <c r="F62" s="30">
        <v>54</v>
      </c>
      <c r="G62" s="30">
        <v>30</v>
      </c>
      <c r="H62" s="30">
        <v>0</v>
      </c>
      <c r="I62" s="30">
        <v>1</v>
      </c>
    </row>
    <row r="63" spans="1:9" ht="19.5" customHeight="1">
      <c r="A63" s="30">
        <v>1</v>
      </c>
      <c r="B63" s="30">
        <v>69</v>
      </c>
      <c r="C63" s="30">
        <v>149</v>
      </c>
      <c r="D63" s="30">
        <v>44</v>
      </c>
      <c r="E63" s="30">
        <v>52</v>
      </c>
      <c r="F63" s="30">
        <v>46</v>
      </c>
      <c r="G63" s="30">
        <v>30</v>
      </c>
      <c r="H63" s="30">
        <v>0</v>
      </c>
      <c r="I63" s="30">
        <v>1</v>
      </c>
    </row>
    <row r="64" spans="1:9" ht="19.5" customHeight="1">
      <c r="A64" s="30">
        <v>0</v>
      </c>
      <c r="B64" s="30">
        <v>61</v>
      </c>
      <c r="C64" s="30">
        <v>167</v>
      </c>
      <c r="D64" s="30">
        <v>57</v>
      </c>
      <c r="E64" s="30">
        <v>48</v>
      </c>
      <c r="F64" s="30">
        <v>47</v>
      </c>
      <c r="G64" s="30">
        <v>28</v>
      </c>
      <c r="H64" s="30">
        <v>0</v>
      </c>
      <c r="I64" s="30">
        <v>1</v>
      </c>
    </row>
    <row r="65" spans="1:9" ht="19.5" customHeight="1">
      <c r="A65" s="30">
        <v>0</v>
      </c>
      <c r="B65" s="30">
        <v>62</v>
      </c>
      <c r="C65" s="30">
        <v>140</v>
      </c>
      <c r="D65" s="30">
        <v>81</v>
      </c>
      <c r="E65" s="30">
        <v>47</v>
      </c>
      <c r="F65" s="30">
        <v>40</v>
      </c>
      <c r="G65" s="30">
        <v>18</v>
      </c>
      <c r="H65" s="30">
        <v>0</v>
      </c>
      <c r="I65" s="30">
        <v>1</v>
      </c>
    </row>
    <row r="66" spans="1:9" ht="19.5" customHeight="1">
      <c r="A66" s="30">
        <v>0</v>
      </c>
      <c r="B66" s="30">
        <v>64</v>
      </c>
      <c r="C66" s="30">
        <v>150</v>
      </c>
      <c r="D66" s="30">
        <v>55</v>
      </c>
      <c r="E66" s="30">
        <v>45</v>
      </c>
      <c r="F66" s="30">
        <v>49</v>
      </c>
      <c r="G66" s="30">
        <v>30</v>
      </c>
      <c r="H66" s="30">
        <v>0</v>
      </c>
      <c r="I66" s="30">
        <v>1</v>
      </c>
    </row>
    <row r="67" spans="1:9" ht="19.5" customHeight="1">
      <c r="A67" s="30">
        <v>0</v>
      </c>
      <c r="B67" s="30">
        <v>53</v>
      </c>
      <c r="C67" s="30">
        <v>180</v>
      </c>
      <c r="D67" s="30">
        <v>65</v>
      </c>
      <c r="E67" s="30">
        <v>40</v>
      </c>
      <c r="F67" s="30">
        <v>44</v>
      </c>
      <c r="G67" s="30">
        <v>30</v>
      </c>
      <c r="H67" s="30">
        <v>0</v>
      </c>
      <c r="I67" s="30">
        <v>1</v>
      </c>
    </row>
    <row r="68" spans="1:9" ht="19.5" customHeight="1">
      <c r="A68" s="30">
        <v>0</v>
      </c>
      <c r="B68" s="30">
        <v>55</v>
      </c>
      <c r="C68" s="30">
        <v>150</v>
      </c>
      <c r="D68" s="30">
        <v>64</v>
      </c>
      <c r="E68" s="30">
        <v>45</v>
      </c>
      <c r="F68" s="30">
        <v>44</v>
      </c>
      <c r="G68" s="30">
        <v>26</v>
      </c>
      <c r="H68" s="30">
        <v>0</v>
      </c>
      <c r="I68" s="30">
        <v>1</v>
      </c>
    </row>
    <row r="69" spans="1:9" ht="19.5" customHeight="1">
      <c r="A69" s="30">
        <v>1</v>
      </c>
      <c r="B69" s="30">
        <v>65</v>
      </c>
      <c r="C69" s="30">
        <v>172</v>
      </c>
      <c r="D69" s="30">
        <v>63</v>
      </c>
      <c r="E69" s="30">
        <v>44</v>
      </c>
      <c r="F69" s="30">
        <v>47</v>
      </c>
      <c r="G69" s="30">
        <v>30</v>
      </c>
      <c r="H69" s="30">
        <v>0</v>
      </c>
      <c r="I69" s="30">
        <v>1</v>
      </c>
    </row>
    <row r="70" spans="1:9" ht="19.5" customHeight="1">
      <c r="A70" s="30">
        <v>1</v>
      </c>
      <c r="B70" s="30">
        <v>81</v>
      </c>
      <c r="C70" s="30">
        <v>159</v>
      </c>
      <c r="D70" s="30">
        <v>49</v>
      </c>
      <c r="E70" s="30">
        <v>48</v>
      </c>
      <c r="F70" s="30">
        <v>41</v>
      </c>
      <c r="G70" s="30">
        <v>30</v>
      </c>
      <c r="H70" s="30">
        <v>0</v>
      </c>
      <c r="I70" s="30">
        <v>1</v>
      </c>
    </row>
    <row r="71" spans="1:9" ht="19.5" customHeight="1">
      <c r="A71" s="30">
        <v>0</v>
      </c>
      <c r="B71" s="30">
        <v>54</v>
      </c>
      <c r="C71" s="30">
        <v>163</v>
      </c>
      <c r="D71" s="30">
        <v>63</v>
      </c>
      <c r="E71" s="30">
        <v>39</v>
      </c>
      <c r="F71" s="30">
        <v>43</v>
      </c>
      <c r="G71" s="30">
        <v>22</v>
      </c>
      <c r="H71" s="30">
        <v>0</v>
      </c>
      <c r="I71" s="30">
        <v>1</v>
      </c>
    </row>
    <row r="72" spans="1:9" ht="19.5" customHeight="1">
      <c r="A72" s="30">
        <v>0</v>
      </c>
      <c r="B72" s="30">
        <v>69</v>
      </c>
      <c r="C72" s="30">
        <v>158</v>
      </c>
      <c r="D72" s="30">
        <v>61</v>
      </c>
      <c r="E72" s="30">
        <v>38</v>
      </c>
      <c r="F72" s="30">
        <v>45</v>
      </c>
      <c r="G72" s="30">
        <v>23</v>
      </c>
      <c r="H72" s="30">
        <v>0</v>
      </c>
      <c r="I72" s="30">
        <v>1</v>
      </c>
    </row>
    <row r="73" spans="1:9" ht="19.5" customHeight="1">
      <c r="A73" s="30">
        <v>1</v>
      </c>
      <c r="B73" s="30">
        <v>52</v>
      </c>
      <c r="C73" s="30">
        <v>173</v>
      </c>
      <c r="D73" s="30">
        <v>51</v>
      </c>
      <c r="E73" s="30">
        <v>52</v>
      </c>
      <c r="F73" s="30">
        <v>49</v>
      </c>
      <c r="G73" s="30">
        <v>30</v>
      </c>
      <c r="H73" s="30">
        <v>0</v>
      </c>
      <c r="I73" s="30">
        <v>1</v>
      </c>
    </row>
    <row r="74" spans="1:9" ht="19.5" customHeight="1">
      <c r="A74" s="30">
        <v>0</v>
      </c>
      <c r="B74" s="30">
        <v>83</v>
      </c>
      <c r="C74" s="30">
        <v>168</v>
      </c>
      <c r="D74" s="30">
        <v>53</v>
      </c>
      <c r="E74" s="30">
        <v>44</v>
      </c>
      <c r="F74" s="30">
        <v>44</v>
      </c>
      <c r="G74" s="30">
        <v>20</v>
      </c>
      <c r="H74" s="30">
        <v>0</v>
      </c>
      <c r="I74" s="30">
        <v>1</v>
      </c>
    </row>
    <row r="75" spans="1:9" ht="19.5" customHeight="1">
      <c r="A75" s="30">
        <v>0</v>
      </c>
      <c r="B75" s="30">
        <v>68</v>
      </c>
      <c r="C75" s="30">
        <v>161</v>
      </c>
      <c r="D75" s="30">
        <v>30</v>
      </c>
      <c r="E75" s="30">
        <v>47</v>
      </c>
      <c r="F75" s="30">
        <v>46</v>
      </c>
      <c r="G75" s="30">
        <v>30</v>
      </c>
      <c r="H75" s="30">
        <v>0</v>
      </c>
      <c r="I75" s="30">
        <v>1</v>
      </c>
    </row>
    <row r="76" spans="1:9" ht="19.5" customHeight="1">
      <c r="A76" s="30">
        <v>0</v>
      </c>
      <c r="B76" s="30">
        <v>67</v>
      </c>
      <c r="C76" s="30">
        <v>163</v>
      </c>
      <c r="D76" s="30">
        <v>77</v>
      </c>
      <c r="E76" s="30">
        <v>50</v>
      </c>
      <c r="F76" s="30">
        <v>47</v>
      </c>
      <c r="G76" s="30">
        <v>19</v>
      </c>
      <c r="H76" s="30">
        <v>0</v>
      </c>
      <c r="I76" s="30">
        <v>1</v>
      </c>
    </row>
    <row r="77" spans="1:9" ht="19.5" customHeight="1">
      <c r="A77" s="30">
        <v>1</v>
      </c>
      <c r="B77" s="30">
        <v>74</v>
      </c>
      <c r="C77" s="30">
        <v>143</v>
      </c>
      <c r="D77" s="30">
        <v>48</v>
      </c>
      <c r="E77" s="30">
        <v>43</v>
      </c>
      <c r="F77" s="30">
        <v>51</v>
      </c>
      <c r="G77" s="30">
        <v>13</v>
      </c>
      <c r="H77" s="30">
        <v>0</v>
      </c>
      <c r="I77" s="30">
        <v>1</v>
      </c>
    </row>
    <row r="78" spans="1:9" ht="19.5" customHeight="1">
      <c r="A78" s="30">
        <v>1</v>
      </c>
      <c r="B78" s="30">
        <v>64</v>
      </c>
      <c r="C78" s="30">
        <v>167</v>
      </c>
      <c r="D78" s="30">
        <v>53</v>
      </c>
      <c r="E78" s="30">
        <v>55</v>
      </c>
      <c r="F78" s="30">
        <v>48</v>
      </c>
      <c r="G78" s="30">
        <v>22</v>
      </c>
      <c r="H78" s="30">
        <v>0</v>
      </c>
      <c r="I78" s="30">
        <v>1</v>
      </c>
    </row>
    <row r="79" spans="1:9" ht="19.5" customHeight="1">
      <c r="A79" s="30">
        <v>1</v>
      </c>
      <c r="B79" s="30">
        <v>89</v>
      </c>
      <c r="C79" s="30">
        <v>149</v>
      </c>
      <c r="D79" s="30">
        <v>52</v>
      </c>
      <c r="E79" s="30">
        <v>48</v>
      </c>
      <c r="F79" s="30">
        <v>43</v>
      </c>
      <c r="G79" s="30">
        <v>24</v>
      </c>
      <c r="H79" s="30">
        <v>0</v>
      </c>
      <c r="I79" s="30">
        <v>1</v>
      </c>
    </row>
    <row r="80" spans="1:9" ht="19.5" customHeight="1">
      <c r="A80" s="30">
        <v>1</v>
      </c>
      <c r="B80" s="30">
        <v>54</v>
      </c>
      <c r="C80" s="30">
        <v>188</v>
      </c>
      <c r="D80" s="30">
        <v>45</v>
      </c>
      <c r="E80" s="30">
        <v>51</v>
      </c>
      <c r="F80" s="30">
        <v>46</v>
      </c>
      <c r="G80" s="30">
        <v>15</v>
      </c>
      <c r="H80" s="30">
        <v>0</v>
      </c>
      <c r="I80" s="30">
        <v>1</v>
      </c>
    </row>
    <row r="81" spans="1:9" ht="19.5" customHeight="1">
      <c r="A81" s="30">
        <v>0</v>
      </c>
      <c r="B81" s="30">
        <v>70</v>
      </c>
      <c r="C81" s="30">
        <v>154</v>
      </c>
      <c r="D81" s="30">
        <v>57</v>
      </c>
      <c r="E81" s="30">
        <v>49</v>
      </c>
      <c r="F81" s="30">
        <v>47</v>
      </c>
      <c r="G81" s="30">
        <v>21</v>
      </c>
      <c r="H81" s="30">
        <v>0</v>
      </c>
      <c r="I81" s="30">
        <v>1</v>
      </c>
    </row>
    <row r="82" spans="1:9" ht="19.5" customHeight="1">
      <c r="A82" s="30">
        <v>1</v>
      </c>
      <c r="B82" s="30">
        <v>55</v>
      </c>
      <c r="C82" s="30">
        <v>128</v>
      </c>
      <c r="D82" s="30">
        <v>59</v>
      </c>
      <c r="E82" s="30">
        <v>42</v>
      </c>
      <c r="F82" s="30">
        <v>51</v>
      </c>
      <c r="G82" s="30">
        <v>30</v>
      </c>
      <c r="H82" s="30">
        <v>0</v>
      </c>
      <c r="I82" s="30">
        <v>1</v>
      </c>
    </row>
    <row r="83" spans="1:9" ht="19.5" customHeight="1">
      <c r="A83" s="30">
        <v>1</v>
      </c>
      <c r="B83" s="30">
        <v>49</v>
      </c>
      <c r="C83" s="30">
        <v>154</v>
      </c>
      <c r="D83" s="30">
        <v>64</v>
      </c>
      <c r="E83" s="30">
        <v>43</v>
      </c>
      <c r="F83" s="30">
        <v>53</v>
      </c>
      <c r="G83" s="30">
        <v>26</v>
      </c>
      <c r="H83" s="30">
        <v>0</v>
      </c>
      <c r="I83" s="30">
        <v>1</v>
      </c>
    </row>
    <row r="84" spans="1:9" ht="19.5" customHeight="1">
      <c r="A84" s="30">
        <v>1</v>
      </c>
      <c r="B84" s="30">
        <v>46</v>
      </c>
      <c r="C84" s="30">
        <v>170</v>
      </c>
      <c r="D84" s="30">
        <v>53</v>
      </c>
      <c r="E84" s="30">
        <v>42</v>
      </c>
      <c r="F84" s="30">
        <v>40</v>
      </c>
      <c r="G84" s="30">
        <v>27</v>
      </c>
      <c r="H84" s="30">
        <v>0</v>
      </c>
      <c r="I84" s="30">
        <v>1</v>
      </c>
    </row>
    <row r="85" spans="1:9" ht="19.5" customHeight="1">
      <c r="A85" s="30">
        <v>1</v>
      </c>
      <c r="B85" s="30">
        <v>55</v>
      </c>
      <c r="C85" s="30">
        <v>181</v>
      </c>
      <c r="D85" s="30">
        <v>45</v>
      </c>
      <c r="E85" s="30">
        <v>53</v>
      </c>
      <c r="F85" s="30">
        <v>51</v>
      </c>
      <c r="G85" s="30">
        <v>22</v>
      </c>
      <c r="H85" s="30">
        <v>0</v>
      </c>
      <c r="I85" s="30">
        <v>1</v>
      </c>
    </row>
    <row r="86" spans="1:9" ht="19.5" customHeight="1">
      <c r="A86" s="30">
        <v>1</v>
      </c>
      <c r="B86" s="30">
        <v>72</v>
      </c>
      <c r="C86" s="30">
        <v>148</v>
      </c>
      <c r="D86" s="30">
        <v>60</v>
      </c>
      <c r="E86" s="30">
        <v>44</v>
      </c>
      <c r="F86" s="30">
        <v>47</v>
      </c>
      <c r="G86" s="30">
        <v>27</v>
      </c>
      <c r="H86" s="30">
        <v>0</v>
      </c>
      <c r="I86" s="30">
        <v>1</v>
      </c>
    </row>
    <row r="87" spans="1:9" ht="19.5" customHeight="1">
      <c r="A87" s="30">
        <v>0</v>
      </c>
      <c r="B87" s="30">
        <v>52</v>
      </c>
      <c r="C87" s="30">
        <v>166</v>
      </c>
      <c r="D87" s="30">
        <v>68</v>
      </c>
      <c r="E87" s="30">
        <v>36</v>
      </c>
      <c r="F87" s="30">
        <v>45</v>
      </c>
      <c r="G87" s="30">
        <v>28</v>
      </c>
      <c r="H87" s="30">
        <v>0</v>
      </c>
      <c r="I87" s="30">
        <v>1</v>
      </c>
    </row>
    <row r="88" spans="1:9" ht="19.5" customHeight="1">
      <c r="A88" s="30">
        <v>1</v>
      </c>
      <c r="B88" s="30">
        <v>68</v>
      </c>
      <c r="C88" s="30">
        <v>127</v>
      </c>
      <c r="D88" s="30">
        <v>64</v>
      </c>
      <c r="E88" s="30">
        <v>47</v>
      </c>
      <c r="F88" s="30">
        <v>47</v>
      </c>
      <c r="G88" s="30">
        <v>19</v>
      </c>
      <c r="H88" s="30">
        <v>0</v>
      </c>
      <c r="I88" s="30">
        <v>1</v>
      </c>
    </row>
    <row r="89" spans="1:9" ht="19.5" customHeight="1">
      <c r="A89" s="30">
        <v>1</v>
      </c>
      <c r="B89" s="30">
        <v>72</v>
      </c>
      <c r="C89" s="30">
        <v>187</v>
      </c>
      <c r="D89" s="30">
        <v>72</v>
      </c>
      <c r="E89" s="30">
        <v>47</v>
      </c>
      <c r="F89" s="30">
        <v>42</v>
      </c>
      <c r="G89" s="30">
        <v>20</v>
      </c>
      <c r="H89" s="30">
        <v>0</v>
      </c>
      <c r="I89" s="30">
        <v>1</v>
      </c>
    </row>
    <row r="90" spans="1:9" ht="19.5" customHeight="1">
      <c r="A90" s="30">
        <v>1</v>
      </c>
      <c r="B90" s="30">
        <v>59</v>
      </c>
      <c r="C90" s="30">
        <v>150</v>
      </c>
      <c r="D90" s="30">
        <v>43</v>
      </c>
      <c r="E90" s="30">
        <v>51</v>
      </c>
      <c r="F90" s="30">
        <v>51</v>
      </c>
      <c r="G90" s="30">
        <v>30</v>
      </c>
      <c r="H90" s="30">
        <v>0</v>
      </c>
      <c r="I90" s="30">
        <v>1</v>
      </c>
    </row>
    <row r="91" spans="1:9" ht="19.5" customHeight="1">
      <c r="A91" s="30">
        <v>0</v>
      </c>
      <c r="B91" s="30">
        <v>55</v>
      </c>
      <c r="C91" s="30">
        <v>159</v>
      </c>
      <c r="D91" s="30">
        <v>55</v>
      </c>
      <c r="E91" s="30">
        <v>47</v>
      </c>
      <c r="F91" s="30">
        <v>44</v>
      </c>
      <c r="G91" s="30">
        <v>26</v>
      </c>
      <c r="H91" s="30">
        <v>0</v>
      </c>
      <c r="I91" s="30">
        <v>1</v>
      </c>
    </row>
    <row r="92" spans="1:9" ht="19.5" customHeight="1">
      <c r="A92" s="30">
        <v>1</v>
      </c>
      <c r="B92" s="30">
        <v>73</v>
      </c>
      <c r="C92" s="30">
        <v>176</v>
      </c>
      <c r="D92" s="30">
        <v>56</v>
      </c>
      <c r="E92" s="30">
        <v>52</v>
      </c>
      <c r="F92" s="30">
        <v>38</v>
      </c>
      <c r="G92" s="30">
        <v>25</v>
      </c>
      <c r="H92" s="30">
        <v>1</v>
      </c>
      <c r="I92" s="30">
        <v>0</v>
      </c>
    </row>
    <row r="93" spans="1:9" ht="19.5" customHeight="1">
      <c r="A93" s="30">
        <v>1</v>
      </c>
      <c r="B93" s="30">
        <v>92</v>
      </c>
      <c r="C93" s="30">
        <v>161</v>
      </c>
      <c r="D93" s="30">
        <v>52</v>
      </c>
      <c r="E93" s="30">
        <v>40</v>
      </c>
      <c r="F93" s="30">
        <v>37</v>
      </c>
      <c r="G93" s="30">
        <v>29</v>
      </c>
      <c r="H93" s="30">
        <v>1</v>
      </c>
      <c r="I93" s="30">
        <v>0</v>
      </c>
    </row>
    <row r="94" spans="1:9" ht="19.5" customHeight="1">
      <c r="A94" s="30">
        <v>0</v>
      </c>
      <c r="B94" s="30">
        <v>70</v>
      </c>
      <c r="C94" s="30">
        <v>159</v>
      </c>
      <c r="D94" s="30">
        <v>58</v>
      </c>
      <c r="E94" s="30">
        <v>39</v>
      </c>
      <c r="F94" s="30">
        <v>36</v>
      </c>
      <c r="G94" s="30">
        <v>22</v>
      </c>
      <c r="H94" s="30">
        <v>1</v>
      </c>
      <c r="I94" s="30">
        <v>0</v>
      </c>
    </row>
    <row r="95" spans="1:9" ht="19.5" customHeight="1">
      <c r="A95" s="30">
        <v>1</v>
      </c>
      <c r="B95" s="30">
        <v>82</v>
      </c>
      <c r="C95" s="30">
        <v>160</v>
      </c>
      <c r="D95" s="30">
        <v>69</v>
      </c>
      <c r="E95" s="30">
        <v>45</v>
      </c>
      <c r="F95" s="30">
        <v>42</v>
      </c>
      <c r="G95" s="30">
        <v>20</v>
      </c>
      <c r="H95" s="30">
        <v>1</v>
      </c>
      <c r="I95" s="30">
        <v>0</v>
      </c>
    </row>
    <row r="96" spans="1:9" ht="19.5" customHeight="1">
      <c r="A96" s="30">
        <v>0</v>
      </c>
      <c r="B96" s="30">
        <v>83</v>
      </c>
      <c r="C96" s="30">
        <v>160</v>
      </c>
      <c r="D96" s="30">
        <v>55</v>
      </c>
      <c r="E96" s="30">
        <v>41</v>
      </c>
      <c r="F96" s="30">
        <v>38</v>
      </c>
      <c r="G96" s="30">
        <v>20</v>
      </c>
      <c r="H96" s="30">
        <v>1</v>
      </c>
      <c r="I96" s="30">
        <v>0</v>
      </c>
    </row>
    <row r="97" spans="1:9" ht="19.5" customHeight="1">
      <c r="A97" s="30">
        <v>0</v>
      </c>
      <c r="B97" s="30">
        <v>67</v>
      </c>
      <c r="C97" s="30">
        <v>166</v>
      </c>
      <c r="D97" s="30">
        <v>59</v>
      </c>
      <c r="E97" s="30">
        <v>45</v>
      </c>
      <c r="F97" s="30">
        <v>38</v>
      </c>
      <c r="G97" s="30">
        <v>29</v>
      </c>
      <c r="H97" s="30">
        <v>1</v>
      </c>
      <c r="I97" s="30">
        <v>0</v>
      </c>
    </row>
    <row r="98" spans="1:9" ht="19.5" customHeight="1">
      <c r="A98" s="30">
        <v>1</v>
      </c>
      <c r="B98" s="30">
        <v>71</v>
      </c>
      <c r="C98" s="30">
        <v>182</v>
      </c>
      <c r="D98" s="30">
        <v>57</v>
      </c>
      <c r="E98" s="30">
        <v>40</v>
      </c>
      <c r="F98" s="30">
        <v>45</v>
      </c>
      <c r="G98" s="30">
        <v>16</v>
      </c>
      <c r="H98" s="30">
        <v>1</v>
      </c>
      <c r="I98" s="30">
        <v>0</v>
      </c>
    </row>
    <row r="99" spans="1:9" ht="19.5" customHeight="1">
      <c r="A99" s="30">
        <v>0</v>
      </c>
      <c r="B99" s="30">
        <v>74</v>
      </c>
      <c r="C99" s="30">
        <v>146</v>
      </c>
      <c r="D99" s="30">
        <v>63</v>
      </c>
      <c r="E99" s="30">
        <v>40</v>
      </c>
      <c r="F99" s="30">
        <v>41</v>
      </c>
      <c r="G99" s="30">
        <v>20</v>
      </c>
      <c r="H99" s="30">
        <v>1</v>
      </c>
      <c r="I99" s="30">
        <v>0</v>
      </c>
    </row>
    <row r="100" spans="1:9" ht="19.5" customHeight="1">
      <c r="A100" s="30">
        <v>0</v>
      </c>
      <c r="B100" s="30">
        <v>73</v>
      </c>
      <c r="C100" s="30">
        <v>162</v>
      </c>
      <c r="D100" s="30">
        <v>78</v>
      </c>
      <c r="E100" s="30">
        <v>46</v>
      </c>
      <c r="F100" s="30">
        <v>42</v>
      </c>
      <c r="G100" s="30">
        <v>20</v>
      </c>
      <c r="H100" s="30">
        <v>1</v>
      </c>
      <c r="I100" s="30">
        <v>0</v>
      </c>
    </row>
    <row r="101" spans="1:9" ht="19.5" customHeight="1">
      <c r="A101" s="30">
        <v>0</v>
      </c>
      <c r="B101" s="30">
        <v>90</v>
      </c>
      <c r="C101" s="30">
        <v>155</v>
      </c>
      <c r="D101" s="30">
        <v>52</v>
      </c>
      <c r="E101" s="30">
        <v>55</v>
      </c>
      <c r="F101" s="30">
        <v>42</v>
      </c>
      <c r="G101" s="30">
        <v>22</v>
      </c>
      <c r="H101" s="30">
        <v>1</v>
      </c>
      <c r="I101" s="30">
        <v>0</v>
      </c>
    </row>
    <row r="102" spans="1:9" ht="19.5" customHeight="1">
      <c r="A102" s="30">
        <v>1</v>
      </c>
      <c r="B102" s="30">
        <v>64</v>
      </c>
      <c r="C102" s="30">
        <v>133</v>
      </c>
      <c r="D102" s="30">
        <v>62</v>
      </c>
      <c r="E102" s="30">
        <v>46</v>
      </c>
      <c r="F102" s="30">
        <v>32</v>
      </c>
      <c r="G102" s="30">
        <v>30</v>
      </c>
      <c r="H102" s="30">
        <v>1</v>
      </c>
      <c r="I102" s="30">
        <v>0</v>
      </c>
    </row>
    <row r="103" spans="1:9" ht="19.5" customHeight="1">
      <c r="A103" s="30">
        <v>1</v>
      </c>
      <c r="B103" s="30">
        <v>97</v>
      </c>
      <c r="C103" s="30">
        <v>162</v>
      </c>
      <c r="D103" s="30">
        <v>51</v>
      </c>
      <c r="E103" s="30">
        <v>40</v>
      </c>
      <c r="F103" s="30">
        <v>39</v>
      </c>
      <c r="G103" s="30">
        <v>30</v>
      </c>
      <c r="H103" s="30">
        <v>1</v>
      </c>
      <c r="I103" s="30">
        <v>0</v>
      </c>
    </row>
    <row r="104" spans="1:9" ht="19.5" customHeight="1">
      <c r="A104" s="30">
        <v>0</v>
      </c>
      <c r="B104" s="30">
        <v>54</v>
      </c>
      <c r="C104" s="30">
        <v>162</v>
      </c>
      <c r="D104" s="30">
        <v>62</v>
      </c>
      <c r="E104" s="30">
        <v>39</v>
      </c>
      <c r="F104" s="30">
        <v>37</v>
      </c>
      <c r="G104" s="30">
        <v>25</v>
      </c>
      <c r="H104" s="30">
        <v>1</v>
      </c>
      <c r="I104" s="30">
        <v>0</v>
      </c>
    </row>
    <row r="105" spans="1:9" ht="19.5" customHeight="1">
      <c r="A105" s="30">
        <v>0</v>
      </c>
      <c r="B105" s="30">
        <v>90</v>
      </c>
      <c r="C105" s="30">
        <v>154</v>
      </c>
      <c r="D105" s="30">
        <v>69</v>
      </c>
      <c r="E105" s="30">
        <v>45</v>
      </c>
      <c r="F105" s="30">
        <v>38</v>
      </c>
      <c r="G105" s="30">
        <v>16</v>
      </c>
      <c r="H105" s="30">
        <v>1</v>
      </c>
      <c r="I105" s="30">
        <v>0</v>
      </c>
    </row>
    <row r="106" spans="1:9" ht="19.5" customHeight="1">
      <c r="A106" s="30">
        <v>0</v>
      </c>
      <c r="B106" s="30">
        <v>66</v>
      </c>
      <c r="C106" s="30">
        <v>174</v>
      </c>
      <c r="D106" s="30">
        <v>57</v>
      </c>
      <c r="E106" s="30">
        <v>33</v>
      </c>
      <c r="F106" s="30">
        <v>40</v>
      </c>
      <c r="G106" s="30">
        <v>21</v>
      </c>
      <c r="H106" s="30">
        <v>1</v>
      </c>
      <c r="I106" s="30">
        <v>0</v>
      </c>
    </row>
    <row r="107" spans="1:9" ht="19.5" customHeight="1">
      <c r="A107" s="30">
        <v>1</v>
      </c>
      <c r="B107" s="30">
        <v>62</v>
      </c>
      <c r="C107" s="30">
        <v>158</v>
      </c>
      <c r="D107" s="30">
        <v>62</v>
      </c>
      <c r="E107" s="30">
        <v>42</v>
      </c>
      <c r="F107" s="30">
        <v>35</v>
      </c>
      <c r="G107" s="30">
        <v>16</v>
      </c>
      <c r="H107" s="30">
        <v>1</v>
      </c>
      <c r="I107" s="30">
        <v>0</v>
      </c>
    </row>
    <row r="108" spans="1:9" ht="19.5" customHeight="1">
      <c r="A108" s="30">
        <v>0</v>
      </c>
      <c r="B108" s="30">
        <v>64</v>
      </c>
      <c r="C108" s="30">
        <v>160</v>
      </c>
      <c r="D108" s="30">
        <v>52</v>
      </c>
      <c r="E108" s="30">
        <v>46</v>
      </c>
      <c r="F108" s="30">
        <v>41</v>
      </c>
      <c r="G108" s="30">
        <v>21</v>
      </c>
      <c r="H108" s="30">
        <v>1</v>
      </c>
      <c r="I108" s="30">
        <v>0</v>
      </c>
    </row>
    <row r="109" spans="1:9" ht="19.5" customHeight="1">
      <c r="A109" s="30">
        <v>0</v>
      </c>
      <c r="B109" s="30">
        <v>67</v>
      </c>
      <c r="C109" s="30">
        <v>141</v>
      </c>
      <c r="D109" s="30">
        <v>67</v>
      </c>
      <c r="E109" s="30">
        <v>43</v>
      </c>
      <c r="F109" s="30">
        <v>44</v>
      </c>
      <c r="G109" s="30">
        <v>18</v>
      </c>
      <c r="H109" s="30">
        <v>1</v>
      </c>
      <c r="I109" s="30">
        <v>0</v>
      </c>
    </row>
    <row r="110" spans="1:9" ht="19.5" customHeight="1">
      <c r="A110" s="30">
        <v>1</v>
      </c>
      <c r="B110" s="30">
        <v>58</v>
      </c>
      <c r="C110" s="30">
        <v>168</v>
      </c>
      <c r="D110" s="30">
        <v>57</v>
      </c>
      <c r="E110" s="30">
        <v>42</v>
      </c>
      <c r="F110" s="30">
        <v>44</v>
      </c>
      <c r="G110" s="30">
        <v>26</v>
      </c>
      <c r="H110" s="30">
        <v>0</v>
      </c>
      <c r="I110" s="30">
        <v>0</v>
      </c>
    </row>
    <row r="111" spans="1:9" ht="19.5" customHeight="1">
      <c r="A111" s="30">
        <v>0</v>
      </c>
      <c r="B111" s="30">
        <v>77</v>
      </c>
      <c r="C111" s="30">
        <v>163</v>
      </c>
      <c r="D111" s="30">
        <v>68</v>
      </c>
      <c r="E111" s="30">
        <v>38</v>
      </c>
      <c r="F111" s="30">
        <v>44</v>
      </c>
      <c r="G111" s="30">
        <v>30</v>
      </c>
      <c r="H111" s="30">
        <v>0</v>
      </c>
      <c r="I111" s="30">
        <v>0</v>
      </c>
    </row>
    <row r="112" spans="1:9" ht="19.5" customHeight="1">
      <c r="A112" s="30">
        <v>1</v>
      </c>
      <c r="B112" s="30">
        <v>63</v>
      </c>
      <c r="C112" s="30">
        <v>140</v>
      </c>
      <c r="D112" s="30">
        <v>53</v>
      </c>
      <c r="E112" s="30">
        <v>47</v>
      </c>
      <c r="F112" s="30">
        <v>40</v>
      </c>
      <c r="G112" s="30">
        <v>27</v>
      </c>
      <c r="H112" s="30">
        <v>0</v>
      </c>
      <c r="I112" s="30">
        <v>0</v>
      </c>
    </row>
    <row r="113" spans="1:9" ht="19.5" customHeight="1">
      <c r="A113" s="30">
        <v>1</v>
      </c>
      <c r="B113" s="30">
        <v>89</v>
      </c>
      <c r="C113" s="30">
        <v>158</v>
      </c>
      <c r="D113" s="30">
        <v>58</v>
      </c>
      <c r="E113" s="30">
        <v>39</v>
      </c>
      <c r="F113" s="30">
        <v>39</v>
      </c>
      <c r="G113" s="30">
        <v>30</v>
      </c>
      <c r="H113" s="30">
        <v>0</v>
      </c>
      <c r="I113" s="30">
        <v>0</v>
      </c>
    </row>
    <row r="114" spans="1:9" ht="19.5" customHeight="1">
      <c r="A114" s="30">
        <v>1</v>
      </c>
      <c r="B114" s="30">
        <v>73</v>
      </c>
      <c r="C114" s="30">
        <v>160</v>
      </c>
      <c r="D114" s="30">
        <v>79</v>
      </c>
      <c r="E114" s="30">
        <v>37</v>
      </c>
      <c r="F114" s="30">
        <v>47</v>
      </c>
      <c r="G114" s="30">
        <v>9</v>
      </c>
      <c r="H114" s="30">
        <v>0</v>
      </c>
      <c r="I114" s="30">
        <v>0</v>
      </c>
    </row>
    <row r="115" spans="1:9" ht="19.5" customHeight="1">
      <c r="A115" s="30">
        <v>0</v>
      </c>
      <c r="B115" s="30">
        <v>70</v>
      </c>
      <c r="C115" s="30">
        <v>158</v>
      </c>
      <c r="D115" s="30">
        <v>73</v>
      </c>
      <c r="E115" s="30">
        <v>45</v>
      </c>
      <c r="F115" s="30">
        <v>43</v>
      </c>
      <c r="G115" s="30">
        <v>17</v>
      </c>
      <c r="H115" s="30">
        <v>0</v>
      </c>
      <c r="I115" s="30">
        <v>0</v>
      </c>
    </row>
    <row r="116" spans="1:9" ht="19.5" customHeight="1">
      <c r="A116" s="30">
        <v>1</v>
      </c>
      <c r="B116" s="30">
        <v>60</v>
      </c>
      <c r="C116" s="30">
        <v>159</v>
      </c>
      <c r="D116" s="30">
        <v>58</v>
      </c>
      <c r="E116" s="30">
        <v>45</v>
      </c>
      <c r="F116" s="30">
        <v>37</v>
      </c>
      <c r="G116" s="30">
        <v>15</v>
      </c>
      <c r="H116" s="30">
        <v>0</v>
      </c>
      <c r="I116" s="30">
        <v>0</v>
      </c>
    </row>
    <row r="117" spans="1:9" ht="19.5" customHeight="1">
      <c r="A117" s="30">
        <v>1</v>
      </c>
      <c r="B117" s="30">
        <v>67</v>
      </c>
      <c r="C117" s="30">
        <v>165</v>
      </c>
      <c r="D117" s="30">
        <v>49</v>
      </c>
      <c r="E117" s="30">
        <v>31</v>
      </c>
      <c r="F117" s="30">
        <v>42</v>
      </c>
      <c r="G117" s="30">
        <v>16</v>
      </c>
      <c r="H117" s="30">
        <v>0</v>
      </c>
      <c r="I117" s="30">
        <v>0</v>
      </c>
    </row>
    <row r="118" spans="1:9" ht="19.5" customHeight="1">
      <c r="A118" s="30">
        <v>1</v>
      </c>
      <c r="B118" s="30">
        <v>61</v>
      </c>
      <c r="C118" s="30">
        <v>149</v>
      </c>
      <c r="D118" s="30">
        <v>50</v>
      </c>
      <c r="E118" s="30">
        <v>39</v>
      </c>
      <c r="F118" s="30">
        <v>40</v>
      </c>
      <c r="G118" s="30">
        <v>22</v>
      </c>
      <c r="H118" s="30">
        <v>0</v>
      </c>
      <c r="I118" s="30">
        <v>0</v>
      </c>
    </row>
    <row r="119" spans="1:9" ht="19.5" customHeight="1">
      <c r="A119" s="30">
        <v>1</v>
      </c>
      <c r="B119" s="30">
        <v>63</v>
      </c>
      <c r="C119" s="30">
        <v>163</v>
      </c>
      <c r="D119" s="30">
        <v>60</v>
      </c>
      <c r="E119" s="30">
        <v>41</v>
      </c>
      <c r="F119" s="30">
        <v>49</v>
      </c>
      <c r="G119" s="30">
        <v>22</v>
      </c>
      <c r="H119" s="30">
        <v>0</v>
      </c>
      <c r="I119" s="30">
        <v>0</v>
      </c>
    </row>
    <row r="120" spans="1:9" ht="19.5" customHeight="1">
      <c r="A120" s="30">
        <v>1</v>
      </c>
      <c r="B120" s="30">
        <v>68</v>
      </c>
      <c r="C120" s="30">
        <v>162</v>
      </c>
      <c r="D120" s="30">
        <v>53</v>
      </c>
      <c r="E120" s="30">
        <v>37</v>
      </c>
      <c r="F120" s="30">
        <v>44</v>
      </c>
      <c r="G120" s="30">
        <v>20</v>
      </c>
      <c r="H120" s="30">
        <v>0</v>
      </c>
      <c r="I120" s="30">
        <v>0</v>
      </c>
    </row>
    <row r="121" spans="1:9" ht="19.5" customHeight="1">
      <c r="A121" s="30">
        <v>1</v>
      </c>
      <c r="B121" s="30">
        <v>58</v>
      </c>
      <c r="C121" s="30">
        <v>151</v>
      </c>
      <c r="D121" s="30">
        <v>55</v>
      </c>
      <c r="E121" s="30">
        <v>51</v>
      </c>
      <c r="F121" s="30">
        <v>48</v>
      </c>
      <c r="G121" s="30">
        <v>20</v>
      </c>
      <c r="H121" s="30">
        <v>0</v>
      </c>
      <c r="I121" s="30">
        <v>0</v>
      </c>
    </row>
    <row r="122" spans="1:9" ht="19.5" customHeight="1">
      <c r="A122" s="30">
        <v>0</v>
      </c>
      <c r="B122" s="30">
        <v>69</v>
      </c>
      <c r="C122" s="30">
        <v>154</v>
      </c>
      <c r="D122" s="30">
        <v>65</v>
      </c>
      <c r="E122" s="30">
        <v>52</v>
      </c>
      <c r="F122" s="30">
        <v>34</v>
      </c>
      <c r="G122" s="30">
        <v>29</v>
      </c>
      <c r="H122" s="30">
        <v>0</v>
      </c>
      <c r="I122" s="30">
        <v>0</v>
      </c>
    </row>
    <row r="123" spans="1:9" ht="19.5" customHeight="1">
      <c r="A123" s="30">
        <v>1</v>
      </c>
      <c r="B123" s="30">
        <v>63</v>
      </c>
      <c r="C123" s="30">
        <v>167</v>
      </c>
      <c r="D123" s="30">
        <v>66</v>
      </c>
      <c r="E123" s="30">
        <v>50</v>
      </c>
      <c r="F123" s="30">
        <v>49</v>
      </c>
      <c r="G123" s="30">
        <v>29</v>
      </c>
      <c r="H123" s="30">
        <v>0</v>
      </c>
      <c r="I123" s="30">
        <v>0</v>
      </c>
    </row>
    <row r="124" spans="1:9" ht="19.5" customHeight="1">
      <c r="A124" s="30">
        <v>1</v>
      </c>
      <c r="B124" s="30">
        <v>88</v>
      </c>
      <c r="C124" s="30">
        <v>147</v>
      </c>
      <c r="D124" s="30">
        <v>61</v>
      </c>
      <c r="E124" s="30">
        <v>46</v>
      </c>
      <c r="F124" s="30">
        <v>44</v>
      </c>
      <c r="G124" s="30">
        <v>22</v>
      </c>
      <c r="H124" s="30">
        <v>0</v>
      </c>
      <c r="I124" s="30">
        <v>0</v>
      </c>
    </row>
    <row r="125" spans="1:9" ht="19.5" customHeight="1">
      <c r="A125" s="30">
        <v>1</v>
      </c>
      <c r="B125" s="30">
        <v>69</v>
      </c>
      <c r="C125" s="30">
        <v>156</v>
      </c>
      <c r="D125" s="30">
        <v>70</v>
      </c>
      <c r="E125" s="30">
        <v>31</v>
      </c>
      <c r="F125" s="30">
        <v>38</v>
      </c>
      <c r="G125" s="30">
        <v>18</v>
      </c>
      <c r="H125" s="30">
        <v>0</v>
      </c>
      <c r="I125" s="30">
        <v>0</v>
      </c>
    </row>
    <row r="126" spans="1:9" ht="19.5" customHeight="1">
      <c r="A126" s="30">
        <v>1</v>
      </c>
      <c r="B126" s="30">
        <v>78</v>
      </c>
      <c r="C126" s="30">
        <v>153</v>
      </c>
      <c r="D126" s="30">
        <v>66</v>
      </c>
      <c r="E126" s="30">
        <v>45</v>
      </c>
      <c r="F126" s="30">
        <v>50</v>
      </c>
      <c r="G126" s="30">
        <v>23</v>
      </c>
      <c r="H126" s="30">
        <v>0</v>
      </c>
      <c r="I126" s="30">
        <v>0</v>
      </c>
    </row>
    <row r="127" spans="1:9" ht="19.5" customHeight="1">
      <c r="A127" s="30">
        <v>0</v>
      </c>
      <c r="B127" s="30">
        <v>82</v>
      </c>
      <c r="C127" s="30">
        <v>172</v>
      </c>
      <c r="D127" s="30">
        <v>61</v>
      </c>
      <c r="E127" s="30">
        <v>47</v>
      </c>
      <c r="F127" s="30">
        <v>48</v>
      </c>
      <c r="G127" s="30">
        <v>28</v>
      </c>
      <c r="H127" s="30">
        <v>0</v>
      </c>
      <c r="I127" s="30">
        <v>0</v>
      </c>
    </row>
    <row r="128" spans="1:9" ht="19.5" customHeight="1">
      <c r="A128" s="30">
        <v>1</v>
      </c>
      <c r="B128" s="30">
        <v>69</v>
      </c>
      <c r="C128" s="30">
        <v>161</v>
      </c>
      <c r="D128" s="30">
        <v>61</v>
      </c>
      <c r="E128" s="30">
        <v>47</v>
      </c>
      <c r="F128" s="30">
        <v>42</v>
      </c>
      <c r="G128" s="30">
        <v>28</v>
      </c>
      <c r="H128" s="30">
        <v>0</v>
      </c>
      <c r="I128" s="30">
        <v>0</v>
      </c>
    </row>
    <row r="129" spans="1:9" ht="19.5" customHeight="1">
      <c r="A129" s="30">
        <v>1</v>
      </c>
      <c r="B129" s="30">
        <v>85</v>
      </c>
      <c r="C129" s="30">
        <v>159</v>
      </c>
      <c r="D129" s="30">
        <v>47</v>
      </c>
      <c r="E129" s="30">
        <v>46</v>
      </c>
      <c r="F129" s="30">
        <v>52</v>
      </c>
      <c r="G129" s="30">
        <v>30</v>
      </c>
      <c r="H129" s="30">
        <v>0</v>
      </c>
      <c r="I129" s="30">
        <v>0</v>
      </c>
    </row>
    <row r="130" spans="1:9" ht="19.5" customHeight="1">
      <c r="A130" s="30">
        <v>0</v>
      </c>
      <c r="B130" s="30">
        <v>72</v>
      </c>
      <c r="C130" s="30">
        <v>160</v>
      </c>
      <c r="D130" s="30">
        <v>53</v>
      </c>
      <c r="E130" s="30">
        <v>38</v>
      </c>
      <c r="F130" s="30">
        <v>44</v>
      </c>
      <c r="G130" s="30">
        <v>30</v>
      </c>
      <c r="H130" s="30">
        <v>0</v>
      </c>
      <c r="I130" s="30">
        <v>0</v>
      </c>
    </row>
    <row r="131" spans="1:9" ht="19.5" customHeight="1">
      <c r="A131" s="30">
        <v>1</v>
      </c>
      <c r="B131" s="30">
        <v>53</v>
      </c>
      <c r="C131" s="30">
        <v>163</v>
      </c>
      <c r="D131" s="30">
        <v>70</v>
      </c>
      <c r="E131" s="30">
        <v>46</v>
      </c>
      <c r="F131" s="30">
        <v>39</v>
      </c>
      <c r="G131" s="30">
        <v>29</v>
      </c>
      <c r="H131" s="30">
        <v>0</v>
      </c>
      <c r="I131" s="30">
        <v>0</v>
      </c>
    </row>
    <row r="132" spans="1:9" ht="19.5" customHeight="1">
      <c r="A132" s="30">
        <v>1</v>
      </c>
      <c r="B132" s="30">
        <v>76</v>
      </c>
      <c r="C132" s="30">
        <v>148</v>
      </c>
      <c r="D132" s="30">
        <v>77</v>
      </c>
      <c r="E132" s="30">
        <v>38</v>
      </c>
      <c r="F132" s="30">
        <v>40</v>
      </c>
      <c r="G132" s="30">
        <v>28</v>
      </c>
      <c r="H132" s="30">
        <v>0</v>
      </c>
      <c r="I132" s="30">
        <v>0</v>
      </c>
    </row>
    <row r="133" spans="1:9" ht="19.5" customHeight="1">
      <c r="A133" s="30">
        <v>0</v>
      </c>
      <c r="B133" s="30">
        <v>77</v>
      </c>
      <c r="C133" s="30">
        <v>156</v>
      </c>
      <c r="D133" s="30">
        <v>51</v>
      </c>
      <c r="E133" s="30">
        <v>38</v>
      </c>
      <c r="F133" s="30">
        <v>41</v>
      </c>
      <c r="G133" s="30">
        <v>18</v>
      </c>
      <c r="H133" s="30">
        <v>0</v>
      </c>
      <c r="I133" s="30">
        <v>0</v>
      </c>
    </row>
    <row r="134" spans="1:9" ht="19.5" customHeight="1">
      <c r="A134" s="30">
        <v>0</v>
      </c>
      <c r="B134" s="30">
        <v>79</v>
      </c>
      <c r="C134" s="30">
        <v>171</v>
      </c>
      <c r="D134" s="30">
        <v>51</v>
      </c>
      <c r="E134" s="30">
        <v>43</v>
      </c>
      <c r="F134" s="30">
        <v>38</v>
      </c>
      <c r="G134" s="30">
        <v>30</v>
      </c>
      <c r="H134" s="30">
        <v>0</v>
      </c>
      <c r="I134" s="30">
        <v>0</v>
      </c>
    </row>
    <row r="135" spans="1:9" ht="19.5" customHeight="1">
      <c r="A135" s="30">
        <v>1</v>
      </c>
      <c r="B135" s="30">
        <v>75</v>
      </c>
      <c r="C135" s="30">
        <v>142</v>
      </c>
      <c r="D135" s="30">
        <v>61</v>
      </c>
      <c r="E135" s="30">
        <v>43</v>
      </c>
      <c r="F135" s="30">
        <v>36</v>
      </c>
      <c r="G135" s="30">
        <v>19</v>
      </c>
      <c r="H135" s="30">
        <v>0</v>
      </c>
      <c r="I135" s="30">
        <v>0</v>
      </c>
    </row>
    <row r="136" spans="1:9" ht="19.5" customHeight="1">
      <c r="A136" s="30">
        <v>1</v>
      </c>
      <c r="B136" s="30">
        <v>64</v>
      </c>
      <c r="C136" s="30">
        <v>158</v>
      </c>
      <c r="D136" s="30">
        <v>56</v>
      </c>
      <c r="E136" s="30">
        <v>38</v>
      </c>
      <c r="F136" s="30">
        <v>34</v>
      </c>
      <c r="G136" s="30">
        <v>30</v>
      </c>
      <c r="H136" s="30">
        <v>0</v>
      </c>
      <c r="I136" s="30">
        <v>0</v>
      </c>
    </row>
    <row r="137" spans="1:9" ht="19.5" customHeight="1">
      <c r="A137" s="30">
        <v>0</v>
      </c>
      <c r="B137" s="30">
        <v>68</v>
      </c>
      <c r="C137" s="30">
        <v>159</v>
      </c>
      <c r="D137" s="30">
        <v>60</v>
      </c>
      <c r="E137" s="30">
        <v>35</v>
      </c>
      <c r="F137" s="30">
        <v>35</v>
      </c>
      <c r="G137" s="30">
        <v>25</v>
      </c>
      <c r="H137" s="30">
        <v>0</v>
      </c>
      <c r="I137" s="30">
        <v>0</v>
      </c>
    </row>
    <row r="138" spans="1:9" ht="19.5" customHeight="1">
      <c r="A138" s="30">
        <v>0</v>
      </c>
      <c r="B138" s="30">
        <v>74</v>
      </c>
      <c r="C138" s="30">
        <v>139</v>
      </c>
      <c r="D138" s="30">
        <v>61</v>
      </c>
      <c r="E138" s="30">
        <v>45</v>
      </c>
      <c r="F138" s="30">
        <v>47</v>
      </c>
      <c r="G138" s="30">
        <v>30</v>
      </c>
      <c r="H138" s="30">
        <v>0</v>
      </c>
      <c r="I138" s="30">
        <v>0</v>
      </c>
    </row>
    <row r="139" spans="1:9" ht="19.5" customHeight="1">
      <c r="A139" s="30">
        <v>1</v>
      </c>
      <c r="B139" s="30">
        <v>80</v>
      </c>
      <c r="C139" s="30">
        <v>152</v>
      </c>
      <c r="D139" s="30">
        <v>66</v>
      </c>
      <c r="E139" s="30">
        <v>47</v>
      </c>
      <c r="F139" s="30">
        <v>39</v>
      </c>
      <c r="G139" s="30">
        <v>28</v>
      </c>
      <c r="H139" s="30">
        <v>0</v>
      </c>
      <c r="I139" s="30">
        <v>0</v>
      </c>
    </row>
    <row r="140" spans="1:9" ht="19.5" customHeight="1">
      <c r="A140" s="30">
        <v>0</v>
      </c>
      <c r="B140" s="30">
        <v>65</v>
      </c>
      <c r="C140" s="30">
        <v>165</v>
      </c>
      <c r="D140" s="30">
        <v>60</v>
      </c>
      <c r="E140" s="30">
        <v>46</v>
      </c>
      <c r="F140" s="30">
        <v>46</v>
      </c>
      <c r="G140" s="30">
        <v>25</v>
      </c>
      <c r="H140" s="30">
        <v>0</v>
      </c>
      <c r="I140" s="30">
        <v>0</v>
      </c>
    </row>
    <row r="141" spans="1:9" ht="19.5" customHeight="1">
      <c r="A141" s="30">
        <v>0</v>
      </c>
      <c r="B141" s="30">
        <v>70</v>
      </c>
      <c r="C141" s="30">
        <v>144</v>
      </c>
      <c r="D141" s="30">
        <v>63</v>
      </c>
      <c r="E141" s="30">
        <v>42</v>
      </c>
      <c r="F141" s="30">
        <v>39</v>
      </c>
      <c r="G141" s="30">
        <v>24</v>
      </c>
      <c r="H141" s="30">
        <v>0</v>
      </c>
      <c r="I141" s="30">
        <v>0</v>
      </c>
    </row>
    <row r="142" spans="1:9" ht="19.5" customHeight="1">
      <c r="A142" s="30">
        <v>1</v>
      </c>
      <c r="B142" s="30">
        <v>61</v>
      </c>
      <c r="C142" s="30">
        <v>171</v>
      </c>
      <c r="D142" s="30">
        <v>44</v>
      </c>
      <c r="E142" s="30">
        <v>50</v>
      </c>
      <c r="F142" s="30">
        <v>51</v>
      </c>
      <c r="G142" s="30">
        <v>19</v>
      </c>
      <c r="H142" s="30">
        <v>0</v>
      </c>
      <c r="I142" s="30">
        <v>0</v>
      </c>
    </row>
    <row r="143" spans="1:9" ht="19.5" customHeight="1">
      <c r="A143" s="30">
        <v>0</v>
      </c>
      <c r="B143" s="30">
        <v>63</v>
      </c>
      <c r="C143" s="30">
        <v>156</v>
      </c>
      <c r="D143" s="30">
        <v>66</v>
      </c>
      <c r="E143" s="30">
        <v>37</v>
      </c>
      <c r="F143" s="30">
        <v>30</v>
      </c>
      <c r="G143" s="30">
        <v>30</v>
      </c>
      <c r="H143" s="30">
        <v>0</v>
      </c>
      <c r="I143" s="30">
        <v>0</v>
      </c>
    </row>
    <row r="144" spans="1:9" ht="19.5" customHeight="1">
      <c r="A144" s="30">
        <v>0</v>
      </c>
      <c r="B144" s="30">
        <v>80</v>
      </c>
      <c r="C144" s="30">
        <v>148</v>
      </c>
      <c r="D144" s="30">
        <v>58</v>
      </c>
      <c r="E144" s="30">
        <v>41</v>
      </c>
      <c r="F144" s="30">
        <v>41</v>
      </c>
      <c r="G144" s="30">
        <v>25</v>
      </c>
      <c r="H144" s="30">
        <v>0</v>
      </c>
      <c r="I144" s="30">
        <v>0</v>
      </c>
    </row>
    <row r="145" spans="1:9" ht="19.5" customHeight="1">
      <c r="A145" s="30">
        <v>1</v>
      </c>
      <c r="B145" s="30">
        <v>80</v>
      </c>
      <c r="C145" s="30">
        <v>157</v>
      </c>
      <c r="D145" s="30">
        <v>66</v>
      </c>
      <c r="E145" s="30">
        <v>41</v>
      </c>
      <c r="F145" s="30">
        <v>40</v>
      </c>
      <c r="G145" s="30">
        <v>24</v>
      </c>
      <c r="H145" s="30">
        <v>0</v>
      </c>
      <c r="I145" s="30">
        <v>0</v>
      </c>
    </row>
    <row r="146" spans="1:9" ht="19.5" customHeight="1">
      <c r="A146" s="30">
        <v>1</v>
      </c>
      <c r="B146" s="30">
        <v>72</v>
      </c>
      <c r="C146" s="30">
        <v>157</v>
      </c>
      <c r="D146" s="30">
        <v>69</v>
      </c>
      <c r="E146" s="30">
        <v>41</v>
      </c>
      <c r="F146" s="30">
        <v>46</v>
      </c>
      <c r="G146" s="30">
        <v>23</v>
      </c>
      <c r="H146" s="30">
        <v>0</v>
      </c>
      <c r="I146" s="30">
        <v>0</v>
      </c>
    </row>
    <row r="147" spans="1:9" ht="19.5" customHeight="1">
      <c r="A147" s="30">
        <v>1</v>
      </c>
      <c r="B147" s="30">
        <v>73</v>
      </c>
      <c r="C147" s="30">
        <v>162</v>
      </c>
      <c r="D147" s="30">
        <v>63</v>
      </c>
      <c r="E147" s="30">
        <v>35</v>
      </c>
      <c r="F147" s="30">
        <v>40</v>
      </c>
      <c r="G147" s="30">
        <v>30</v>
      </c>
      <c r="H147" s="30">
        <v>0</v>
      </c>
      <c r="I147" s="30">
        <v>0</v>
      </c>
    </row>
    <row r="148" spans="1:9" ht="19.5" customHeight="1">
      <c r="A148" s="30">
        <v>1</v>
      </c>
      <c r="B148" s="30">
        <v>66</v>
      </c>
      <c r="C148" s="30">
        <v>173</v>
      </c>
      <c r="D148" s="30">
        <v>45</v>
      </c>
      <c r="E148" s="30">
        <v>36</v>
      </c>
      <c r="F148" s="30">
        <v>35</v>
      </c>
      <c r="G148" s="30">
        <v>25</v>
      </c>
      <c r="H148" s="30">
        <v>0</v>
      </c>
      <c r="I148" s="30">
        <v>0</v>
      </c>
    </row>
    <row r="149" spans="1:9" ht="19.5" customHeight="1">
      <c r="A149" s="30">
        <v>0</v>
      </c>
      <c r="B149" s="30">
        <v>68</v>
      </c>
      <c r="C149" s="30">
        <v>163</v>
      </c>
      <c r="D149" s="30">
        <v>56</v>
      </c>
      <c r="E149" s="30">
        <v>42</v>
      </c>
      <c r="F149" s="30">
        <v>41</v>
      </c>
      <c r="G149" s="30">
        <v>30</v>
      </c>
      <c r="H149" s="30">
        <v>0</v>
      </c>
      <c r="I149" s="30">
        <v>0</v>
      </c>
    </row>
    <row r="150" spans="1:9" ht="19.5" customHeight="1">
      <c r="A150" s="30">
        <v>1</v>
      </c>
      <c r="B150" s="30">
        <v>96</v>
      </c>
      <c r="C150" s="30">
        <v>144</v>
      </c>
      <c r="D150" s="30">
        <v>60</v>
      </c>
      <c r="E150" s="30">
        <v>44</v>
      </c>
      <c r="F150" s="30">
        <v>39</v>
      </c>
      <c r="G150" s="30">
        <v>20</v>
      </c>
      <c r="H150" s="30">
        <v>0</v>
      </c>
      <c r="I150" s="30">
        <v>0</v>
      </c>
    </row>
    <row r="151" spans="1:9" ht="19.5" customHeight="1">
      <c r="A151" s="30">
        <v>1</v>
      </c>
      <c r="B151" s="30">
        <v>47</v>
      </c>
      <c r="C151" s="30">
        <v>153</v>
      </c>
      <c r="D151" s="30">
        <v>44</v>
      </c>
      <c r="E151" s="30">
        <v>48</v>
      </c>
      <c r="F151" s="30">
        <v>46</v>
      </c>
      <c r="G151" s="30">
        <v>18</v>
      </c>
      <c r="H151" s="30">
        <v>0</v>
      </c>
      <c r="I151" s="30">
        <v>0</v>
      </c>
    </row>
    <row r="152" spans="1:9" ht="19.5" customHeight="1">
      <c r="A152" s="30">
        <v>1</v>
      </c>
      <c r="B152" s="30">
        <v>47</v>
      </c>
      <c r="C152" s="30">
        <v>157</v>
      </c>
      <c r="D152" s="30">
        <v>37</v>
      </c>
      <c r="E152" s="30">
        <v>31</v>
      </c>
      <c r="F152" s="30">
        <v>30</v>
      </c>
      <c r="G152" s="30">
        <v>22</v>
      </c>
      <c r="H152" s="30">
        <v>0</v>
      </c>
      <c r="I152" s="30">
        <v>0</v>
      </c>
    </row>
    <row r="153" spans="1:9" ht="19.5" customHeight="1">
      <c r="A153" s="30">
        <v>1</v>
      </c>
      <c r="B153" s="30">
        <v>49</v>
      </c>
      <c r="C153" s="30">
        <v>155</v>
      </c>
      <c r="D153" s="30">
        <v>53</v>
      </c>
      <c r="E153" s="30">
        <v>43</v>
      </c>
      <c r="F153" s="30">
        <v>39</v>
      </c>
      <c r="G153" s="30">
        <v>19</v>
      </c>
      <c r="H153" s="30">
        <v>0</v>
      </c>
      <c r="I153" s="30">
        <v>0</v>
      </c>
    </row>
    <row r="154" spans="1:9" ht="19.5" customHeight="1">
      <c r="A154" s="30">
        <v>0</v>
      </c>
      <c r="B154" s="30">
        <v>76</v>
      </c>
      <c r="C154" s="30">
        <v>164</v>
      </c>
      <c r="D154" s="30">
        <v>47</v>
      </c>
      <c r="E154" s="30">
        <v>38</v>
      </c>
      <c r="F154" s="30">
        <v>41</v>
      </c>
      <c r="G154" s="30">
        <v>23</v>
      </c>
      <c r="H154" s="30">
        <v>0</v>
      </c>
      <c r="I154" s="30">
        <v>0</v>
      </c>
    </row>
    <row r="155" spans="1:9" ht="19.5" customHeight="1">
      <c r="A155" s="30">
        <v>0</v>
      </c>
      <c r="B155" s="30">
        <v>67</v>
      </c>
      <c r="C155" s="30">
        <v>168</v>
      </c>
      <c r="D155" s="30">
        <v>60</v>
      </c>
      <c r="E155" s="30">
        <v>51</v>
      </c>
      <c r="F155" s="30">
        <v>37</v>
      </c>
      <c r="G155" s="30">
        <v>14</v>
      </c>
      <c r="H155" s="30">
        <v>0</v>
      </c>
      <c r="I155" s="30">
        <v>0</v>
      </c>
    </row>
    <row r="156" spans="1:9" ht="19.5" customHeight="1">
      <c r="A156" s="30">
        <v>1</v>
      </c>
      <c r="B156" s="30">
        <v>65</v>
      </c>
      <c r="C156" s="30">
        <v>156</v>
      </c>
      <c r="D156" s="30">
        <v>71</v>
      </c>
      <c r="E156" s="30">
        <v>46</v>
      </c>
      <c r="F156" s="30">
        <v>41</v>
      </c>
      <c r="G156" s="30">
        <v>24</v>
      </c>
      <c r="H156" s="30">
        <v>0</v>
      </c>
      <c r="I156" s="30">
        <v>0</v>
      </c>
    </row>
    <row r="157" spans="1:9" ht="19.5" customHeight="1">
      <c r="A157" s="30">
        <v>1</v>
      </c>
      <c r="B157" s="30">
        <v>72</v>
      </c>
      <c r="C157" s="30">
        <v>162</v>
      </c>
      <c r="D157" s="30">
        <v>58</v>
      </c>
      <c r="E157" s="30">
        <v>44</v>
      </c>
      <c r="F157" s="30">
        <v>33</v>
      </c>
      <c r="G157" s="30">
        <v>30</v>
      </c>
      <c r="H157" s="30">
        <v>0</v>
      </c>
      <c r="I157" s="30">
        <v>0</v>
      </c>
    </row>
    <row r="158" spans="1:9" ht="19.5" customHeight="1">
      <c r="A158" s="30">
        <v>0</v>
      </c>
      <c r="B158" s="30">
        <v>73</v>
      </c>
      <c r="C158" s="30">
        <v>148</v>
      </c>
      <c r="D158" s="30">
        <v>65</v>
      </c>
      <c r="E158" s="30">
        <v>40</v>
      </c>
      <c r="F158" s="30">
        <v>37</v>
      </c>
      <c r="G158" s="30">
        <v>18</v>
      </c>
      <c r="H158" s="30">
        <v>0</v>
      </c>
      <c r="I158" s="30">
        <v>0</v>
      </c>
    </row>
    <row r="159" spans="1:9" ht="19.5" customHeight="1">
      <c r="A159" s="30">
        <v>1</v>
      </c>
      <c r="B159" s="30">
        <v>66</v>
      </c>
      <c r="C159" s="30">
        <v>144</v>
      </c>
      <c r="D159" s="30">
        <v>63</v>
      </c>
      <c r="E159" s="30">
        <v>37</v>
      </c>
      <c r="F159" s="30">
        <v>34</v>
      </c>
      <c r="G159" s="30">
        <v>19</v>
      </c>
      <c r="H159" s="30">
        <v>0</v>
      </c>
      <c r="I159" s="30">
        <v>0</v>
      </c>
    </row>
    <row r="160" spans="1:9" ht="19.5" customHeight="1">
      <c r="A160" s="30">
        <v>0</v>
      </c>
      <c r="B160" s="30">
        <v>69</v>
      </c>
      <c r="C160" s="30">
        <v>172</v>
      </c>
      <c r="D160" s="30">
        <v>63</v>
      </c>
      <c r="E160" s="30">
        <v>45</v>
      </c>
      <c r="F160" s="30">
        <v>41</v>
      </c>
      <c r="G160" s="30">
        <v>24</v>
      </c>
      <c r="H160" s="30">
        <v>0</v>
      </c>
      <c r="I160" s="30">
        <v>0</v>
      </c>
    </row>
    <row r="161" spans="1:9" ht="19.5" customHeight="1">
      <c r="A161" s="30">
        <v>1</v>
      </c>
      <c r="B161" s="30">
        <v>64</v>
      </c>
      <c r="C161" s="30">
        <v>151</v>
      </c>
      <c r="D161" s="30">
        <v>63</v>
      </c>
      <c r="E161" s="30">
        <v>38</v>
      </c>
      <c r="F161" s="30">
        <v>42</v>
      </c>
      <c r="G161" s="30">
        <v>11</v>
      </c>
      <c r="H161" s="30">
        <v>0</v>
      </c>
      <c r="I161" s="30">
        <v>0</v>
      </c>
    </row>
    <row r="162" spans="1:9" ht="19.5" customHeight="1">
      <c r="A162" s="30">
        <v>0</v>
      </c>
      <c r="B162" s="30">
        <v>66</v>
      </c>
      <c r="C162" s="30">
        <v>169</v>
      </c>
      <c r="D162" s="30">
        <v>62</v>
      </c>
      <c r="E162" s="30">
        <v>45</v>
      </c>
      <c r="F162" s="30">
        <v>42</v>
      </c>
      <c r="G162" s="30">
        <v>23</v>
      </c>
      <c r="H162" s="30">
        <v>0</v>
      </c>
      <c r="I162" s="30">
        <v>0</v>
      </c>
    </row>
    <row r="163" spans="1:9" ht="19.5" customHeight="1">
      <c r="A163" s="30">
        <v>0</v>
      </c>
      <c r="B163" s="30">
        <v>80</v>
      </c>
      <c r="C163" s="30">
        <v>182</v>
      </c>
      <c r="D163" s="30">
        <v>44</v>
      </c>
      <c r="E163" s="30">
        <v>38</v>
      </c>
      <c r="F163" s="30">
        <v>43</v>
      </c>
      <c r="G163" s="30">
        <v>29</v>
      </c>
      <c r="H163" s="30">
        <v>0</v>
      </c>
      <c r="I163" s="30">
        <v>0</v>
      </c>
    </row>
    <row r="164" spans="1:9" ht="19.5" customHeight="1">
      <c r="A164" s="30">
        <v>0</v>
      </c>
      <c r="B164" s="30">
        <v>64</v>
      </c>
      <c r="C164" s="30">
        <v>153</v>
      </c>
      <c r="D164" s="30">
        <v>69</v>
      </c>
      <c r="E164" s="30">
        <v>37</v>
      </c>
      <c r="F164" s="30">
        <v>43</v>
      </c>
      <c r="G164" s="30">
        <v>20</v>
      </c>
      <c r="H164" s="30">
        <v>0</v>
      </c>
      <c r="I164" s="30">
        <v>0</v>
      </c>
    </row>
    <row r="165" spans="1:9" ht="19.5" customHeight="1">
      <c r="A165" s="30">
        <v>0</v>
      </c>
      <c r="B165" s="30">
        <v>89</v>
      </c>
      <c r="C165" s="30">
        <v>156</v>
      </c>
      <c r="D165" s="30">
        <v>46</v>
      </c>
      <c r="E165" s="30">
        <v>49</v>
      </c>
      <c r="F165" s="30">
        <v>40</v>
      </c>
      <c r="G165" s="30">
        <v>18</v>
      </c>
      <c r="H165" s="30">
        <v>0</v>
      </c>
      <c r="I165" s="30">
        <v>0</v>
      </c>
    </row>
    <row r="166" spans="1:9" ht="19.5" customHeight="1">
      <c r="A166" s="30">
        <v>1</v>
      </c>
      <c r="B166" s="30">
        <v>73</v>
      </c>
      <c r="C166" s="30">
        <v>148</v>
      </c>
      <c r="D166" s="30">
        <v>54</v>
      </c>
      <c r="E166" s="30">
        <v>43</v>
      </c>
      <c r="F166" s="30">
        <v>32</v>
      </c>
      <c r="G166" s="30">
        <v>30</v>
      </c>
      <c r="H166" s="30">
        <v>0</v>
      </c>
      <c r="I166" s="30">
        <v>0</v>
      </c>
    </row>
    <row r="167" spans="1:9" ht="19.5" customHeight="1">
      <c r="A167" s="30">
        <v>0</v>
      </c>
      <c r="B167" s="30">
        <v>83</v>
      </c>
      <c r="C167" s="30">
        <v>163</v>
      </c>
      <c r="D167" s="30">
        <v>55</v>
      </c>
      <c r="E167" s="30">
        <v>39</v>
      </c>
      <c r="F167" s="30">
        <v>32</v>
      </c>
      <c r="G167" s="30">
        <v>14</v>
      </c>
      <c r="H167" s="30">
        <v>0</v>
      </c>
      <c r="I167" s="30">
        <v>0</v>
      </c>
    </row>
    <row r="168" spans="1:9" ht="19.5" customHeight="1">
      <c r="A168" s="30">
        <v>1</v>
      </c>
      <c r="B168" s="30">
        <v>73</v>
      </c>
      <c r="C168" s="30">
        <v>165</v>
      </c>
      <c r="D168" s="30">
        <v>68</v>
      </c>
      <c r="E168" s="30">
        <v>41</v>
      </c>
      <c r="F168" s="30">
        <v>41</v>
      </c>
      <c r="G168" s="30">
        <v>17</v>
      </c>
      <c r="H168" s="30">
        <v>0</v>
      </c>
      <c r="I168" s="30">
        <v>0</v>
      </c>
    </row>
    <row r="169" spans="1:9" ht="19.5" customHeight="1">
      <c r="A169" s="30">
        <v>0</v>
      </c>
      <c r="B169" s="30">
        <v>80</v>
      </c>
      <c r="C169" s="30">
        <v>157</v>
      </c>
      <c r="D169" s="30">
        <v>56</v>
      </c>
      <c r="E169" s="30">
        <v>45</v>
      </c>
      <c r="F169" s="30">
        <v>39</v>
      </c>
      <c r="G169" s="30">
        <v>21</v>
      </c>
      <c r="H169" s="30">
        <v>0</v>
      </c>
      <c r="I169" s="30">
        <v>0</v>
      </c>
    </row>
    <row r="170" spans="1:9" ht="19.5" customHeight="1">
      <c r="A170" s="30">
        <v>1</v>
      </c>
      <c r="B170" s="30">
        <v>69</v>
      </c>
      <c r="C170" s="30">
        <v>148</v>
      </c>
      <c r="D170" s="30">
        <v>66</v>
      </c>
      <c r="E170" s="30">
        <v>45</v>
      </c>
      <c r="F170" s="30">
        <v>47</v>
      </c>
      <c r="G170" s="30">
        <v>30</v>
      </c>
      <c r="H170" s="30">
        <v>0</v>
      </c>
      <c r="I170" s="30">
        <v>0</v>
      </c>
    </row>
    <row r="171" spans="1:9" ht="19.5" customHeight="1">
      <c r="A171" s="30">
        <v>0</v>
      </c>
      <c r="B171" s="30">
        <v>69</v>
      </c>
      <c r="C171" s="30">
        <v>144</v>
      </c>
      <c r="D171" s="30">
        <v>58</v>
      </c>
      <c r="E171" s="30">
        <v>51</v>
      </c>
      <c r="F171" s="30">
        <v>42</v>
      </c>
      <c r="G171" s="30">
        <v>25</v>
      </c>
      <c r="H171" s="30">
        <v>0</v>
      </c>
      <c r="I171" s="30">
        <v>0</v>
      </c>
    </row>
    <row r="172" spans="1:9" ht="19.5" customHeight="1">
      <c r="A172" s="30">
        <v>1</v>
      </c>
      <c r="B172" s="30">
        <v>89</v>
      </c>
      <c r="C172" s="30">
        <v>148</v>
      </c>
      <c r="D172" s="30">
        <v>63</v>
      </c>
      <c r="E172" s="30">
        <v>43</v>
      </c>
      <c r="F172" s="30">
        <v>48</v>
      </c>
      <c r="G172" s="30">
        <v>23</v>
      </c>
      <c r="H172" s="30">
        <v>0</v>
      </c>
      <c r="I172" s="30">
        <v>0</v>
      </c>
    </row>
    <row r="173" spans="1:9" ht="19.5" customHeight="1">
      <c r="A173" s="30">
        <v>0</v>
      </c>
      <c r="B173" s="30">
        <v>63</v>
      </c>
      <c r="C173" s="30">
        <v>184</v>
      </c>
      <c r="D173" s="30">
        <v>62</v>
      </c>
      <c r="E173" s="30">
        <v>38</v>
      </c>
      <c r="F173" s="30">
        <v>32</v>
      </c>
      <c r="G173" s="30">
        <v>12</v>
      </c>
      <c r="H173" s="30">
        <v>0</v>
      </c>
      <c r="I173" s="30">
        <v>0</v>
      </c>
    </row>
    <row r="174" spans="1:9" ht="19.5" customHeight="1"/>
    <row r="175" spans="1:9" ht="19.5" customHeight="1"/>
    <row r="176" spans="1:9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honeticPr fontId="3"/>
  <pageMargins left="0.75" right="0.75" top="1" bottom="1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C298-E087-D84C-989D-9A094F10697B}">
  <dimension ref="A1:H101"/>
  <sheetViews>
    <sheetView workbookViewId="0">
      <selection activeCell="T11" sqref="T11"/>
    </sheetView>
  </sheetViews>
  <sheetFormatPr baseColWidth="10" defaultRowHeight="20"/>
  <cols>
    <col min="1" max="1" width="5.7109375" bestFit="1" customWidth="1"/>
    <col min="2" max="2" width="10.7109375" bestFit="1" customWidth="1"/>
    <col min="3" max="3" width="7.42578125" bestFit="1" customWidth="1"/>
    <col min="4" max="4" width="13.85546875" bestFit="1" customWidth="1"/>
    <col min="5" max="5" width="7.28515625" bestFit="1" customWidth="1"/>
    <col min="6" max="6" width="7.28515625" style="35" bestFit="1" customWidth="1"/>
    <col min="7" max="7" width="12.42578125" style="35" bestFit="1" customWidth="1"/>
    <col min="8" max="8" width="7.28515625" bestFit="1" customWidth="1"/>
  </cols>
  <sheetData>
    <row r="1" spans="1:8">
      <c r="A1" t="s">
        <v>311</v>
      </c>
      <c r="B1" t="s">
        <v>312</v>
      </c>
      <c r="C1" t="s">
        <v>313</v>
      </c>
      <c r="D1" t="s">
        <v>314</v>
      </c>
      <c r="E1" t="s">
        <v>253</v>
      </c>
      <c r="F1" s="32" t="s">
        <v>315</v>
      </c>
      <c r="G1" s="33" t="s">
        <v>316</v>
      </c>
      <c r="H1" s="34" t="s">
        <v>317</v>
      </c>
    </row>
    <row r="2" spans="1:8">
      <c r="A2">
        <v>1</v>
      </c>
      <c r="B2">
        <v>4</v>
      </c>
      <c r="C2">
        <v>1</v>
      </c>
      <c r="D2">
        <v>50</v>
      </c>
      <c r="E2">
        <v>61</v>
      </c>
      <c r="F2" s="35">
        <f t="shared" ref="F2:F65" si="0">ROUND(94.221-16.034*B2+5.98*C2-0.65*D2+0.557*E2,0)</f>
        <v>38</v>
      </c>
      <c r="G2" s="35">
        <v>38</v>
      </c>
      <c r="H2" s="35">
        <f>F2-G2</f>
        <v>0</v>
      </c>
    </row>
    <row r="3" spans="1:8">
      <c r="A3">
        <v>2</v>
      </c>
      <c r="B3">
        <v>1</v>
      </c>
      <c r="C3">
        <v>2.25</v>
      </c>
      <c r="D3">
        <v>91</v>
      </c>
      <c r="E3">
        <v>60</v>
      </c>
      <c r="F3" s="35">
        <f t="shared" si="0"/>
        <v>66</v>
      </c>
      <c r="G3" s="35">
        <v>80</v>
      </c>
      <c r="H3" s="35">
        <f t="shared" ref="H3:H66" si="1">F3-G3</f>
        <v>-14</v>
      </c>
    </row>
    <row r="4" spans="1:8">
      <c r="A4">
        <v>3</v>
      </c>
      <c r="B4">
        <v>1</v>
      </c>
      <c r="C4">
        <v>0.75</v>
      </c>
      <c r="D4">
        <v>42</v>
      </c>
      <c r="E4">
        <v>25</v>
      </c>
      <c r="F4" s="35">
        <f t="shared" si="0"/>
        <v>69</v>
      </c>
      <c r="G4" s="35">
        <v>67</v>
      </c>
      <c r="H4" s="35">
        <f t="shared" si="1"/>
        <v>2</v>
      </c>
    </row>
    <row r="5" spans="1:8">
      <c r="A5">
        <v>4</v>
      </c>
      <c r="B5">
        <v>1</v>
      </c>
      <c r="C5">
        <v>2.25</v>
      </c>
      <c r="D5">
        <v>63</v>
      </c>
      <c r="E5">
        <v>71</v>
      </c>
      <c r="F5" s="35">
        <f t="shared" si="0"/>
        <v>90</v>
      </c>
      <c r="G5" s="35">
        <v>117</v>
      </c>
      <c r="H5" s="35">
        <f t="shared" si="1"/>
        <v>-27</v>
      </c>
    </row>
    <row r="6" spans="1:8">
      <c r="A6">
        <v>5</v>
      </c>
      <c r="B6">
        <v>3</v>
      </c>
      <c r="C6">
        <v>1.25</v>
      </c>
      <c r="D6">
        <v>17</v>
      </c>
      <c r="E6">
        <v>45</v>
      </c>
      <c r="F6" s="35">
        <f t="shared" si="0"/>
        <v>68</v>
      </c>
      <c r="G6" s="35">
        <v>74</v>
      </c>
      <c r="H6" s="35">
        <f t="shared" si="1"/>
        <v>-6</v>
      </c>
    </row>
    <row r="7" spans="1:8">
      <c r="A7">
        <v>6</v>
      </c>
      <c r="B7">
        <v>3</v>
      </c>
      <c r="C7">
        <v>2.5</v>
      </c>
      <c r="D7">
        <v>41</v>
      </c>
      <c r="E7">
        <v>83</v>
      </c>
      <c r="F7" s="35">
        <f t="shared" si="0"/>
        <v>81</v>
      </c>
      <c r="G7" s="35">
        <v>72</v>
      </c>
      <c r="H7" s="35">
        <f t="shared" si="1"/>
        <v>9</v>
      </c>
    </row>
    <row r="8" spans="1:8">
      <c r="A8">
        <v>7</v>
      </c>
      <c r="B8">
        <v>2</v>
      </c>
      <c r="C8">
        <v>1</v>
      </c>
      <c r="D8">
        <v>16</v>
      </c>
      <c r="E8">
        <v>78</v>
      </c>
      <c r="F8" s="35">
        <f t="shared" si="0"/>
        <v>101</v>
      </c>
      <c r="G8" s="35">
        <v>90</v>
      </c>
      <c r="H8" s="35">
        <f t="shared" si="1"/>
        <v>11</v>
      </c>
    </row>
    <row r="9" spans="1:8">
      <c r="A9">
        <v>8</v>
      </c>
      <c r="B9">
        <v>2</v>
      </c>
      <c r="C9">
        <v>0.25</v>
      </c>
      <c r="D9">
        <v>22</v>
      </c>
      <c r="E9">
        <v>75</v>
      </c>
      <c r="F9" s="35">
        <f t="shared" si="0"/>
        <v>91</v>
      </c>
      <c r="G9" s="35">
        <v>96</v>
      </c>
      <c r="H9" s="35">
        <f t="shared" si="1"/>
        <v>-5</v>
      </c>
    </row>
    <row r="10" spans="1:8">
      <c r="A10">
        <v>9</v>
      </c>
      <c r="B10">
        <v>4</v>
      </c>
      <c r="C10">
        <v>2</v>
      </c>
      <c r="D10">
        <v>68</v>
      </c>
      <c r="E10">
        <v>78</v>
      </c>
      <c r="F10" s="35">
        <f t="shared" si="0"/>
        <v>41</v>
      </c>
      <c r="G10" s="35">
        <v>39</v>
      </c>
      <c r="H10" s="35">
        <f t="shared" si="1"/>
        <v>2</v>
      </c>
    </row>
    <row r="11" spans="1:8">
      <c r="A11">
        <v>10</v>
      </c>
      <c r="B11">
        <v>2</v>
      </c>
      <c r="C11">
        <v>2</v>
      </c>
      <c r="D11">
        <v>29</v>
      </c>
      <c r="E11">
        <v>89</v>
      </c>
      <c r="F11" s="35">
        <f t="shared" si="0"/>
        <v>105</v>
      </c>
      <c r="G11" s="35">
        <v>112</v>
      </c>
      <c r="H11" s="35">
        <f t="shared" si="1"/>
        <v>-7</v>
      </c>
    </row>
    <row r="12" spans="1:8">
      <c r="A12">
        <v>11</v>
      </c>
      <c r="B12">
        <v>1</v>
      </c>
      <c r="C12">
        <v>1.75</v>
      </c>
      <c r="D12">
        <v>86</v>
      </c>
      <c r="E12">
        <v>52</v>
      </c>
      <c r="F12" s="35">
        <f t="shared" si="0"/>
        <v>62</v>
      </c>
      <c r="G12" s="35">
        <v>66</v>
      </c>
      <c r="H12" s="35">
        <f t="shared" si="1"/>
        <v>-4</v>
      </c>
    </row>
    <row r="13" spans="1:8">
      <c r="A13">
        <v>12</v>
      </c>
      <c r="B13">
        <v>1</v>
      </c>
      <c r="C13">
        <v>2</v>
      </c>
      <c r="D13">
        <v>29</v>
      </c>
      <c r="E13">
        <v>72</v>
      </c>
      <c r="F13" s="35">
        <f t="shared" si="0"/>
        <v>111</v>
      </c>
      <c r="G13" s="35">
        <v>111</v>
      </c>
      <c r="H13" s="35">
        <f t="shared" si="1"/>
        <v>0</v>
      </c>
    </row>
    <row r="14" spans="1:8">
      <c r="A14">
        <v>13</v>
      </c>
      <c r="B14">
        <v>3</v>
      </c>
      <c r="C14">
        <v>1.25</v>
      </c>
      <c r="D14">
        <v>81</v>
      </c>
      <c r="E14">
        <v>41</v>
      </c>
      <c r="F14" s="35">
        <f t="shared" si="0"/>
        <v>24</v>
      </c>
      <c r="G14" s="35">
        <v>15</v>
      </c>
      <c r="H14" s="35">
        <f t="shared" si="1"/>
        <v>9</v>
      </c>
    </row>
    <row r="15" spans="1:8">
      <c r="A15">
        <v>14</v>
      </c>
      <c r="B15">
        <v>1</v>
      </c>
      <c r="C15">
        <v>0</v>
      </c>
      <c r="D15">
        <v>46</v>
      </c>
      <c r="E15">
        <v>40</v>
      </c>
      <c r="F15" s="35">
        <f t="shared" si="0"/>
        <v>71</v>
      </c>
      <c r="G15" s="35">
        <v>55</v>
      </c>
      <c r="H15" s="35">
        <f t="shared" si="1"/>
        <v>16</v>
      </c>
    </row>
    <row r="16" spans="1:8">
      <c r="A16">
        <v>15</v>
      </c>
      <c r="B16">
        <v>4</v>
      </c>
      <c r="C16">
        <v>0.25</v>
      </c>
      <c r="D16">
        <v>18</v>
      </c>
      <c r="E16">
        <v>89</v>
      </c>
      <c r="F16" s="35">
        <f t="shared" si="0"/>
        <v>69</v>
      </c>
      <c r="G16" s="35">
        <v>65</v>
      </c>
      <c r="H16" s="35">
        <f t="shared" si="1"/>
        <v>4</v>
      </c>
    </row>
    <row r="17" spans="1:8">
      <c r="A17">
        <v>16</v>
      </c>
      <c r="B17">
        <v>1</v>
      </c>
      <c r="C17">
        <v>2.25</v>
      </c>
      <c r="D17">
        <v>65</v>
      </c>
      <c r="E17">
        <v>89</v>
      </c>
      <c r="F17" s="35">
        <f t="shared" si="0"/>
        <v>99</v>
      </c>
      <c r="G17" s="35">
        <v>108</v>
      </c>
      <c r="H17" s="35">
        <f t="shared" si="1"/>
        <v>-9</v>
      </c>
    </row>
    <row r="18" spans="1:8">
      <c r="A18">
        <v>17</v>
      </c>
      <c r="B18">
        <v>1</v>
      </c>
      <c r="C18">
        <v>2</v>
      </c>
      <c r="D18">
        <v>78</v>
      </c>
      <c r="E18">
        <v>23</v>
      </c>
      <c r="F18" s="35">
        <f t="shared" si="0"/>
        <v>52</v>
      </c>
      <c r="G18" s="35">
        <v>54</v>
      </c>
      <c r="H18" s="35">
        <f t="shared" si="1"/>
        <v>-2</v>
      </c>
    </row>
    <row r="19" spans="1:8">
      <c r="A19">
        <v>18</v>
      </c>
      <c r="B19">
        <v>4</v>
      </c>
      <c r="C19">
        <v>1</v>
      </c>
      <c r="D19">
        <v>89</v>
      </c>
      <c r="E19">
        <v>81</v>
      </c>
      <c r="F19" s="35">
        <f t="shared" si="0"/>
        <v>23</v>
      </c>
      <c r="G19" s="35">
        <v>11</v>
      </c>
      <c r="H19" s="35">
        <f t="shared" si="1"/>
        <v>12</v>
      </c>
    </row>
    <row r="20" spans="1:8">
      <c r="A20">
        <v>19</v>
      </c>
      <c r="B20">
        <v>2</v>
      </c>
      <c r="C20">
        <v>0</v>
      </c>
      <c r="D20">
        <v>55</v>
      </c>
      <c r="E20">
        <v>81</v>
      </c>
      <c r="F20" s="35">
        <f t="shared" si="0"/>
        <v>72</v>
      </c>
      <c r="G20" s="35">
        <v>73</v>
      </c>
      <c r="H20" s="35">
        <f t="shared" si="1"/>
        <v>-1</v>
      </c>
    </row>
    <row r="21" spans="1:8">
      <c r="A21">
        <v>20</v>
      </c>
      <c r="B21">
        <v>2</v>
      </c>
      <c r="C21">
        <v>3</v>
      </c>
      <c r="D21">
        <v>87</v>
      </c>
      <c r="E21">
        <v>43</v>
      </c>
      <c r="F21" s="35">
        <f t="shared" si="0"/>
        <v>47</v>
      </c>
      <c r="G21" s="35">
        <v>51</v>
      </c>
      <c r="H21" s="35">
        <f t="shared" si="1"/>
        <v>-4</v>
      </c>
    </row>
    <row r="22" spans="1:8">
      <c r="A22">
        <v>21</v>
      </c>
      <c r="B22">
        <v>4</v>
      </c>
      <c r="C22">
        <v>0.5</v>
      </c>
      <c r="D22">
        <v>35</v>
      </c>
      <c r="E22">
        <v>74</v>
      </c>
      <c r="F22" s="35">
        <f t="shared" si="0"/>
        <v>52</v>
      </c>
      <c r="G22" s="35">
        <v>43</v>
      </c>
      <c r="H22" s="35">
        <f t="shared" si="1"/>
        <v>9</v>
      </c>
    </row>
    <row r="23" spans="1:8">
      <c r="A23">
        <v>22</v>
      </c>
      <c r="B23">
        <v>3</v>
      </c>
      <c r="C23">
        <v>3</v>
      </c>
      <c r="D23">
        <v>67</v>
      </c>
      <c r="E23">
        <v>28</v>
      </c>
      <c r="F23" s="35">
        <f t="shared" si="0"/>
        <v>36</v>
      </c>
      <c r="G23" s="35">
        <v>38</v>
      </c>
      <c r="H23" s="35">
        <f t="shared" si="1"/>
        <v>-2</v>
      </c>
    </row>
    <row r="24" spans="1:8">
      <c r="A24">
        <v>23</v>
      </c>
      <c r="B24">
        <v>1</v>
      </c>
      <c r="C24">
        <v>0.25</v>
      </c>
      <c r="D24">
        <v>87</v>
      </c>
      <c r="E24">
        <v>22</v>
      </c>
      <c r="F24" s="35">
        <f t="shared" si="0"/>
        <v>35</v>
      </c>
      <c r="G24" s="35">
        <v>36</v>
      </c>
      <c r="H24" s="35">
        <f t="shared" si="1"/>
        <v>-1</v>
      </c>
    </row>
    <row r="25" spans="1:8">
      <c r="A25">
        <v>24</v>
      </c>
      <c r="B25">
        <v>4</v>
      </c>
      <c r="C25">
        <v>1.75</v>
      </c>
      <c r="D25">
        <v>28</v>
      </c>
      <c r="E25">
        <v>50</v>
      </c>
      <c r="F25" s="35">
        <f t="shared" si="0"/>
        <v>50</v>
      </c>
      <c r="G25" s="35">
        <v>39</v>
      </c>
      <c r="H25" s="35">
        <f t="shared" si="1"/>
        <v>11</v>
      </c>
    </row>
    <row r="26" spans="1:8">
      <c r="A26">
        <v>25</v>
      </c>
      <c r="B26">
        <v>1</v>
      </c>
      <c r="C26">
        <v>1.25</v>
      </c>
      <c r="D26">
        <v>20</v>
      </c>
      <c r="E26">
        <v>59</v>
      </c>
      <c r="F26" s="35">
        <f t="shared" si="0"/>
        <v>106</v>
      </c>
      <c r="G26" s="35">
        <v>109</v>
      </c>
      <c r="H26" s="35">
        <f t="shared" si="1"/>
        <v>-3</v>
      </c>
    </row>
    <row r="27" spans="1:8">
      <c r="A27">
        <v>26</v>
      </c>
      <c r="B27">
        <v>3</v>
      </c>
      <c r="C27">
        <v>1.75</v>
      </c>
      <c r="D27">
        <v>16</v>
      </c>
      <c r="E27">
        <v>55</v>
      </c>
      <c r="F27" s="35">
        <f t="shared" si="0"/>
        <v>77</v>
      </c>
      <c r="G27" s="35">
        <v>82</v>
      </c>
      <c r="H27" s="35">
        <f t="shared" si="1"/>
        <v>-5</v>
      </c>
    </row>
    <row r="28" spans="1:8">
      <c r="A28">
        <v>27</v>
      </c>
      <c r="B28">
        <v>1</v>
      </c>
      <c r="C28">
        <v>1.5</v>
      </c>
      <c r="D28">
        <v>16</v>
      </c>
      <c r="E28">
        <v>43</v>
      </c>
      <c r="F28" s="35">
        <f t="shared" si="0"/>
        <v>101</v>
      </c>
      <c r="G28" s="35">
        <v>112</v>
      </c>
      <c r="H28" s="35">
        <f t="shared" si="1"/>
        <v>-11</v>
      </c>
    </row>
    <row r="29" spans="1:8">
      <c r="A29">
        <v>28</v>
      </c>
      <c r="B29">
        <v>1</v>
      </c>
      <c r="C29">
        <v>1.75</v>
      </c>
      <c r="D29">
        <v>46</v>
      </c>
      <c r="E29">
        <v>51</v>
      </c>
      <c r="F29" s="35">
        <f t="shared" si="0"/>
        <v>87</v>
      </c>
      <c r="G29" s="35">
        <v>98</v>
      </c>
      <c r="H29" s="35">
        <f t="shared" si="1"/>
        <v>-11</v>
      </c>
    </row>
    <row r="30" spans="1:8">
      <c r="A30">
        <v>29</v>
      </c>
      <c r="B30">
        <v>1</v>
      </c>
      <c r="C30">
        <v>1.25</v>
      </c>
      <c r="D30">
        <v>37</v>
      </c>
      <c r="E30">
        <v>85</v>
      </c>
      <c r="F30" s="35">
        <f t="shared" si="0"/>
        <v>109</v>
      </c>
      <c r="G30" s="35">
        <v>95</v>
      </c>
      <c r="H30" s="35">
        <f t="shared" si="1"/>
        <v>14</v>
      </c>
    </row>
    <row r="31" spans="1:8">
      <c r="A31">
        <v>30</v>
      </c>
      <c r="B31">
        <v>2</v>
      </c>
      <c r="C31">
        <v>2.25</v>
      </c>
      <c r="D31">
        <v>79</v>
      </c>
      <c r="E31">
        <v>23</v>
      </c>
      <c r="F31" s="35">
        <f t="shared" si="0"/>
        <v>37</v>
      </c>
      <c r="G31" s="35">
        <v>28</v>
      </c>
      <c r="H31" s="35">
        <f t="shared" si="1"/>
        <v>9</v>
      </c>
    </row>
    <row r="32" spans="1:8">
      <c r="A32">
        <v>31</v>
      </c>
      <c r="B32">
        <v>3</v>
      </c>
      <c r="C32">
        <v>3</v>
      </c>
      <c r="D32">
        <v>79</v>
      </c>
      <c r="E32">
        <v>25</v>
      </c>
      <c r="F32" s="35">
        <f t="shared" si="0"/>
        <v>27</v>
      </c>
      <c r="G32" s="35">
        <v>32</v>
      </c>
      <c r="H32" s="35">
        <f t="shared" si="1"/>
        <v>-5</v>
      </c>
    </row>
    <row r="33" spans="1:8">
      <c r="A33">
        <v>32</v>
      </c>
      <c r="B33">
        <v>3</v>
      </c>
      <c r="C33">
        <v>2</v>
      </c>
      <c r="D33">
        <v>39</v>
      </c>
      <c r="E33">
        <v>70</v>
      </c>
      <c r="F33" s="35">
        <f t="shared" si="0"/>
        <v>72</v>
      </c>
      <c r="G33" s="35">
        <v>77</v>
      </c>
      <c r="H33" s="35">
        <f t="shared" si="1"/>
        <v>-5</v>
      </c>
    </row>
    <row r="34" spans="1:8">
      <c r="A34">
        <v>33</v>
      </c>
      <c r="B34">
        <v>3</v>
      </c>
      <c r="C34">
        <v>2.25</v>
      </c>
      <c r="D34">
        <v>44</v>
      </c>
      <c r="E34">
        <v>81</v>
      </c>
      <c r="F34" s="35">
        <f t="shared" si="0"/>
        <v>76</v>
      </c>
      <c r="G34" s="35">
        <v>81</v>
      </c>
      <c r="H34" s="35">
        <f t="shared" si="1"/>
        <v>-5</v>
      </c>
    </row>
    <row r="35" spans="1:8">
      <c r="A35">
        <v>34</v>
      </c>
      <c r="B35">
        <v>4</v>
      </c>
      <c r="C35">
        <v>2.5</v>
      </c>
      <c r="D35">
        <v>62</v>
      </c>
      <c r="E35">
        <v>76</v>
      </c>
      <c r="F35" s="35">
        <f t="shared" si="0"/>
        <v>47</v>
      </c>
      <c r="G35" s="35">
        <v>86</v>
      </c>
      <c r="H35" s="35">
        <f t="shared" si="1"/>
        <v>-39</v>
      </c>
    </row>
    <row r="36" spans="1:8">
      <c r="A36">
        <v>35</v>
      </c>
      <c r="B36">
        <v>3</v>
      </c>
      <c r="C36">
        <v>3</v>
      </c>
      <c r="D36">
        <v>73</v>
      </c>
      <c r="E36">
        <v>85</v>
      </c>
      <c r="F36" s="35">
        <f t="shared" si="0"/>
        <v>64</v>
      </c>
      <c r="G36" s="35">
        <v>70</v>
      </c>
      <c r="H36" s="35">
        <f t="shared" si="1"/>
        <v>-6</v>
      </c>
    </row>
    <row r="37" spans="1:8">
      <c r="A37">
        <v>36</v>
      </c>
      <c r="B37">
        <v>2</v>
      </c>
      <c r="C37">
        <v>1.5</v>
      </c>
      <c r="D37">
        <v>63</v>
      </c>
      <c r="E37">
        <v>27</v>
      </c>
      <c r="F37" s="35">
        <f t="shared" si="0"/>
        <v>45</v>
      </c>
      <c r="G37" s="35">
        <v>57</v>
      </c>
      <c r="H37" s="35">
        <f t="shared" si="1"/>
        <v>-12</v>
      </c>
    </row>
    <row r="38" spans="1:8">
      <c r="A38">
        <v>37</v>
      </c>
      <c r="B38">
        <v>4</v>
      </c>
      <c r="C38">
        <v>0.75</v>
      </c>
      <c r="D38">
        <v>31</v>
      </c>
      <c r="E38">
        <v>45</v>
      </c>
      <c r="F38" s="35">
        <f t="shared" si="0"/>
        <v>39</v>
      </c>
      <c r="G38" s="35">
        <v>49</v>
      </c>
      <c r="H38" s="35">
        <f t="shared" si="1"/>
        <v>-10</v>
      </c>
    </row>
    <row r="39" spans="1:8">
      <c r="A39">
        <v>38</v>
      </c>
      <c r="B39">
        <v>2</v>
      </c>
      <c r="C39">
        <v>1</v>
      </c>
      <c r="D39">
        <v>33</v>
      </c>
      <c r="E39">
        <v>70</v>
      </c>
      <c r="F39" s="35">
        <f t="shared" si="0"/>
        <v>86</v>
      </c>
      <c r="G39" s="35">
        <v>92</v>
      </c>
      <c r="H39" s="35">
        <f t="shared" si="1"/>
        <v>-6</v>
      </c>
    </row>
    <row r="40" spans="1:8">
      <c r="A40">
        <v>39</v>
      </c>
      <c r="B40">
        <v>1</v>
      </c>
      <c r="C40">
        <v>1</v>
      </c>
      <c r="D40">
        <v>17</v>
      </c>
      <c r="E40">
        <v>64</v>
      </c>
      <c r="F40" s="35">
        <f t="shared" si="0"/>
        <v>109</v>
      </c>
      <c r="G40" s="35">
        <v>106</v>
      </c>
      <c r="H40" s="35">
        <f t="shared" si="1"/>
        <v>3</v>
      </c>
    </row>
    <row r="41" spans="1:8">
      <c r="A41">
        <v>40</v>
      </c>
      <c r="B41">
        <v>1</v>
      </c>
      <c r="C41">
        <v>1.25</v>
      </c>
      <c r="D41">
        <v>54</v>
      </c>
      <c r="E41">
        <v>63</v>
      </c>
      <c r="F41" s="35">
        <f t="shared" si="0"/>
        <v>86</v>
      </c>
      <c r="G41" s="35">
        <v>93</v>
      </c>
      <c r="H41" s="35">
        <f t="shared" si="1"/>
        <v>-7</v>
      </c>
    </row>
    <row r="42" spans="1:8">
      <c r="A42">
        <v>41</v>
      </c>
      <c r="B42">
        <v>1</v>
      </c>
      <c r="C42">
        <v>2</v>
      </c>
      <c r="D42">
        <v>73</v>
      </c>
      <c r="E42">
        <v>24</v>
      </c>
      <c r="F42" s="35">
        <f t="shared" si="0"/>
        <v>56</v>
      </c>
      <c r="G42" s="35">
        <v>48</v>
      </c>
      <c r="H42" s="35">
        <f t="shared" si="1"/>
        <v>8</v>
      </c>
    </row>
    <row r="43" spans="1:8">
      <c r="A43">
        <v>42</v>
      </c>
      <c r="B43">
        <v>1</v>
      </c>
      <c r="C43">
        <v>2</v>
      </c>
      <c r="D43">
        <v>34</v>
      </c>
      <c r="E43">
        <v>89</v>
      </c>
      <c r="F43" s="35">
        <f t="shared" si="0"/>
        <v>118</v>
      </c>
      <c r="G43" s="35">
        <v>115</v>
      </c>
      <c r="H43" s="35">
        <f t="shared" si="1"/>
        <v>3</v>
      </c>
    </row>
    <row r="44" spans="1:8">
      <c r="A44">
        <v>43</v>
      </c>
      <c r="B44">
        <v>2</v>
      </c>
      <c r="C44">
        <v>1</v>
      </c>
      <c r="D44">
        <v>33</v>
      </c>
      <c r="E44">
        <v>45</v>
      </c>
      <c r="F44" s="35">
        <f t="shared" si="0"/>
        <v>72</v>
      </c>
      <c r="G44" s="35">
        <v>67</v>
      </c>
      <c r="H44" s="35">
        <f t="shared" si="1"/>
        <v>5</v>
      </c>
    </row>
    <row r="45" spans="1:8">
      <c r="A45">
        <v>44</v>
      </c>
      <c r="B45">
        <v>4</v>
      </c>
      <c r="C45">
        <v>2.5</v>
      </c>
      <c r="D45">
        <v>82</v>
      </c>
      <c r="E45">
        <v>87</v>
      </c>
      <c r="F45" s="35">
        <f t="shared" si="0"/>
        <v>40</v>
      </c>
      <c r="G45" s="35">
        <v>41</v>
      </c>
      <c r="H45" s="35">
        <f t="shared" si="1"/>
        <v>-1</v>
      </c>
    </row>
    <row r="46" spans="1:8">
      <c r="A46">
        <v>45</v>
      </c>
      <c r="B46">
        <v>4</v>
      </c>
      <c r="C46">
        <v>1.5</v>
      </c>
      <c r="D46">
        <v>13</v>
      </c>
      <c r="E46">
        <v>38</v>
      </c>
      <c r="F46" s="35">
        <f t="shared" si="0"/>
        <v>52</v>
      </c>
      <c r="G46" s="35">
        <v>75</v>
      </c>
      <c r="H46" s="35">
        <f t="shared" si="1"/>
        <v>-23</v>
      </c>
    </row>
    <row r="47" spans="1:8">
      <c r="A47">
        <v>46</v>
      </c>
      <c r="B47">
        <v>3</v>
      </c>
      <c r="C47">
        <v>1</v>
      </c>
      <c r="D47">
        <v>17</v>
      </c>
      <c r="E47">
        <v>39</v>
      </c>
      <c r="F47" s="35">
        <f t="shared" si="0"/>
        <v>63</v>
      </c>
      <c r="G47" s="35">
        <v>44</v>
      </c>
      <c r="H47" s="35">
        <f t="shared" si="1"/>
        <v>19</v>
      </c>
    </row>
    <row r="48" spans="1:8">
      <c r="A48">
        <v>47</v>
      </c>
      <c r="B48">
        <v>2</v>
      </c>
      <c r="C48">
        <v>2</v>
      </c>
      <c r="D48">
        <v>24</v>
      </c>
      <c r="E48">
        <v>31</v>
      </c>
      <c r="F48" s="35">
        <f t="shared" si="0"/>
        <v>76</v>
      </c>
      <c r="G48" s="35">
        <v>83</v>
      </c>
      <c r="H48" s="35">
        <f t="shared" si="1"/>
        <v>-7</v>
      </c>
    </row>
    <row r="49" spans="1:8">
      <c r="A49">
        <v>48</v>
      </c>
      <c r="B49">
        <v>1</v>
      </c>
      <c r="C49">
        <v>1.5</v>
      </c>
      <c r="D49">
        <v>58</v>
      </c>
      <c r="E49">
        <v>66</v>
      </c>
      <c r="F49" s="35">
        <f t="shared" si="0"/>
        <v>86</v>
      </c>
      <c r="G49" s="35">
        <v>70</v>
      </c>
      <c r="H49" s="35">
        <f t="shared" si="1"/>
        <v>16</v>
      </c>
    </row>
    <row r="50" spans="1:8">
      <c r="A50">
        <v>49</v>
      </c>
      <c r="B50">
        <v>2</v>
      </c>
      <c r="C50">
        <v>2</v>
      </c>
      <c r="D50">
        <v>46</v>
      </c>
      <c r="E50">
        <v>20</v>
      </c>
      <c r="F50" s="35">
        <f t="shared" si="0"/>
        <v>55</v>
      </c>
      <c r="G50" s="35">
        <v>51</v>
      </c>
      <c r="H50" s="35">
        <f t="shared" si="1"/>
        <v>4</v>
      </c>
    </row>
    <row r="51" spans="1:8">
      <c r="A51">
        <v>50</v>
      </c>
      <c r="B51">
        <v>3</v>
      </c>
      <c r="C51">
        <v>1.25</v>
      </c>
      <c r="D51">
        <v>61</v>
      </c>
      <c r="E51">
        <v>33</v>
      </c>
      <c r="F51" s="35">
        <f t="shared" si="0"/>
        <v>32</v>
      </c>
      <c r="G51" s="35">
        <v>43</v>
      </c>
      <c r="H51" s="35">
        <f t="shared" si="1"/>
        <v>-11</v>
      </c>
    </row>
    <row r="52" spans="1:8">
      <c r="A52">
        <v>51</v>
      </c>
      <c r="B52">
        <v>3</v>
      </c>
      <c r="C52">
        <v>1.25</v>
      </c>
      <c r="D52">
        <v>90</v>
      </c>
      <c r="E52">
        <v>83</v>
      </c>
      <c r="F52" s="35">
        <f t="shared" si="0"/>
        <v>41</v>
      </c>
      <c r="G52" s="35">
        <v>42</v>
      </c>
      <c r="H52" s="35">
        <f t="shared" si="1"/>
        <v>-1</v>
      </c>
    </row>
    <row r="53" spans="1:8">
      <c r="A53">
        <v>52</v>
      </c>
      <c r="B53">
        <v>2</v>
      </c>
      <c r="C53">
        <v>2</v>
      </c>
      <c r="D53">
        <v>57</v>
      </c>
      <c r="E53">
        <v>57</v>
      </c>
      <c r="F53" s="35">
        <f t="shared" si="0"/>
        <v>69</v>
      </c>
      <c r="G53" s="35">
        <v>58</v>
      </c>
      <c r="H53" s="35">
        <f t="shared" si="1"/>
        <v>11</v>
      </c>
    </row>
    <row r="54" spans="1:8">
      <c r="A54">
        <v>53</v>
      </c>
      <c r="B54">
        <v>2</v>
      </c>
      <c r="C54">
        <v>1.25</v>
      </c>
      <c r="D54">
        <v>39</v>
      </c>
      <c r="E54">
        <v>56</v>
      </c>
      <c r="F54" s="35">
        <f t="shared" si="0"/>
        <v>75</v>
      </c>
      <c r="G54" s="35">
        <v>68</v>
      </c>
      <c r="H54" s="35">
        <f t="shared" si="1"/>
        <v>7</v>
      </c>
    </row>
    <row r="55" spans="1:8">
      <c r="A55">
        <v>54</v>
      </c>
      <c r="B55">
        <v>2</v>
      </c>
      <c r="C55">
        <v>1.5</v>
      </c>
      <c r="D55">
        <v>85</v>
      </c>
      <c r="E55">
        <v>30</v>
      </c>
      <c r="F55" s="35">
        <f t="shared" si="0"/>
        <v>33</v>
      </c>
      <c r="G55" s="35">
        <v>39</v>
      </c>
      <c r="H55" s="35">
        <f t="shared" si="1"/>
        <v>-6</v>
      </c>
    </row>
    <row r="56" spans="1:8">
      <c r="A56">
        <v>55</v>
      </c>
      <c r="B56">
        <v>4</v>
      </c>
      <c r="C56">
        <v>1.25</v>
      </c>
      <c r="D56">
        <v>38</v>
      </c>
      <c r="E56">
        <v>22</v>
      </c>
      <c r="F56" s="35">
        <f t="shared" si="0"/>
        <v>25</v>
      </c>
      <c r="G56" s="35">
        <v>18</v>
      </c>
      <c r="H56" s="35">
        <f t="shared" si="1"/>
        <v>7</v>
      </c>
    </row>
    <row r="57" spans="1:8">
      <c r="A57">
        <v>56</v>
      </c>
      <c r="B57">
        <v>1</v>
      </c>
      <c r="C57">
        <v>2.25</v>
      </c>
      <c r="D57">
        <v>59</v>
      </c>
      <c r="E57">
        <v>52</v>
      </c>
      <c r="F57" s="35">
        <f t="shared" si="0"/>
        <v>82</v>
      </c>
      <c r="G57" s="35">
        <v>84</v>
      </c>
      <c r="H57" s="35">
        <f t="shared" si="1"/>
        <v>-2</v>
      </c>
    </row>
    <row r="58" spans="1:8">
      <c r="A58">
        <v>57</v>
      </c>
      <c r="B58">
        <v>2</v>
      </c>
      <c r="C58">
        <v>1.25</v>
      </c>
      <c r="D58">
        <v>68</v>
      </c>
      <c r="E58">
        <v>25</v>
      </c>
      <c r="F58" s="35">
        <f t="shared" si="0"/>
        <v>39</v>
      </c>
      <c r="G58" s="35">
        <v>40</v>
      </c>
      <c r="H58" s="35">
        <f t="shared" si="1"/>
        <v>-1</v>
      </c>
    </row>
    <row r="59" spans="1:8">
      <c r="A59">
        <v>58</v>
      </c>
      <c r="B59">
        <v>2</v>
      </c>
      <c r="C59">
        <v>3</v>
      </c>
      <c r="D59">
        <v>75</v>
      </c>
      <c r="E59">
        <v>69</v>
      </c>
      <c r="F59" s="35">
        <f t="shared" si="0"/>
        <v>70</v>
      </c>
      <c r="G59" s="35">
        <v>63</v>
      </c>
      <c r="H59" s="35">
        <f t="shared" si="1"/>
        <v>7</v>
      </c>
    </row>
    <row r="60" spans="1:8">
      <c r="A60">
        <v>59</v>
      </c>
      <c r="B60">
        <v>2</v>
      </c>
      <c r="C60">
        <v>2</v>
      </c>
      <c r="D60">
        <v>60</v>
      </c>
      <c r="E60">
        <v>29</v>
      </c>
      <c r="F60" s="35">
        <f t="shared" si="0"/>
        <v>51</v>
      </c>
      <c r="G60" s="35">
        <v>73</v>
      </c>
      <c r="H60" s="35">
        <f t="shared" si="1"/>
        <v>-22</v>
      </c>
    </row>
    <row r="61" spans="1:8">
      <c r="A61">
        <v>60</v>
      </c>
      <c r="B61">
        <v>3</v>
      </c>
      <c r="C61">
        <v>2.25</v>
      </c>
      <c r="D61">
        <v>73</v>
      </c>
      <c r="E61">
        <v>24</v>
      </c>
      <c r="F61" s="35">
        <f t="shared" si="0"/>
        <v>25</v>
      </c>
      <c r="G61" s="35">
        <v>32</v>
      </c>
      <c r="H61" s="35">
        <f t="shared" si="1"/>
        <v>-7</v>
      </c>
    </row>
    <row r="62" spans="1:8">
      <c r="A62">
        <v>61</v>
      </c>
      <c r="B62">
        <v>3</v>
      </c>
      <c r="C62">
        <v>2.25</v>
      </c>
      <c r="D62">
        <v>38</v>
      </c>
      <c r="E62">
        <v>42</v>
      </c>
      <c r="F62" s="35">
        <f t="shared" si="0"/>
        <v>58</v>
      </c>
      <c r="G62" s="35">
        <v>38</v>
      </c>
      <c r="H62" s="35">
        <f t="shared" si="1"/>
        <v>20</v>
      </c>
    </row>
    <row r="63" spans="1:8">
      <c r="A63">
        <v>62</v>
      </c>
      <c r="B63">
        <v>4</v>
      </c>
      <c r="C63">
        <v>1.5</v>
      </c>
      <c r="D63">
        <v>48</v>
      </c>
      <c r="E63">
        <v>29</v>
      </c>
      <c r="F63" s="35">
        <f t="shared" si="0"/>
        <v>24</v>
      </c>
      <c r="G63" s="35">
        <v>26</v>
      </c>
      <c r="H63" s="35">
        <f t="shared" si="1"/>
        <v>-2</v>
      </c>
    </row>
    <row r="64" spans="1:8">
      <c r="A64">
        <v>63</v>
      </c>
      <c r="B64">
        <v>1</v>
      </c>
      <c r="C64">
        <v>3</v>
      </c>
      <c r="D64">
        <v>13</v>
      </c>
      <c r="E64">
        <v>63</v>
      </c>
      <c r="F64" s="35">
        <f t="shared" si="0"/>
        <v>123</v>
      </c>
      <c r="G64" s="35">
        <v>116</v>
      </c>
      <c r="H64" s="35">
        <f t="shared" si="1"/>
        <v>7</v>
      </c>
    </row>
    <row r="65" spans="1:8">
      <c r="A65">
        <v>64</v>
      </c>
      <c r="B65">
        <v>4</v>
      </c>
      <c r="C65">
        <v>1.25</v>
      </c>
      <c r="D65">
        <v>20</v>
      </c>
      <c r="E65">
        <v>21</v>
      </c>
      <c r="F65" s="35">
        <f t="shared" si="0"/>
        <v>36</v>
      </c>
      <c r="G65" s="35">
        <v>45</v>
      </c>
      <c r="H65" s="35">
        <f t="shared" si="1"/>
        <v>-9</v>
      </c>
    </row>
    <row r="66" spans="1:8">
      <c r="A66">
        <v>65</v>
      </c>
      <c r="B66">
        <v>1</v>
      </c>
      <c r="C66">
        <v>1.75</v>
      </c>
      <c r="D66">
        <v>64</v>
      </c>
      <c r="E66">
        <v>32</v>
      </c>
      <c r="F66" s="35">
        <f t="shared" ref="F66:F101" si="2">ROUND(94.221-16.034*B66+5.98*C66-0.65*D66+0.557*E66,0)</f>
        <v>65</v>
      </c>
      <c r="G66" s="35">
        <v>57</v>
      </c>
      <c r="H66" s="35">
        <f t="shared" si="1"/>
        <v>8</v>
      </c>
    </row>
    <row r="67" spans="1:8">
      <c r="A67">
        <v>66</v>
      </c>
      <c r="B67">
        <v>3</v>
      </c>
      <c r="C67">
        <v>2</v>
      </c>
      <c r="D67">
        <v>91</v>
      </c>
      <c r="E67">
        <v>59</v>
      </c>
      <c r="F67" s="35">
        <f t="shared" si="2"/>
        <v>32</v>
      </c>
      <c r="G67" s="35">
        <v>31</v>
      </c>
      <c r="H67" s="35">
        <f t="shared" ref="H67:H101" si="3">F67-G67</f>
        <v>1</v>
      </c>
    </row>
    <row r="68" spans="1:8">
      <c r="A68">
        <v>67</v>
      </c>
      <c r="B68">
        <v>3</v>
      </c>
      <c r="C68">
        <v>1.75</v>
      </c>
      <c r="D68">
        <v>59</v>
      </c>
      <c r="E68">
        <v>21</v>
      </c>
      <c r="F68" s="35">
        <f t="shared" si="2"/>
        <v>30</v>
      </c>
      <c r="G68" s="35">
        <v>35</v>
      </c>
      <c r="H68" s="35">
        <f t="shared" si="3"/>
        <v>-5</v>
      </c>
    </row>
    <row r="69" spans="1:8">
      <c r="A69">
        <v>68</v>
      </c>
      <c r="B69">
        <v>3</v>
      </c>
      <c r="C69">
        <v>2.75</v>
      </c>
      <c r="D69">
        <v>68</v>
      </c>
      <c r="E69">
        <v>84</v>
      </c>
      <c r="F69" s="35">
        <f t="shared" si="2"/>
        <v>65</v>
      </c>
      <c r="G69" s="35">
        <v>74</v>
      </c>
      <c r="H69" s="35">
        <f t="shared" si="3"/>
        <v>-9</v>
      </c>
    </row>
    <row r="70" spans="1:8">
      <c r="A70">
        <v>69</v>
      </c>
      <c r="B70">
        <v>4</v>
      </c>
      <c r="C70">
        <v>2</v>
      </c>
      <c r="D70">
        <v>26</v>
      </c>
      <c r="E70">
        <v>82</v>
      </c>
      <c r="F70" s="35">
        <f t="shared" si="2"/>
        <v>71</v>
      </c>
      <c r="G70" s="35">
        <v>59</v>
      </c>
      <c r="H70" s="35">
        <f t="shared" si="3"/>
        <v>12</v>
      </c>
    </row>
    <row r="71" spans="1:8">
      <c r="A71">
        <v>70</v>
      </c>
      <c r="B71">
        <v>2</v>
      </c>
      <c r="C71">
        <v>0.5</v>
      </c>
      <c r="D71">
        <v>40</v>
      </c>
      <c r="E71">
        <v>36</v>
      </c>
      <c r="F71" s="35">
        <f t="shared" si="2"/>
        <v>59</v>
      </c>
      <c r="G71" s="35">
        <v>56</v>
      </c>
      <c r="H71" s="35">
        <f t="shared" si="3"/>
        <v>3</v>
      </c>
    </row>
    <row r="72" spans="1:8">
      <c r="A72">
        <v>71</v>
      </c>
      <c r="B72">
        <v>2</v>
      </c>
      <c r="C72">
        <v>0.5</v>
      </c>
      <c r="D72">
        <v>90</v>
      </c>
      <c r="E72">
        <v>28</v>
      </c>
      <c r="F72" s="35">
        <f t="shared" si="2"/>
        <v>22</v>
      </c>
      <c r="G72" s="35">
        <v>17</v>
      </c>
      <c r="H72" s="35">
        <f t="shared" si="3"/>
        <v>5</v>
      </c>
    </row>
    <row r="73" spans="1:8">
      <c r="A73">
        <v>72</v>
      </c>
      <c r="B73">
        <v>3</v>
      </c>
      <c r="C73">
        <v>2.5</v>
      </c>
      <c r="D73">
        <v>14</v>
      </c>
      <c r="E73">
        <v>34</v>
      </c>
      <c r="F73" s="35">
        <f t="shared" si="2"/>
        <v>71</v>
      </c>
      <c r="G73" s="35">
        <v>64</v>
      </c>
      <c r="H73" s="35">
        <f t="shared" si="3"/>
        <v>7</v>
      </c>
    </row>
    <row r="74" spans="1:8">
      <c r="A74">
        <v>73</v>
      </c>
      <c r="B74">
        <v>2</v>
      </c>
      <c r="C74">
        <v>0.25</v>
      </c>
      <c r="D74">
        <v>38</v>
      </c>
      <c r="E74">
        <v>43</v>
      </c>
      <c r="F74" s="35">
        <f t="shared" si="2"/>
        <v>63</v>
      </c>
      <c r="G74" s="35">
        <v>81</v>
      </c>
      <c r="H74" s="35">
        <f t="shared" si="3"/>
        <v>-18</v>
      </c>
    </row>
    <row r="75" spans="1:8">
      <c r="A75">
        <v>74</v>
      </c>
      <c r="B75">
        <v>2</v>
      </c>
      <c r="C75">
        <v>0.75</v>
      </c>
      <c r="D75">
        <v>26</v>
      </c>
      <c r="E75">
        <v>57</v>
      </c>
      <c r="F75" s="35">
        <f t="shared" si="2"/>
        <v>81</v>
      </c>
      <c r="G75" s="35">
        <v>86</v>
      </c>
      <c r="H75" s="35">
        <f t="shared" si="3"/>
        <v>-5</v>
      </c>
    </row>
    <row r="76" spans="1:8">
      <c r="A76">
        <v>75</v>
      </c>
      <c r="B76">
        <v>4</v>
      </c>
      <c r="C76">
        <v>3</v>
      </c>
      <c r="D76">
        <v>71</v>
      </c>
      <c r="E76">
        <v>54</v>
      </c>
      <c r="F76" s="35">
        <f t="shared" si="2"/>
        <v>32</v>
      </c>
      <c r="G76" s="35">
        <v>19</v>
      </c>
      <c r="H76" s="35">
        <f t="shared" si="3"/>
        <v>13</v>
      </c>
    </row>
    <row r="77" spans="1:8">
      <c r="A77">
        <v>76</v>
      </c>
      <c r="B77">
        <v>1</v>
      </c>
      <c r="C77">
        <v>0.5</v>
      </c>
      <c r="D77">
        <v>68</v>
      </c>
      <c r="E77">
        <v>68</v>
      </c>
      <c r="F77" s="35">
        <f t="shared" si="2"/>
        <v>75</v>
      </c>
      <c r="G77" s="35">
        <v>84</v>
      </c>
      <c r="H77" s="35">
        <f t="shared" si="3"/>
        <v>-9</v>
      </c>
    </row>
    <row r="78" spans="1:8">
      <c r="A78">
        <v>77</v>
      </c>
      <c r="B78">
        <v>3</v>
      </c>
      <c r="C78">
        <v>0.75</v>
      </c>
      <c r="D78">
        <v>19</v>
      </c>
      <c r="E78">
        <v>88</v>
      </c>
      <c r="F78" s="35">
        <f t="shared" si="2"/>
        <v>87</v>
      </c>
      <c r="G78" s="35">
        <v>108</v>
      </c>
      <c r="H78" s="35">
        <f t="shared" si="3"/>
        <v>-21</v>
      </c>
    </row>
    <row r="79" spans="1:8">
      <c r="A79">
        <v>78</v>
      </c>
      <c r="B79">
        <v>3</v>
      </c>
      <c r="C79">
        <v>2</v>
      </c>
      <c r="D79">
        <v>15</v>
      </c>
      <c r="E79">
        <v>81</v>
      </c>
      <c r="F79" s="35">
        <f t="shared" si="2"/>
        <v>93</v>
      </c>
      <c r="G79" s="35">
        <v>104</v>
      </c>
      <c r="H79" s="35">
        <f t="shared" si="3"/>
        <v>-11</v>
      </c>
    </row>
    <row r="80" spans="1:8">
      <c r="A80">
        <v>79</v>
      </c>
      <c r="B80">
        <v>4</v>
      </c>
      <c r="C80">
        <v>1.25</v>
      </c>
      <c r="D80">
        <v>35</v>
      </c>
      <c r="E80">
        <v>79</v>
      </c>
      <c r="F80" s="35">
        <f t="shared" si="2"/>
        <v>59</v>
      </c>
      <c r="G80" s="35">
        <v>44</v>
      </c>
      <c r="H80" s="35">
        <f t="shared" si="3"/>
        <v>15</v>
      </c>
    </row>
    <row r="81" spans="1:8">
      <c r="A81">
        <v>80</v>
      </c>
      <c r="B81">
        <v>4</v>
      </c>
      <c r="C81">
        <v>0.75</v>
      </c>
      <c r="D81">
        <v>30</v>
      </c>
      <c r="E81">
        <v>69</v>
      </c>
      <c r="F81" s="35">
        <f t="shared" si="2"/>
        <v>54</v>
      </c>
      <c r="G81" s="35">
        <v>49</v>
      </c>
      <c r="H81" s="35">
        <f t="shared" si="3"/>
        <v>5</v>
      </c>
    </row>
    <row r="82" spans="1:8">
      <c r="A82">
        <v>81</v>
      </c>
      <c r="B82">
        <v>2</v>
      </c>
      <c r="C82">
        <v>1.75</v>
      </c>
      <c r="D82">
        <v>50</v>
      </c>
      <c r="E82">
        <v>28</v>
      </c>
      <c r="F82" s="35">
        <f t="shared" si="2"/>
        <v>56</v>
      </c>
      <c r="G82" s="35">
        <v>68</v>
      </c>
      <c r="H82" s="35">
        <f t="shared" si="3"/>
        <v>-12</v>
      </c>
    </row>
    <row r="83" spans="1:8">
      <c r="A83">
        <v>82</v>
      </c>
      <c r="B83">
        <v>3</v>
      </c>
      <c r="C83">
        <v>1</v>
      </c>
      <c r="D83">
        <v>27</v>
      </c>
      <c r="E83">
        <v>53</v>
      </c>
      <c r="F83" s="35">
        <f t="shared" si="2"/>
        <v>64</v>
      </c>
      <c r="G83" s="35">
        <v>57</v>
      </c>
      <c r="H83" s="35">
        <f t="shared" si="3"/>
        <v>7</v>
      </c>
    </row>
    <row r="84" spans="1:8">
      <c r="A84">
        <v>83</v>
      </c>
      <c r="B84">
        <v>1</v>
      </c>
      <c r="C84">
        <v>1.75</v>
      </c>
      <c r="D84">
        <v>76</v>
      </c>
      <c r="E84">
        <v>54</v>
      </c>
      <c r="F84" s="35">
        <f t="shared" si="2"/>
        <v>69</v>
      </c>
      <c r="G84" s="35">
        <v>74</v>
      </c>
      <c r="H84" s="35">
        <f t="shared" si="3"/>
        <v>-5</v>
      </c>
    </row>
    <row r="85" spans="1:8">
      <c r="A85">
        <v>84</v>
      </c>
      <c r="B85">
        <v>4</v>
      </c>
      <c r="C85">
        <v>2</v>
      </c>
      <c r="D85">
        <v>40</v>
      </c>
      <c r="E85">
        <v>20</v>
      </c>
      <c r="F85" s="35">
        <f t="shared" si="2"/>
        <v>27</v>
      </c>
      <c r="G85" s="35">
        <v>35</v>
      </c>
      <c r="H85" s="35">
        <f t="shared" si="3"/>
        <v>-8</v>
      </c>
    </row>
    <row r="86" spans="1:8">
      <c r="A86">
        <v>85</v>
      </c>
      <c r="B86">
        <v>1</v>
      </c>
      <c r="C86">
        <v>1.5</v>
      </c>
      <c r="D86">
        <v>86</v>
      </c>
      <c r="E86">
        <v>59</v>
      </c>
      <c r="F86" s="35">
        <f t="shared" si="2"/>
        <v>64</v>
      </c>
      <c r="G86" s="35">
        <v>55</v>
      </c>
      <c r="H86" s="35">
        <f t="shared" si="3"/>
        <v>9</v>
      </c>
    </row>
    <row r="87" spans="1:8">
      <c r="A87">
        <v>86</v>
      </c>
      <c r="B87">
        <v>1</v>
      </c>
      <c r="C87">
        <v>1.25</v>
      </c>
      <c r="D87">
        <v>51</v>
      </c>
      <c r="E87">
        <v>83</v>
      </c>
      <c r="F87" s="35">
        <f t="shared" si="2"/>
        <v>99</v>
      </c>
      <c r="G87" s="35">
        <v>98</v>
      </c>
      <c r="H87" s="35">
        <f t="shared" si="3"/>
        <v>1</v>
      </c>
    </row>
    <row r="88" spans="1:8">
      <c r="A88">
        <v>87</v>
      </c>
      <c r="B88">
        <v>3</v>
      </c>
      <c r="C88">
        <v>2</v>
      </c>
      <c r="D88">
        <v>69</v>
      </c>
      <c r="E88">
        <v>41</v>
      </c>
      <c r="F88" s="35">
        <f t="shared" si="2"/>
        <v>36</v>
      </c>
      <c r="G88" s="35">
        <v>4</v>
      </c>
      <c r="H88" s="35">
        <f t="shared" si="3"/>
        <v>32</v>
      </c>
    </row>
    <row r="89" spans="1:8">
      <c r="A89">
        <v>88</v>
      </c>
      <c r="B89">
        <v>3</v>
      </c>
      <c r="C89">
        <v>1.75</v>
      </c>
      <c r="D89">
        <v>29</v>
      </c>
      <c r="E89">
        <v>79</v>
      </c>
      <c r="F89" s="35">
        <f t="shared" si="2"/>
        <v>82</v>
      </c>
      <c r="G89" s="35">
        <v>71</v>
      </c>
      <c r="H89" s="35">
        <f t="shared" si="3"/>
        <v>11</v>
      </c>
    </row>
    <row r="90" spans="1:8">
      <c r="A90">
        <v>89</v>
      </c>
      <c r="B90">
        <v>4</v>
      </c>
      <c r="C90">
        <v>2</v>
      </c>
      <c r="D90">
        <v>56</v>
      </c>
      <c r="E90">
        <v>83</v>
      </c>
      <c r="F90" s="35">
        <f t="shared" si="2"/>
        <v>52</v>
      </c>
      <c r="G90" s="35">
        <v>49</v>
      </c>
      <c r="H90" s="35">
        <f t="shared" si="3"/>
        <v>3</v>
      </c>
    </row>
    <row r="91" spans="1:8">
      <c r="A91">
        <v>90</v>
      </c>
      <c r="B91">
        <v>3</v>
      </c>
      <c r="C91">
        <v>2.75</v>
      </c>
      <c r="D91">
        <v>37</v>
      </c>
      <c r="E91">
        <v>30</v>
      </c>
      <c r="F91" s="35">
        <f t="shared" si="2"/>
        <v>55</v>
      </c>
      <c r="G91" s="35">
        <v>43</v>
      </c>
      <c r="H91" s="35">
        <f t="shared" si="3"/>
        <v>12</v>
      </c>
    </row>
    <row r="92" spans="1:8">
      <c r="A92">
        <v>91</v>
      </c>
      <c r="B92">
        <v>3</v>
      </c>
      <c r="C92">
        <v>1</v>
      </c>
      <c r="D92">
        <v>29</v>
      </c>
      <c r="E92">
        <v>33</v>
      </c>
      <c r="F92" s="35">
        <f t="shared" si="2"/>
        <v>52</v>
      </c>
      <c r="G92" s="35">
        <v>68</v>
      </c>
      <c r="H92" s="35">
        <f t="shared" si="3"/>
        <v>-16</v>
      </c>
    </row>
    <row r="93" spans="1:8">
      <c r="A93">
        <v>92</v>
      </c>
      <c r="B93">
        <v>3</v>
      </c>
      <c r="C93">
        <v>2</v>
      </c>
      <c r="D93">
        <v>25</v>
      </c>
      <c r="E93">
        <v>79</v>
      </c>
      <c r="F93" s="35">
        <f t="shared" si="2"/>
        <v>86</v>
      </c>
      <c r="G93" s="35">
        <v>72</v>
      </c>
      <c r="H93" s="35">
        <f t="shared" si="3"/>
        <v>14</v>
      </c>
    </row>
    <row r="94" spans="1:8">
      <c r="A94">
        <v>93</v>
      </c>
      <c r="B94">
        <v>1</v>
      </c>
      <c r="C94">
        <v>1</v>
      </c>
      <c r="D94">
        <v>37</v>
      </c>
      <c r="E94">
        <v>49</v>
      </c>
      <c r="F94" s="35">
        <f t="shared" si="2"/>
        <v>87</v>
      </c>
      <c r="G94" s="35">
        <v>83</v>
      </c>
      <c r="H94" s="35">
        <f t="shared" si="3"/>
        <v>4</v>
      </c>
    </row>
    <row r="95" spans="1:8">
      <c r="A95">
        <v>94</v>
      </c>
      <c r="B95">
        <v>4</v>
      </c>
      <c r="C95">
        <v>1.75</v>
      </c>
      <c r="D95">
        <v>47</v>
      </c>
      <c r="E95">
        <v>65</v>
      </c>
      <c r="F95" s="35">
        <f t="shared" si="2"/>
        <v>46</v>
      </c>
      <c r="G95" s="35">
        <v>48</v>
      </c>
      <c r="H95" s="35">
        <f t="shared" si="3"/>
        <v>-2</v>
      </c>
    </row>
    <row r="96" spans="1:8">
      <c r="A96">
        <v>95</v>
      </c>
      <c r="B96">
        <v>2</v>
      </c>
      <c r="C96">
        <v>2</v>
      </c>
      <c r="D96">
        <v>22</v>
      </c>
      <c r="E96">
        <v>56</v>
      </c>
      <c r="F96" s="35">
        <f t="shared" si="2"/>
        <v>91</v>
      </c>
      <c r="G96" s="35">
        <v>105</v>
      </c>
      <c r="H96" s="35">
        <f t="shared" si="3"/>
        <v>-14</v>
      </c>
    </row>
    <row r="97" spans="1:8">
      <c r="A97">
        <v>96</v>
      </c>
      <c r="B97">
        <v>1</v>
      </c>
      <c r="C97">
        <v>0.25</v>
      </c>
      <c r="D97">
        <v>79</v>
      </c>
      <c r="E97">
        <v>24</v>
      </c>
      <c r="F97" s="35">
        <f t="shared" si="2"/>
        <v>42</v>
      </c>
      <c r="G97" s="35">
        <v>27</v>
      </c>
      <c r="H97" s="35">
        <f t="shared" si="3"/>
        <v>15</v>
      </c>
    </row>
    <row r="98" spans="1:8">
      <c r="A98">
        <v>97</v>
      </c>
      <c r="B98">
        <v>3</v>
      </c>
      <c r="C98">
        <v>1.75</v>
      </c>
      <c r="D98">
        <v>30</v>
      </c>
      <c r="E98">
        <v>45</v>
      </c>
      <c r="F98" s="35">
        <f t="shared" si="2"/>
        <v>62</v>
      </c>
      <c r="G98" s="35">
        <v>74</v>
      </c>
      <c r="H98" s="35">
        <f t="shared" si="3"/>
        <v>-12</v>
      </c>
    </row>
    <row r="99" spans="1:8">
      <c r="A99">
        <v>98</v>
      </c>
      <c r="B99">
        <v>1</v>
      </c>
      <c r="C99">
        <v>2</v>
      </c>
      <c r="D99">
        <v>46</v>
      </c>
      <c r="E99">
        <v>81</v>
      </c>
      <c r="F99" s="35">
        <f t="shared" si="2"/>
        <v>105</v>
      </c>
      <c r="G99" s="35">
        <v>105</v>
      </c>
      <c r="H99" s="35">
        <f t="shared" si="3"/>
        <v>0</v>
      </c>
    </row>
    <row r="100" spans="1:8">
      <c r="A100">
        <v>99</v>
      </c>
      <c r="B100">
        <v>3</v>
      </c>
      <c r="C100">
        <v>2</v>
      </c>
      <c r="D100">
        <v>20</v>
      </c>
      <c r="E100">
        <v>23</v>
      </c>
      <c r="F100" s="35">
        <f t="shared" si="2"/>
        <v>58</v>
      </c>
      <c r="G100" s="35">
        <v>48</v>
      </c>
      <c r="H100" s="35">
        <f t="shared" si="3"/>
        <v>10</v>
      </c>
    </row>
    <row r="101" spans="1:8">
      <c r="A101">
        <v>100</v>
      </c>
      <c r="B101">
        <v>3</v>
      </c>
      <c r="C101">
        <v>1</v>
      </c>
      <c r="D101">
        <v>52</v>
      </c>
      <c r="E101">
        <v>61</v>
      </c>
      <c r="F101" s="35">
        <f t="shared" si="2"/>
        <v>52</v>
      </c>
      <c r="G101" s="35">
        <v>57</v>
      </c>
      <c r="H101" s="35">
        <f t="shared" si="3"/>
        <v>-5</v>
      </c>
    </row>
  </sheetData>
  <phoneticPr fontId="3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C258-2B56-AA41-BC79-4C3705398776}">
  <dimension ref="A1:K101"/>
  <sheetViews>
    <sheetView topLeftCell="A2" workbookViewId="0">
      <selection activeCell="N22" sqref="N22"/>
    </sheetView>
  </sheetViews>
  <sheetFormatPr baseColWidth="10" defaultRowHeight="20"/>
  <cols>
    <col min="1" max="1" width="5.7109375" bestFit="1" customWidth="1"/>
    <col min="2" max="2" width="7.5703125" bestFit="1" customWidth="1"/>
    <col min="3" max="3" width="8.85546875" bestFit="1" customWidth="1"/>
    <col min="4" max="4" width="9.28515625" bestFit="1" customWidth="1"/>
    <col min="5" max="5" width="9.42578125" style="38" bestFit="1" customWidth="1"/>
    <col min="6" max="6" width="13" style="38" bestFit="1" customWidth="1"/>
    <col min="7" max="7" width="7.28515625" bestFit="1" customWidth="1"/>
  </cols>
  <sheetData>
    <row r="1" spans="1:11">
      <c r="A1" t="s">
        <v>311</v>
      </c>
      <c r="B1" t="s">
        <v>303</v>
      </c>
      <c r="C1" t="s">
        <v>318</v>
      </c>
      <c r="D1" t="s">
        <v>319</v>
      </c>
      <c r="E1" s="36" t="s">
        <v>320</v>
      </c>
      <c r="F1" s="36" t="s">
        <v>321</v>
      </c>
      <c r="G1" s="34" t="s">
        <v>315</v>
      </c>
      <c r="H1" s="37" t="s">
        <v>316</v>
      </c>
      <c r="I1" s="34" t="s">
        <v>322</v>
      </c>
      <c r="J1" s="34" t="s">
        <v>323</v>
      </c>
      <c r="K1" s="34" t="s">
        <v>324</v>
      </c>
    </row>
    <row r="2" spans="1:11">
      <c r="A2">
        <v>4</v>
      </c>
      <c r="B2">
        <v>59</v>
      </c>
      <c r="C2">
        <v>123</v>
      </c>
      <c r="D2">
        <v>0</v>
      </c>
      <c r="E2" s="38">
        <f>-24.109+0.304*テーブル8[[#This Row],[BBS]]+0.121*テーブル8[[#This Row],[MARS]]-2.5*テーブル8[[#This Row],[SWWT]]</f>
        <v>8.7099999999999973</v>
      </c>
      <c r="F2" s="38">
        <f>1/(1+EXP(-1*テーブル8[[#This Row],[判別式]]))</f>
        <v>0.99983509894237022</v>
      </c>
      <c r="G2">
        <f>IF(テーブル8[[#This Row],[確率]]&lt;0.5,0,1)</f>
        <v>1</v>
      </c>
      <c r="H2">
        <v>1</v>
      </c>
      <c r="I2" t="str">
        <f>IF(テーブル8[[#This Row],[予測]]=テーブル8[[#This Row],[アウトカム]], "真", "偽")</f>
        <v>真</v>
      </c>
      <c r="J2" t="str">
        <f>IF(テーブル8[[#This Row],[予測]]=1,"陽性","陰性")</f>
        <v>陽性</v>
      </c>
      <c r="K2" t="str">
        <f>テーブル8[[#This Row],[真偽]]&amp;テーブル8[[#This Row],[陽性陰性]]</f>
        <v>真陽性</v>
      </c>
    </row>
    <row r="3" spans="1:11">
      <c r="A3">
        <v>18</v>
      </c>
      <c r="B3">
        <v>61</v>
      </c>
      <c r="C3">
        <v>116</v>
      </c>
      <c r="D3">
        <v>0</v>
      </c>
      <c r="E3" s="38">
        <f>-24.109+0.304*テーブル8[[#This Row],[BBS]]+0.121*テーブル8[[#This Row],[MARS]]-2.5*テーブル8[[#This Row],[SWWT]]</f>
        <v>8.4709999999999983</v>
      </c>
      <c r="F3" s="38">
        <f>1/(1+EXP(-1*テーブル8[[#This Row],[判別式]]))</f>
        <v>0.99979058851909641</v>
      </c>
      <c r="G3">
        <f>IF(テーブル8[[#This Row],[確率]]&lt;0.5,0,1)</f>
        <v>1</v>
      </c>
      <c r="H3">
        <v>0</v>
      </c>
      <c r="I3" t="str">
        <f>IF(テーブル8[[#This Row],[予測]]=テーブル8[[#This Row],[アウトカム]], "真", "偽")</f>
        <v>偽</v>
      </c>
      <c r="J3" t="str">
        <f>IF(テーブル8[[#This Row],[予測]]=1,"陽性","陰性")</f>
        <v>陽性</v>
      </c>
      <c r="K3" t="str">
        <f>テーブル8[[#This Row],[真偽]]&amp;テーブル8[[#This Row],[陽性陰性]]</f>
        <v>偽陽性</v>
      </c>
    </row>
    <row r="4" spans="1:11">
      <c r="A4">
        <v>46</v>
      </c>
      <c r="B4">
        <v>56</v>
      </c>
      <c r="C4">
        <v>123</v>
      </c>
      <c r="D4">
        <v>0</v>
      </c>
      <c r="E4" s="38">
        <f>-24.109+0.304*テーブル8[[#This Row],[BBS]]+0.121*テーブル8[[#This Row],[MARS]]-2.5*テーブル8[[#This Row],[SWWT]]</f>
        <v>7.7979999999999983</v>
      </c>
      <c r="F4" s="38">
        <f>1/(1+EXP(-1*テーブル8[[#This Row],[判別式]]))</f>
        <v>0.9995896132175015</v>
      </c>
      <c r="G4">
        <f>IF(テーブル8[[#This Row],[確率]]&lt;0.5,0,1)</f>
        <v>1</v>
      </c>
      <c r="H4">
        <v>1</v>
      </c>
      <c r="I4" t="str">
        <f>IF(テーブル8[[#This Row],[予測]]=テーブル8[[#This Row],[アウトカム]], "真", "偽")</f>
        <v>真</v>
      </c>
      <c r="J4" t="str">
        <f>IF(テーブル8[[#This Row],[予測]]=1,"陽性","陰性")</f>
        <v>陽性</v>
      </c>
      <c r="K4" t="str">
        <f>テーブル8[[#This Row],[真偽]]&amp;テーブル8[[#This Row],[陽性陰性]]</f>
        <v>真陽性</v>
      </c>
    </row>
    <row r="5" spans="1:11">
      <c r="A5">
        <v>12</v>
      </c>
      <c r="B5">
        <v>53</v>
      </c>
      <c r="C5">
        <v>123</v>
      </c>
      <c r="D5">
        <v>0</v>
      </c>
      <c r="E5" s="38">
        <f>-24.109+0.304*テーブル8[[#This Row],[BBS]]+0.121*テーブル8[[#This Row],[MARS]]-2.5*テーブル8[[#This Row],[SWWT]]</f>
        <v>6.8859999999999957</v>
      </c>
      <c r="F5" s="38">
        <f>1/(1+EXP(-1*テーブル8[[#This Row],[判別式]]))</f>
        <v>0.9989790497541301</v>
      </c>
      <c r="G5">
        <f>IF(テーブル8[[#This Row],[確率]]&lt;0.5,0,1)</f>
        <v>1</v>
      </c>
      <c r="H5">
        <v>1</v>
      </c>
      <c r="I5" t="str">
        <f>IF(テーブル8[[#This Row],[予測]]=テーブル8[[#This Row],[アウトカム]], "真", "偽")</f>
        <v>真</v>
      </c>
      <c r="J5" t="str">
        <f>IF(テーブル8[[#This Row],[予測]]=1,"陽性","陰性")</f>
        <v>陽性</v>
      </c>
      <c r="K5" t="str">
        <f>テーブル8[[#This Row],[真偽]]&amp;テーブル8[[#This Row],[陽性陰性]]</f>
        <v>真陽性</v>
      </c>
    </row>
    <row r="6" spans="1:11">
      <c r="A6">
        <v>66</v>
      </c>
      <c r="B6">
        <v>57</v>
      </c>
      <c r="C6">
        <v>112</v>
      </c>
      <c r="D6">
        <v>0</v>
      </c>
      <c r="E6" s="38">
        <f>-24.109+0.304*テーブル8[[#This Row],[BBS]]+0.121*テーブル8[[#This Row],[MARS]]-2.5*テーブル8[[#This Row],[SWWT]]</f>
        <v>6.7709999999999972</v>
      </c>
      <c r="F6" s="38">
        <f>1/(1+EXP(-1*テーブル8[[#This Row],[判別式]]))</f>
        <v>0.99885476553583941</v>
      </c>
      <c r="G6">
        <f>IF(テーブル8[[#This Row],[確率]]&lt;0.5,0,1)</f>
        <v>1</v>
      </c>
      <c r="H6">
        <v>1</v>
      </c>
      <c r="I6" t="str">
        <f>IF(テーブル8[[#This Row],[予測]]=テーブル8[[#This Row],[アウトカム]], "真", "偽")</f>
        <v>真</v>
      </c>
      <c r="J6" t="str">
        <f>IF(テーブル8[[#This Row],[予測]]=1,"陽性","陰性")</f>
        <v>陽性</v>
      </c>
      <c r="K6" t="str">
        <f>テーブル8[[#This Row],[真偽]]&amp;テーブル8[[#This Row],[陽性陰性]]</f>
        <v>真陽性</v>
      </c>
    </row>
    <row r="7" spans="1:11">
      <c r="A7">
        <v>30</v>
      </c>
      <c r="B7">
        <v>54</v>
      </c>
      <c r="C7">
        <v>114</v>
      </c>
      <c r="D7">
        <v>0</v>
      </c>
      <c r="E7" s="38">
        <f>-24.109+0.304*テーブル8[[#This Row],[BBS]]+0.121*テーブル8[[#This Row],[MARS]]-2.5*テーブル8[[#This Row],[SWWT]]</f>
        <v>6.1009999999999991</v>
      </c>
      <c r="F7" s="38">
        <f>1/(1+EXP(-1*テーブル8[[#This Row],[判別式]]))</f>
        <v>0.99776438320822247</v>
      </c>
      <c r="G7">
        <f>IF(テーブル8[[#This Row],[確率]]&lt;0.5,0,1)</f>
        <v>1</v>
      </c>
      <c r="H7">
        <v>0</v>
      </c>
      <c r="I7" t="str">
        <f>IF(テーブル8[[#This Row],[予測]]=テーブル8[[#This Row],[アウトカム]], "真", "偽")</f>
        <v>偽</v>
      </c>
      <c r="J7" t="str">
        <f>IF(テーブル8[[#This Row],[予測]]=1,"陽性","陰性")</f>
        <v>陽性</v>
      </c>
      <c r="K7" t="str">
        <f>テーブル8[[#This Row],[真偽]]&amp;テーブル8[[#This Row],[陽性陰性]]</f>
        <v>偽陽性</v>
      </c>
    </row>
    <row r="8" spans="1:11">
      <c r="A8">
        <v>37</v>
      </c>
      <c r="B8">
        <v>53</v>
      </c>
      <c r="C8">
        <v>115</v>
      </c>
      <c r="D8">
        <v>0</v>
      </c>
      <c r="E8" s="38">
        <f>-24.109+0.304*テーブル8[[#This Row],[BBS]]+0.121*テーブル8[[#This Row],[MARS]]-2.5*テーブル8[[#This Row],[SWWT]]</f>
        <v>5.9179999999999957</v>
      </c>
      <c r="F8" s="38">
        <f>1/(1+EXP(-1*テーブル8[[#This Row],[判別式]]))</f>
        <v>0.99731664382231033</v>
      </c>
      <c r="G8">
        <f>IF(テーブル8[[#This Row],[確率]]&lt;0.5,0,1)</f>
        <v>1</v>
      </c>
      <c r="H8">
        <v>1</v>
      </c>
      <c r="I8" t="str">
        <f>IF(テーブル8[[#This Row],[予測]]=テーブル8[[#This Row],[アウトカム]], "真", "偽")</f>
        <v>真</v>
      </c>
      <c r="J8" t="str">
        <f>IF(テーブル8[[#This Row],[予測]]=1,"陽性","陰性")</f>
        <v>陽性</v>
      </c>
      <c r="K8" t="str">
        <f>テーブル8[[#This Row],[真偽]]&amp;テーブル8[[#This Row],[陽性陰性]]</f>
        <v>真陽性</v>
      </c>
    </row>
    <row r="9" spans="1:11">
      <c r="A9">
        <v>2</v>
      </c>
      <c r="B9">
        <v>56</v>
      </c>
      <c r="C9">
        <v>104</v>
      </c>
      <c r="D9">
        <v>0</v>
      </c>
      <c r="E9" s="38">
        <f>-24.109+0.304*テーブル8[[#This Row],[BBS]]+0.121*テーブル8[[#This Row],[MARS]]-2.5*テーブル8[[#This Row],[SWWT]]</f>
        <v>5.4989999999999988</v>
      </c>
      <c r="F9" s="38">
        <f>1/(1+EXP(-1*テーブル8[[#This Row],[判別式]]))</f>
        <v>0.99592580670146247</v>
      </c>
      <c r="G9">
        <f>IF(テーブル8[[#This Row],[確率]]&lt;0.5,0,1)</f>
        <v>1</v>
      </c>
      <c r="H9">
        <v>1</v>
      </c>
      <c r="I9" t="str">
        <f>IF(テーブル8[[#This Row],[予測]]=テーブル8[[#This Row],[アウトカム]], "真", "偽")</f>
        <v>真</v>
      </c>
      <c r="J9" t="str">
        <f>IF(テーブル8[[#This Row],[予測]]=1,"陽性","陰性")</f>
        <v>陽性</v>
      </c>
      <c r="K9" t="str">
        <f>テーブル8[[#This Row],[真偽]]&amp;テーブル8[[#This Row],[陽性陰性]]</f>
        <v>真陽性</v>
      </c>
    </row>
    <row r="10" spans="1:11">
      <c r="A10">
        <v>43</v>
      </c>
      <c r="B10">
        <v>52</v>
      </c>
      <c r="C10">
        <v>114</v>
      </c>
      <c r="D10">
        <v>0</v>
      </c>
      <c r="E10" s="38">
        <f>-24.109+0.304*テーブル8[[#This Row],[BBS]]+0.121*テーブル8[[#This Row],[MARS]]-2.5*テーブル8[[#This Row],[SWWT]]</f>
        <v>5.4929999999999986</v>
      </c>
      <c r="F10" s="38">
        <f>1/(1+EXP(-1*テーブル8[[#This Row],[判別式]]))</f>
        <v>0.99590138855168808</v>
      </c>
      <c r="G10">
        <f>IF(テーブル8[[#This Row],[確率]]&lt;0.5,0,1)</f>
        <v>1</v>
      </c>
      <c r="H10">
        <v>1</v>
      </c>
      <c r="I10" t="str">
        <f>IF(テーブル8[[#This Row],[予測]]=テーブル8[[#This Row],[アウトカム]], "真", "偽")</f>
        <v>真</v>
      </c>
      <c r="J10" t="str">
        <f>IF(テーブル8[[#This Row],[予測]]=1,"陽性","陰性")</f>
        <v>陽性</v>
      </c>
      <c r="K10" t="str">
        <f>テーブル8[[#This Row],[真偽]]&amp;テーブル8[[#This Row],[陽性陰性]]</f>
        <v>真陽性</v>
      </c>
    </row>
    <row r="11" spans="1:11">
      <c r="A11">
        <v>55</v>
      </c>
      <c r="B11">
        <v>52</v>
      </c>
      <c r="C11">
        <v>114</v>
      </c>
      <c r="D11">
        <v>0</v>
      </c>
      <c r="E11" s="38">
        <f>-24.109+0.304*テーブル8[[#This Row],[BBS]]+0.121*テーブル8[[#This Row],[MARS]]-2.5*テーブル8[[#This Row],[SWWT]]</f>
        <v>5.4929999999999986</v>
      </c>
      <c r="F11" s="38">
        <f>1/(1+EXP(-1*テーブル8[[#This Row],[判別式]]))</f>
        <v>0.99590138855168808</v>
      </c>
      <c r="G11">
        <f>IF(テーブル8[[#This Row],[確率]]&lt;0.5,0,1)</f>
        <v>1</v>
      </c>
      <c r="H11">
        <v>1</v>
      </c>
      <c r="I11" t="str">
        <f>IF(テーブル8[[#This Row],[予測]]=テーブル8[[#This Row],[アウトカム]], "真", "偽")</f>
        <v>真</v>
      </c>
      <c r="J11" t="str">
        <f>IF(テーブル8[[#This Row],[予測]]=1,"陽性","陰性")</f>
        <v>陽性</v>
      </c>
      <c r="K11" t="str">
        <f>テーブル8[[#This Row],[真偽]]&amp;テーブル8[[#This Row],[陽性陰性]]</f>
        <v>真陽性</v>
      </c>
    </row>
    <row r="12" spans="1:11">
      <c r="A12">
        <v>38</v>
      </c>
      <c r="B12">
        <v>57</v>
      </c>
      <c r="C12">
        <v>100</v>
      </c>
      <c r="D12">
        <v>0</v>
      </c>
      <c r="E12" s="38">
        <f>-24.109+0.304*テーブル8[[#This Row],[BBS]]+0.121*テーブル8[[#This Row],[MARS]]-2.5*テーブル8[[#This Row],[SWWT]]</f>
        <v>5.3189999999999973</v>
      </c>
      <c r="F12" s="38">
        <f>1/(1+EXP(-1*テーブル8[[#This Row],[判別式]]))</f>
        <v>0.99512622113168359</v>
      </c>
      <c r="G12">
        <f>IF(テーブル8[[#This Row],[確率]]&lt;0.5,0,1)</f>
        <v>1</v>
      </c>
      <c r="H12">
        <v>1</v>
      </c>
      <c r="I12" t="str">
        <f>IF(テーブル8[[#This Row],[予測]]=テーブル8[[#This Row],[アウトカム]], "真", "偽")</f>
        <v>真</v>
      </c>
      <c r="J12" t="str">
        <f>IF(テーブル8[[#This Row],[予測]]=1,"陽性","陰性")</f>
        <v>陽性</v>
      </c>
      <c r="K12" t="str">
        <f>テーブル8[[#This Row],[真偽]]&amp;テーブル8[[#This Row],[陽性陰性]]</f>
        <v>真陽性</v>
      </c>
    </row>
    <row r="13" spans="1:11">
      <c r="A13">
        <v>61</v>
      </c>
      <c r="B13">
        <v>53</v>
      </c>
      <c r="C13">
        <v>110</v>
      </c>
      <c r="D13">
        <v>0</v>
      </c>
      <c r="E13" s="38">
        <f>-24.109+0.304*テーブル8[[#This Row],[BBS]]+0.121*テーブル8[[#This Row],[MARS]]-2.5*テーブル8[[#This Row],[SWWT]]</f>
        <v>5.3129999999999953</v>
      </c>
      <c r="F13" s="38">
        <f>1/(1+EXP(-1*テーブル8[[#This Row],[判別式]]))</f>
        <v>0.9950970343615454</v>
      </c>
      <c r="G13">
        <f>IF(テーブル8[[#This Row],[確率]]&lt;0.5,0,1)</f>
        <v>1</v>
      </c>
      <c r="H13">
        <v>1</v>
      </c>
      <c r="I13" t="str">
        <f>IF(テーブル8[[#This Row],[予測]]=テーブル8[[#This Row],[アウトカム]], "真", "偽")</f>
        <v>真</v>
      </c>
      <c r="J13" t="str">
        <f>IF(テーブル8[[#This Row],[予測]]=1,"陽性","陰性")</f>
        <v>陽性</v>
      </c>
      <c r="K13" t="str">
        <f>テーブル8[[#This Row],[真偽]]&amp;テーブル8[[#This Row],[陽性陰性]]</f>
        <v>真陽性</v>
      </c>
    </row>
    <row r="14" spans="1:11">
      <c r="A14">
        <v>70</v>
      </c>
      <c r="B14">
        <v>56</v>
      </c>
      <c r="C14">
        <v>101</v>
      </c>
      <c r="D14">
        <v>0</v>
      </c>
      <c r="E14" s="38">
        <f>-24.109+0.304*テーブル8[[#This Row],[BBS]]+0.121*テーブル8[[#This Row],[MARS]]-2.5*テーブル8[[#This Row],[SWWT]]</f>
        <v>5.1359999999999992</v>
      </c>
      <c r="F14" s="38">
        <f>1/(1+EXP(-1*テーブル8[[#This Row],[判別式]]))</f>
        <v>0.99415321850445326</v>
      </c>
      <c r="G14">
        <f>IF(テーブル8[[#This Row],[確率]]&lt;0.5,0,1)</f>
        <v>1</v>
      </c>
      <c r="H14">
        <v>1</v>
      </c>
      <c r="I14" t="str">
        <f>IF(テーブル8[[#This Row],[予測]]=テーブル8[[#This Row],[アウトカム]], "真", "偽")</f>
        <v>真</v>
      </c>
      <c r="J14" t="str">
        <f>IF(テーブル8[[#This Row],[予測]]=1,"陽性","陰性")</f>
        <v>陽性</v>
      </c>
      <c r="K14" t="str">
        <f>テーブル8[[#This Row],[真偽]]&amp;テーブル8[[#This Row],[陽性陰性]]</f>
        <v>真陽性</v>
      </c>
    </row>
    <row r="15" spans="1:11">
      <c r="A15">
        <v>47</v>
      </c>
      <c r="B15">
        <v>52</v>
      </c>
      <c r="C15">
        <v>111</v>
      </c>
      <c r="D15">
        <v>0</v>
      </c>
      <c r="E15" s="38">
        <f>-24.109+0.304*テーブル8[[#This Row],[BBS]]+0.121*テーブル8[[#This Row],[MARS]]-2.5*テーブル8[[#This Row],[SWWT]]</f>
        <v>5.1299999999999972</v>
      </c>
      <c r="F15" s="38">
        <f>1/(1+EXP(-1*テーブル8[[#This Row],[判別式]]))</f>
        <v>0.9941182393190785</v>
      </c>
      <c r="G15">
        <f>IF(テーブル8[[#This Row],[確率]]&lt;0.5,0,1)</f>
        <v>1</v>
      </c>
      <c r="H15">
        <v>1</v>
      </c>
      <c r="I15" t="str">
        <f>IF(テーブル8[[#This Row],[予測]]=テーブル8[[#This Row],[アウトカム]], "真", "偽")</f>
        <v>真</v>
      </c>
      <c r="J15" t="str">
        <f>IF(テーブル8[[#This Row],[予測]]=1,"陽性","陰性")</f>
        <v>陽性</v>
      </c>
      <c r="K15" t="str">
        <f>テーブル8[[#This Row],[真偽]]&amp;テーブル8[[#This Row],[陽性陰性]]</f>
        <v>真陽性</v>
      </c>
    </row>
    <row r="16" spans="1:11">
      <c r="A16">
        <v>32</v>
      </c>
      <c r="B16">
        <v>52</v>
      </c>
      <c r="C16">
        <v>110</v>
      </c>
      <c r="D16">
        <v>0</v>
      </c>
      <c r="E16" s="38">
        <f>-24.109+0.304*テーブル8[[#This Row],[BBS]]+0.121*テーブル8[[#This Row],[MARS]]-2.5*テーブル8[[#This Row],[SWWT]]</f>
        <v>5.0089999999999968</v>
      </c>
      <c r="F16" s="38">
        <f>1/(1+EXP(-1*テーブル8[[#This Row],[判別式]]))</f>
        <v>0.99336671671737997</v>
      </c>
      <c r="G16">
        <f>IF(テーブル8[[#This Row],[確率]]&lt;0.5,0,1)</f>
        <v>1</v>
      </c>
      <c r="H16">
        <v>1</v>
      </c>
      <c r="I16" t="str">
        <f>IF(テーブル8[[#This Row],[予測]]=テーブル8[[#This Row],[アウトカム]], "真", "偽")</f>
        <v>真</v>
      </c>
      <c r="J16" t="str">
        <f>IF(テーブル8[[#This Row],[予測]]=1,"陽性","陰性")</f>
        <v>陽性</v>
      </c>
      <c r="K16" t="str">
        <f>テーブル8[[#This Row],[真偽]]&amp;テーブル8[[#This Row],[陽性陰性]]</f>
        <v>真陽性</v>
      </c>
    </row>
    <row r="17" spans="1:11">
      <c r="A17">
        <v>35</v>
      </c>
      <c r="B17">
        <v>57</v>
      </c>
      <c r="C17">
        <v>97</v>
      </c>
      <c r="D17">
        <v>0</v>
      </c>
      <c r="E17" s="38">
        <f>-24.109+0.304*テーブル8[[#This Row],[BBS]]+0.121*テーブル8[[#This Row],[MARS]]-2.5*テーブル8[[#This Row],[SWWT]]</f>
        <v>4.9559999999999977</v>
      </c>
      <c r="F17" s="38">
        <f>1/(1+EXP(-1*テーブル8[[#This Row],[判別式]]))</f>
        <v>0.99300819383475436</v>
      </c>
      <c r="G17">
        <f>IF(テーブル8[[#This Row],[確率]]&lt;0.5,0,1)</f>
        <v>1</v>
      </c>
      <c r="H17">
        <v>1</v>
      </c>
      <c r="I17" t="str">
        <f>IF(テーブル8[[#This Row],[予測]]=テーブル8[[#This Row],[アウトカム]], "真", "偽")</f>
        <v>真</v>
      </c>
      <c r="J17" t="str">
        <f>IF(テーブル8[[#This Row],[予測]]=1,"陽性","陰性")</f>
        <v>陽性</v>
      </c>
      <c r="K17" t="str">
        <f>テーブル8[[#This Row],[真偽]]&amp;テーブル8[[#This Row],[陽性陰性]]</f>
        <v>真陽性</v>
      </c>
    </row>
    <row r="18" spans="1:11">
      <c r="A18">
        <v>63</v>
      </c>
      <c r="B18">
        <v>54</v>
      </c>
      <c r="C18">
        <v>104</v>
      </c>
      <c r="D18">
        <v>0</v>
      </c>
      <c r="E18" s="38">
        <f>-24.109+0.304*テーブル8[[#This Row],[BBS]]+0.121*テーブル8[[#This Row],[MARS]]-2.5*テーブル8[[#This Row],[SWWT]]</f>
        <v>4.8909999999999982</v>
      </c>
      <c r="F18" s="38">
        <f>1/(1+EXP(-1*テーブル8[[#This Row],[判別式]]))</f>
        <v>0.99254213289157678</v>
      </c>
      <c r="G18">
        <f>IF(テーブル8[[#This Row],[確率]]&lt;0.5,0,1)</f>
        <v>1</v>
      </c>
      <c r="H18">
        <v>1</v>
      </c>
      <c r="I18" t="str">
        <f>IF(テーブル8[[#This Row],[予測]]=テーブル8[[#This Row],[アウトカム]], "真", "偽")</f>
        <v>真</v>
      </c>
      <c r="J18" t="str">
        <f>IF(テーブル8[[#This Row],[予測]]=1,"陽性","陰性")</f>
        <v>陽性</v>
      </c>
      <c r="K18" t="str">
        <f>テーブル8[[#This Row],[真偽]]&amp;テーブル8[[#This Row],[陽性陰性]]</f>
        <v>真陽性</v>
      </c>
    </row>
    <row r="19" spans="1:11">
      <c r="A19">
        <v>60</v>
      </c>
      <c r="B19">
        <v>57</v>
      </c>
      <c r="C19">
        <v>96</v>
      </c>
      <c r="D19">
        <v>0</v>
      </c>
      <c r="E19" s="38">
        <f>-24.109+0.304*テーブル8[[#This Row],[BBS]]+0.121*テーブル8[[#This Row],[MARS]]-2.5*テーブル8[[#This Row],[SWWT]]</f>
        <v>4.8349999999999973</v>
      </c>
      <c r="F19" s="38">
        <f>1/(1+EXP(-1*テーブル8[[#This Row],[判別式]]))</f>
        <v>0.99211596365461596</v>
      </c>
      <c r="G19">
        <f>IF(テーブル8[[#This Row],[確率]]&lt;0.5,0,1)</f>
        <v>1</v>
      </c>
      <c r="H19">
        <v>1</v>
      </c>
      <c r="I19" t="str">
        <f>IF(テーブル8[[#This Row],[予測]]=テーブル8[[#This Row],[アウトカム]], "真", "偽")</f>
        <v>真</v>
      </c>
      <c r="J19" t="str">
        <f>IF(テーブル8[[#This Row],[予測]]=1,"陽性","陰性")</f>
        <v>陽性</v>
      </c>
      <c r="K19" t="str">
        <f>テーブル8[[#This Row],[真偽]]&amp;テーブル8[[#This Row],[陽性陰性]]</f>
        <v>真陽性</v>
      </c>
    </row>
    <row r="20" spans="1:11">
      <c r="A20">
        <v>3</v>
      </c>
      <c r="B20">
        <v>50</v>
      </c>
      <c r="C20">
        <v>113</v>
      </c>
      <c r="D20">
        <v>0</v>
      </c>
      <c r="E20" s="38">
        <f>-24.109+0.304*テーブル8[[#This Row],[BBS]]+0.121*テーブル8[[#This Row],[MARS]]-2.5*テーブル8[[#This Row],[SWWT]]</f>
        <v>4.7639999999999976</v>
      </c>
      <c r="F20" s="38">
        <f>1/(1+EXP(-1*テーブル8[[#This Row],[判別式]]))</f>
        <v>0.99154075394847341</v>
      </c>
      <c r="G20">
        <f>IF(テーブル8[[#This Row],[確率]]&lt;0.5,0,1)</f>
        <v>1</v>
      </c>
      <c r="H20">
        <v>0</v>
      </c>
      <c r="I20" t="str">
        <f>IF(テーブル8[[#This Row],[予測]]=テーブル8[[#This Row],[アウトカム]], "真", "偽")</f>
        <v>偽</v>
      </c>
      <c r="J20" t="str">
        <f>IF(テーブル8[[#This Row],[予測]]=1,"陽性","陰性")</f>
        <v>陽性</v>
      </c>
      <c r="K20" t="str">
        <f>テーブル8[[#This Row],[真偽]]&amp;テーブル8[[#This Row],[陽性陰性]]</f>
        <v>偽陽性</v>
      </c>
    </row>
    <row r="21" spans="1:11">
      <c r="A21">
        <v>34</v>
      </c>
      <c r="B21">
        <v>57</v>
      </c>
      <c r="C21">
        <v>95</v>
      </c>
      <c r="D21">
        <v>0</v>
      </c>
      <c r="E21" s="38">
        <f>-24.109+0.304*テーブル8[[#This Row],[BBS]]+0.121*テーブル8[[#This Row],[MARS]]-2.5*テーブル8[[#This Row],[SWWT]]</f>
        <v>4.7139999999999969</v>
      </c>
      <c r="F21" s="38">
        <f>1/(1+EXP(-1*テーブル8[[#This Row],[判別式]]))</f>
        <v>0.99111089446570011</v>
      </c>
      <c r="G21">
        <f>IF(テーブル8[[#This Row],[確率]]&lt;0.5,0,1)</f>
        <v>1</v>
      </c>
      <c r="H21">
        <v>0</v>
      </c>
      <c r="I21" t="str">
        <f>IF(テーブル8[[#This Row],[予測]]=テーブル8[[#This Row],[アウトカム]], "真", "偽")</f>
        <v>偽</v>
      </c>
      <c r="J21" t="str">
        <f>IF(テーブル8[[#This Row],[予測]]=1,"陽性","陰性")</f>
        <v>陽性</v>
      </c>
      <c r="K21" t="str">
        <f>テーブル8[[#This Row],[真偽]]&amp;テーブル8[[#This Row],[陽性陰性]]</f>
        <v>偽陽性</v>
      </c>
    </row>
    <row r="22" spans="1:11">
      <c r="A22">
        <v>25</v>
      </c>
      <c r="B22">
        <v>53</v>
      </c>
      <c r="C22">
        <v>105</v>
      </c>
      <c r="D22">
        <v>0</v>
      </c>
      <c r="E22" s="38">
        <f>-24.109+0.304*テーブル8[[#This Row],[BBS]]+0.121*テーブル8[[#This Row],[MARS]]-2.5*テーブル8[[#This Row],[SWWT]]</f>
        <v>4.7079999999999966</v>
      </c>
      <c r="F22" s="38">
        <f>1/(1+EXP(-1*テーブル8[[#This Row],[判別式]]))</f>
        <v>0.99105787786655064</v>
      </c>
      <c r="G22">
        <f>IF(テーブル8[[#This Row],[確率]]&lt;0.5,0,1)</f>
        <v>1</v>
      </c>
      <c r="H22">
        <v>1</v>
      </c>
      <c r="I22" t="str">
        <f>IF(テーブル8[[#This Row],[予測]]=テーブル8[[#This Row],[アウトカム]], "真", "偽")</f>
        <v>真</v>
      </c>
      <c r="J22" t="str">
        <f>IF(テーブル8[[#This Row],[予測]]=1,"陽性","陰性")</f>
        <v>陽性</v>
      </c>
      <c r="K22" t="str">
        <f>テーブル8[[#This Row],[真偽]]&amp;テーブル8[[#This Row],[陽性陰性]]</f>
        <v>真陽性</v>
      </c>
    </row>
    <row r="23" spans="1:11">
      <c r="A23">
        <v>65</v>
      </c>
      <c r="B23">
        <v>55</v>
      </c>
      <c r="C23">
        <v>99</v>
      </c>
      <c r="D23">
        <v>0</v>
      </c>
      <c r="E23" s="38">
        <f>-24.109+0.304*テーブル8[[#This Row],[BBS]]+0.121*テーブル8[[#This Row],[MARS]]-2.5*テーブル8[[#This Row],[SWWT]]</f>
        <v>4.5899999999999963</v>
      </c>
      <c r="F23" s="38">
        <f>1/(1+EXP(-1*テーブル8[[#This Row],[判別式]]))</f>
        <v>0.98994918611652616</v>
      </c>
      <c r="G23">
        <f>IF(テーブル8[[#This Row],[確率]]&lt;0.5,0,1)</f>
        <v>1</v>
      </c>
      <c r="H23">
        <v>1</v>
      </c>
      <c r="I23" t="str">
        <f>IF(テーブル8[[#This Row],[予測]]=テーブル8[[#This Row],[アウトカム]], "真", "偽")</f>
        <v>真</v>
      </c>
      <c r="J23" t="str">
        <f>IF(テーブル8[[#This Row],[予測]]=1,"陽性","陰性")</f>
        <v>陽性</v>
      </c>
      <c r="K23" t="str">
        <f>テーブル8[[#This Row],[真偽]]&amp;テーブル8[[#This Row],[陽性陰性]]</f>
        <v>真陽性</v>
      </c>
    </row>
    <row r="24" spans="1:11">
      <c r="A24">
        <v>42</v>
      </c>
      <c r="B24">
        <v>50</v>
      </c>
      <c r="C24">
        <v>111</v>
      </c>
      <c r="D24">
        <v>0</v>
      </c>
      <c r="E24" s="38">
        <f>-24.109+0.304*テーブル8[[#This Row],[BBS]]+0.121*テーブル8[[#This Row],[MARS]]-2.5*テーブル8[[#This Row],[SWWT]]</f>
        <v>4.5219999999999967</v>
      </c>
      <c r="F24" s="38">
        <f>1/(1+EXP(-1*テーブル8[[#This Row],[判別式]]))</f>
        <v>0.98924956051562707</v>
      </c>
      <c r="G24">
        <f>IF(テーブル8[[#This Row],[確率]]&lt;0.5,0,1)</f>
        <v>1</v>
      </c>
      <c r="H24">
        <v>1</v>
      </c>
      <c r="I24" t="str">
        <f>IF(テーブル8[[#This Row],[予測]]=テーブル8[[#This Row],[アウトカム]], "真", "偽")</f>
        <v>真</v>
      </c>
      <c r="J24" t="str">
        <f>IF(テーブル8[[#This Row],[予測]]=1,"陽性","陰性")</f>
        <v>陽性</v>
      </c>
      <c r="K24" t="str">
        <f>テーブル8[[#This Row],[真偽]]&amp;テーブル8[[#This Row],[陽性陰性]]</f>
        <v>真陽性</v>
      </c>
    </row>
    <row r="25" spans="1:11">
      <c r="A25">
        <v>68</v>
      </c>
      <c r="B25">
        <v>55</v>
      </c>
      <c r="C25">
        <v>98</v>
      </c>
      <c r="D25">
        <v>0</v>
      </c>
      <c r="E25" s="38">
        <f>-24.109+0.304*テーブル8[[#This Row],[BBS]]+0.121*テーブル8[[#This Row],[MARS]]-2.5*テーブル8[[#This Row],[SWWT]]</f>
        <v>4.4689999999999976</v>
      </c>
      <c r="F25" s="38">
        <f>1/(1+EXP(-1*テーブル8[[#This Row],[判別式]]))</f>
        <v>0.98867104696271912</v>
      </c>
      <c r="G25">
        <f>IF(テーブル8[[#This Row],[確率]]&lt;0.5,0,1)</f>
        <v>1</v>
      </c>
      <c r="H25">
        <v>1</v>
      </c>
      <c r="I25" t="str">
        <f>IF(テーブル8[[#This Row],[予測]]=テーブル8[[#This Row],[アウトカム]], "真", "偽")</f>
        <v>真</v>
      </c>
      <c r="J25" t="str">
        <f>IF(テーブル8[[#This Row],[予測]]=1,"陽性","陰性")</f>
        <v>陽性</v>
      </c>
      <c r="K25" t="str">
        <f>テーブル8[[#This Row],[真偽]]&amp;テーブル8[[#This Row],[陽性陰性]]</f>
        <v>真陽性</v>
      </c>
    </row>
    <row r="26" spans="1:11">
      <c r="A26">
        <v>31</v>
      </c>
      <c r="B26">
        <v>55</v>
      </c>
      <c r="C26">
        <v>97</v>
      </c>
      <c r="D26">
        <v>0</v>
      </c>
      <c r="E26" s="38">
        <f>-24.109+0.304*テーブル8[[#This Row],[BBS]]+0.121*テーブル8[[#This Row],[MARS]]-2.5*テーブル8[[#This Row],[SWWT]]</f>
        <v>4.3479999999999972</v>
      </c>
      <c r="F26" s="38">
        <f>1/(1+EXP(-1*テーブル8[[#This Row],[判別式]]))</f>
        <v>0.98723246603761583</v>
      </c>
      <c r="G26">
        <f>IF(テーブル8[[#This Row],[確率]]&lt;0.5,0,1)</f>
        <v>1</v>
      </c>
      <c r="H26">
        <v>1</v>
      </c>
      <c r="I26" t="str">
        <f>IF(テーブル8[[#This Row],[予測]]=テーブル8[[#This Row],[アウトカム]], "真", "偽")</f>
        <v>真</v>
      </c>
      <c r="J26" t="str">
        <f>IF(テーブル8[[#This Row],[予測]]=1,"陽性","陰性")</f>
        <v>陽性</v>
      </c>
      <c r="K26" t="str">
        <f>テーブル8[[#This Row],[真偽]]&amp;テーブル8[[#This Row],[陽性陰性]]</f>
        <v>真陽性</v>
      </c>
    </row>
    <row r="27" spans="1:11">
      <c r="A27">
        <v>67</v>
      </c>
      <c r="B27">
        <v>50</v>
      </c>
      <c r="C27">
        <v>109</v>
      </c>
      <c r="D27">
        <v>0</v>
      </c>
      <c r="E27" s="38">
        <f>-24.109+0.304*テーブル8[[#This Row],[BBS]]+0.121*テーブル8[[#This Row],[MARS]]-2.5*テーブル8[[#This Row],[SWWT]]</f>
        <v>4.2799999999999976</v>
      </c>
      <c r="F27" s="38">
        <f>1/(1+EXP(-1*テーブル8[[#This Row],[判別式]]))</f>
        <v>0.98634634090264905</v>
      </c>
      <c r="G27">
        <f>IF(テーブル8[[#This Row],[確率]]&lt;0.5,0,1)</f>
        <v>1</v>
      </c>
      <c r="H27">
        <v>1</v>
      </c>
      <c r="I27" t="str">
        <f>IF(テーブル8[[#This Row],[予測]]=テーブル8[[#This Row],[アウトカム]], "真", "偽")</f>
        <v>真</v>
      </c>
      <c r="J27" t="str">
        <f>IF(テーブル8[[#This Row],[予測]]=1,"陽性","陰性")</f>
        <v>陽性</v>
      </c>
      <c r="K27" t="str">
        <f>テーブル8[[#This Row],[真偽]]&amp;テーブル8[[#This Row],[陽性陰性]]</f>
        <v>真陽性</v>
      </c>
    </row>
    <row r="28" spans="1:11">
      <c r="A28">
        <v>27</v>
      </c>
      <c r="B28">
        <v>51</v>
      </c>
      <c r="C28">
        <v>106</v>
      </c>
      <c r="D28">
        <v>0</v>
      </c>
      <c r="E28" s="38">
        <f>-24.109+0.304*テーブル8[[#This Row],[BBS]]+0.121*テーブル8[[#This Row],[MARS]]-2.5*テーブル8[[#This Row],[SWWT]]</f>
        <v>4.2209999999999983</v>
      </c>
      <c r="F28" s="38">
        <f>1/(1+EXP(-1*テーブル8[[#This Row],[判別式]]))</f>
        <v>0.98552854496135855</v>
      </c>
      <c r="G28">
        <f>IF(テーブル8[[#This Row],[確率]]&lt;0.5,0,1)</f>
        <v>1</v>
      </c>
      <c r="H28">
        <v>1</v>
      </c>
      <c r="I28" t="str">
        <f>IF(テーブル8[[#This Row],[予測]]=テーブル8[[#This Row],[アウトカム]], "真", "偽")</f>
        <v>真</v>
      </c>
      <c r="J28" t="str">
        <f>IF(テーブル8[[#This Row],[予測]]=1,"陽性","陰性")</f>
        <v>陽性</v>
      </c>
      <c r="K28" t="str">
        <f>テーブル8[[#This Row],[真偽]]&amp;テーブル8[[#This Row],[陽性陰性]]</f>
        <v>真陽性</v>
      </c>
    </row>
    <row r="29" spans="1:11">
      <c r="A29">
        <v>99</v>
      </c>
      <c r="B29">
        <v>62</v>
      </c>
      <c r="C29">
        <v>78</v>
      </c>
      <c r="D29">
        <v>0</v>
      </c>
      <c r="E29" s="38">
        <f>-24.109+0.304*テーブル8[[#This Row],[BBS]]+0.121*テーブル8[[#This Row],[MARS]]-2.5*テーブル8[[#This Row],[SWWT]]</f>
        <v>4.176999999999996</v>
      </c>
      <c r="F29" s="38">
        <f>1/(1+EXP(-1*テーブル8[[#This Row],[判別式]]))</f>
        <v>0.98488742252040307</v>
      </c>
      <c r="G29">
        <f>IF(テーブル8[[#This Row],[確率]]&lt;0.5,0,1)</f>
        <v>1</v>
      </c>
      <c r="H29">
        <v>1</v>
      </c>
      <c r="I29" t="str">
        <f>IF(テーブル8[[#This Row],[予測]]=テーブル8[[#This Row],[アウトカム]], "真", "偽")</f>
        <v>真</v>
      </c>
      <c r="J29" t="str">
        <f>IF(テーブル8[[#This Row],[予測]]=1,"陽性","陰性")</f>
        <v>陽性</v>
      </c>
      <c r="K29" t="str">
        <f>テーブル8[[#This Row],[真偽]]&amp;テーブル8[[#This Row],[陽性陰性]]</f>
        <v>真陽性</v>
      </c>
    </row>
    <row r="30" spans="1:11">
      <c r="A30">
        <v>10</v>
      </c>
      <c r="B30">
        <v>54</v>
      </c>
      <c r="C30">
        <v>98</v>
      </c>
      <c r="D30">
        <v>0</v>
      </c>
      <c r="E30" s="38">
        <f>-24.109+0.304*テーブル8[[#This Row],[BBS]]+0.121*テーブル8[[#This Row],[MARS]]-2.5*テーブル8[[#This Row],[SWWT]]</f>
        <v>4.1649999999999991</v>
      </c>
      <c r="F30" s="38">
        <f>1/(1+EXP(-1*テーブル8[[#This Row],[判別式]]))</f>
        <v>0.98470776908617286</v>
      </c>
      <c r="G30">
        <f>IF(テーブル8[[#This Row],[確率]]&lt;0.5,0,1)</f>
        <v>1</v>
      </c>
      <c r="H30">
        <v>1</v>
      </c>
      <c r="I30" t="str">
        <f>IF(テーブル8[[#This Row],[予測]]=テーブル8[[#This Row],[アウトカム]], "真", "偽")</f>
        <v>真</v>
      </c>
      <c r="J30" t="str">
        <f>IF(テーブル8[[#This Row],[予測]]=1,"陽性","陰性")</f>
        <v>陽性</v>
      </c>
      <c r="K30" t="str">
        <f>テーブル8[[#This Row],[真偽]]&amp;テーブル8[[#This Row],[陽性陰性]]</f>
        <v>真陽性</v>
      </c>
    </row>
    <row r="31" spans="1:11">
      <c r="A31">
        <v>54</v>
      </c>
      <c r="B31">
        <v>52</v>
      </c>
      <c r="C31">
        <v>102</v>
      </c>
      <c r="D31">
        <v>0</v>
      </c>
      <c r="E31" s="38">
        <f>-24.109+0.304*テーブル8[[#This Row],[BBS]]+0.121*テーブル8[[#This Row],[MARS]]-2.5*テーブル8[[#This Row],[SWWT]]</f>
        <v>4.0409999999999968</v>
      </c>
      <c r="F31" s="38">
        <f>1/(1+EXP(-1*テーブル8[[#This Row],[判別式]]))</f>
        <v>0.98272382933277336</v>
      </c>
      <c r="G31">
        <f>IF(テーブル8[[#This Row],[確率]]&lt;0.5,0,1)</f>
        <v>1</v>
      </c>
      <c r="H31">
        <v>1</v>
      </c>
      <c r="I31" t="str">
        <f>IF(テーブル8[[#This Row],[予測]]=テーブル8[[#This Row],[アウトカム]], "真", "偽")</f>
        <v>真</v>
      </c>
      <c r="J31" t="str">
        <f>IF(テーブル8[[#This Row],[予測]]=1,"陽性","陰性")</f>
        <v>陽性</v>
      </c>
      <c r="K31" t="str">
        <f>テーブル8[[#This Row],[真偽]]&amp;テーブル8[[#This Row],[陽性陰性]]</f>
        <v>真陽性</v>
      </c>
    </row>
    <row r="32" spans="1:11">
      <c r="A32">
        <v>13</v>
      </c>
      <c r="B32">
        <v>52</v>
      </c>
      <c r="C32">
        <v>101</v>
      </c>
      <c r="D32">
        <v>0</v>
      </c>
      <c r="E32" s="38">
        <f>-24.109+0.304*テーブル8[[#This Row],[BBS]]+0.121*テーブル8[[#This Row],[MARS]]-2.5*テーブル8[[#This Row],[SWWT]]</f>
        <v>3.9199999999999982</v>
      </c>
      <c r="F32" s="38">
        <f>1/(1+EXP(-1*テーブル8[[#This Row],[判別式]]))</f>
        <v>0.98054491543180688</v>
      </c>
      <c r="G32">
        <f>IF(テーブル8[[#This Row],[確率]]&lt;0.5,0,1)</f>
        <v>1</v>
      </c>
      <c r="H32">
        <v>1</v>
      </c>
      <c r="I32" t="str">
        <f>IF(テーブル8[[#This Row],[予測]]=テーブル8[[#This Row],[アウトカム]], "真", "偽")</f>
        <v>真</v>
      </c>
      <c r="J32" t="str">
        <f>IF(テーブル8[[#This Row],[予測]]=1,"陽性","陰性")</f>
        <v>陽性</v>
      </c>
      <c r="K32" t="str">
        <f>テーブル8[[#This Row],[真偽]]&amp;テーブル8[[#This Row],[陽性陰性]]</f>
        <v>真陽性</v>
      </c>
    </row>
    <row r="33" spans="1:11">
      <c r="A33">
        <v>48</v>
      </c>
      <c r="B33">
        <v>52</v>
      </c>
      <c r="C33">
        <v>100</v>
      </c>
      <c r="D33">
        <v>0</v>
      </c>
      <c r="E33" s="38">
        <f>-24.109+0.304*テーブル8[[#This Row],[BBS]]+0.121*テーブル8[[#This Row],[MARS]]-2.5*テーブル8[[#This Row],[SWWT]]</f>
        <v>3.7989999999999977</v>
      </c>
      <c r="F33" s="38">
        <f>1/(1+EXP(-1*テーブル8[[#This Row],[判別式]]))</f>
        <v>0.97809731634691455</v>
      </c>
      <c r="G33">
        <f>IF(テーブル8[[#This Row],[確率]]&lt;0.5,0,1)</f>
        <v>1</v>
      </c>
      <c r="H33">
        <v>0</v>
      </c>
      <c r="I33" t="str">
        <f>IF(テーブル8[[#This Row],[予測]]=テーブル8[[#This Row],[アウトカム]], "真", "偽")</f>
        <v>偽</v>
      </c>
      <c r="J33" t="str">
        <f>IF(テーブル8[[#This Row],[予測]]=1,"陽性","陰性")</f>
        <v>陽性</v>
      </c>
      <c r="K33" t="str">
        <f>テーブル8[[#This Row],[真偽]]&amp;テーブル8[[#This Row],[陽性陰性]]</f>
        <v>偽陽性</v>
      </c>
    </row>
    <row r="34" spans="1:11">
      <c r="A34">
        <v>23</v>
      </c>
      <c r="B34">
        <v>54</v>
      </c>
      <c r="C34">
        <v>94</v>
      </c>
      <c r="D34">
        <v>0</v>
      </c>
      <c r="E34" s="38">
        <f>-24.109+0.304*テーブル8[[#This Row],[BBS]]+0.121*テーブル8[[#This Row],[MARS]]-2.5*テーブル8[[#This Row],[SWWT]]</f>
        <v>3.6809999999999974</v>
      </c>
      <c r="F34" s="38">
        <f>1/(1+EXP(-1*テーブル8[[#This Row],[判別式]]))</f>
        <v>0.97542155734141667</v>
      </c>
      <c r="G34">
        <f>IF(テーブル8[[#This Row],[確率]]&lt;0.5,0,1)</f>
        <v>1</v>
      </c>
      <c r="H34">
        <v>1</v>
      </c>
      <c r="I34" t="str">
        <f>IF(テーブル8[[#This Row],[予測]]=テーブル8[[#This Row],[アウトカム]], "真", "偽")</f>
        <v>真</v>
      </c>
      <c r="J34" t="str">
        <f>IF(テーブル8[[#This Row],[予測]]=1,"陽性","陰性")</f>
        <v>陽性</v>
      </c>
      <c r="K34" t="str">
        <f>テーブル8[[#This Row],[真偽]]&amp;テーブル8[[#This Row],[陽性陰性]]</f>
        <v>真陽性</v>
      </c>
    </row>
    <row r="35" spans="1:11">
      <c r="A35">
        <v>14</v>
      </c>
      <c r="B35">
        <v>52</v>
      </c>
      <c r="C35">
        <v>99</v>
      </c>
      <c r="D35">
        <v>0</v>
      </c>
      <c r="E35" s="38">
        <f>-24.109+0.304*テーブル8[[#This Row],[BBS]]+0.121*テーブル8[[#This Row],[MARS]]-2.5*テーブル8[[#This Row],[SWWT]]</f>
        <v>3.6779999999999973</v>
      </c>
      <c r="F35" s="38">
        <f>1/(1+EXP(-1*テーブル8[[#This Row],[判別式]]))</f>
        <v>0.97534953163927618</v>
      </c>
      <c r="G35">
        <f>IF(テーブル8[[#This Row],[確率]]&lt;0.5,0,1)</f>
        <v>1</v>
      </c>
      <c r="H35">
        <v>1</v>
      </c>
      <c r="I35" t="str">
        <f>IF(テーブル8[[#This Row],[予測]]=テーブル8[[#This Row],[アウトカム]], "真", "偽")</f>
        <v>真</v>
      </c>
      <c r="J35" t="str">
        <f>IF(テーブル8[[#This Row],[予測]]=1,"陽性","陰性")</f>
        <v>陽性</v>
      </c>
      <c r="K35" t="str">
        <f>テーブル8[[#This Row],[真偽]]&amp;テーブル8[[#This Row],[陽性陰性]]</f>
        <v>真陽性</v>
      </c>
    </row>
    <row r="36" spans="1:11">
      <c r="A36">
        <v>9</v>
      </c>
      <c r="B36">
        <v>54</v>
      </c>
      <c r="C36">
        <v>93</v>
      </c>
      <c r="D36">
        <v>0</v>
      </c>
      <c r="E36" s="38">
        <f>-24.109+0.304*テーブル8[[#This Row],[BBS]]+0.121*テーブル8[[#This Row],[MARS]]-2.5*テーブル8[[#This Row],[SWWT]]</f>
        <v>3.5599999999999987</v>
      </c>
      <c r="F36" s="38">
        <f>1/(1+EXP(-1*テーブル8[[#This Row],[判別式]]))</f>
        <v>0.97234757767717694</v>
      </c>
      <c r="G36">
        <f>IF(テーブル8[[#This Row],[確率]]&lt;0.5,0,1)</f>
        <v>1</v>
      </c>
      <c r="H36">
        <v>1</v>
      </c>
      <c r="I36" t="str">
        <f>IF(テーブル8[[#This Row],[予測]]=テーブル8[[#This Row],[アウトカム]], "真", "偽")</f>
        <v>真</v>
      </c>
      <c r="J36" t="str">
        <f>IF(テーブル8[[#This Row],[予測]]=1,"陽性","陰性")</f>
        <v>陽性</v>
      </c>
      <c r="K36" t="str">
        <f>テーブル8[[#This Row],[真偽]]&amp;テーブル8[[#This Row],[陽性陰性]]</f>
        <v>真陽性</v>
      </c>
    </row>
    <row r="37" spans="1:11">
      <c r="A37">
        <v>17</v>
      </c>
      <c r="B37">
        <v>52</v>
      </c>
      <c r="C37">
        <v>98</v>
      </c>
      <c r="D37">
        <v>0</v>
      </c>
      <c r="E37" s="38">
        <f>-24.109+0.304*テーブル8[[#This Row],[BBS]]+0.121*テーブル8[[#This Row],[MARS]]-2.5*テーブル8[[#This Row],[SWWT]]</f>
        <v>3.5569999999999986</v>
      </c>
      <c r="F37" s="38">
        <f>1/(1+EXP(-1*テーブル8[[#This Row],[判別式]]))</f>
        <v>0.97226679997471643</v>
      </c>
      <c r="G37">
        <f>IF(テーブル8[[#This Row],[確率]]&lt;0.5,0,1)</f>
        <v>1</v>
      </c>
      <c r="H37">
        <v>1</v>
      </c>
      <c r="I37" t="str">
        <f>IF(テーブル8[[#This Row],[予測]]=テーブル8[[#This Row],[アウトカム]], "真", "偽")</f>
        <v>真</v>
      </c>
      <c r="J37" t="str">
        <f>IF(テーブル8[[#This Row],[予測]]=1,"陽性","陰性")</f>
        <v>陽性</v>
      </c>
      <c r="K37" t="str">
        <f>テーブル8[[#This Row],[真偽]]&amp;テーブル8[[#This Row],[陽性陰性]]</f>
        <v>真陽性</v>
      </c>
    </row>
    <row r="38" spans="1:11">
      <c r="A38">
        <v>26</v>
      </c>
      <c r="B38">
        <v>52</v>
      </c>
      <c r="C38">
        <v>98</v>
      </c>
      <c r="D38">
        <v>0</v>
      </c>
      <c r="E38" s="38">
        <f>-24.109+0.304*テーブル8[[#This Row],[BBS]]+0.121*テーブル8[[#This Row],[MARS]]-2.5*テーブル8[[#This Row],[SWWT]]</f>
        <v>3.5569999999999986</v>
      </c>
      <c r="F38" s="38">
        <f>1/(1+EXP(-1*テーブル8[[#This Row],[判別式]]))</f>
        <v>0.97226679997471643</v>
      </c>
      <c r="G38">
        <f>IF(テーブル8[[#This Row],[確率]]&lt;0.5,0,1)</f>
        <v>1</v>
      </c>
      <c r="H38">
        <v>1</v>
      </c>
      <c r="I38" t="str">
        <f>IF(テーブル8[[#This Row],[予測]]=テーブル8[[#This Row],[アウトカム]], "真", "偽")</f>
        <v>真</v>
      </c>
      <c r="J38" t="str">
        <f>IF(テーブル8[[#This Row],[予測]]=1,"陽性","陰性")</f>
        <v>陽性</v>
      </c>
      <c r="K38" t="str">
        <f>テーブル8[[#This Row],[真偽]]&amp;テーブル8[[#This Row],[陽性陰性]]</f>
        <v>真陽性</v>
      </c>
    </row>
    <row r="39" spans="1:11">
      <c r="A39">
        <v>58</v>
      </c>
      <c r="B39">
        <v>51</v>
      </c>
      <c r="C39">
        <v>100</v>
      </c>
      <c r="D39">
        <v>0</v>
      </c>
      <c r="E39" s="38">
        <f>-24.109+0.304*テーブル8[[#This Row],[BBS]]+0.121*テーブル8[[#This Row],[MARS]]-2.5*テーブル8[[#This Row],[SWWT]]</f>
        <v>3.4949999999999974</v>
      </c>
      <c r="F39" s="38">
        <f>1/(1+EXP(-1*テーブル8[[#This Row],[判別式]]))</f>
        <v>0.97054516882495245</v>
      </c>
      <c r="G39">
        <f>IF(テーブル8[[#This Row],[確率]]&lt;0.5,0,1)</f>
        <v>1</v>
      </c>
      <c r="H39">
        <v>1</v>
      </c>
      <c r="I39" t="str">
        <f>IF(テーブル8[[#This Row],[予測]]=テーブル8[[#This Row],[アウトカム]], "真", "偽")</f>
        <v>真</v>
      </c>
      <c r="J39" t="str">
        <f>IF(テーブル8[[#This Row],[予測]]=1,"陽性","陰性")</f>
        <v>陽性</v>
      </c>
      <c r="K39" t="str">
        <f>テーブル8[[#This Row],[真偽]]&amp;テーブル8[[#This Row],[陽性陰性]]</f>
        <v>真陽性</v>
      </c>
    </row>
    <row r="40" spans="1:11">
      <c r="A40">
        <v>21</v>
      </c>
      <c r="B40">
        <v>49</v>
      </c>
      <c r="C40">
        <v>104</v>
      </c>
      <c r="D40">
        <v>0</v>
      </c>
      <c r="E40" s="38">
        <f>-24.109+0.304*テーブル8[[#This Row],[BBS]]+0.121*テーブル8[[#This Row],[MARS]]-2.5*テーブル8[[#This Row],[SWWT]]</f>
        <v>3.3709999999999969</v>
      </c>
      <c r="F40" s="38">
        <f>1/(1+EXP(-1*テーブル8[[#This Row],[判別式]]))</f>
        <v>0.96678581715471024</v>
      </c>
      <c r="G40">
        <f>IF(テーブル8[[#This Row],[確率]]&lt;0.5,0,1)</f>
        <v>1</v>
      </c>
      <c r="H40">
        <v>0</v>
      </c>
      <c r="I40" t="str">
        <f>IF(テーブル8[[#This Row],[予測]]=テーブル8[[#This Row],[アウトカム]], "真", "偽")</f>
        <v>偽</v>
      </c>
      <c r="J40" t="str">
        <f>IF(テーブル8[[#This Row],[予測]]=1,"陽性","陰性")</f>
        <v>陽性</v>
      </c>
      <c r="K40" t="str">
        <f>テーブル8[[#This Row],[真偽]]&amp;テーブル8[[#This Row],[陽性陰性]]</f>
        <v>偽陽性</v>
      </c>
    </row>
    <row r="41" spans="1:11">
      <c r="A41">
        <v>44</v>
      </c>
      <c r="B41">
        <v>53</v>
      </c>
      <c r="C41">
        <v>114</v>
      </c>
      <c r="D41">
        <v>1</v>
      </c>
      <c r="E41" s="38">
        <f>-24.109+0.304*テーブル8[[#This Row],[BBS]]+0.121*テーブル8[[#This Row],[MARS]]-2.5*テーブル8[[#This Row],[SWWT]]</f>
        <v>3.296999999999997</v>
      </c>
      <c r="F41" s="38">
        <f>1/(1+EXP(-1*テーブル8[[#This Row],[判別式]]))</f>
        <v>0.96432574957165051</v>
      </c>
      <c r="G41">
        <f>IF(テーブル8[[#This Row],[確率]]&lt;0.5,0,1)</f>
        <v>1</v>
      </c>
      <c r="H41">
        <v>1</v>
      </c>
      <c r="I41" t="str">
        <f>IF(テーブル8[[#This Row],[予測]]=テーブル8[[#This Row],[アウトカム]], "真", "偽")</f>
        <v>真</v>
      </c>
      <c r="J41" t="str">
        <f>IF(テーブル8[[#This Row],[予測]]=1,"陽性","陰性")</f>
        <v>陽性</v>
      </c>
      <c r="K41" t="str">
        <f>テーブル8[[#This Row],[真偽]]&amp;テーブル8[[#This Row],[陽性陰性]]</f>
        <v>真陽性</v>
      </c>
    </row>
    <row r="42" spans="1:11">
      <c r="A42">
        <v>49</v>
      </c>
      <c r="B42">
        <v>55</v>
      </c>
      <c r="C42">
        <v>108</v>
      </c>
      <c r="D42">
        <v>1</v>
      </c>
      <c r="E42" s="38">
        <f>-24.109+0.304*テーブル8[[#This Row],[BBS]]+0.121*テーブル8[[#This Row],[MARS]]-2.5*テーブル8[[#This Row],[SWWT]]</f>
        <v>3.1789999999999967</v>
      </c>
      <c r="F42" s="38">
        <f>1/(1+EXP(-1*テーブル8[[#This Row],[判別式]]))</f>
        <v>0.96003631710534365</v>
      </c>
      <c r="G42">
        <f>IF(テーブル8[[#This Row],[確率]]&lt;0.5,0,1)</f>
        <v>1</v>
      </c>
      <c r="H42">
        <v>1</v>
      </c>
      <c r="I42" t="str">
        <f>IF(テーブル8[[#This Row],[予測]]=テーブル8[[#This Row],[アウトカム]], "真", "偽")</f>
        <v>真</v>
      </c>
      <c r="J42" t="str">
        <f>IF(テーブル8[[#This Row],[予測]]=1,"陽性","陰性")</f>
        <v>陽性</v>
      </c>
      <c r="K42" t="str">
        <f>テーブル8[[#This Row],[真偽]]&amp;テーブル8[[#This Row],[陽性陰性]]</f>
        <v>真陽性</v>
      </c>
    </row>
    <row r="43" spans="1:11">
      <c r="A43">
        <v>41</v>
      </c>
      <c r="B43">
        <v>53</v>
      </c>
      <c r="C43">
        <v>92</v>
      </c>
      <c r="D43">
        <v>0</v>
      </c>
      <c r="E43" s="38">
        <f>-24.109+0.304*テーブル8[[#This Row],[BBS]]+0.121*テーブル8[[#This Row],[MARS]]-2.5*テーブル8[[#This Row],[SWWT]]</f>
        <v>3.1349999999999962</v>
      </c>
      <c r="F43" s="38">
        <f>1/(1+EXP(-1*テーブル8[[#This Row],[判別式]]))</f>
        <v>0.95831359454597564</v>
      </c>
      <c r="G43">
        <f>IF(テーブル8[[#This Row],[確率]]&lt;0.5,0,1)</f>
        <v>1</v>
      </c>
      <c r="H43">
        <v>1</v>
      </c>
      <c r="I43" t="str">
        <f>IF(テーブル8[[#This Row],[予測]]=テーブル8[[#This Row],[アウトカム]], "真", "偽")</f>
        <v>真</v>
      </c>
      <c r="J43" t="str">
        <f>IF(テーブル8[[#This Row],[予測]]=1,"陽性","陰性")</f>
        <v>陽性</v>
      </c>
      <c r="K43" t="str">
        <f>テーブル8[[#This Row],[真偽]]&amp;テーブル8[[#This Row],[陽性陰性]]</f>
        <v>真陽性</v>
      </c>
    </row>
    <row r="44" spans="1:11">
      <c r="A44">
        <v>57</v>
      </c>
      <c r="B44">
        <v>53</v>
      </c>
      <c r="C44">
        <v>92</v>
      </c>
      <c r="D44">
        <v>0</v>
      </c>
      <c r="E44" s="38">
        <f>-24.109+0.304*テーブル8[[#This Row],[BBS]]+0.121*テーブル8[[#This Row],[MARS]]-2.5*テーブル8[[#This Row],[SWWT]]</f>
        <v>3.1349999999999962</v>
      </c>
      <c r="F44" s="38">
        <f>1/(1+EXP(-1*テーブル8[[#This Row],[判別式]]))</f>
        <v>0.95831359454597564</v>
      </c>
      <c r="G44">
        <f>IF(テーブル8[[#This Row],[確率]]&lt;0.5,0,1)</f>
        <v>1</v>
      </c>
      <c r="H44">
        <v>1</v>
      </c>
      <c r="I44" t="str">
        <f>IF(テーブル8[[#This Row],[予測]]=テーブル8[[#This Row],[アウトカム]], "真", "偽")</f>
        <v>真</v>
      </c>
      <c r="J44" t="str">
        <f>IF(テーブル8[[#This Row],[予測]]=1,"陽性","陰性")</f>
        <v>陽性</v>
      </c>
      <c r="K44" t="str">
        <f>テーブル8[[#This Row],[真偽]]&amp;テーブル8[[#This Row],[陽性陰性]]</f>
        <v>真陽性</v>
      </c>
    </row>
    <row r="45" spans="1:11">
      <c r="A45">
        <v>7</v>
      </c>
      <c r="B45">
        <v>52</v>
      </c>
      <c r="C45">
        <v>92</v>
      </c>
      <c r="D45">
        <v>0</v>
      </c>
      <c r="E45" s="38">
        <f>-24.109+0.304*テーブル8[[#This Row],[BBS]]+0.121*テーブル8[[#This Row],[MARS]]-2.5*テーブル8[[#This Row],[SWWT]]</f>
        <v>2.8309999999999977</v>
      </c>
      <c r="F45" s="38">
        <f>1/(1+EXP(-1*テーブル8[[#This Row],[判別式]]))</f>
        <v>0.94432819788931688</v>
      </c>
      <c r="G45">
        <f>IF(テーブル8[[#This Row],[確率]]&lt;0.5,0,1)</f>
        <v>1</v>
      </c>
      <c r="H45">
        <v>1</v>
      </c>
      <c r="I45" t="str">
        <f>IF(テーブル8[[#This Row],[予測]]=テーブル8[[#This Row],[アウトカム]], "真", "偽")</f>
        <v>真</v>
      </c>
      <c r="J45" t="str">
        <f>IF(テーブル8[[#This Row],[予測]]=1,"陽性","陰性")</f>
        <v>陽性</v>
      </c>
      <c r="K45" t="str">
        <f>テーブル8[[#This Row],[真偽]]&amp;テーブル8[[#This Row],[陽性陰性]]</f>
        <v>真陽性</v>
      </c>
    </row>
    <row r="46" spans="1:11">
      <c r="A46">
        <v>40</v>
      </c>
      <c r="B46">
        <v>53</v>
      </c>
      <c r="C46">
        <v>89</v>
      </c>
      <c r="D46">
        <v>0</v>
      </c>
      <c r="E46" s="38">
        <f>-24.109+0.304*テーブル8[[#This Row],[BBS]]+0.121*テーブル8[[#This Row],[MARS]]-2.5*テーブル8[[#This Row],[SWWT]]</f>
        <v>2.7719999999999967</v>
      </c>
      <c r="F46" s="38">
        <f>1/(1+EXP(-1*テーブル8[[#This Row],[判別式]]))</f>
        <v>0.94114386850261256</v>
      </c>
      <c r="G46">
        <f>IF(テーブル8[[#This Row],[確率]]&lt;0.5,0,1)</f>
        <v>1</v>
      </c>
      <c r="H46">
        <v>1</v>
      </c>
      <c r="I46" t="str">
        <f>IF(テーブル8[[#This Row],[予測]]=テーブル8[[#This Row],[アウトカム]], "真", "偽")</f>
        <v>真</v>
      </c>
      <c r="J46" t="str">
        <f>IF(テーブル8[[#This Row],[予測]]=1,"陽性","陰性")</f>
        <v>陽性</v>
      </c>
      <c r="K46" t="str">
        <f>テーブル8[[#This Row],[真偽]]&amp;テーブル8[[#This Row],[陽性陰性]]</f>
        <v>真陽性</v>
      </c>
    </row>
    <row r="47" spans="1:11">
      <c r="A47">
        <v>51</v>
      </c>
      <c r="B47">
        <v>53</v>
      </c>
      <c r="C47">
        <v>88</v>
      </c>
      <c r="D47">
        <v>0</v>
      </c>
      <c r="E47" s="38">
        <f>-24.109+0.304*テーブル8[[#This Row],[BBS]]+0.121*テーブル8[[#This Row],[MARS]]-2.5*テーブル8[[#This Row],[SWWT]]</f>
        <v>2.6509999999999962</v>
      </c>
      <c r="F47" s="38">
        <f>1/(1+EXP(-1*テーブル8[[#This Row],[判別式]]))</f>
        <v>0.9340725982253385</v>
      </c>
      <c r="G47">
        <f>IF(テーブル8[[#This Row],[確率]]&lt;0.5,0,1)</f>
        <v>1</v>
      </c>
      <c r="H47">
        <v>1</v>
      </c>
      <c r="I47" t="str">
        <f>IF(テーブル8[[#This Row],[予測]]=テーブル8[[#This Row],[アウトカム]], "真", "偽")</f>
        <v>真</v>
      </c>
      <c r="J47" t="str">
        <f>IF(テーブル8[[#This Row],[予測]]=1,"陽性","陰性")</f>
        <v>陽性</v>
      </c>
      <c r="K47" t="str">
        <f>テーブル8[[#This Row],[真偽]]&amp;テーブル8[[#This Row],[陽性陰性]]</f>
        <v>真陽性</v>
      </c>
    </row>
    <row r="48" spans="1:11">
      <c r="A48">
        <v>87</v>
      </c>
      <c r="B48">
        <v>48</v>
      </c>
      <c r="C48">
        <v>121</v>
      </c>
      <c r="D48">
        <v>1</v>
      </c>
      <c r="E48" s="38">
        <f>-24.109+0.304*テーブル8[[#This Row],[BBS]]+0.121*テーブル8[[#This Row],[MARS]]-2.5*テーブル8[[#This Row],[SWWT]]</f>
        <v>2.623999999999997</v>
      </c>
      <c r="F48" s="38">
        <f>1/(1+EXP(-1*テーブル8[[#This Row],[判別式]]))</f>
        <v>0.93239029748048619</v>
      </c>
      <c r="G48">
        <f>IF(テーブル8[[#This Row],[確率]]&lt;0.5,0,1)</f>
        <v>1</v>
      </c>
      <c r="H48">
        <v>1</v>
      </c>
      <c r="I48" t="str">
        <f>IF(テーブル8[[#This Row],[予測]]=テーブル8[[#This Row],[アウトカム]], "真", "偽")</f>
        <v>真</v>
      </c>
      <c r="J48" t="str">
        <f>IF(テーブル8[[#This Row],[予測]]=1,"陽性","陰性")</f>
        <v>陽性</v>
      </c>
      <c r="K48" t="str">
        <f>テーブル8[[#This Row],[真偽]]&amp;テーブル8[[#This Row],[陽性陰性]]</f>
        <v>真陽性</v>
      </c>
    </row>
    <row r="49" spans="1:11">
      <c r="A49">
        <v>20</v>
      </c>
      <c r="B49">
        <v>54</v>
      </c>
      <c r="C49">
        <v>85</v>
      </c>
      <c r="D49">
        <v>0</v>
      </c>
      <c r="E49" s="38">
        <f>-24.109+0.304*テーブル8[[#This Row],[BBS]]+0.121*テーブル8[[#This Row],[MARS]]-2.5*テーブル8[[#This Row],[SWWT]]</f>
        <v>2.5919999999999987</v>
      </c>
      <c r="F49" s="38">
        <f>1/(1+EXP(-1*テーブル8[[#This Row],[判別式]]))</f>
        <v>0.93034493520070993</v>
      </c>
      <c r="G49">
        <f>IF(テーブル8[[#This Row],[確率]]&lt;0.5,0,1)</f>
        <v>1</v>
      </c>
      <c r="H49">
        <v>1</v>
      </c>
      <c r="I49" t="str">
        <f>IF(テーブル8[[#This Row],[予測]]=テーブル8[[#This Row],[アウトカム]], "真", "偽")</f>
        <v>真</v>
      </c>
      <c r="J49" t="str">
        <f>IF(テーブル8[[#This Row],[予測]]=1,"陽性","陰性")</f>
        <v>陽性</v>
      </c>
      <c r="K49" t="str">
        <f>テーブル8[[#This Row],[真偽]]&amp;テーブル8[[#This Row],[陽性陰性]]</f>
        <v>真陽性</v>
      </c>
    </row>
    <row r="50" spans="1:11">
      <c r="A50">
        <v>36</v>
      </c>
      <c r="B50">
        <v>50</v>
      </c>
      <c r="C50">
        <v>95</v>
      </c>
      <c r="D50">
        <v>0</v>
      </c>
      <c r="E50" s="38">
        <f>-24.109+0.304*テーブル8[[#This Row],[BBS]]+0.121*テーブル8[[#This Row],[MARS]]-2.5*テーブル8[[#This Row],[SWWT]]</f>
        <v>2.5859999999999967</v>
      </c>
      <c r="F50" s="38">
        <f>1/(1+EXP(-1*テーブル8[[#This Row],[判別式]]))</f>
        <v>0.92995511039491618</v>
      </c>
      <c r="G50">
        <f>IF(テーブル8[[#This Row],[確率]]&lt;0.5,0,1)</f>
        <v>1</v>
      </c>
      <c r="H50">
        <v>0</v>
      </c>
      <c r="I50" t="str">
        <f>IF(テーブル8[[#This Row],[予測]]=テーブル8[[#This Row],[アウトカム]], "真", "偽")</f>
        <v>偽</v>
      </c>
      <c r="J50" t="str">
        <f>IF(テーブル8[[#This Row],[予測]]=1,"陽性","陰性")</f>
        <v>陽性</v>
      </c>
      <c r="K50" t="str">
        <f>テーブル8[[#This Row],[真偽]]&amp;テーブル8[[#This Row],[陽性陰性]]</f>
        <v>偽陽性</v>
      </c>
    </row>
    <row r="51" spans="1:11">
      <c r="A51">
        <v>1</v>
      </c>
      <c r="B51">
        <v>57</v>
      </c>
      <c r="C51">
        <v>77</v>
      </c>
      <c r="D51">
        <v>0</v>
      </c>
      <c r="E51" s="38">
        <f>-24.109+0.304*テーブル8[[#This Row],[BBS]]+0.121*テーブル8[[#This Row],[MARS]]-2.5*テーブル8[[#This Row],[SWWT]]</f>
        <v>2.5359999999999978</v>
      </c>
      <c r="F51" s="38">
        <f>1/(1+EXP(-1*テーブル8[[#This Row],[判別式]]))</f>
        <v>0.92662733377230533</v>
      </c>
      <c r="G51">
        <f>IF(テーブル8[[#This Row],[確率]]&lt;0.5,0,1)</f>
        <v>1</v>
      </c>
      <c r="H51">
        <v>1</v>
      </c>
      <c r="I51" t="str">
        <f>IF(テーブル8[[#This Row],[予測]]=テーブル8[[#This Row],[アウトカム]], "真", "偽")</f>
        <v>真</v>
      </c>
      <c r="J51" t="str">
        <f>IF(テーブル8[[#This Row],[予測]]=1,"陽性","陰性")</f>
        <v>陽性</v>
      </c>
      <c r="K51" t="str">
        <f>テーブル8[[#This Row],[真偽]]&amp;テーブル8[[#This Row],[陽性陰性]]</f>
        <v>真陽性</v>
      </c>
    </row>
    <row r="52" spans="1:11">
      <c r="A52">
        <v>6</v>
      </c>
      <c r="B52">
        <v>53</v>
      </c>
      <c r="C52">
        <v>87</v>
      </c>
      <c r="D52">
        <v>0</v>
      </c>
      <c r="E52" s="38">
        <f>-24.109+0.304*テーブル8[[#This Row],[BBS]]+0.121*テーブル8[[#This Row],[MARS]]-2.5*テーブル8[[#This Row],[SWWT]]</f>
        <v>2.5299999999999958</v>
      </c>
      <c r="F52" s="38">
        <f>1/(1+EXP(-1*テーブル8[[#This Row],[判別式]]))</f>
        <v>0.92621835339753433</v>
      </c>
      <c r="G52">
        <f>IF(テーブル8[[#This Row],[確率]]&lt;0.5,0,1)</f>
        <v>1</v>
      </c>
      <c r="H52">
        <v>1</v>
      </c>
      <c r="I52" t="str">
        <f>IF(テーブル8[[#This Row],[予測]]=テーブル8[[#This Row],[アウトカム]], "真", "偽")</f>
        <v>真</v>
      </c>
      <c r="J52" t="str">
        <f>IF(テーブル8[[#This Row],[予測]]=1,"陽性","陰性")</f>
        <v>陽性</v>
      </c>
      <c r="K52" t="str">
        <f>テーブル8[[#This Row],[真偽]]&amp;テーブル8[[#This Row],[陽性陰性]]</f>
        <v>真陽性</v>
      </c>
    </row>
    <row r="53" spans="1:11">
      <c r="A53">
        <v>19</v>
      </c>
      <c r="B53">
        <v>49</v>
      </c>
      <c r="C53">
        <v>97</v>
      </c>
      <c r="D53">
        <v>0</v>
      </c>
      <c r="E53" s="38">
        <f>-24.109+0.304*テーブル8[[#This Row],[BBS]]+0.121*テーブル8[[#This Row],[MARS]]-2.5*テーブル8[[#This Row],[SWWT]]</f>
        <v>2.5239999999999974</v>
      </c>
      <c r="F53" s="38">
        <f>1/(1+EXP(-1*テーブル8[[#This Row],[判別式]]))</f>
        <v>0.92580727588672507</v>
      </c>
      <c r="G53">
        <f>IF(テーブル8[[#This Row],[確率]]&lt;0.5,0,1)</f>
        <v>1</v>
      </c>
      <c r="H53">
        <v>1</v>
      </c>
      <c r="I53" t="str">
        <f>IF(テーブル8[[#This Row],[予測]]=テーブル8[[#This Row],[アウトカム]], "真", "偽")</f>
        <v>真</v>
      </c>
      <c r="J53" t="str">
        <f>IF(テーブル8[[#This Row],[予測]]=1,"陽性","陰性")</f>
        <v>陽性</v>
      </c>
      <c r="K53" t="str">
        <f>テーブル8[[#This Row],[真偽]]&amp;テーブル8[[#This Row],[陽性陰性]]</f>
        <v>真陽性</v>
      </c>
    </row>
    <row r="54" spans="1:11">
      <c r="A54">
        <v>11</v>
      </c>
      <c r="B54">
        <v>53</v>
      </c>
      <c r="C54">
        <v>86</v>
      </c>
      <c r="D54">
        <v>0</v>
      </c>
      <c r="E54" s="38">
        <f>-24.109+0.304*テーブル8[[#This Row],[BBS]]+0.121*テーブル8[[#This Row],[MARS]]-2.5*テーブル8[[#This Row],[SWWT]]</f>
        <v>2.4089999999999954</v>
      </c>
      <c r="F54" s="38">
        <f>1/(1+EXP(-1*テーブル8[[#This Row],[判別式]]))</f>
        <v>0.91751102892360448</v>
      </c>
      <c r="G54">
        <f>IF(テーブル8[[#This Row],[確率]]&lt;0.5,0,1)</f>
        <v>1</v>
      </c>
      <c r="H54">
        <v>1</v>
      </c>
      <c r="I54" t="str">
        <f>IF(テーブル8[[#This Row],[予測]]=テーブル8[[#This Row],[アウトカム]], "真", "偽")</f>
        <v>真</v>
      </c>
      <c r="J54" t="str">
        <f>IF(テーブル8[[#This Row],[予測]]=1,"陽性","陰性")</f>
        <v>陽性</v>
      </c>
      <c r="K54" t="str">
        <f>テーブル8[[#This Row],[真偽]]&amp;テーブル8[[#This Row],[陽性陰性]]</f>
        <v>真陽性</v>
      </c>
    </row>
    <row r="55" spans="1:11">
      <c r="A55">
        <v>22</v>
      </c>
      <c r="B55">
        <v>49</v>
      </c>
      <c r="C55">
        <v>96</v>
      </c>
      <c r="D55">
        <v>0</v>
      </c>
      <c r="E55" s="38">
        <f>-24.109+0.304*テーブル8[[#This Row],[BBS]]+0.121*テーブル8[[#This Row],[MARS]]-2.5*テーブル8[[#This Row],[SWWT]]</f>
        <v>2.4029999999999969</v>
      </c>
      <c r="F55" s="38">
        <f>1/(1+EXP(-1*テーブル8[[#This Row],[判別式]]))</f>
        <v>0.91705578262287124</v>
      </c>
      <c r="G55">
        <f>IF(テーブル8[[#This Row],[確率]]&lt;0.5,0,1)</f>
        <v>1</v>
      </c>
      <c r="H55">
        <v>1</v>
      </c>
      <c r="I55" t="str">
        <f>IF(テーブル8[[#This Row],[予測]]=テーブル8[[#This Row],[アウトカム]], "真", "偽")</f>
        <v>真</v>
      </c>
      <c r="J55" t="str">
        <f>IF(テーブル8[[#This Row],[予測]]=1,"陽性","陰性")</f>
        <v>陽性</v>
      </c>
      <c r="K55" t="str">
        <f>テーブル8[[#This Row],[真偽]]&amp;テーブル8[[#This Row],[陽性陰性]]</f>
        <v>真陽性</v>
      </c>
    </row>
    <row r="56" spans="1:11">
      <c r="A56">
        <v>59</v>
      </c>
      <c r="B56">
        <v>52</v>
      </c>
      <c r="C56">
        <v>88</v>
      </c>
      <c r="D56">
        <v>0</v>
      </c>
      <c r="E56" s="38">
        <f>-24.109+0.304*テーブル8[[#This Row],[BBS]]+0.121*テーブル8[[#This Row],[MARS]]-2.5*テーブル8[[#This Row],[SWWT]]</f>
        <v>2.3469999999999978</v>
      </c>
      <c r="F56" s="38">
        <f>1/(1+EXP(-1*テーブル8[[#This Row],[判別式]]))</f>
        <v>0.91269547600159251</v>
      </c>
      <c r="G56">
        <f>IF(テーブル8[[#This Row],[確率]]&lt;0.5,0,1)</f>
        <v>1</v>
      </c>
      <c r="H56">
        <v>1</v>
      </c>
      <c r="I56" t="str">
        <f>IF(テーブル8[[#This Row],[予測]]=テーブル8[[#This Row],[アウトカム]], "真", "偽")</f>
        <v>真</v>
      </c>
      <c r="J56" t="str">
        <f>IF(テーブル8[[#This Row],[予測]]=1,"陽性","陰性")</f>
        <v>陽性</v>
      </c>
      <c r="K56" t="str">
        <f>テーブル8[[#This Row],[真偽]]&amp;テーブル8[[#This Row],[陽性陰性]]</f>
        <v>真陽性</v>
      </c>
    </row>
    <row r="57" spans="1:11">
      <c r="A57">
        <v>74</v>
      </c>
      <c r="B57">
        <v>61</v>
      </c>
      <c r="C57">
        <v>84</v>
      </c>
      <c r="D57">
        <v>1</v>
      </c>
      <c r="E57" s="38">
        <f>-24.109+0.304*テーブル8[[#This Row],[BBS]]+0.121*テーブル8[[#This Row],[MARS]]-2.5*テーブル8[[#This Row],[SWWT]]</f>
        <v>2.0989999999999984</v>
      </c>
      <c r="F57" s="38">
        <f>1/(1+EXP(-1*テーブル8[[#This Row],[判別式]]))</f>
        <v>0.89080594609911556</v>
      </c>
      <c r="G57">
        <f>IF(テーブル8[[#This Row],[確率]]&lt;0.5,0,1)</f>
        <v>1</v>
      </c>
      <c r="H57">
        <v>1</v>
      </c>
      <c r="I57" t="str">
        <f>IF(テーブル8[[#This Row],[予測]]=テーブル8[[#This Row],[アウトカム]], "真", "偽")</f>
        <v>真</v>
      </c>
      <c r="J57" t="str">
        <f>IF(テーブル8[[#This Row],[予測]]=1,"陽性","陰性")</f>
        <v>陽性</v>
      </c>
      <c r="K57" t="str">
        <f>テーブル8[[#This Row],[真偽]]&amp;テーブル8[[#This Row],[陽性陰性]]</f>
        <v>真陽性</v>
      </c>
    </row>
    <row r="58" spans="1:11">
      <c r="A58">
        <v>62</v>
      </c>
      <c r="B58">
        <v>50</v>
      </c>
      <c r="C58">
        <v>111</v>
      </c>
      <c r="D58">
        <v>1</v>
      </c>
      <c r="E58" s="38">
        <f>-24.109+0.304*テーブル8[[#This Row],[BBS]]+0.121*テーブル8[[#This Row],[MARS]]-2.5*テーブル8[[#This Row],[SWWT]]</f>
        <v>2.0219999999999967</v>
      </c>
      <c r="F58" s="38">
        <f>1/(1+EXP(-1*テーブル8[[#This Row],[判別式]]))</f>
        <v>0.88308765507941744</v>
      </c>
      <c r="G58">
        <f>IF(テーブル8[[#This Row],[確率]]&lt;0.5,0,1)</f>
        <v>1</v>
      </c>
      <c r="H58">
        <v>1</v>
      </c>
      <c r="I58" t="str">
        <f>IF(テーブル8[[#This Row],[予測]]=テーブル8[[#This Row],[アウトカム]], "真", "偽")</f>
        <v>真</v>
      </c>
      <c r="J58" t="str">
        <f>IF(テーブル8[[#This Row],[予測]]=1,"陽性","陰性")</f>
        <v>陽性</v>
      </c>
      <c r="K58" t="str">
        <f>テーブル8[[#This Row],[真偽]]&amp;テーブル8[[#This Row],[陽性陰性]]</f>
        <v>真陽性</v>
      </c>
    </row>
    <row r="59" spans="1:11">
      <c r="A59">
        <v>28</v>
      </c>
      <c r="B59">
        <v>47</v>
      </c>
      <c r="C59">
        <v>97</v>
      </c>
      <c r="D59">
        <v>0</v>
      </c>
      <c r="E59" s="38">
        <f>-24.109+0.304*テーブル8[[#This Row],[BBS]]+0.121*テーブル8[[#This Row],[MARS]]-2.5*テーブル8[[#This Row],[SWWT]]</f>
        <v>1.9159999999999986</v>
      </c>
      <c r="F59" s="38">
        <f>1/(1+EXP(-1*テーブル8[[#This Row],[判別式]]))</f>
        <v>0.87169171737059792</v>
      </c>
      <c r="G59">
        <f>IF(テーブル8[[#This Row],[確率]]&lt;0.5,0,1)</f>
        <v>1</v>
      </c>
      <c r="H59">
        <v>1</v>
      </c>
      <c r="I59" t="str">
        <f>IF(テーブル8[[#This Row],[予測]]=テーブル8[[#This Row],[アウトカム]], "真", "偽")</f>
        <v>真</v>
      </c>
      <c r="J59" t="str">
        <f>IF(テーブル8[[#This Row],[予測]]=1,"陽性","陰性")</f>
        <v>陽性</v>
      </c>
      <c r="K59" t="str">
        <f>テーブル8[[#This Row],[真偽]]&amp;テーブル8[[#This Row],[陽性陰性]]</f>
        <v>真陽性</v>
      </c>
    </row>
    <row r="60" spans="1:11">
      <c r="A60">
        <v>45</v>
      </c>
      <c r="B60">
        <v>52</v>
      </c>
      <c r="C60">
        <v>84</v>
      </c>
      <c r="D60">
        <v>0</v>
      </c>
      <c r="E60" s="38">
        <f>-24.109+0.304*テーブル8[[#This Row],[BBS]]+0.121*テーブル8[[#This Row],[MARS]]-2.5*テーブル8[[#This Row],[SWWT]]</f>
        <v>1.8629999999999978</v>
      </c>
      <c r="F60" s="38">
        <f>1/(1+EXP(-1*テーブル8[[#This Row],[判別式]]))</f>
        <v>0.86564623942002705</v>
      </c>
      <c r="G60">
        <f>IF(テーブル8[[#This Row],[確率]]&lt;0.5,0,1)</f>
        <v>1</v>
      </c>
      <c r="H60">
        <v>1</v>
      </c>
      <c r="I60" t="str">
        <f>IF(テーブル8[[#This Row],[予測]]=テーブル8[[#This Row],[アウトカム]], "真", "偽")</f>
        <v>真</v>
      </c>
      <c r="J60" t="str">
        <f>IF(テーブル8[[#This Row],[予測]]=1,"陽性","陰性")</f>
        <v>陽性</v>
      </c>
      <c r="K60" t="str">
        <f>テーブル8[[#This Row],[真偽]]&amp;テーブル8[[#This Row],[陽性陰性]]</f>
        <v>真陽性</v>
      </c>
    </row>
    <row r="61" spans="1:11">
      <c r="A61">
        <v>24</v>
      </c>
      <c r="B61">
        <v>50</v>
      </c>
      <c r="C61">
        <v>88</v>
      </c>
      <c r="D61">
        <v>0</v>
      </c>
      <c r="E61" s="38">
        <f>-24.109+0.304*テーブル8[[#This Row],[BBS]]+0.121*テーブル8[[#This Row],[MARS]]-2.5*テーブル8[[#This Row],[SWWT]]</f>
        <v>1.7389999999999972</v>
      </c>
      <c r="F61" s="38">
        <f>1/(1+EXP(-1*テーブル8[[#This Row],[判別式]]))</f>
        <v>0.85056000233823537</v>
      </c>
      <c r="G61">
        <f>IF(テーブル8[[#This Row],[確率]]&lt;0.5,0,1)</f>
        <v>1</v>
      </c>
      <c r="H61">
        <v>1</v>
      </c>
      <c r="I61" t="str">
        <f>IF(テーブル8[[#This Row],[予測]]=テーブル8[[#This Row],[アウトカム]], "真", "偽")</f>
        <v>真</v>
      </c>
      <c r="J61" t="str">
        <f>IF(テーブル8[[#This Row],[予測]]=1,"陽性","陰性")</f>
        <v>陽性</v>
      </c>
      <c r="K61" t="str">
        <f>テーブル8[[#This Row],[真偽]]&amp;テーブル8[[#This Row],[陽性陰性]]</f>
        <v>真陽性</v>
      </c>
    </row>
    <row r="62" spans="1:11">
      <c r="A62">
        <v>39</v>
      </c>
      <c r="B62">
        <v>52</v>
      </c>
      <c r="C62">
        <v>103</v>
      </c>
      <c r="D62">
        <v>1</v>
      </c>
      <c r="E62" s="38">
        <f>-24.109+0.304*テーブル8[[#This Row],[BBS]]+0.121*テーブル8[[#This Row],[MARS]]-2.5*テーブル8[[#This Row],[SWWT]]</f>
        <v>1.6619999999999973</v>
      </c>
      <c r="F62" s="38">
        <f>1/(1+EXP(-1*テーブル8[[#This Row],[判別式]]))</f>
        <v>0.84050629660213139</v>
      </c>
      <c r="G62">
        <f>IF(テーブル8[[#This Row],[確率]]&lt;0.5,0,1)</f>
        <v>1</v>
      </c>
      <c r="H62">
        <v>0</v>
      </c>
      <c r="I62" t="str">
        <f>IF(テーブル8[[#This Row],[予測]]=テーブル8[[#This Row],[アウトカム]], "真", "偽")</f>
        <v>偽</v>
      </c>
      <c r="J62" t="str">
        <f>IF(テーブル8[[#This Row],[予測]]=1,"陽性","陰性")</f>
        <v>陽性</v>
      </c>
      <c r="K62" t="str">
        <f>テーブル8[[#This Row],[真偽]]&amp;テーブル8[[#This Row],[陽性陰性]]</f>
        <v>偽陽性</v>
      </c>
    </row>
    <row r="63" spans="1:11">
      <c r="A63">
        <v>5</v>
      </c>
      <c r="B63">
        <v>51</v>
      </c>
      <c r="C63">
        <v>84</v>
      </c>
      <c r="D63">
        <v>0</v>
      </c>
      <c r="E63" s="38">
        <f>-24.109+0.304*テーブル8[[#This Row],[BBS]]+0.121*テーブル8[[#This Row],[MARS]]-2.5*テーブル8[[#This Row],[SWWT]]</f>
        <v>1.5589999999999975</v>
      </c>
      <c r="F63" s="38">
        <f>1/(1+EXP(-1*テーブル8[[#This Row],[判別式]]))</f>
        <v>0.82620981265909288</v>
      </c>
      <c r="G63">
        <f>IF(テーブル8[[#This Row],[確率]]&lt;0.5,0,1)</f>
        <v>1</v>
      </c>
      <c r="H63">
        <v>1</v>
      </c>
      <c r="I63" t="str">
        <f>IF(テーブル8[[#This Row],[予測]]=テーブル8[[#This Row],[アウトカム]], "真", "偽")</f>
        <v>真</v>
      </c>
      <c r="J63" t="str">
        <f>IF(テーブル8[[#This Row],[予測]]=1,"陽性","陰性")</f>
        <v>陽性</v>
      </c>
      <c r="K63" t="str">
        <f>テーブル8[[#This Row],[真偽]]&amp;テーブル8[[#This Row],[陽性陰性]]</f>
        <v>真陽性</v>
      </c>
    </row>
    <row r="64" spans="1:11">
      <c r="A64">
        <v>56</v>
      </c>
      <c r="B64">
        <v>49</v>
      </c>
      <c r="C64">
        <v>88</v>
      </c>
      <c r="D64">
        <v>0</v>
      </c>
      <c r="E64" s="38">
        <f>-24.109+0.304*テーブル8[[#This Row],[BBS]]+0.121*テーブル8[[#This Row],[MARS]]-2.5*テーブル8[[#This Row],[SWWT]]</f>
        <v>1.4349999999999969</v>
      </c>
      <c r="F64" s="38">
        <f>1/(1+EXP(-1*テーブル8[[#This Row],[判別式]]))</f>
        <v>0.80767917842277659</v>
      </c>
      <c r="G64">
        <f>IF(テーブル8[[#This Row],[確率]]&lt;0.5,0,1)</f>
        <v>1</v>
      </c>
      <c r="H64">
        <v>1</v>
      </c>
      <c r="I64" t="str">
        <f>IF(テーブル8[[#This Row],[予測]]=テーブル8[[#This Row],[アウトカム]], "真", "偽")</f>
        <v>真</v>
      </c>
      <c r="J64" t="str">
        <f>IF(テーブル8[[#This Row],[予測]]=1,"陽性","陰性")</f>
        <v>陽性</v>
      </c>
      <c r="K64" t="str">
        <f>テーブル8[[#This Row],[真偽]]&amp;テーブル8[[#This Row],[陽性陰性]]</f>
        <v>真陽性</v>
      </c>
    </row>
    <row r="65" spans="1:11">
      <c r="A65">
        <v>64</v>
      </c>
      <c r="B65">
        <v>52</v>
      </c>
      <c r="C65">
        <v>79</v>
      </c>
      <c r="D65">
        <v>0</v>
      </c>
      <c r="E65" s="38">
        <f>-24.109+0.304*テーブル8[[#This Row],[BBS]]+0.121*テーブル8[[#This Row],[MARS]]-2.5*テーブル8[[#This Row],[SWWT]]</f>
        <v>1.2579999999999973</v>
      </c>
      <c r="F65" s="38">
        <f>1/(1+EXP(-1*テーブル8[[#This Row],[判別式]]))</f>
        <v>0.77868162679390673</v>
      </c>
      <c r="G65">
        <f>IF(テーブル8[[#This Row],[確率]]&lt;0.5,0,1)</f>
        <v>1</v>
      </c>
      <c r="H65">
        <v>1</v>
      </c>
      <c r="I65" t="str">
        <f>IF(テーブル8[[#This Row],[予測]]=テーブル8[[#This Row],[アウトカム]], "真", "偽")</f>
        <v>真</v>
      </c>
      <c r="J65" t="str">
        <f>IF(テーブル8[[#This Row],[予測]]=1,"陽性","陰性")</f>
        <v>陽性</v>
      </c>
      <c r="K65" t="str">
        <f>テーブル8[[#This Row],[真偽]]&amp;テーブル8[[#This Row],[陽性陰性]]</f>
        <v>真陽性</v>
      </c>
    </row>
    <row r="66" spans="1:11">
      <c r="A66">
        <v>53</v>
      </c>
      <c r="B66">
        <v>57</v>
      </c>
      <c r="C66">
        <v>86</v>
      </c>
      <c r="D66">
        <v>1</v>
      </c>
      <c r="E66" s="38">
        <f>-24.109+0.304*テーブル8[[#This Row],[BBS]]+0.121*テーブル8[[#This Row],[MARS]]-2.5*テーブル8[[#This Row],[SWWT]]</f>
        <v>1.1249999999999964</v>
      </c>
      <c r="F66" s="38">
        <f>1/(1+EXP(-1*テーブル8[[#This Row],[判別式]]))</f>
        <v>0.7549149868676277</v>
      </c>
      <c r="G66">
        <f>IF(テーブル8[[#This Row],[確率]]&lt;0.5,0,1)</f>
        <v>1</v>
      </c>
      <c r="H66">
        <v>1</v>
      </c>
      <c r="I66" t="str">
        <f>IF(テーブル8[[#This Row],[予測]]=テーブル8[[#This Row],[アウトカム]], "真", "偽")</f>
        <v>真</v>
      </c>
      <c r="J66" t="str">
        <f>IF(テーブル8[[#This Row],[予測]]=1,"陽性","陰性")</f>
        <v>陽性</v>
      </c>
      <c r="K66" t="str">
        <f>テーブル8[[#This Row],[真偽]]&amp;テーブル8[[#This Row],[陽性陰性]]</f>
        <v>真陽性</v>
      </c>
    </row>
    <row r="67" spans="1:11">
      <c r="A67">
        <v>98</v>
      </c>
      <c r="B67">
        <v>46</v>
      </c>
      <c r="C67">
        <v>92</v>
      </c>
      <c r="D67">
        <v>0</v>
      </c>
      <c r="E67" s="38">
        <f>-24.109+0.304*テーブル8[[#This Row],[BBS]]+0.121*テーブル8[[#This Row],[MARS]]-2.5*テーブル8[[#This Row],[SWWT]]</f>
        <v>1.0069999999999979</v>
      </c>
      <c r="F67" s="38">
        <f>1/(1+EXP(-1*テーブル8[[#This Row],[判別式]]))</f>
        <v>0.73243263414077986</v>
      </c>
      <c r="G67">
        <f>IF(テーブル8[[#This Row],[確率]]&lt;0.5,0,1)</f>
        <v>1</v>
      </c>
      <c r="H67">
        <v>1</v>
      </c>
      <c r="I67" t="str">
        <f>IF(テーブル8[[#This Row],[予測]]=テーブル8[[#This Row],[アウトカム]], "真", "偽")</f>
        <v>真</v>
      </c>
      <c r="J67" t="str">
        <f>IF(テーブル8[[#This Row],[予測]]=1,"陽性","陰性")</f>
        <v>陽性</v>
      </c>
      <c r="K67" t="str">
        <f>テーブル8[[#This Row],[真偽]]&amp;テーブル8[[#This Row],[陽性陰性]]</f>
        <v>真陽性</v>
      </c>
    </row>
    <row r="68" spans="1:11">
      <c r="A68">
        <v>15</v>
      </c>
      <c r="B68">
        <v>48</v>
      </c>
      <c r="C68">
        <v>105</v>
      </c>
      <c r="D68">
        <v>1</v>
      </c>
      <c r="E68" s="38">
        <f>-24.109+0.304*テーブル8[[#This Row],[BBS]]+0.121*テーブル8[[#This Row],[MARS]]-2.5*テーブル8[[#This Row],[SWWT]]</f>
        <v>0.68799999999999706</v>
      </c>
      <c r="F68" s="38">
        <f>1/(1+EXP(-1*テーブル8[[#This Row],[判別式]]))</f>
        <v>0.6655218692120588</v>
      </c>
      <c r="G68">
        <f>IF(テーブル8[[#This Row],[確率]]&lt;0.5,0,1)</f>
        <v>1</v>
      </c>
      <c r="H68">
        <v>0</v>
      </c>
      <c r="I68" t="str">
        <f>IF(テーブル8[[#This Row],[予測]]=テーブル8[[#This Row],[アウトカム]], "真", "偽")</f>
        <v>偽</v>
      </c>
      <c r="J68" t="str">
        <f>IF(テーブル8[[#This Row],[予測]]=1,"陽性","陰性")</f>
        <v>陽性</v>
      </c>
      <c r="K68" t="str">
        <f>テーブル8[[#This Row],[真偽]]&amp;テーブル8[[#This Row],[陽性陰性]]</f>
        <v>偽陽性</v>
      </c>
    </row>
    <row r="69" spans="1:11">
      <c r="A69">
        <v>72</v>
      </c>
      <c r="B69">
        <v>50</v>
      </c>
      <c r="C69">
        <v>77</v>
      </c>
      <c r="D69">
        <v>0</v>
      </c>
      <c r="E69" s="38">
        <f>-24.109+0.304*テーブル8[[#This Row],[BBS]]+0.121*テーブル8[[#This Row],[MARS]]-2.5*テーブル8[[#This Row],[SWWT]]</f>
        <v>0.4079999999999977</v>
      </c>
      <c r="F69" s="38">
        <f>1/(1+EXP(-1*テーブル8[[#This Row],[判別式]]))</f>
        <v>0.60060821955127397</v>
      </c>
      <c r="G69">
        <f>IF(テーブル8[[#This Row],[確率]]&lt;0.5,0,1)</f>
        <v>1</v>
      </c>
      <c r="H69">
        <v>1</v>
      </c>
      <c r="I69" t="str">
        <f>IF(テーブル8[[#This Row],[予測]]=テーブル8[[#This Row],[アウトカム]], "真", "偽")</f>
        <v>真</v>
      </c>
      <c r="J69" t="str">
        <f>IF(テーブル8[[#This Row],[予測]]=1,"陽性","陰性")</f>
        <v>陽性</v>
      </c>
      <c r="K69" t="str">
        <f>テーブル8[[#This Row],[真偽]]&amp;テーブル8[[#This Row],[陽性陰性]]</f>
        <v>真陽性</v>
      </c>
    </row>
    <row r="70" spans="1:11">
      <c r="A70">
        <v>52</v>
      </c>
      <c r="B70">
        <v>48</v>
      </c>
      <c r="C70">
        <v>100</v>
      </c>
      <c r="D70">
        <v>1</v>
      </c>
      <c r="E70" s="38">
        <f>-24.109+0.304*テーブル8[[#This Row],[BBS]]+0.121*テーブル8[[#This Row],[MARS]]-2.5*テーブル8[[#This Row],[SWWT]]</f>
        <v>8.2999999999996632E-2</v>
      </c>
      <c r="F70" s="38">
        <f>1/(1+EXP(-1*テーブル8[[#This Row],[判別式]]))</f>
        <v>0.52073809597145049</v>
      </c>
      <c r="G70">
        <f>IF(テーブル8[[#This Row],[確率]]&lt;0.5,0,1)</f>
        <v>1</v>
      </c>
      <c r="H70">
        <v>1</v>
      </c>
      <c r="I70" t="str">
        <f>IF(テーブル8[[#This Row],[予測]]=テーブル8[[#This Row],[アウトカム]], "真", "偽")</f>
        <v>真</v>
      </c>
      <c r="J70" t="str">
        <f>IF(テーブル8[[#This Row],[予測]]=1,"陽性","陰性")</f>
        <v>陽性</v>
      </c>
      <c r="K70" t="str">
        <f>テーブル8[[#This Row],[真偽]]&amp;テーブル8[[#This Row],[陽性陰性]]</f>
        <v>真陽性</v>
      </c>
    </row>
    <row r="71" spans="1:11">
      <c r="A71">
        <v>29</v>
      </c>
      <c r="B71">
        <v>42</v>
      </c>
      <c r="C71">
        <v>92</v>
      </c>
      <c r="D71">
        <v>0</v>
      </c>
      <c r="E71" s="38">
        <f>-24.109+0.304*テーブル8[[#This Row],[BBS]]+0.121*テーブル8[[#This Row],[MARS]]-2.5*テーブル8[[#This Row],[SWWT]]</f>
        <v>-0.20900000000000318</v>
      </c>
      <c r="F71" s="38">
        <f>1/(1+EXP(-1*テーブル8[[#This Row],[判別式]]))</f>
        <v>0.44793936722219585</v>
      </c>
      <c r="G71">
        <f>IF(テーブル8[[#This Row],[確率]]&lt;0.5,0,1)</f>
        <v>0</v>
      </c>
      <c r="H71">
        <v>1</v>
      </c>
      <c r="I71" t="str">
        <f>IF(テーブル8[[#This Row],[予測]]=テーブル8[[#This Row],[アウトカム]], "真", "偽")</f>
        <v>偽</v>
      </c>
      <c r="J71" t="str">
        <f>IF(テーブル8[[#This Row],[予測]]=1,"陽性","陰性")</f>
        <v>陰性</v>
      </c>
      <c r="K71" t="str">
        <f>テーブル8[[#This Row],[真偽]]&amp;テーブル8[[#This Row],[陽性陰性]]</f>
        <v>偽陰性</v>
      </c>
    </row>
    <row r="72" spans="1:11">
      <c r="A72">
        <v>8</v>
      </c>
      <c r="B72">
        <v>53</v>
      </c>
      <c r="C72">
        <v>85</v>
      </c>
      <c r="D72">
        <v>1</v>
      </c>
      <c r="E72" s="38">
        <f>-24.109+0.304*テーブル8[[#This Row],[BBS]]+0.121*テーブル8[[#This Row],[MARS]]-2.5*テーブル8[[#This Row],[SWWT]]</f>
        <v>-0.2120000000000033</v>
      </c>
      <c r="F72" s="38">
        <f>1/(1+EXP(-1*テーブル8[[#This Row],[判別式]]))</f>
        <v>0.44719761455530554</v>
      </c>
      <c r="G72">
        <f>IF(テーブル8[[#This Row],[確率]]&lt;0.5,0,1)</f>
        <v>0</v>
      </c>
      <c r="H72">
        <v>1</v>
      </c>
      <c r="I72" t="str">
        <f>IF(テーブル8[[#This Row],[予測]]=テーブル8[[#This Row],[アウトカム]], "真", "偽")</f>
        <v>偽</v>
      </c>
      <c r="J72" t="str">
        <f>IF(テーブル8[[#This Row],[予測]]=1,"陽性","陰性")</f>
        <v>陰性</v>
      </c>
      <c r="K72" t="str">
        <f>テーブル8[[#This Row],[真偽]]&amp;テーブル8[[#This Row],[陽性陰性]]</f>
        <v>偽陰性</v>
      </c>
    </row>
    <row r="73" spans="1:11">
      <c r="A73">
        <v>84</v>
      </c>
      <c r="B73">
        <v>43</v>
      </c>
      <c r="C73">
        <v>88</v>
      </c>
      <c r="D73">
        <v>0</v>
      </c>
      <c r="E73" s="38">
        <f>-24.109+0.304*テーブル8[[#This Row],[BBS]]+0.121*テーブル8[[#This Row],[MARS]]-2.5*テーブル8[[#This Row],[SWWT]]</f>
        <v>-0.3890000000000029</v>
      </c>
      <c r="F73" s="38">
        <f>1/(1+EXP(-1*テーブル8[[#This Row],[判別式]]))</f>
        <v>0.40395805350529451</v>
      </c>
      <c r="G73">
        <f>IF(テーブル8[[#This Row],[確率]]&lt;0.5,0,1)</f>
        <v>0</v>
      </c>
      <c r="H73">
        <v>1</v>
      </c>
      <c r="I73" t="str">
        <f>IF(テーブル8[[#This Row],[予測]]=テーブル8[[#This Row],[アウトカム]], "真", "偽")</f>
        <v>偽</v>
      </c>
      <c r="J73" t="str">
        <f>IF(テーブル8[[#This Row],[予測]]=1,"陽性","陰性")</f>
        <v>陰性</v>
      </c>
      <c r="K73" t="str">
        <f>テーブル8[[#This Row],[真偽]]&amp;テーブル8[[#This Row],[陽性陰性]]</f>
        <v>偽陰性</v>
      </c>
    </row>
    <row r="74" spans="1:11">
      <c r="A74">
        <v>50</v>
      </c>
      <c r="B74">
        <v>50</v>
      </c>
      <c r="C74">
        <v>89</v>
      </c>
      <c r="D74">
        <v>1</v>
      </c>
      <c r="E74" s="38">
        <f>-24.109+0.304*テーブル8[[#This Row],[BBS]]+0.121*テーブル8[[#This Row],[MARS]]-2.5*テーブル8[[#This Row],[SWWT]]</f>
        <v>-0.64000000000000234</v>
      </c>
      <c r="F74" s="38">
        <f>1/(1+EXP(-1*テーブル8[[#This Row],[判別式]]))</f>
        <v>0.34524653939368022</v>
      </c>
      <c r="G74">
        <f>IF(テーブル8[[#This Row],[確率]]&lt;0.5,0,1)</f>
        <v>0</v>
      </c>
      <c r="H74">
        <v>1</v>
      </c>
      <c r="I74" t="str">
        <f>IF(テーブル8[[#This Row],[予測]]=テーブル8[[#This Row],[アウトカム]], "真", "偽")</f>
        <v>偽</v>
      </c>
      <c r="J74" t="str">
        <f>IF(テーブル8[[#This Row],[予測]]=1,"陽性","陰性")</f>
        <v>陰性</v>
      </c>
      <c r="K74" t="str">
        <f>テーブル8[[#This Row],[真偽]]&amp;テーブル8[[#This Row],[陽性陰性]]</f>
        <v>偽陰性</v>
      </c>
    </row>
    <row r="75" spans="1:11">
      <c r="A75">
        <v>79</v>
      </c>
      <c r="B75">
        <v>45</v>
      </c>
      <c r="C75">
        <v>101</v>
      </c>
      <c r="D75">
        <v>1</v>
      </c>
      <c r="E75" s="38">
        <f>-24.109+0.304*テーブル8[[#This Row],[BBS]]+0.121*テーブル8[[#This Row],[MARS]]-2.5*テーブル8[[#This Row],[SWWT]]</f>
        <v>-0.70800000000000196</v>
      </c>
      <c r="F75" s="38">
        <f>1/(1+EXP(-1*テーブル8[[#This Row],[判別式]]))</f>
        <v>0.33004091759424786</v>
      </c>
      <c r="G75">
        <f>IF(テーブル8[[#This Row],[確率]]&lt;0.5,0,1)</f>
        <v>0</v>
      </c>
      <c r="H75">
        <v>1</v>
      </c>
      <c r="I75" t="str">
        <f>IF(テーブル8[[#This Row],[予測]]=テーブル8[[#This Row],[アウトカム]], "真", "偽")</f>
        <v>偽</v>
      </c>
      <c r="J75" t="str">
        <f>IF(テーブル8[[#This Row],[予測]]=1,"陽性","陰性")</f>
        <v>陰性</v>
      </c>
      <c r="K75" t="str">
        <f>テーブル8[[#This Row],[真偽]]&amp;テーブル8[[#This Row],[陽性陰性]]</f>
        <v>偽陰性</v>
      </c>
    </row>
    <row r="76" spans="1:11">
      <c r="A76">
        <v>16</v>
      </c>
      <c r="B76">
        <v>52</v>
      </c>
      <c r="C76">
        <v>80</v>
      </c>
      <c r="D76">
        <v>1</v>
      </c>
      <c r="E76" s="38">
        <f>-24.109+0.304*テーブル8[[#This Row],[BBS]]+0.121*テーブル8[[#This Row],[MARS]]-2.5*テーブル8[[#This Row],[SWWT]]</f>
        <v>-1.1210000000000022</v>
      </c>
      <c r="F76" s="38">
        <f>1/(1+EXP(-1*テーブル8[[#This Row],[判別式]]))</f>
        <v>0.24582584093492049</v>
      </c>
      <c r="G76">
        <f>IF(テーブル8[[#This Row],[確率]]&lt;0.5,0,1)</f>
        <v>0</v>
      </c>
      <c r="H76">
        <v>1</v>
      </c>
      <c r="I76" t="str">
        <f>IF(テーブル8[[#This Row],[予測]]=テーブル8[[#This Row],[アウトカム]], "真", "偽")</f>
        <v>偽</v>
      </c>
      <c r="J76" t="str">
        <f>IF(テーブル8[[#This Row],[予測]]=1,"陽性","陰性")</f>
        <v>陰性</v>
      </c>
      <c r="K76" t="str">
        <f>テーブル8[[#This Row],[真偽]]&amp;テーブル8[[#This Row],[陽性陰性]]</f>
        <v>偽陰性</v>
      </c>
    </row>
    <row r="77" spans="1:11">
      <c r="A77">
        <v>33</v>
      </c>
      <c r="B77">
        <v>49</v>
      </c>
      <c r="C77">
        <v>86</v>
      </c>
      <c r="D77">
        <v>1</v>
      </c>
      <c r="E77" s="38">
        <f>-24.109+0.304*テーブル8[[#This Row],[BBS]]+0.121*テーブル8[[#This Row],[MARS]]-2.5*テーブル8[[#This Row],[SWWT]]</f>
        <v>-1.3070000000000039</v>
      </c>
      <c r="F77" s="38">
        <f>1/(1+EXP(-1*テーブル8[[#This Row],[判別式]]))</f>
        <v>0.21298928567697045</v>
      </c>
      <c r="G77">
        <f>IF(テーブル8[[#This Row],[確率]]&lt;0.5,0,1)</f>
        <v>0</v>
      </c>
      <c r="H77">
        <v>1</v>
      </c>
      <c r="I77" t="str">
        <f>IF(テーブル8[[#This Row],[予測]]=テーブル8[[#This Row],[アウトカム]], "真", "偽")</f>
        <v>偽</v>
      </c>
      <c r="J77" t="str">
        <f>IF(テーブル8[[#This Row],[予測]]=1,"陽性","陰性")</f>
        <v>陰性</v>
      </c>
      <c r="K77" t="str">
        <f>テーブル8[[#This Row],[真偽]]&amp;テーブル8[[#This Row],[陽性陰性]]</f>
        <v>偽陰性</v>
      </c>
    </row>
    <row r="78" spans="1:11">
      <c r="A78">
        <v>69</v>
      </c>
      <c r="B78">
        <v>53</v>
      </c>
      <c r="C78">
        <v>70</v>
      </c>
      <c r="D78">
        <v>1</v>
      </c>
      <c r="E78" s="38">
        <f>-24.109+0.304*テーブル8[[#This Row],[BBS]]+0.121*テーブル8[[#This Row],[MARS]]-2.5*テーブル8[[#This Row],[SWWT]]</f>
        <v>-2.0270000000000046</v>
      </c>
      <c r="F78" s="38">
        <f>1/(1+EXP(-1*テーブル8[[#This Row],[判別式]]))</f>
        <v>0.1163971136450568</v>
      </c>
      <c r="G78">
        <f>IF(テーブル8[[#This Row],[確率]]&lt;0.5,0,1)</f>
        <v>0</v>
      </c>
      <c r="H78">
        <v>0</v>
      </c>
      <c r="I78" t="str">
        <f>IF(テーブル8[[#This Row],[予測]]=テーブル8[[#This Row],[アウトカム]], "真", "偽")</f>
        <v>真</v>
      </c>
      <c r="J78" t="str">
        <f>IF(テーブル8[[#This Row],[予測]]=1,"陽性","陰性")</f>
        <v>陰性</v>
      </c>
      <c r="K78" t="str">
        <f>テーブル8[[#This Row],[真偽]]&amp;テーブル8[[#This Row],[陽性陰性]]</f>
        <v>真陰性</v>
      </c>
    </row>
    <row r="79" spans="1:11">
      <c r="A79">
        <v>96</v>
      </c>
      <c r="B79">
        <v>53</v>
      </c>
      <c r="C79">
        <v>68</v>
      </c>
      <c r="D79">
        <v>1</v>
      </c>
      <c r="E79" s="38">
        <f>-24.109+0.304*テーブル8[[#This Row],[BBS]]+0.121*テーブル8[[#This Row],[MARS]]-2.5*テーブル8[[#This Row],[SWWT]]</f>
        <v>-2.2690000000000037</v>
      </c>
      <c r="F79" s="38">
        <f>1/(1+EXP(-1*テーブル8[[#This Row],[判別式]]))</f>
        <v>9.372311683008859E-2</v>
      </c>
      <c r="G79">
        <f>IF(テーブル8[[#This Row],[確率]]&lt;0.5,0,1)</f>
        <v>0</v>
      </c>
      <c r="H79">
        <v>0</v>
      </c>
      <c r="I79" t="str">
        <f>IF(テーブル8[[#This Row],[予測]]=テーブル8[[#This Row],[アウトカム]], "真", "偽")</f>
        <v>真</v>
      </c>
      <c r="J79" t="str">
        <f>IF(テーブル8[[#This Row],[予測]]=1,"陽性","陰性")</f>
        <v>陰性</v>
      </c>
      <c r="K79" t="str">
        <f>テーブル8[[#This Row],[真偽]]&amp;テーブル8[[#This Row],[陽性陰性]]</f>
        <v>真陰性</v>
      </c>
    </row>
    <row r="80" spans="1:11">
      <c r="A80">
        <v>83</v>
      </c>
      <c r="B80">
        <v>44</v>
      </c>
      <c r="C80">
        <v>66</v>
      </c>
      <c r="D80">
        <v>0</v>
      </c>
      <c r="E80" s="38">
        <f>-24.109+0.304*テーブル8[[#This Row],[BBS]]+0.121*テーブル8[[#This Row],[MARS]]-2.5*テーブル8[[#This Row],[SWWT]]</f>
        <v>-2.7470000000000026</v>
      </c>
      <c r="F80" s="38">
        <f>1/(1+EXP(-1*テーブル8[[#This Row],[判別式]]))</f>
        <v>6.0256302677906638E-2</v>
      </c>
      <c r="G80">
        <f>IF(テーブル8[[#This Row],[確率]]&lt;0.5,0,1)</f>
        <v>0</v>
      </c>
      <c r="H80">
        <v>1</v>
      </c>
      <c r="I80" t="str">
        <f>IF(テーブル8[[#This Row],[予測]]=テーブル8[[#This Row],[アウトカム]], "真", "偽")</f>
        <v>偽</v>
      </c>
      <c r="J80" t="str">
        <f>IF(テーブル8[[#This Row],[予測]]=1,"陽性","陰性")</f>
        <v>陰性</v>
      </c>
      <c r="K80" t="str">
        <f>テーブル8[[#This Row],[真偽]]&amp;テーブル8[[#This Row],[陽性陰性]]</f>
        <v>偽陰性</v>
      </c>
    </row>
    <row r="81" spans="1:11">
      <c r="A81">
        <v>80</v>
      </c>
      <c r="B81">
        <v>39</v>
      </c>
      <c r="C81">
        <v>98</v>
      </c>
      <c r="D81">
        <v>1</v>
      </c>
      <c r="E81" s="38">
        <f>-24.109+0.304*テーブル8[[#This Row],[BBS]]+0.121*テーブル8[[#This Row],[MARS]]-2.5*テーブル8[[#This Row],[SWWT]]</f>
        <v>-2.8950000000000014</v>
      </c>
      <c r="F81" s="38">
        <f>1/(1+EXP(-1*テーブル8[[#This Row],[判別式]]))</f>
        <v>5.2401285114168812E-2</v>
      </c>
      <c r="G81">
        <f>IF(テーブル8[[#This Row],[確率]]&lt;0.5,0,1)</f>
        <v>0</v>
      </c>
      <c r="H81">
        <v>1</v>
      </c>
      <c r="I81" t="str">
        <f>IF(テーブル8[[#This Row],[予測]]=テーブル8[[#This Row],[アウトカム]], "真", "偽")</f>
        <v>偽</v>
      </c>
      <c r="J81" t="str">
        <f>IF(テーブル8[[#This Row],[予測]]=1,"陽性","陰性")</f>
        <v>陰性</v>
      </c>
      <c r="K81" t="str">
        <f>テーブル8[[#This Row],[真偽]]&amp;テーブル8[[#This Row],[陽性陰性]]</f>
        <v>偽陰性</v>
      </c>
    </row>
    <row r="82" spans="1:11">
      <c r="A82">
        <v>75</v>
      </c>
      <c r="B82">
        <v>50</v>
      </c>
      <c r="C82">
        <v>69</v>
      </c>
      <c r="D82">
        <v>1</v>
      </c>
      <c r="E82" s="38">
        <f>-24.109+0.304*テーブル8[[#This Row],[BBS]]+0.121*テーブル8[[#This Row],[MARS]]-2.5*テーブル8[[#This Row],[SWWT]]</f>
        <v>-3.0600000000000023</v>
      </c>
      <c r="F82" s="38">
        <f>1/(1+EXP(-1*テーブル8[[#This Row],[判別式]]))</f>
        <v>4.4787703049786645E-2</v>
      </c>
      <c r="G82">
        <f>IF(テーブル8[[#This Row],[確率]]&lt;0.5,0,1)</f>
        <v>0</v>
      </c>
      <c r="H82">
        <v>0</v>
      </c>
      <c r="I82" t="str">
        <f>IF(テーブル8[[#This Row],[予測]]=テーブル8[[#This Row],[アウトカム]], "真", "偽")</f>
        <v>真</v>
      </c>
      <c r="J82" t="str">
        <f>IF(テーブル8[[#This Row],[予測]]=1,"陽性","陰性")</f>
        <v>陰性</v>
      </c>
      <c r="K82" t="str">
        <f>テーブル8[[#This Row],[真偽]]&amp;テーブル8[[#This Row],[陽性陰性]]</f>
        <v>真陰性</v>
      </c>
    </row>
    <row r="83" spans="1:11">
      <c r="A83">
        <v>81</v>
      </c>
      <c r="B83">
        <v>41</v>
      </c>
      <c r="C83">
        <v>91</v>
      </c>
      <c r="D83">
        <v>1</v>
      </c>
      <c r="E83" s="38">
        <f>-24.109+0.304*テーブル8[[#This Row],[BBS]]+0.121*テーブル8[[#This Row],[MARS]]-2.5*テーブル8[[#This Row],[SWWT]]</f>
        <v>-3.1340000000000021</v>
      </c>
      <c r="F83" s="38">
        <f>1/(1+EXP(-1*テーブル8[[#This Row],[判別式]]))</f>
        <v>4.1726372417150409E-2</v>
      </c>
      <c r="G83">
        <f>IF(テーブル8[[#This Row],[確率]]&lt;0.5,0,1)</f>
        <v>0</v>
      </c>
      <c r="H83">
        <v>0</v>
      </c>
      <c r="I83" t="str">
        <f>IF(テーブル8[[#This Row],[予測]]=テーブル8[[#This Row],[アウトカム]], "真", "偽")</f>
        <v>真</v>
      </c>
      <c r="J83" t="str">
        <f>IF(テーブル8[[#This Row],[予測]]=1,"陽性","陰性")</f>
        <v>陰性</v>
      </c>
      <c r="K83" t="str">
        <f>テーブル8[[#This Row],[真偽]]&amp;テーブル8[[#This Row],[陽性陰性]]</f>
        <v>真陰性</v>
      </c>
    </row>
    <row r="84" spans="1:11">
      <c r="A84">
        <v>76</v>
      </c>
      <c r="B84">
        <v>37</v>
      </c>
      <c r="C84">
        <v>100</v>
      </c>
      <c r="D84">
        <v>1</v>
      </c>
      <c r="E84" s="38">
        <f>-24.109+0.304*テーブル8[[#This Row],[BBS]]+0.121*テーブル8[[#This Row],[MARS]]-2.5*テーブル8[[#This Row],[SWWT]]</f>
        <v>-3.2610000000000028</v>
      </c>
      <c r="F84" s="38">
        <f>1/(1+EXP(-1*テーブル8[[#This Row],[判別式]]))</f>
        <v>3.693362329019851E-2</v>
      </c>
      <c r="G84">
        <f>IF(テーブル8[[#This Row],[確率]]&lt;0.5,0,1)</f>
        <v>0</v>
      </c>
      <c r="H84">
        <v>1</v>
      </c>
      <c r="I84" t="str">
        <f>IF(テーブル8[[#This Row],[予測]]=テーブル8[[#This Row],[アウトカム]], "真", "偽")</f>
        <v>偽</v>
      </c>
      <c r="J84" t="str">
        <f>IF(テーブル8[[#This Row],[予測]]=1,"陽性","陰性")</f>
        <v>陰性</v>
      </c>
      <c r="K84" t="str">
        <f>テーブル8[[#This Row],[真偽]]&amp;テーブル8[[#This Row],[陽性陰性]]</f>
        <v>偽陰性</v>
      </c>
    </row>
    <row r="85" spans="1:11">
      <c r="A85">
        <v>94</v>
      </c>
      <c r="B85">
        <v>22</v>
      </c>
      <c r="C85">
        <v>116</v>
      </c>
      <c r="D85">
        <v>0</v>
      </c>
      <c r="E85" s="38">
        <f>-24.109+0.304*テーブル8[[#This Row],[BBS]]+0.121*テーブル8[[#This Row],[MARS]]-2.5*テーブル8[[#This Row],[SWWT]]</f>
        <v>-3.3850000000000033</v>
      </c>
      <c r="F85" s="38">
        <f>1/(1+EXP(-1*テーブル8[[#This Row],[判別式]]))</f>
        <v>3.2767554842188289E-2</v>
      </c>
      <c r="G85">
        <f>IF(テーブル8[[#This Row],[確率]]&lt;0.5,0,1)</f>
        <v>0</v>
      </c>
      <c r="H85">
        <v>0</v>
      </c>
      <c r="I85" t="str">
        <f>IF(テーブル8[[#This Row],[予測]]=テーブル8[[#This Row],[アウトカム]], "真", "偽")</f>
        <v>真</v>
      </c>
      <c r="J85" t="str">
        <f>IF(テーブル8[[#This Row],[予測]]=1,"陽性","陰性")</f>
        <v>陰性</v>
      </c>
      <c r="K85" t="str">
        <f>テーブル8[[#This Row],[真偽]]&amp;テーブル8[[#This Row],[陽性陰性]]</f>
        <v>真陰性</v>
      </c>
    </row>
    <row r="86" spans="1:11">
      <c r="A86">
        <v>93</v>
      </c>
      <c r="B86">
        <v>42</v>
      </c>
      <c r="C86">
        <v>61</v>
      </c>
      <c r="D86">
        <v>0</v>
      </c>
      <c r="E86" s="38">
        <f>-24.109+0.304*テーブル8[[#This Row],[BBS]]+0.121*テーブル8[[#This Row],[MARS]]-2.5*テーブル8[[#This Row],[SWWT]]</f>
        <v>-3.9600000000000026</v>
      </c>
      <c r="F86" s="38">
        <f>1/(1+EXP(-1*テーブル8[[#This Row],[判別式]]))</f>
        <v>1.8706509954354557E-2</v>
      </c>
      <c r="G86">
        <f>IF(テーブル8[[#This Row],[確率]]&lt;0.5,0,1)</f>
        <v>0</v>
      </c>
      <c r="H86">
        <v>0</v>
      </c>
      <c r="I86" t="str">
        <f>IF(テーブル8[[#This Row],[予測]]=テーブル8[[#This Row],[アウトカム]], "真", "偽")</f>
        <v>真</v>
      </c>
      <c r="J86" t="str">
        <f>IF(テーブル8[[#This Row],[予測]]=1,"陽性","陰性")</f>
        <v>陰性</v>
      </c>
      <c r="K86" t="str">
        <f>テーブル8[[#This Row],[真偽]]&amp;テーブル8[[#This Row],[陽性陰性]]</f>
        <v>真陰性</v>
      </c>
    </row>
    <row r="87" spans="1:11">
      <c r="A87">
        <v>97</v>
      </c>
      <c r="B87">
        <v>44</v>
      </c>
      <c r="C87">
        <v>73</v>
      </c>
      <c r="D87">
        <v>1</v>
      </c>
      <c r="E87" s="38">
        <f>-24.109+0.304*テーブル8[[#This Row],[BBS]]+0.121*テーブル8[[#This Row],[MARS]]-2.5*テーブル8[[#This Row],[SWWT]]</f>
        <v>-4.4000000000000021</v>
      </c>
      <c r="F87" s="38">
        <f>1/(1+EXP(-1*テーブル8[[#This Row],[判別式]]))</f>
        <v>1.2128434984274213E-2</v>
      </c>
      <c r="G87">
        <f>IF(テーブル8[[#This Row],[確率]]&lt;0.5,0,1)</f>
        <v>0</v>
      </c>
      <c r="H87">
        <v>0</v>
      </c>
      <c r="I87" t="str">
        <f>IF(テーブル8[[#This Row],[予測]]=テーブル8[[#This Row],[アウトカム]], "真", "偽")</f>
        <v>真</v>
      </c>
      <c r="J87" t="str">
        <f>IF(テーブル8[[#This Row],[予測]]=1,"陽性","陰性")</f>
        <v>陰性</v>
      </c>
      <c r="K87" t="str">
        <f>テーブル8[[#This Row],[真偽]]&amp;テーブル8[[#This Row],[陽性陰性]]</f>
        <v>真陰性</v>
      </c>
    </row>
    <row r="88" spans="1:11">
      <c r="A88">
        <v>71</v>
      </c>
      <c r="B88">
        <v>36</v>
      </c>
      <c r="C88">
        <v>87</v>
      </c>
      <c r="D88">
        <v>1</v>
      </c>
      <c r="E88" s="38">
        <f>-24.109+0.304*テーブル8[[#This Row],[BBS]]+0.121*テーブル8[[#This Row],[MARS]]-2.5*テーブル8[[#This Row],[SWWT]]</f>
        <v>-5.1380000000000035</v>
      </c>
      <c r="F88" s="38">
        <f>1/(1+EXP(-1*テーブル8[[#This Row],[判別式]]))</f>
        <v>5.835167784040288E-3</v>
      </c>
      <c r="G88">
        <f>IF(テーブル8[[#This Row],[確率]]&lt;0.5,0,1)</f>
        <v>0</v>
      </c>
      <c r="H88">
        <v>0</v>
      </c>
      <c r="I88" t="str">
        <f>IF(テーブル8[[#This Row],[予測]]=テーブル8[[#This Row],[アウトカム]], "真", "偽")</f>
        <v>真</v>
      </c>
      <c r="J88" t="str">
        <f>IF(テーブル8[[#This Row],[予測]]=1,"陽性","陰性")</f>
        <v>陰性</v>
      </c>
      <c r="K88" t="str">
        <f>テーブル8[[#This Row],[真偽]]&amp;テーブル8[[#This Row],[陽性陰性]]</f>
        <v>真陰性</v>
      </c>
    </row>
    <row r="89" spans="1:11">
      <c r="A89">
        <v>88</v>
      </c>
      <c r="B89">
        <v>46</v>
      </c>
      <c r="C89">
        <v>61</v>
      </c>
      <c r="D89">
        <v>1</v>
      </c>
      <c r="E89" s="38">
        <f>-24.109+0.304*テーブル8[[#This Row],[BBS]]+0.121*テーブル8[[#This Row],[MARS]]-2.5*テーブル8[[#This Row],[SWWT]]</f>
        <v>-5.2440000000000015</v>
      </c>
      <c r="F89" s="38">
        <f>1/(1+EXP(-1*テーブル8[[#This Row],[判別式]]))</f>
        <v>5.2513756267244813E-3</v>
      </c>
      <c r="G89">
        <f>IF(テーブル8[[#This Row],[確率]]&lt;0.5,0,1)</f>
        <v>0</v>
      </c>
      <c r="H89">
        <v>0</v>
      </c>
      <c r="I89" t="str">
        <f>IF(テーブル8[[#This Row],[予測]]=テーブル8[[#This Row],[アウトカム]], "真", "偽")</f>
        <v>真</v>
      </c>
      <c r="J89" t="str">
        <f>IF(テーブル8[[#This Row],[予測]]=1,"陽性","陰性")</f>
        <v>陰性</v>
      </c>
      <c r="K89" t="str">
        <f>テーブル8[[#This Row],[真偽]]&amp;テーブル8[[#This Row],[陽性陰性]]</f>
        <v>真陰性</v>
      </c>
    </row>
    <row r="90" spans="1:11">
      <c r="A90">
        <v>78</v>
      </c>
      <c r="B90">
        <v>47</v>
      </c>
      <c r="C90">
        <v>54</v>
      </c>
      <c r="D90">
        <v>1</v>
      </c>
      <c r="E90" s="38">
        <f>-24.109+0.304*テーブル8[[#This Row],[BBS]]+0.121*テーブル8[[#This Row],[MARS]]-2.5*テーブル8[[#This Row],[SWWT]]</f>
        <v>-5.7870000000000017</v>
      </c>
      <c r="F90" s="38">
        <f>1/(1+EXP(-1*テーブル8[[#This Row],[判別式]]))</f>
        <v>3.057791132728028E-3</v>
      </c>
      <c r="G90">
        <f>IF(テーブル8[[#This Row],[確率]]&lt;0.5,0,1)</f>
        <v>0</v>
      </c>
      <c r="H90">
        <v>0</v>
      </c>
      <c r="I90" t="str">
        <f>IF(テーブル8[[#This Row],[予測]]=テーブル8[[#This Row],[アウトカム]], "真", "偽")</f>
        <v>真</v>
      </c>
      <c r="J90" t="str">
        <f>IF(テーブル8[[#This Row],[予測]]=1,"陽性","陰性")</f>
        <v>陰性</v>
      </c>
      <c r="K90" t="str">
        <f>テーブル8[[#This Row],[真偽]]&amp;テーブル8[[#This Row],[陽性陰性]]</f>
        <v>真陰性</v>
      </c>
    </row>
    <row r="91" spans="1:11">
      <c r="A91">
        <v>91</v>
      </c>
      <c r="B91">
        <v>42</v>
      </c>
      <c r="C91">
        <v>64</v>
      </c>
      <c r="D91">
        <v>1</v>
      </c>
      <c r="E91" s="38">
        <f>-24.109+0.304*テーブル8[[#This Row],[BBS]]+0.121*テーブル8[[#This Row],[MARS]]-2.5*テーブル8[[#This Row],[SWWT]]</f>
        <v>-6.0970000000000031</v>
      </c>
      <c r="F91" s="38">
        <f>1/(1+EXP(-1*テーブル8[[#This Row],[判別式]]))</f>
        <v>2.244557055674288E-3</v>
      </c>
      <c r="G91">
        <f>IF(テーブル8[[#This Row],[確率]]&lt;0.5,0,1)</f>
        <v>0</v>
      </c>
      <c r="H91">
        <v>1</v>
      </c>
      <c r="I91" t="str">
        <f>IF(テーブル8[[#This Row],[予測]]=テーブル8[[#This Row],[アウトカム]], "真", "偽")</f>
        <v>偽</v>
      </c>
      <c r="J91" t="str">
        <f>IF(テーブル8[[#This Row],[予測]]=1,"陽性","陰性")</f>
        <v>陰性</v>
      </c>
      <c r="K91" t="str">
        <f>テーブル8[[#This Row],[真偽]]&amp;テーブル8[[#This Row],[陽性陰性]]</f>
        <v>偽陰性</v>
      </c>
    </row>
    <row r="92" spans="1:11">
      <c r="A92">
        <v>92</v>
      </c>
      <c r="B92">
        <v>34</v>
      </c>
      <c r="C92">
        <v>84</v>
      </c>
      <c r="D92">
        <v>1</v>
      </c>
      <c r="E92" s="38">
        <f>-24.109+0.304*テーブル8[[#This Row],[BBS]]+0.121*テーブル8[[#This Row],[MARS]]-2.5*テーブル8[[#This Row],[SWWT]]</f>
        <v>-6.1090000000000018</v>
      </c>
      <c r="F92" s="38">
        <f>1/(1+EXP(-1*テーブル8[[#This Row],[判別式]]))</f>
        <v>2.2178427145186168E-3</v>
      </c>
      <c r="G92">
        <f>IF(テーブル8[[#This Row],[確率]]&lt;0.5,0,1)</f>
        <v>0</v>
      </c>
      <c r="H92">
        <v>0</v>
      </c>
      <c r="I92" t="str">
        <f>IF(テーブル8[[#This Row],[予測]]=テーブル8[[#This Row],[アウトカム]], "真", "偽")</f>
        <v>真</v>
      </c>
      <c r="J92" t="str">
        <f>IF(テーブル8[[#This Row],[予測]]=1,"陽性","陰性")</f>
        <v>陰性</v>
      </c>
      <c r="K92" t="str">
        <f>テーブル8[[#This Row],[真偽]]&amp;テーブル8[[#This Row],[陽性陰性]]</f>
        <v>真陰性</v>
      </c>
    </row>
    <row r="93" spans="1:11">
      <c r="A93">
        <v>85</v>
      </c>
      <c r="B93">
        <v>35</v>
      </c>
      <c r="C93">
        <v>77</v>
      </c>
      <c r="D93">
        <v>1</v>
      </c>
      <c r="E93" s="38">
        <f>-24.109+0.304*テーブル8[[#This Row],[BBS]]+0.121*テーブル8[[#This Row],[MARS]]-2.5*テーブル8[[#This Row],[SWWT]]</f>
        <v>-6.652000000000001</v>
      </c>
      <c r="F93" s="38">
        <f>1/(1+EXP(-1*テーブル8[[#This Row],[判別式]]))</f>
        <v>1.2897709900510951E-3</v>
      </c>
      <c r="G93">
        <f>IF(テーブル8[[#This Row],[確率]]&lt;0.5,0,1)</f>
        <v>0</v>
      </c>
      <c r="H93">
        <v>0</v>
      </c>
      <c r="I93" t="str">
        <f>IF(テーブル8[[#This Row],[予測]]=テーブル8[[#This Row],[アウトカム]], "真", "偽")</f>
        <v>真</v>
      </c>
      <c r="J93" t="str">
        <f>IF(テーブル8[[#This Row],[予測]]=1,"陽性","陰性")</f>
        <v>陰性</v>
      </c>
      <c r="K93" t="str">
        <f>テーブル8[[#This Row],[真偽]]&amp;テーブル8[[#This Row],[陽性陰性]]</f>
        <v>真陰性</v>
      </c>
    </row>
    <row r="94" spans="1:11">
      <c r="A94">
        <v>86</v>
      </c>
      <c r="B94">
        <v>21</v>
      </c>
      <c r="C94">
        <v>82</v>
      </c>
      <c r="D94">
        <v>0</v>
      </c>
      <c r="E94" s="38">
        <f>-24.109+0.304*テーブル8[[#This Row],[BBS]]+0.121*テーブル8[[#This Row],[MARS]]-2.5*テーブル8[[#This Row],[SWWT]]</f>
        <v>-7.8030000000000008</v>
      </c>
      <c r="F94" s="38">
        <f>1/(1+EXP(-1*テーブル8[[#This Row],[判別式]]))</f>
        <v>4.0834080567878051E-4</v>
      </c>
      <c r="G94">
        <f>IF(テーブル8[[#This Row],[確率]]&lt;0.5,0,1)</f>
        <v>0</v>
      </c>
      <c r="H94">
        <v>0</v>
      </c>
      <c r="I94" t="str">
        <f>IF(テーブル8[[#This Row],[予測]]=テーブル8[[#This Row],[アウトカム]], "真", "偽")</f>
        <v>真</v>
      </c>
      <c r="J94" t="str">
        <f>IF(テーブル8[[#This Row],[予測]]=1,"陽性","陰性")</f>
        <v>陰性</v>
      </c>
      <c r="K94" t="str">
        <f>テーブル8[[#This Row],[真偽]]&amp;テーブル8[[#This Row],[陽性陰性]]</f>
        <v>真陰性</v>
      </c>
    </row>
    <row r="95" spans="1:11">
      <c r="A95">
        <v>100</v>
      </c>
      <c r="B95">
        <v>41</v>
      </c>
      <c r="C95">
        <v>47</v>
      </c>
      <c r="D95">
        <v>1</v>
      </c>
      <c r="E95" s="38">
        <f>-24.109+0.304*テーブル8[[#This Row],[BBS]]+0.121*テーブル8[[#This Row],[MARS]]-2.5*テーブル8[[#This Row],[SWWT]]</f>
        <v>-8.458000000000002</v>
      </c>
      <c r="F95" s="38">
        <f>1/(1+EXP(-1*テーブル8[[#This Row],[判別式]]))</f>
        <v>2.121510210353658E-4</v>
      </c>
      <c r="G95">
        <f>IF(テーブル8[[#This Row],[確率]]&lt;0.5,0,1)</f>
        <v>0</v>
      </c>
      <c r="H95">
        <v>0</v>
      </c>
      <c r="I95" t="str">
        <f>IF(テーブル8[[#This Row],[予測]]=テーブル8[[#This Row],[アウトカム]], "真", "偽")</f>
        <v>真</v>
      </c>
      <c r="J95" t="str">
        <f>IF(テーブル8[[#This Row],[予測]]=1,"陽性","陰性")</f>
        <v>陰性</v>
      </c>
      <c r="K95" t="str">
        <f>テーブル8[[#This Row],[真偽]]&amp;テーブル8[[#This Row],[陽性陰性]]</f>
        <v>真陰性</v>
      </c>
    </row>
    <row r="96" spans="1:11">
      <c r="A96">
        <v>82</v>
      </c>
      <c r="B96">
        <v>31</v>
      </c>
      <c r="C96">
        <v>46</v>
      </c>
      <c r="D96">
        <v>0</v>
      </c>
      <c r="E96" s="38">
        <f>-24.109+0.304*テーブル8[[#This Row],[BBS]]+0.121*テーブル8[[#This Row],[MARS]]-2.5*テーブル8[[#This Row],[SWWT]]</f>
        <v>-9.1190000000000033</v>
      </c>
      <c r="F96" s="38">
        <f>1/(1+EXP(-1*テーブル8[[#This Row],[判別式]]))</f>
        <v>1.0955218376273613E-4</v>
      </c>
      <c r="G96">
        <f>IF(テーブル8[[#This Row],[確率]]&lt;0.5,0,1)</f>
        <v>0</v>
      </c>
      <c r="H96">
        <v>0</v>
      </c>
      <c r="I96" t="str">
        <f>IF(テーブル8[[#This Row],[予測]]=テーブル8[[#This Row],[アウトカム]], "真", "偽")</f>
        <v>真</v>
      </c>
      <c r="J96" t="str">
        <f>IF(テーブル8[[#This Row],[予測]]=1,"陽性","陰性")</f>
        <v>陰性</v>
      </c>
      <c r="K96" t="str">
        <f>テーブル8[[#This Row],[真偽]]&amp;テーブル8[[#This Row],[陽性陰性]]</f>
        <v>真陰性</v>
      </c>
    </row>
    <row r="97" spans="1:11">
      <c r="A97">
        <v>95</v>
      </c>
      <c r="B97">
        <v>26</v>
      </c>
      <c r="C97">
        <v>74</v>
      </c>
      <c r="D97">
        <v>1</v>
      </c>
      <c r="E97" s="38">
        <f>-24.109+0.304*テーブル8[[#This Row],[BBS]]+0.121*テーブル8[[#This Row],[MARS]]-2.5*テーブル8[[#This Row],[SWWT]]</f>
        <v>-9.7510000000000012</v>
      </c>
      <c r="F97" s="38">
        <f>1/(1+EXP(-1*テーブル8[[#This Row],[判別式]]))</f>
        <v>5.8233006924176479E-5</v>
      </c>
      <c r="G97">
        <f>IF(テーブル8[[#This Row],[確率]]&lt;0.5,0,1)</f>
        <v>0</v>
      </c>
      <c r="H97">
        <v>0</v>
      </c>
      <c r="I97" t="str">
        <f>IF(テーブル8[[#This Row],[予測]]=テーブル8[[#This Row],[アウトカム]], "真", "偽")</f>
        <v>真</v>
      </c>
      <c r="J97" t="str">
        <f>IF(テーブル8[[#This Row],[予測]]=1,"陽性","陰性")</f>
        <v>陰性</v>
      </c>
      <c r="K97" t="str">
        <f>テーブル8[[#This Row],[真偽]]&amp;テーブル8[[#This Row],[陽性陰性]]</f>
        <v>真陰性</v>
      </c>
    </row>
    <row r="98" spans="1:11">
      <c r="A98">
        <v>77</v>
      </c>
      <c r="B98">
        <v>20</v>
      </c>
      <c r="C98">
        <v>85</v>
      </c>
      <c r="D98">
        <v>1</v>
      </c>
      <c r="E98" s="38">
        <f>-24.109+0.304*テーブル8[[#This Row],[BBS]]+0.121*テーブル8[[#This Row],[MARS]]-2.5*テーブル8[[#This Row],[SWWT]]</f>
        <v>-10.244000000000003</v>
      </c>
      <c r="F98" s="38">
        <f>1/(1+EXP(-1*テーブル8[[#This Row],[判別式]]))</f>
        <v>3.5569018365239869E-5</v>
      </c>
      <c r="G98">
        <f>IF(テーブル8[[#This Row],[確率]]&lt;0.5,0,1)</f>
        <v>0</v>
      </c>
      <c r="H98">
        <v>0</v>
      </c>
      <c r="I98" t="str">
        <f>IF(テーブル8[[#This Row],[予測]]=テーブル8[[#This Row],[アウトカム]], "真", "偽")</f>
        <v>真</v>
      </c>
      <c r="J98" t="str">
        <f>IF(テーブル8[[#This Row],[予測]]=1,"陽性","陰性")</f>
        <v>陰性</v>
      </c>
      <c r="K98" t="str">
        <f>テーブル8[[#This Row],[真偽]]&amp;テーブル8[[#This Row],[陽性陰性]]</f>
        <v>真陰性</v>
      </c>
    </row>
    <row r="99" spans="1:11">
      <c r="A99">
        <v>90</v>
      </c>
      <c r="B99">
        <v>18</v>
      </c>
      <c r="C99">
        <v>81</v>
      </c>
      <c r="D99">
        <v>1</v>
      </c>
      <c r="E99" s="38">
        <f>-24.109+0.304*テーブル8[[#This Row],[BBS]]+0.121*テーブル8[[#This Row],[MARS]]-2.5*テーブル8[[#This Row],[SWWT]]</f>
        <v>-11.336</v>
      </c>
      <c r="F99" s="38">
        <f>1/(1+EXP(-1*テーブル8[[#This Row],[判別式]]))</f>
        <v>1.1935278838554683E-5</v>
      </c>
      <c r="G99">
        <f>IF(テーブル8[[#This Row],[確率]]&lt;0.5,0,1)</f>
        <v>0</v>
      </c>
      <c r="H99">
        <v>1</v>
      </c>
      <c r="I99" t="str">
        <f>IF(テーブル8[[#This Row],[予測]]=テーブル8[[#This Row],[アウトカム]], "真", "偽")</f>
        <v>偽</v>
      </c>
      <c r="J99" t="str">
        <f>IF(テーブル8[[#This Row],[予測]]=1,"陽性","陰性")</f>
        <v>陰性</v>
      </c>
      <c r="K99" t="str">
        <f>テーブル8[[#This Row],[真偽]]&amp;テーブル8[[#This Row],[陽性陰性]]</f>
        <v>偽陰性</v>
      </c>
    </row>
    <row r="100" spans="1:11">
      <c r="A100">
        <v>73</v>
      </c>
      <c r="B100">
        <v>16</v>
      </c>
      <c r="C100">
        <v>79</v>
      </c>
      <c r="D100">
        <v>1</v>
      </c>
      <c r="E100" s="38">
        <f>-24.109+0.304*テーブル8[[#This Row],[BBS]]+0.121*テーブル8[[#This Row],[MARS]]-2.5*テーブル8[[#This Row],[SWWT]]</f>
        <v>-12.186000000000002</v>
      </c>
      <c r="F100" s="38">
        <f>1/(1+EXP(-1*テーブル8[[#This Row],[判別式]]))</f>
        <v>5.1013512550128206E-6</v>
      </c>
      <c r="G100">
        <f>IF(テーブル8[[#This Row],[確率]]&lt;0.5,0,1)</f>
        <v>0</v>
      </c>
      <c r="H100">
        <v>0</v>
      </c>
      <c r="I100" t="str">
        <f>IF(テーブル8[[#This Row],[予測]]=テーブル8[[#This Row],[アウトカム]], "真", "偽")</f>
        <v>真</v>
      </c>
      <c r="J100" t="str">
        <f>IF(テーブル8[[#This Row],[予測]]=1,"陽性","陰性")</f>
        <v>陰性</v>
      </c>
      <c r="K100" t="str">
        <f>テーブル8[[#This Row],[真偽]]&amp;テーブル8[[#This Row],[陽性陰性]]</f>
        <v>真陰性</v>
      </c>
    </row>
    <row r="101" spans="1:11">
      <c r="A101">
        <v>89</v>
      </c>
      <c r="B101">
        <v>28</v>
      </c>
      <c r="C101">
        <v>38</v>
      </c>
      <c r="D101">
        <v>1</v>
      </c>
      <c r="E101" s="38">
        <f>-24.109+0.304*テーブル8[[#This Row],[BBS]]+0.121*テーブル8[[#This Row],[MARS]]-2.5*テーブル8[[#This Row],[SWWT]]</f>
        <v>-13.499000000000002</v>
      </c>
      <c r="F101" s="38">
        <f>1/(1+EXP(-1*テーブル8[[#This Row],[判別式]]))</f>
        <v>1.3723288478895075E-6</v>
      </c>
      <c r="G101">
        <f>IF(テーブル8[[#This Row],[確率]]&lt;0.5,0,1)</f>
        <v>0</v>
      </c>
      <c r="H101">
        <v>0</v>
      </c>
      <c r="I101" t="str">
        <f>IF(テーブル8[[#This Row],[予測]]=テーブル8[[#This Row],[アウトカム]], "真", "偽")</f>
        <v>真</v>
      </c>
      <c r="J101" t="str">
        <f>IF(テーブル8[[#This Row],[予測]]=1,"陽性","陰性")</f>
        <v>陰性</v>
      </c>
      <c r="K101" t="str">
        <f>テーブル8[[#This Row],[真偽]]&amp;テーブル8[[#This Row],[陽性陰性]]</f>
        <v>真陰性</v>
      </c>
    </row>
  </sheetData>
  <phoneticPr fontId="3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Sheet3_2</vt:lpstr>
      <vt:lpstr>Sheet4</vt:lpstr>
      <vt:lpstr>Sheet5</vt:lpstr>
      <vt:lpstr>Sheet6</vt:lpstr>
      <vt:lpstr>Sheet7</vt:lpstr>
      <vt:lpstr>Sheet8</vt:lpstr>
      <vt:lpstr>Sheet8_2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達仁 光安</dc:creator>
  <cp:lastModifiedBy>達仁 光安</cp:lastModifiedBy>
  <dcterms:created xsi:type="dcterms:W3CDTF">2025-01-06T12:53:19Z</dcterms:created>
  <dcterms:modified xsi:type="dcterms:W3CDTF">2025-01-07T09:08:44Z</dcterms:modified>
</cp:coreProperties>
</file>